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s01\共有\北海道運輸局\07　自動車交通部\31　作業用フォルダ（作業終了後、Ｗフォルダへ移動）\04　報告関係等\01　定例報告\02　旅客第二課\05　自家用有償旅客運送\04_登録簿HP公表\各支局による登録簿収納フォルダ\R6.3末\旭川\"/>
    </mc:Choice>
  </mc:AlternateContent>
  <xr:revisionPtr revIDLastSave="0" documentId="13_ncr:1_{265ABB08-ADEE-40D9-A108-B5D8EF1E1985}" xr6:coauthVersionLast="47" xr6:coauthVersionMax="47" xr10:uidLastSave="{00000000-0000-0000-0000-000000000000}"/>
  <bookViews>
    <workbookView xWindow="-108" yWindow="-108" windowWidth="23256" windowHeight="12456" tabRatio="879" xr2:uid="{00000000-000D-0000-FFFF-FFFF00000000}"/>
  </bookViews>
  <sheets>
    <sheet name="交通空白" sheetId="75" r:id="rId1"/>
    <sheet name="様式" sheetId="81" r:id="rId2"/>
    <sheet name="別紙" sheetId="74" r:id="rId3"/>
    <sheet name="市交1" sheetId="76" r:id="rId4"/>
    <sheet name="市交1別紙" sheetId="77" r:id="rId5"/>
    <sheet name="市交3" sheetId="82" r:id="rId6"/>
    <sheet name="市交4" sheetId="84" r:id="rId7"/>
    <sheet name="市交4別紙" sheetId="100" r:id="rId8"/>
    <sheet name="市交5" sheetId="85" r:id="rId9"/>
    <sheet name="市交5別紙" sheetId="101" r:id="rId10"/>
    <sheet name="市交6" sheetId="86" r:id="rId11"/>
    <sheet name="市交6別紙" sheetId="102" r:id="rId12"/>
    <sheet name="市交7" sheetId="87" r:id="rId13"/>
    <sheet name="市交7別紙" sheetId="103" r:id="rId14"/>
    <sheet name="市交7別紙 (区域)" sheetId="134" r:id="rId15"/>
    <sheet name="市交8" sheetId="88" r:id="rId16"/>
    <sheet name="市交8別紙" sheetId="104" r:id="rId17"/>
    <sheet name="市交9" sheetId="89" r:id="rId18"/>
    <sheet name="市交9別紙" sheetId="105" r:id="rId19"/>
    <sheet name="市交10" sheetId="90" r:id="rId20"/>
    <sheet name="市交10別紙" sheetId="106" r:id="rId21"/>
    <sheet name="市交11" sheetId="122" r:id="rId22"/>
    <sheet name="市交11別紙" sheetId="123" r:id="rId23"/>
    <sheet name="市交14" sheetId="91" r:id="rId24"/>
    <sheet name="市交14別紙 " sheetId="124" r:id="rId25"/>
    <sheet name="市交15" sheetId="92" r:id="rId26"/>
    <sheet name="市交15別紙" sheetId="108" r:id="rId27"/>
    <sheet name="市交17" sheetId="93" r:id="rId28"/>
    <sheet name="市交17別紙" sheetId="109" r:id="rId29"/>
    <sheet name="市交21" sheetId="94" r:id="rId30"/>
    <sheet name="市交21別紙" sheetId="110" r:id="rId31"/>
    <sheet name="市交22" sheetId="95" r:id="rId32"/>
    <sheet name="市交22別紙" sheetId="126" r:id="rId33"/>
    <sheet name="市交23" sheetId="117" r:id="rId34"/>
    <sheet name="市交23別紙" sheetId="127" r:id="rId35"/>
    <sheet name="市交24" sheetId="118" r:id="rId36"/>
    <sheet name="市交24別紙 " sheetId="128" r:id="rId37"/>
    <sheet name="市交25" sheetId="119" r:id="rId38"/>
    <sheet name="市交25別紙" sheetId="129" r:id="rId39"/>
    <sheet name="市交26" sheetId="120" r:id="rId40"/>
    <sheet name="市交26別紙 " sheetId="130" r:id="rId41"/>
    <sheet name="市交27" sheetId="121" r:id="rId42"/>
    <sheet name="交1" sheetId="131" r:id="rId43"/>
    <sheet name="交1別紙" sheetId="132" r:id="rId44"/>
    <sheet name="交2" sheetId="133" r:id="rId45"/>
    <sheet name="交3" sheetId="137" r:id="rId46"/>
    <sheet name="交3別紙" sheetId="138" r:id="rId47"/>
    <sheet name="過1" sheetId="96" r:id="rId48"/>
    <sheet name="Sheet1" sheetId="135" r:id="rId49"/>
    <sheet name="過2" sheetId="97" r:id="rId50"/>
    <sheet name="Sheet2" sheetId="136" r:id="rId51"/>
  </sheets>
  <definedNames>
    <definedName name="_xlnm.Print_Area" localSheetId="47">過1!$A$1:$K$36</definedName>
    <definedName name="_xlnm.Print_Area" localSheetId="49">過2!$A$1:$K$36</definedName>
    <definedName name="_xlnm.Print_Area" localSheetId="42">交1!$A$1:$K$36</definedName>
    <definedName name="_xlnm.Print_Area" localSheetId="43">交1別紙!$A$1:$F$19</definedName>
    <definedName name="_xlnm.Print_Area" localSheetId="44">交2!$A$1:$K$36</definedName>
    <definedName name="_xlnm.Print_Area" localSheetId="45">交3!$A$1:$K$36</definedName>
    <definedName name="_xlnm.Print_Area" localSheetId="46">交3別紙!$A$1:$F$19</definedName>
    <definedName name="_xlnm.Print_Area" localSheetId="0">交通空白!$A$2:$BU$28</definedName>
    <definedName name="_xlnm.Print_Area" localSheetId="3">市交1!$A$1:$K$36</definedName>
    <definedName name="_xlnm.Print_Area" localSheetId="19">市交10!$A$1:$K$36</definedName>
    <definedName name="_xlnm.Print_Area" localSheetId="20">市交10別紙!$A$1:$F$25</definedName>
    <definedName name="_xlnm.Print_Area" localSheetId="21">市交11!$A$1:$K$36</definedName>
    <definedName name="_xlnm.Print_Area" localSheetId="22">市交11別紙!$A$1:$F$25</definedName>
    <definedName name="_xlnm.Print_Area" localSheetId="23">市交14!$A$1:$K$36</definedName>
    <definedName name="_xlnm.Print_Area" localSheetId="24">'市交14別紙 '!$A$1:$F$25</definedName>
    <definedName name="_xlnm.Print_Area" localSheetId="25">市交15!$A$1:$K$36</definedName>
    <definedName name="_xlnm.Print_Area" localSheetId="26">市交15別紙!$A$1:$F$25</definedName>
    <definedName name="_xlnm.Print_Area" localSheetId="27">市交17!$A$1:$K$36</definedName>
    <definedName name="_xlnm.Print_Area" localSheetId="28">市交17別紙!$A$1:$F$13</definedName>
    <definedName name="_xlnm.Print_Area" localSheetId="4">市交1別紙!$A$1:$F$43</definedName>
    <definedName name="_xlnm.Print_Area" localSheetId="29">市交21!$A$1:$K$36</definedName>
    <definedName name="_xlnm.Print_Area" localSheetId="30">市交21別紙!$A$1:$F$31</definedName>
    <definedName name="_xlnm.Print_Area" localSheetId="31">市交22!$A$1:$K$36</definedName>
    <definedName name="_xlnm.Print_Area" localSheetId="32">市交22別紙!$A$1:$F$19</definedName>
    <definedName name="_xlnm.Print_Area" localSheetId="33">市交23!$A$1:$K$36</definedName>
    <definedName name="_xlnm.Print_Area" localSheetId="34">市交23別紙!$A$1:$F$19</definedName>
    <definedName name="_xlnm.Print_Area" localSheetId="35">市交24!$A$1:$K$36</definedName>
    <definedName name="_xlnm.Print_Area" localSheetId="36">'市交24別紙 '!$A$1:$F$33</definedName>
    <definedName name="_xlnm.Print_Area" localSheetId="37">市交25!$A$1:$K$36</definedName>
    <definedName name="_xlnm.Print_Area" localSheetId="38">市交25別紙!$A$1:$F$19</definedName>
    <definedName name="_xlnm.Print_Area" localSheetId="39">市交26!$A$1:$K$36</definedName>
    <definedName name="_xlnm.Print_Area" localSheetId="40">'市交26別紙 '!$A$1:$F$19</definedName>
    <definedName name="_xlnm.Print_Area" localSheetId="41">市交27!$A$1:$K$36</definedName>
    <definedName name="_xlnm.Print_Area" localSheetId="5">市交3!$A$1:$K$36</definedName>
    <definedName name="_xlnm.Print_Area" localSheetId="6">市交4!$A$1:$K$36</definedName>
    <definedName name="_xlnm.Print_Area" localSheetId="7">市交4別紙!$A$1:$F$43</definedName>
    <definedName name="_xlnm.Print_Area" localSheetId="8">市交5!$A$1:$K$36</definedName>
    <definedName name="_xlnm.Print_Area" localSheetId="9">市交5別紙!$A$1:$F$43</definedName>
    <definedName name="_xlnm.Print_Area" localSheetId="10">市交6!$A$1:$K$36</definedName>
    <definedName name="_xlnm.Print_Area" localSheetId="11">市交6別紙!$A$1:$F$56</definedName>
    <definedName name="_xlnm.Print_Area" localSheetId="12">市交7!$A$1:$K$36</definedName>
    <definedName name="_xlnm.Print_Area" localSheetId="13">市交7別紙!$A$1:$F$85</definedName>
    <definedName name="_xlnm.Print_Area" localSheetId="14">'市交7別紙 (区域)'!$A$1:$F$43</definedName>
    <definedName name="_xlnm.Print_Area" localSheetId="15">市交8!$A$1:$K$36</definedName>
    <definedName name="_xlnm.Print_Area" localSheetId="16">市交8別紙!$A$1:$F$13</definedName>
    <definedName name="_xlnm.Print_Area" localSheetId="17">市交9!$A$1:$K$36</definedName>
    <definedName name="_xlnm.Print_Area" localSheetId="18">市交9別紙!$A$1:$F$55</definedName>
    <definedName name="_xlnm.Print_Area" localSheetId="2">別紙!$A$1:$F$43</definedName>
    <definedName name="_xlnm.Print_Area" localSheetId="1">様式!$A$1:$K$36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8" i="75" l="1"/>
  <c r="F12" i="86"/>
  <c r="D12" i="86"/>
  <c r="J12" i="86"/>
  <c r="J24" i="86"/>
  <c r="D4" i="87"/>
  <c r="V29" i="75"/>
  <c r="W29" i="75"/>
  <c r="X29" i="75"/>
  <c r="Y29" i="75"/>
  <c r="Z29" i="75"/>
  <c r="AA29" i="75"/>
  <c r="AB29" i="75"/>
  <c r="AC29" i="75"/>
  <c r="AD29" i="75"/>
  <c r="AE29" i="75"/>
  <c r="AF29" i="75"/>
  <c r="C81" i="138" l="1"/>
  <c r="C75" i="138"/>
  <c r="C69" i="138"/>
  <c r="C63" i="138"/>
  <c r="C57" i="138"/>
  <c r="C51" i="138"/>
  <c r="C45" i="138"/>
  <c r="C39" i="138"/>
  <c r="C33" i="138"/>
  <c r="C27" i="138"/>
  <c r="C21" i="138"/>
  <c r="AH26" i="75"/>
  <c r="AT26" i="75"/>
  <c r="AU26" i="75"/>
  <c r="BG26" i="75"/>
  <c r="BH26" i="75"/>
  <c r="BT26" i="75"/>
  <c r="BU26" i="75"/>
  <c r="AG26" i="75" l="1"/>
  <c r="K33" i="137"/>
  <c r="K32" i="137"/>
  <c r="K30" i="137"/>
  <c r="K29" i="137"/>
  <c r="K27" i="137"/>
  <c r="K26" i="137"/>
  <c r="I24" i="137"/>
  <c r="I36" i="137" s="1"/>
  <c r="H24" i="137"/>
  <c r="H36" i="137" s="1"/>
  <c r="G24" i="137"/>
  <c r="G36" i="137" s="1"/>
  <c r="F24" i="137"/>
  <c r="F36" i="137" s="1"/>
  <c r="E24" i="137"/>
  <c r="J23" i="137"/>
  <c r="J35" i="137" s="1"/>
  <c r="I23" i="137"/>
  <c r="I35" i="137" s="1"/>
  <c r="H23" i="137"/>
  <c r="H35" i="137" s="1"/>
  <c r="G23" i="137"/>
  <c r="G35" i="137" s="1"/>
  <c r="F23" i="137"/>
  <c r="F35" i="137" s="1"/>
  <c r="E23" i="137"/>
  <c r="E35" i="137" s="1"/>
  <c r="D15" i="137"/>
  <c r="D14" i="137"/>
  <c r="F12" i="137"/>
  <c r="D12" i="137"/>
  <c r="C22" i="137" s="1"/>
  <c r="D8" i="137"/>
  <c r="D7" i="137"/>
  <c r="D6" i="137"/>
  <c r="D5" i="137"/>
  <c r="D3" i="137"/>
  <c r="D4" i="121"/>
  <c r="D15" i="97"/>
  <c r="K35" i="137" l="1"/>
  <c r="K24" i="137"/>
  <c r="E36" i="137"/>
  <c r="K36" i="137" s="1"/>
  <c r="K23" i="137"/>
  <c r="D15" i="120"/>
  <c r="AG20" i="75" l="1"/>
  <c r="D14" i="87" l="1"/>
  <c r="D12" i="87"/>
  <c r="C22" i="87" s="1"/>
  <c r="BU25" i="75" l="1"/>
  <c r="BT25" i="75"/>
  <c r="BH25" i="75"/>
  <c r="BG25" i="75"/>
  <c r="AU25" i="75"/>
  <c r="AT25" i="75"/>
  <c r="AH25" i="75"/>
  <c r="AG25" i="75"/>
  <c r="K33" i="133"/>
  <c r="K32" i="133"/>
  <c r="K30" i="133"/>
  <c r="K29" i="133"/>
  <c r="K27" i="133"/>
  <c r="K26" i="133"/>
  <c r="I24" i="133"/>
  <c r="I36" i="133" s="1"/>
  <c r="H24" i="133"/>
  <c r="H36" i="133" s="1"/>
  <c r="G24" i="133"/>
  <c r="G36" i="133" s="1"/>
  <c r="F24" i="133"/>
  <c r="F36" i="133" s="1"/>
  <c r="E24" i="133"/>
  <c r="E36" i="133" s="1"/>
  <c r="J23" i="133"/>
  <c r="J35" i="133" s="1"/>
  <c r="I23" i="133"/>
  <c r="I35" i="133" s="1"/>
  <c r="H23" i="133"/>
  <c r="H35" i="133" s="1"/>
  <c r="G23" i="133"/>
  <c r="F23" i="133"/>
  <c r="F35" i="133" s="1"/>
  <c r="E23" i="133"/>
  <c r="E35" i="133" s="1"/>
  <c r="D15" i="133"/>
  <c r="D14" i="133"/>
  <c r="F12" i="133"/>
  <c r="D12" i="133"/>
  <c r="C22" i="133" s="1"/>
  <c r="D8" i="133"/>
  <c r="D7" i="133"/>
  <c r="D6" i="133"/>
  <c r="D5" i="133"/>
  <c r="D3" i="133"/>
  <c r="K23" i="133" l="1"/>
  <c r="K36" i="133"/>
  <c r="K24" i="133"/>
  <c r="G35" i="133"/>
  <c r="K35" i="133" s="1"/>
  <c r="D3" i="131"/>
  <c r="K33" i="131"/>
  <c r="K32" i="131"/>
  <c r="K30" i="131"/>
  <c r="K29" i="131"/>
  <c r="K27" i="131"/>
  <c r="K26" i="131"/>
  <c r="I24" i="131"/>
  <c r="I36" i="131" s="1"/>
  <c r="H24" i="131"/>
  <c r="H36" i="131" s="1"/>
  <c r="G24" i="131"/>
  <c r="G36" i="131" s="1"/>
  <c r="F24" i="131"/>
  <c r="F36" i="131" s="1"/>
  <c r="E24" i="131"/>
  <c r="E36" i="131" s="1"/>
  <c r="J23" i="131"/>
  <c r="J35" i="131" s="1"/>
  <c r="I23" i="131"/>
  <c r="I35" i="131" s="1"/>
  <c r="H23" i="131"/>
  <c r="H35" i="131" s="1"/>
  <c r="G23" i="131"/>
  <c r="G35" i="131" s="1"/>
  <c r="F23" i="131"/>
  <c r="F35" i="131" s="1"/>
  <c r="E23" i="131"/>
  <c r="E35" i="131" s="1"/>
  <c r="D15" i="131"/>
  <c r="D14" i="131"/>
  <c r="F12" i="131"/>
  <c r="D12" i="131"/>
  <c r="C22" i="131" s="1"/>
  <c r="D8" i="131"/>
  <c r="D7" i="131"/>
  <c r="D6" i="131"/>
  <c r="D5" i="131"/>
  <c r="BU24" i="75"/>
  <c r="BT24" i="75"/>
  <c r="BH24" i="75"/>
  <c r="BG24" i="75"/>
  <c r="AU24" i="75"/>
  <c r="AT24" i="75"/>
  <c r="AG24" i="75"/>
  <c r="AH24" i="75"/>
  <c r="K35" i="131" l="1"/>
  <c r="K36" i="131"/>
  <c r="K24" i="131"/>
  <c r="K23" i="131"/>
  <c r="I36" i="81"/>
  <c r="H36" i="81"/>
  <c r="G36" i="81"/>
  <c r="F36" i="81"/>
  <c r="E36" i="81"/>
  <c r="J35" i="81"/>
  <c r="I35" i="81"/>
  <c r="H35" i="81"/>
  <c r="G35" i="81"/>
  <c r="F35" i="81"/>
  <c r="E35" i="81"/>
  <c r="K33" i="81"/>
  <c r="K32" i="81"/>
  <c r="K30" i="81"/>
  <c r="K29" i="81"/>
  <c r="K27" i="81"/>
  <c r="K26" i="81"/>
  <c r="K24" i="81"/>
  <c r="K23" i="81"/>
  <c r="K36" i="81" l="1"/>
  <c r="K35" i="81"/>
  <c r="C15" i="100"/>
  <c r="F23" i="121" l="1"/>
  <c r="I23" i="121"/>
  <c r="D14" i="97" l="1"/>
  <c r="F12" i="97"/>
  <c r="D12" i="97"/>
  <c r="D15" i="96"/>
  <c r="D14" i="96"/>
  <c r="F12" i="96"/>
  <c r="D12" i="96"/>
  <c r="D15" i="121"/>
  <c r="D14" i="121"/>
  <c r="F12" i="121"/>
  <c r="D12" i="121"/>
  <c r="D14" i="120"/>
  <c r="F12" i="120"/>
  <c r="D12" i="120"/>
  <c r="D15" i="119"/>
  <c r="D14" i="119"/>
  <c r="F12" i="119"/>
  <c r="D12" i="119"/>
  <c r="D15" i="118"/>
  <c r="D14" i="118"/>
  <c r="F12" i="118"/>
  <c r="D12" i="118"/>
  <c r="D15" i="117"/>
  <c r="D14" i="117"/>
  <c r="F12" i="117"/>
  <c r="D12" i="117"/>
  <c r="D15" i="95"/>
  <c r="D14" i="95"/>
  <c r="F12" i="95"/>
  <c r="D12" i="95"/>
  <c r="C22" i="95" s="1"/>
  <c r="D15" i="94"/>
  <c r="D14" i="94"/>
  <c r="F12" i="94"/>
  <c r="D12" i="94"/>
  <c r="D15" i="93"/>
  <c r="D14" i="93"/>
  <c r="F12" i="93"/>
  <c r="D12" i="93"/>
  <c r="D15" i="92"/>
  <c r="D14" i="92"/>
  <c r="F12" i="92"/>
  <c r="D12" i="92"/>
  <c r="D15" i="91"/>
  <c r="D14" i="91"/>
  <c r="F12" i="91"/>
  <c r="D12" i="91"/>
  <c r="D15" i="122"/>
  <c r="D14" i="122"/>
  <c r="F12" i="122"/>
  <c r="D12" i="122"/>
  <c r="D15" i="90"/>
  <c r="D14" i="90"/>
  <c r="F12" i="90"/>
  <c r="D12" i="90"/>
  <c r="D15" i="89"/>
  <c r="D14" i="89"/>
  <c r="F12" i="89"/>
  <c r="D12" i="89"/>
  <c r="D15" i="88"/>
  <c r="D14" i="88"/>
  <c r="F12" i="88"/>
  <c r="D12" i="88"/>
  <c r="D15" i="87"/>
  <c r="F12" i="87"/>
  <c r="D15" i="86"/>
  <c r="D14" i="86"/>
  <c r="D15" i="85"/>
  <c r="D14" i="85"/>
  <c r="J13" i="85"/>
  <c r="H13" i="85"/>
  <c r="F13" i="85"/>
  <c r="D13" i="85"/>
  <c r="J12" i="85"/>
  <c r="H12" i="85"/>
  <c r="F12" i="85"/>
  <c r="D12" i="85"/>
  <c r="D15" i="84"/>
  <c r="D14" i="84"/>
  <c r="F12" i="84"/>
  <c r="D12" i="84"/>
  <c r="D15" i="82"/>
  <c r="D14" i="82"/>
  <c r="J13" i="82"/>
  <c r="H13" i="82"/>
  <c r="F13" i="82"/>
  <c r="D13" i="82"/>
  <c r="J12" i="82"/>
  <c r="H12" i="82"/>
  <c r="F12" i="82"/>
  <c r="D12" i="82"/>
  <c r="D15" i="76"/>
  <c r="D14" i="76"/>
  <c r="J13" i="76"/>
  <c r="H13" i="76"/>
  <c r="F13" i="76"/>
  <c r="D13" i="76"/>
  <c r="J12" i="76"/>
  <c r="H12" i="76"/>
  <c r="F12" i="76"/>
  <c r="D12" i="76"/>
  <c r="C22" i="76" s="1"/>
  <c r="K33" i="95"/>
  <c r="K32" i="95"/>
  <c r="K30" i="95"/>
  <c r="K29" i="95"/>
  <c r="K27" i="95"/>
  <c r="K26" i="95"/>
  <c r="I24" i="95"/>
  <c r="I36" i="95" s="1"/>
  <c r="H24" i="95"/>
  <c r="H36" i="95" s="1"/>
  <c r="G24" i="95"/>
  <c r="G36" i="95" s="1"/>
  <c r="F24" i="95"/>
  <c r="F36" i="95" s="1"/>
  <c r="E24" i="95"/>
  <c r="E36" i="95" s="1"/>
  <c r="J23" i="95"/>
  <c r="J35" i="95" s="1"/>
  <c r="I23" i="95"/>
  <c r="I35" i="95" s="1"/>
  <c r="H23" i="95"/>
  <c r="H35" i="95" s="1"/>
  <c r="G23" i="95"/>
  <c r="G35" i="95" s="1"/>
  <c r="F23" i="95"/>
  <c r="F35" i="95" s="1"/>
  <c r="E23" i="95"/>
  <c r="E35" i="95" s="1"/>
  <c r="D8" i="95"/>
  <c r="D7" i="95"/>
  <c r="D6" i="95"/>
  <c r="D5" i="95"/>
  <c r="D4" i="95"/>
  <c r="D3" i="95"/>
  <c r="D3" i="76"/>
  <c r="D4" i="76"/>
  <c r="D5" i="76"/>
  <c r="D6" i="76"/>
  <c r="D7" i="76"/>
  <c r="D8" i="76"/>
  <c r="E23" i="76"/>
  <c r="E35" i="76" s="1"/>
  <c r="F23" i="76"/>
  <c r="G23" i="76"/>
  <c r="G35" i="76" s="1"/>
  <c r="H23" i="76"/>
  <c r="H35" i="76" s="1"/>
  <c r="I23" i="76"/>
  <c r="I35" i="76" s="1"/>
  <c r="J23" i="76"/>
  <c r="J35" i="76" s="1"/>
  <c r="E24" i="76"/>
  <c r="F24" i="76"/>
  <c r="F36" i="76" s="1"/>
  <c r="G24" i="76"/>
  <c r="G36" i="76" s="1"/>
  <c r="H24" i="76"/>
  <c r="H36" i="76" s="1"/>
  <c r="I24" i="76"/>
  <c r="I36" i="76" s="1"/>
  <c r="K26" i="76"/>
  <c r="K27" i="76"/>
  <c r="K29" i="76"/>
  <c r="K30" i="76"/>
  <c r="K32" i="76"/>
  <c r="K24" i="76" l="1"/>
  <c r="K23" i="76"/>
  <c r="K35" i="95"/>
  <c r="K36" i="95"/>
  <c r="K23" i="95"/>
  <c r="K24" i="95"/>
  <c r="E36" i="76"/>
  <c r="K36" i="76" s="1"/>
  <c r="K33" i="76"/>
  <c r="F35" i="76"/>
  <c r="K35" i="76" s="1"/>
  <c r="K33" i="97"/>
  <c r="K32" i="97"/>
  <c r="K30" i="97"/>
  <c r="K29" i="97"/>
  <c r="K27" i="97"/>
  <c r="K26" i="97"/>
  <c r="I24" i="97"/>
  <c r="I36" i="97" s="1"/>
  <c r="H24" i="97"/>
  <c r="H36" i="97" s="1"/>
  <c r="G24" i="97"/>
  <c r="G36" i="97" s="1"/>
  <c r="F24" i="97"/>
  <c r="F36" i="97" s="1"/>
  <c r="E24" i="97"/>
  <c r="E36" i="97" s="1"/>
  <c r="J23" i="97"/>
  <c r="J35" i="97" s="1"/>
  <c r="I23" i="97"/>
  <c r="I35" i="97" s="1"/>
  <c r="H23" i="97"/>
  <c r="H35" i="97" s="1"/>
  <c r="G23" i="97"/>
  <c r="G35" i="97" s="1"/>
  <c r="F23" i="97"/>
  <c r="F35" i="97" s="1"/>
  <c r="E23" i="97"/>
  <c r="E35" i="97" s="1"/>
  <c r="C22" i="97"/>
  <c r="D8" i="97"/>
  <c r="D7" i="97"/>
  <c r="D6" i="97"/>
  <c r="D5" i="97"/>
  <c r="D4" i="97"/>
  <c r="D3" i="97"/>
  <c r="K33" i="96"/>
  <c r="K32" i="96"/>
  <c r="K30" i="96"/>
  <c r="K29" i="96"/>
  <c r="K27" i="96"/>
  <c r="K26" i="96"/>
  <c r="I24" i="96"/>
  <c r="I36" i="96" s="1"/>
  <c r="H24" i="96"/>
  <c r="H36" i="96" s="1"/>
  <c r="G24" i="96"/>
  <c r="G36" i="96" s="1"/>
  <c r="F24" i="96"/>
  <c r="F36" i="96" s="1"/>
  <c r="E24" i="96"/>
  <c r="E36" i="96" s="1"/>
  <c r="J23" i="96"/>
  <c r="J35" i="96" s="1"/>
  <c r="I23" i="96"/>
  <c r="I35" i="96" s="1"/>
  <c r="H23" i="96"/>
  <c r="H35" i="96" s="1"/>
  <c r="G23" i="96"/>
  <c r="G35" i="96" s="1"/>
  <c r="F23" i="96"/>
  <c r="F35" i="96" s="1"/>
  <c r="E23" i="96"/>
  <c r="E35" i="96" s="1"/>
  <c r="C22" i="96"/>
  <c r="D8" i="96"/>
  <c r="D7" i="96"/>
  <c r="D6" i="96"/>
  <c r="D5" i="96"/>
  <c r="D4" i="96"/>
  <c r="D3" i="96"/>
  <c r="K33" i="121"/>
  <c r="K32" i="121"/>
  <c r="K30" i="121"/>
  <c r="K29" i="121"/>
  <c r="K27" i="121"/>
  <c r="K26" i="121"/>
  <c r="I24" i="121"/>
  <c r="I36" i="121" s="1"/>
  <c r="H24" i="121"/>
  <c r="H36" i="121" s="1"/>
  <c r="G24" i="121"/>
  <c r="G36" i="121" s="1"/>
  <c r="F24" i="121"/>
  <c r="F36" i="121" s="1"/>
  <c r="E24" i="121"/>
  <c r="E36" i="121" s="1"/>
  <c r="J23" i="121"/>
  <c r="J35" i="121" s="1"/>
  <c r="I35" i="121"/>
  <c r="H23" i="121"/>
  <c r="H35" i="121" s="1"/>
  <c r="G23" i="121"/>
  <c r="G35" i="121" s="1"/>
  <c r="F35" i="121"/>
  <c r="E23" i="121"/>
  <c r="E35" i="121" s="1"/>
  <c r="C22" i="121"/>
  <c r="D8" i="121"/>
  <c r="D7" i="121"/>
  <c r="D6" i="121"/>
  <c r="D5" i="121"/>
  <c r="D3" i="121"/>
  <c r="K33" i="120"/>
  <c r="K32" i="120"/>
  <c r="K30" i="120"/>
  <c r="K29" i="120"/>
  <c r="K27" i="120"/>
  <c r="K26" i="120"/>
  <c r="I24" i="120"/>
  <c r="I36" i="120" s="1"/>
  <c r="H24" i="120"/>
  <c r="H36" i="120" s="1"/>
  <c r="G24" i="120"/>
  <c r="G36" i="120" s="1"/>
  <c r="F24" i="120"/>
  <c r="F36" i="120" s="1"/>
  <c r="E24" i="120"/>
  <c r="E36" i="120" s="1"/>
  <c r="J23" i="120"/>
  <c r="J35" i="120" s="1"/>
  <c r="I23" i="120"/>
  <c r="I35" i="120" s="1"/>
  <c r="H23" i="120"/>
  <c r="H35" i="120" s="1"/>
  <c r="G23" i="120"/>
  <c r="G35" i="120" s="1"/>
  <c r="F23" i="120"/>
  <c r="F35" i="120" s="1"/>
  <c r="E23" i="120"/>
  <c r="E35" i="120" s="1"/>
  <c r="C22" i="120"/>
  <c r="D8" i="120"/>
  <c r="D7" i="120"/>
  <c r="D6" i="120"/>
  <c r="D5" i="120"/>
  <c r="D4" i="120"/>
  <c r="D3" i="120"/>
  <c r="K33" i="119"/>
  <c r="K32" i="119"/>
  <c r="K30" i="119"/>
  <c r="K29" i="119"/>
  <c r="K27" i="119"/>
  <c r="K26" i="119"/>
  <c r="I24" i="119"/>
  <c r="I36" i="119" s="1"/>
  <c r="H24" i="119"/>
  <c r="H36" i="119" s="1"/>
  <c r="G24" i="119"/>
  <c r="G36" i="119" s="1"/>
  <c r="F24" i="119"/>
  <c r="F36" i="119" s="1"/>
  <c r="E24" i="119"/>
  <c r="E36" i="119" s="1"/>
  <c r="J23" i="119"/>
  <c r="J35" i="119" s="1"/>
  <c r="I23" i="119"/>
  <c r="I35" i="119" s="1"/>
  <c r="H23" i="119"/>
  <c r="H35" i="119" s="1"/>
  <c r="G23" i="119"/>
  <c r="G35" i="119" s="1"/>
  <c r="F23" i="119"/>
  <c r="F35" i="119" s="1"/>
  <c r="E23" i="119"/>
  <c r="E35" i="119" s="1"/>
  <c r="C22" i="119"/>
  <c r="D8" i="119"/>
  <c r="D7" i="119"/>
  <c r="D6" i="119"/>
  <c r="D5" i="119"/>
  <c r="D4" i="119"/>
  <c r="D3" i="119"/>
  <c r="K33" i="118"/>
  <c r="K32" i="118"/>
  <c r="K30" i="118"/>
  <c r="K29" i="118"/>
  <c r="K27" i="118"/>
  <c r="K26" i="118"/>
  <c r="I24" i="118"/>
  <c r="I36" i="118" s="1"/>
  <c r="H24" i="118"/>
  <c r="H36" i="118" s="1"/>
  <c r="G24" i="118"/>
  <c r="G36" i="118" s="1"/>
  <c r="F24" i="118"/>
  <c r="F36" i="118" s="1"/>
  <c r="E24" i="118"/>
  <c r="E36" i="118" s="1"/>
  <c r="J23" i="118"/>
  <c r="J35" i="118" s="1"/>
  <c r="I23" i="118"/>
  <c r="I35" i="118" s="1"/>
  <c r="H23" i="118"/>
  <c r="H35" i="118" s="1"/>
  <c r="G23" i="118"/>
  <c r="G35" i="118" s="1"/>
  <c r="F23" i="118"/>
  <c r="F35" i="118" s="1"/>
  <c r="E23" i="118"/>
  <c r="E35" i="118" s="1"/>
  <c r="C22" i="118"/>
  <c r="D8" i="118"/>
  <c r="D7" i="118"/>
  <c r="D6" i="118"/>
  <c r="D5" i="118"/>
  <c r="D4" i="118"/>
  <c r="D3" i="118"/>
  <c r="K33" i="117"/>
  <c r="K32" i="117"/>
  <c r="K30" i="117"/>
  <c r="K29" i="117"/>
  <c r="K27" i="117"/>
  <c r="K26" i="117"/>
  <c r="I24" i="117"/>
  <c r="I36" i="117" s="1"/>
  <c r="H24" i="117"/>
  <c r="H36" i="117" s="1"/>
  <c r="G24" i="117"/>
  <c r="G36" i="117" s="1"/>
  <c r="F24" i="117"/>
  <c r="F36" i="117" s="1"/>
  <c r="E24" i="117"/>
  <c r="E36" i="117" s="1"/>
  <c r="J23" i="117"/>
  <c r="J35" i="117" s="1"/>
  <c r="I23" i="117"/>
  <c r="I35" i="117" s="1"/>
  <c r="H23" i="117"/>
  <c r="H35" i="117" s="1"/>
  <c r="G23" i="117"/>
  <c r="G35" i="117" s="1"/>
  <c r="F23" i="117"/>
  <c r="F35" i="117" s="1"/>
  <c r="E23" i="117"/>
  <c r="E35" i="117" s="1"/>
  <c r="C22" i="117"/>
  <c r="D8" i="117"/>
  <c r="D7" i="117"/>
  <c r="D6" i="117"/>
  <c r="D5" i="117"/>
  <c r="D4" i="117"/>
  <c r="D3" i="117"/>
  <c r="K33" i="94"/>
  <c r="K32" i="94"/>
  <c r="K30" i="94"/>
  <c r="K29" i="94"/>
  <c r="K27" i="94"/>
  <c r="K26" i="94"/>
  <c r="I24" i="94"/>
  <c r="I36" i="94" s="1"/>
  <c r="H24" i="94"/>
  <c r="H36" i="94" s="1"/>
  <c r="G24" i="94"/>
  <c r="G36" i="94" s="1"/>
  <c r="F24" i="94"/>
  <c r="F36" i="94" s="1"/>
  <c r="E24" i="94"/>
  <c r="E36" i="94" s="1"/>
  <c r="J23" i="94"/>
  <c r="J35" i="94" s="1"/>
  <c r="I23" i="94"/>
  <c r="I35" i="94" s="1"/>
  <c r="H23" i="94"/>
  <c r="H35" i="94" s="1"/>
  <c r="G23" i="94"/>
  <c r="G35" i="94" s="1"/>
  <c r="F23" i="94"/>
  <c r="E23" i="94"/>
  <c r="E35" i="94" s="1"/>
  <c r="C22" i="94"/>
  <c r="D8" i="94"/>
  <c r="D7" i="94"/>
  <c r="D6" i="94"/>
  <c r="D5" i="94"/>
  <c r="D4" i="94"/>
  <c r="D3" i="94"/>
  <c r="K33" i="93"/>
  <c r="K32" i="93"/>
  <c r="K30" i="93"/>
  <c r="K29" i="93"/>
  <c r="K27" i="93"/>
  <c r="K26" i="93"/>
  <c r="I24" i="93"/>
  <c r="I36" i="93" s="1"/>
  <c r="H24" i="93"/>
  <c r="H36" i="93" s="1"/>
  <c r="G24" i="93"/>
  <c r="G36" i="93" s="1"/>
  <c r="F24" i="93"/>
  <c r="F36" i="93" s="1"/>
  <c r="E24" i="93"/>
  <c r="E36" i="93" s="1"/>
  <c r="J23" i="93"/>
  <c r="J35" i="93" s="1"/>
  <c r="I23" i="93"/>
  <c r="I35" i="93" s="1"/>
  <c r="H23" i="93"/>
  <c r="H35" i="93" s="1"/>
  <c r="G23" i="93"/>
  <c r="G35" i="93" s="1"/>
  <c r="F23" i="93"/>
  <c r="F35" i="93" s="1"/>
  <c r="E23" i="93"/>
  <c r="E35" i="93" s="1"/>
  <c r="C22" i="93"/>
  <c r="D8" i="93"/>
  <c r="D7" i="93"/>
  <c r="D6" i="93"/>
  <c r="D5" i="93"/>
  <c r="D4" i="93"/>
  <c r="D3" i="93"/>
  <c r="K33" i="92"/>
  <c r="K32" i="92"/>
  <c r="K30" i="92"/>
  <c r="K29" i="92"/>
  <c r="K27" i="92"/>
  <c r="I24" i="92"/>
  <c r="I36" i="92" s="1"/>
  <c r="H24" i="92"/>
  <c r="H36" i="92" s="1"/>
  <c r="G24" i="92"/>
  <c r="G36" i="92" s="1"/>
  <c r="F24" i="92"/>
  <c r="F36" i="92" s="1"/>
  <c r="E24" i="92"/>
  <c r="E36" i="92" s="1"/>
  <c r="J23" i="92"/>
  <c r="J35" i="92" s="1"/>
  <c r="I23" i="92"/>
  <c r="I35" i="92" s="1"/>
  <c r="H23" i="92"/>
  <c r="H35" i="92" s="1"/>
  <c r="G23" i="92"/>
  <c r="G35" i="92" s="1"/>
  <c r="F23" i="92"/>
  <c r="F35" i="92" s="1"/>
  <c r="E23" i="92"/>
  <c r="E35" i="92" s="1"/>
  <c r="C22" i="92"/>
  <c r="D8" i="92"/>
  <c r="D7" i="92"/>
  <c r="D6" i="92"/>
  <c r="D5" i="92"/>
  <c r="D4" i="92"/>
  <c r="D3" i="92"/>
  <c r="K33" i="91"/>
  <c r="K32" i="91"/>
  <c r="K30" i="91"/>
  <c r="K29" i="91"/>
  <c r="K27" i="91"/>
  <c r="K26" i="91"/>
  <c r="I24" i="91"/>
  <c r="I36" i="91" s="1"/>
  <c r="H24" i="91"/>
  <c r="H36" i="91" s="1"/>
  <c r="G24" i="91"/>
  <c r="G36" i="91" s="1"/>
  <c r="F24" i="91"/>
  <c r="F36" i="91" s="1"/>
  <c r="E24" i="91"/>
  <c r="E36" i="91" s="1"/>
  <c r="J23" i="91"/>
  <c r="J35" i="91" s="1"/>
  <c r="I23" i="91"/>
  <c r="I35" i="91" s="1"/>
  <c r="H23" i="91"/>
  <c r="H35" i="91" s="1"/>
  <c r="G23" i="91"/>
  <c r="G35" i="91" s="1"/>
  <c r="F23" i="91"/>
  <c r="F35" i="91" s="1"/>
  <c r="E23" i="91"/>
  <c r="E35" i="91" s="1"/>
  <c r="C22" i="91"/>
  <c r="D8" i="91"/>
  <c r="D7" i="91"/>
  <c r="D6" i="91"/>
  <c r="D5" i="91"/>
  <c r="D4" i="91"/>
  <c r="D3" i="91"/>
  <c r="K33" i="122"/>
  <c r="K32" i="122"/>
  <c r="K30" i="122"/>
  <c r="K29" i="122"/>
  <c r="K27" i="122"/>
  <c r="I24" i="122"/>
  <c r="I36" i="122" s="1"/>
  <c r="H24" i="122"/>
  <c r="H36" i="122" s="1"/>
  <c r="G24" i="122"/>
  <c r="G36" i="122" s="1"/>
  <c r="F24" i="122"/>
  <c r="F36" i="122" s="1"/>
  <c r="E24" i="122"/>
  <c r="E36" i="122" s="1"/>
  <c r="J23" i="122"/>
  <c r="J35" i="122" s="1"/>
  <c r="I23" i="122"/>
  <c r="I35" i="122" s="1"/>
  <c r="H23" i="122"/>
  <c r="H35" i="122" s="1"/>
  <c r="G23" i="122"/>
  <c r="G35" i="122" s="1"/>
  <c r="F23" i="122"/>
  <c r="F35" i="122" s="1"/>
  <c r="E23" i="122"/>
  <c r="E35" i="122" s="1"/>
  <c r="C22" i="122"/>
  <c r="D8" i="122"/>
  <c r="D7" i="122"/>
  <c r="D6" i="122"/>
  <c r="D5" i="122"/>
  <c r="D4" i="122"/>
  <c r="D3" i="122"/>
  <c r="K33" i="90"/>
  <c r="K32" i="90"/>
  <c r="K30" i="90"/>
  <c r="K29" i="90"/>
  <c r="K27" i="90"/>
  <c r="I24" i="90"/>
  <c r="I36" i="90" s="1"/>
  <c r="H24" i="90"/>
  <c r="H36" i="90" s="1"/>
  <c r="G24" i="90"/>
  <c r="G36" i="90" s="1"/>
  <c r="F24" i="90"/>
  <c r="F36" i="90" s="1"/>
  <c r="E24" i="90"/>
  <c r="E36" i="90" s="1"/>
  <c r="J23" i="90"/>
  <c r="J35" i="90" s="1"/>
  <c r="I23" i="90"/>
  <c r="I35" i="90" s="1"/>
  <c r="H23" i="90"/>
  <c r="H35" i="90" s="1"/>
  <c r="G23" i="90"/>
  <c r="G35" i="90" s="1"/>
  <c r="F23" i="90"/>
  <c r="F35" i="90" s="1"/>
  <c r="E23" i="90"/>
  <c r="E35" i="90" s="1"/>
  <c r="C22" i="90"/>
  <c r="D8" i="90"/>
  <c r="D7" i="90"/>
  <c r="D6" i="90"/>
  <c r="D5" i="90"/>
  <c r="D4" i="90"/>
  <c r="D3" i="90"/>
  <c r="K33" i="89"/>
  <c r="K32" i="89"/>
  <c r="K30" i="89"/>
  <c r="K29" i="89"/>
  <c r="K27" i="89"/>
  <c r="I24" i="89"/>
  <c r="I36" i="89" s="1"/>
  <c r="H24" i="89"/>
  <c r="H36" i="89" s="1"/>
  <c r="G24" i="89"/>
  <c r="G36" i="89" s="1"/>
  <c r="F24" i="89"/>
  <c r="F36" i="89" s="1"/>
  <c r="E24" i="89"/>
  <c r="E36" i="89" s="1"/>
  <c r="J23" i="89"/>
  <c r="J35" i="89" s="1"/>
  <c r="I23" i="89"/>
  <c r="I35" i="89" s="1"/>
  <c r="H23" i="89"/>
  <c r="H35" i="89" s="1"/>
  <c r="G23" i="89"/>
  <c r="G35" i="89" s="1"/>
  <c r="F23" i="89"/>
  <c r="F35" i="89" s="1"/>
  <c r="E23" i="89"/>
  <c r="E35" i="89" s="1"/>
  <c r="C22" i="89"/>
  <c r="D8" i="89"/>
  <c r="D7" i="89"/>
  <c r="D6" i="89"/>
  <c r="D5" i="89"/>
  <c r="D4" i="89"/>
  <c r="D3" i="89"/>
  <c r="K33" i="88"/>
  <c r="K32" i="88"/>
  <c r="K30" i="88"/>
  <c r="K29" i="88"/>
  <c r="K27" i="88"/>
  <c r="I24" i="88"/>
  <c r="I36" i="88" s="1"/>
  <c r="H24" i="88"/>
  <c r="H36" i="88" s="1"/>
  <c r="G24" i="88"/>
  <c r="G36" i="88" s="1"/>
  <c r="F24" i="88"/>
  <c r="F36" i="88" s="1"/>
  <c r="E24" i="88"/>
  <c r="E36" i="88" s="1"/>
  <c r="J23" i="88"/>
  <c r="J35" i="88" s="1"/>
  <c r="I23" i="88"/>
  <c r="I35" i="88" s="1"/>
  <c r="H23" i="88"/>
  <c r="H35" i="88" s="1"/>
  <c r="G23" i="88"/>
  <c r="G35" i="88" s="1"/>
  <c r="F23" i="88"/>
  <c r="F35" i="88" s="1"/>
  <c r="E23" i="88"/>
  <c r="E35" i="88" s="1"/>
  <c r="C22" i="88"/>
  <c r="D8" i="88"/>
  <c r="D7" i="88"/>
  <c r="D6" i="88"/>
  <c r="D5" i="88"/>
  <c r="D4" i="88"/>
  <c r="D3" i="88"/>
  <c r="K33" i="87"/>
  <c r="K32" i="87"/>
  <c r="K30" i="87"/>
  <c r="K29" i="87"/>
  <c r="K27" i="87"/>
  <c r="I24" i="87"/>
  <c r="I36" i="87" s="1"/>
  <c r="H24" i="87"/>
  <c r="H36" i="87" s="1"/>
  <c r="G24" i="87"/>
  <c r="G36" i="87" s="1"/>
  <c r="F24" i="87"/>
  <c r="F36" i="87" s="1"/>
  <c r="E24" i="87"/>
  <c r="E36" i="87" s="1"/>
  <c r="J23" i="87"/>
  <c r="J35" i="87" s="1"/>
  <c r="I23" i="87"/>
  <c r="I35" i="87" s="1"/>
  <c r="H23" i="87"/>
  <c r="H35" i="87" s="1"/>
  <c r="G23" i="87"/>
  <c r="G35" i="87" s="1"/>
  <c r="F23" i="87"/>
  <c r="F35" i="87" s="1"/>
  <c r="E23" i="87"/>
  <c r="E35" i="87" s="1"/>
  <c r="D8" i="87"/>
  <c r="D7" i="87"/>
  <c r="D6" i="87"/>
  <c r="D5" i="87"/>
  <c r="D3" i="87"/>
  <c r="K33" i="86"/>
  <c r="K32" i="86"/>
  <c r="K30" i="86"/>
  <c r="K29" i="86"/>
  <c r="I24" i="86"/>
  <c r="H24" i="86"/>
  <c r="G24" i="86"/>
  <c r="F24" i="86"/>
  <c r="E24" i="86"/>
  <c r="J23" i="86"/>
  <c r="I23" i="86"/>
  <c r="H23" i="86"/>
  <c r="G23" i="86"/>
  <c r="F23" i="86"/>
  <c r="E23" i="86"/>
  <c r="C22" i="86"/>
  <c r="D8" i="86"/>
  <c r="D7" i="86"/>
  <c r="D6" i="86"/>
  <c r="D5" i="86"/>
  <c r="D4" i="86"/>
  <c r="D3" i="86"/>
  <c r="K33" i="85"/>
  <c r="K32" i="85"/>
  <c r="K30" i="85"/>
  <c r="K29" i="85"/>
  <c r="K27" i="85"/>
  <c r="K26" i="85"/>
  <c r="I24" i="85"/>
  <c r="I36" i="85" s="1"/>
  <c r="H24" i="85"/>
  <c r="H36" i="85" s="1"/>
  <c r="G24" i="85"/>
  <c r="G36" i="85" s="1"/>
  <c r="F24" i="85"/>
  <c r="F36" i="85" s="1"/>
  <c r="E24" i="85"/>
  <c r="E36" i="85" s="1"/>
  <c r="J23" i="85"/>
  <c r="J35" i="85" s="1"/>
  <c r="I23" i="85"/>
  <c r="I35" i="85" s="1"/>
  <c r="H23" i="85"/>
  <c r="H35" i="85" s="1"/>
  <c r="G23" i="85"/>
  <c r="F23" i="85"/>
  <c r="F35" i="85" s="1"/>
  <c r="E23" i="85"/>
  <c r="E35" i="85" s="1"/>
  <c r="C22" i="85"/>
  <c r="D8" i="85"/>
  <c r="D7" i="85"/>
  <c r="D6" i="85"/>
  <c r="D5" i="85"/>
  <c r="D4" i="85"/>
  <c r="D3" i="85"/>
  <c r="K33" i="84"/>
  <c r="K32" i="84"/>
  <c r="K30" i="84"/>
  <c r="K29" i="84"/>
  <c r="K27" i="84"/>
  <c r="K26" i="84"/>
  <c r="I24" i="84"/>
  <c r="I36" i="84" s="1"/>
  <c r="H24" i="84"/>
  <c r="H36" i="84" s="1"/>
  <c r="G24" i="84"/>
  <c r="G36" i="84" s="1"/>
  <c r="F24" i="84"/>
  <c r="F36" i="84" s="1"/>
  <c r="E24" i="84"/>
  <c r="E36" i="84" s="1"/>
  <c r="J23" i="84"/>
  <c r="J35" i="84" s="1"/>
  <c r="I23" i="84"/>
  <c r="I35" i="84" s="1"/>
  <c r="H23" i="84"/>
  <c r="H35" i="84" s="1"/>
  <c r="G23" i="84"/>
  <c r="G35" i="84" s="1"/>
  <c r="F23" i="84"/>
  <c r="F35" i="84" s="1"/>
  <c r="E23" i="84"/>
  <c r="E35" i="84" s="1"/>
  <c r="C22" i="84"/>
  <c r="D8" i="84"/>
  <c r="D7" i="84"/>
  <c r="D6" i="84"/>
  <c r="D5" i="84"/>
  <c r="D4" i="84"/>
  <c r="D3" i="84"/>
  <c r="K33" i="82"/>
  <c r="K32" i="82"/>
  <c r="K30" i="82"/>
  <c r="K29" i="82"/>
  <c r="K27" i="82"/>
  <c r="I24" i="82"/>
  <c r="I36" i="82" s="1"/>
  <c r="H24" i="82"/>
  <c r="H36" i="82" s="1"/>
  <c r="G24" i="82"/>
  <c r="G36" i="82" s="1"/>
  <c r="F24" i="82"/>
  <c r="F36" i="82" s="1"/>
  <c r="E24" i="82"/>
  <c r="E36" i="82" s="1"/>
  <c r="J23" i="82"/>
  <c r="J35" i="82" s="1"/>
  <c r="I23" i="82"/>
  <c r="I35" i="82" s="1"/>
  <c r="H23" i="82"/>
  <c r="H35" i="82" s="1"/>
  <c r="G23" i="82"/>
  <c r="G35" i="82" s="1"/>
  <c r="F23" i="82"/>
  <c r="F35" i="82" s="1"/>
  <c r="E23" i="82"/>
  <c r="E35" i="82" s="1"/>
  <c r="C22" i="82"/>
  <c r="D8" i="82"/>
  <c r="D7" i="82"/>
  <c r="D6" i="82"/>
  <c r="D5" i="82"/>
  <c r="D4" i="82"/>
  <c r="D3" i="82"/>
  <c r="E35" i="86" l="1"/>
  <c r="I35" i="86"/>
  <c r="G36" i="86"/>
  <c r="F35" i="86"/>
  <c r="J35" i="86"/>
  <c r="E36" i="86"/>
  <c r="I36" i="86"/>
  <c r="H36" i="86"/>
  <c r="H35" i="86"/>
  <c r="F36" i="86"/>
  <c r="K35" i="118"/>
  <c r="K35" i="82"/>
  <c r="K35" i="87"/>
  <c r="K35" i="88"/>
  <c r="K36" i="119"/>
  <c r="K35" i="120"/>
  <c r="K36" i="92"/>
  <c r="K35" i="92"/>
  <c r="K36" i="122"/>
  <c r="K35" i="90"/>
  <c r="K35" i="89"/>
  <c r="K35" i="97"/>
  <c r="K36" i="97"/>
  <c r="K24" i="97"/>
  <c r="K23" i="97"/>
  <c r="K35" i="96"/>
  <c r="K36" i="96"/>
  <c r="K24" i="96"/>
  <c r="K23" i="96"/>
  <c r="K35" i="121"/>
  <c r="K36" i="121"/>
  <c r="K23" i="121"/>
  <c r="K24" i="121"/>
  <c r="K36" i="120"/>
  <c r="K24" i="120"/>
  <c r="K23" i="120"/>
  <c r="K35" i="119"/>
  <c r="K24" i="119"/>
  <c r="K23" i="119"/>
  <c r="K36" i="118"/>
  <c r="K24" i="118"/>
  <c r="K23" i="118"/>
  <c r="K35" i="117"/>
  <c r="K36" i="117"/>
  <c r="K24" i="117"/>
  <c r="K23" i="117"/>
  <c r="K36" i="94"/>
  <c r="F35" i="94"/>
  <c r="K35" i="94" s="1"/>
  <c r="K24" i="94"/>
  <c r="K23" i="94"/>
  <c r="K35" i="93"/>
  <c r="K36" i="93"/>
  <c r="K23" i="93"/>
  <c r="K24" i="93"/>
  <c r="K26" i="92"/>
  <c r="K24" i="92"/>
  <c r="K23" i="92"/>
  <c r="K35" i="91"/>
  <c r="K36" i="91"/>
  <c r="K23" i="91"/>
  <c r="K24" i="91"/>
  <c r="K35" i="122"/>
  <c r="K24" i="122"/>
  <c r="K26" i="122"/>
  <c r="K23" i="122"/>
  <c r="K36" i="90"/>
  <c r="K26" i="90"/>
  <c r="K23" i="90"/>
  <c r="K24" i="90"/>
  <c r="K36" i="89"/>
  <c r="K26" i="89"/>
  <c r="K24" i="89"/>
  <c r="K23" i="89"/>
  <c r="K36" i="88"/>
  <c r="K26" i="88"/>
  <c r="K24" i="88"/>
  <c r="K23" i="88"/>
  <c r="K36" i="87"/>
  <c r="K24" i="87"/>
  <c r="K23" i="87"/>
  <c r="K26" i="87"/>
  <c r="K24" i="86"/>
  <c r="G35" i="86"/>
  <c r="K23" i="86"/>
  <c r="K36" i="85"/>
  <c r="G35" i="85"/>
  <c r="K35" i="85" s="1"/>
  <c r="K23" i="85"/>
  <c r="K24" i="85"/>
  <c r="K35" i="84"/>
  <c r="K36" i="84"/>
  <c r="K24" i="84"/>
  <c r="K23" i="84"/>
  <c r="K36" i="82"/>
  <c r="K26" i="82"/>
  <c r="K23" i="82"/>
  <c r="K24" i="82"/>
  <c r="K36" i="86" l="1"/>
  <c r="K35" i="86"/>
  <c r="BU28" i="75"/>
  <c r="BT28" i="75"/>
  <c r="BU27" i="75"/>
  <c r="BT27" i="75"/>
  <c r="BU23" i="75"/>
  <c r="BT23" i="75"/>
  <c r="BU22" i="75"/>
  <c r="BT22" i="75"/>
  <c r="BU21" i="75"/>
  <c r="BT21" i="75"/>
  <c r="BU20" i="75"/>
  <c r="BT20" i="75"/>
  <c r="BU19" i="75"/>
  <c r="BT19" i="75"/>
  <c r="BU18" i="75"/>
  <c r="BT18" i="75"/>
  <c r="BU17" i="75"/>
  <c r="BT17" i="75"/>
  <c r="BT16" i="75"/>
  <c r="BT15" i="75"/>
  <c r="BU14" i="75"/>
  <c r="BT14" i="75"/>
  <c r="BU13" i="75"/>
  <c r="BT13" i="75"/>
  <c r="BU12" i="75"/>
  <c r="BT12" i="75"/>
  <c r="BU11" i="75"/>
  <c r="BT11" i="75"/>
  <c r="BU10" i="75"/>
  <c r="BT10" i="75"/>
  <c r="BU9" i="75"/>
  <c r="BT9" i="75"/>
  <c r="BU8" i="75"/>
  <c r="BT8" i="75"/>
  <c r="BU7" i="75"/>
  <c r="BT7" i="75"/>
  <c r="BU6" i="75"/>
  <c r="BT6" i="75"/>
  <c r="BU5" i="75"/>
  <c r="BT5" i="75"/>
  <c r="BU4" i="75"/>
  <c r="BT4" i="75"/>
  <c r="BH28" i="75"/>
  <c r="BG28" i="75"/>
  <c r="BH27" i="75"/>
  <c r="BG27" i="75"/>
  <c r="BH23" i="75"/>
  <c r="BG23" i="75"/>
  <c r="BH22" i="75"/>
  <c r="BG22" i="75"/>
  <c r="BH21" i="75"/>
  <c r="BG21" i="75"/>
  <c r="BH20" i="75"/>
  <c r="BG20" i="75"/>
  <c r="BH19" i="75"/>
  <c r="BG19" i="75"/>
  <c r="BH18" i="75"/>
  <c r="BG18" i="75"/>
  <c r="BH17" i="75"/>
  <c r="BG17" i="75"/>
  <c r="BG16" i="75"/>
  <c r="BG15" i="75"/>
  <c r="BH14" i="75"/>
  <c r="BG14" i="75"/>
  <c r="BH13" i="75"/>
  <c r="BG13" i="75"/>
  <c r="BH12" i="75"/>
  <c r="BG12" i="75"/>
  <c r="BH11" i="75"/>
  <c r="BG11" i="75"/>
  <c r="BH10" i="75"/>
  <c r="BG10" i="75"/>
  <c r="BH9" i="75"/>
  <c r="BG9" i="75"/>
  <c r="BH8" i="75"/>
  <c r="BG8" i="75"/>
  <c r="BH7" i="75"/>
  <c r="BG7" i="75"/>
  <c r="BH6" i="75"/>
  <c r="BG6" i="75"/>
  <c r="BH5" i="75"/>
  <c r="BG5" i="75"/>
  <c r="BH4" i="75"/>
  <c r="BG4" i="75"/>
  <c r="AU28" i="75"/>
  <c r="AT28" i="75"/>
  <c r="AU27" i="75"/>
  <c r="AT27" i="75"/>
  <c r="AU23" i="75"/>
  <c r="AT23" i="75"/>
  <c r="AU22" i="75"/>
  <c r="AT22" i="75"/>
  <c r="AU21" i="75"/>
  <c r="AT21" i="75"/>
  <c r="AU20" i="75"/>
  <c r="AT20" i="75"/>
  <c r="AU19" i="75"/>
  <c r="AT19" i="75"/>
  <c r="AU18" i="75"/>
  <c r="AT18" i="75"/>
  <c r="AU17" i="75"/>
  <c r="AT17" i="75"/>
  <c r="AT16" i="75"/>
  <c r="AT15" i="75"/>
  <c r="AU14" i="75"/>
  <c r="AT14" i="75"/>
  <c r="AU13" i="75"/>
  <c r="AT13" i="75"/>
  <c r="AU12" i="75"/>
  <c r="AT12" i="75"/>
  <c r="AU11" i="75"/>
  <c r="AT11" i="75"/>
  <c r="AU10" i="75"/>
  <c r="AT10" i="75"/>
  <c r="AU9" i="75"/>
  <c r="AT9" i="75"/>
  <c r="AU8" i="75"/>
  <c r="AU7" i="75"/>
  <c r="AT7" i="75"/>
  <c r="AU6" i="75"/>
  <c r="AT6" i="75"/>
  <c r="AU5" i="75"/>
  <c r="AT5" i="75"/>
  <c r="AU4" i="75"/>
  <c r="AT4" i="75"/>
  <c r="AH18" i="75" l="1"/>
  <c r="AH19" i="75"/>
  <c r="AH20" i="75"/>
  <c r="AH21" i="75"/>
  <c r="AH22" i="75"/>
  <c r="AH23" i="75"/>
  <c r="AH27" i="75"/>
  <c r="AG18" i="75"/>
  <c r="AG19" i="75"/>
  <c r="AG21" i="75"/>
  <c r="AG22" i="75"/>
  <c r="AG23" i="75"/>
  <c r="AH17" i="75" l="1"/>
  <c r="AG17" i="75"/>
  <c r="AG16" i="75"/>
  <c r="AG15" i="75"/>
  <c r="AH14" i="75"/>
  <c r="AG14" i="75"/>
  <c r="AH13" i="75"/>
  <c r="AG13" i="75"/>
  <c r="AH12" i="75"/>
  <c r="AG12" i="75"/>
  <c r="AH11" i="75"/>
  <c r="AG11" i="75"/>
  <c r="AH10" i="75"/>
  <c r="AG10" i="75"/>
  <c r="AH9" i="75"/>
  <c r="AG9" i="75"/>
  <c r="AH8" i="75"/>
  <c r="AG8" i="75"/>
  <c r="AH7" i="75"/>
  <c r="AG7" i="75"/>
  <c r="AH6" i="75"/>
  <c r="AG6" i="75"/>
  <c r="AH5" i="75"/>
  <c r="AG5" i="75"/>
  <c r="AH4" i="75"/>
  <c r="AG4" i="75"/>
  <c r="AH28" i="75"/>
  <c r="AG28" i="75"/>
  <c r="AG27" i="75"/>
  <c r="C81" i="74" l="1"/>
  <c r="C75" i="74"/>
  <c r="C69" i="74"/>
  <c r="C63" i="74"/>
  <c r="C57" i="74"/>
  <c r="C51" i="74"/>
  <c r="C45" i="74"/>
  <c r="C39" i="74"/>
  <c r="C33" i="74"/>
  <c r="C27" i="74"/>
  <c r="C21" i="74"/>
  <c r="C15" i="74"/>
  <c r="C9" i="74"/>
  <c r="C9" i="100" l="1"/>
</calcChain>
</file>

<file path=xl/sharedStrings.xml><?xml version="1.0" encoding="utf-8"?>
<sst xmlns="http://schemas.openxmlformats.org/spreadsheetml/2006/main" count="3741" uniqueCount="530">
  <si>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</si>
  <si>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</si>
  <si>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</si>
  <si>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</si>
  <si>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</si>
  <si>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</si>
  <si>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</si>
  <si>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バ　ス</t>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</si>
  <si>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</si>
  <si>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</si>
  <si>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</si>
  <si>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</si>
  <si>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</si>
  <si>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路　　線　　一　　覧</t>
    <rPh sb="0" eb="1">
      <t>ロ</t>
    </rPh>
    <rPh sb="3" eb="4">
      <t>セン</t>
    </rPh>
    <rPh sb="6" eb="7">
      <t>イチ</t>
    </rPh>
    <rPh sb="9" eb="10">
      <t>ラン</t>
    </rPh>
    <phoneticPr fontId="5"/>
  </si>
  <si>
    <t>主たる経過地</t>
    <rPh sb="0" eb="1">
      <t>シュ</t>
    </rPh>
    <rPh sb="3" eb="6">
      <t>ケイカチ</t>
    </rPh>
    <phoneticPr fontId="5"/>
  </si>
  <si>
    <t>km</t>
    <phoneticPr fontId="5"/>
  </si>
  <si>
    <t>登録（届出）年月日</t>
    <rPh sb="0" eb="2">
      <t>トウロク</t>
    </rPh>
    <rPh sb="3" eb="5">
      <t>トドケデ</t>
    </rPh>
    <rPh sb="6" eb="9">
      <t>ネンガッピ</t>
    </rPh>
    <phoneticPr fontId="5"/>
  </si>
  <si>
    <t>交通空白地有償運送</t>
  </si>
  <si>
    <t>交通空白地有償運送</t>
    <rPh sb="0" eb="2">
      <t>コウツウ</t>
    </rPh>
    <rPh sb="2" eb="5">
      <t>クウハクチ</t>
    </rPh>
    <rPh sb="5" eb="7">
      <t>ユウショウ</t>
    </rPh>
    <rPh sb="7" eb="9">
      <t>ウンソウ</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</si>
  <si>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</si>
  <si>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</si>
  <si>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</si>
  <si>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</si>
  <si>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</si>
  <si>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</si>
  <si>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</si>
  <si>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</si>
  <si>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</si>
  <si>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</si>
  <si>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</si>
  <si>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</si>
  <si>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</si>
  <si>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</si>
  <si>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</si>
  <si>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有効期間</t>
    <rPh sb="0" eb="2">
      <t>ユウコウ</t>
    </rPh>
    <rPh sb="2" eb="4">
      <t>キカン</t>
    </rPh>
    <phoneticPr fontId="5"/>
  </si>
  <si>
    <t>変更年月日</t>
    <rPh sb="0" eb="2">
      <t>ヘンコウ</t>
    </rPh>
    <rPh sb="2" eb="5">
      <t>ネンガッピ</t>
    </rPh>
    <phoneticPr fontId="5"/>
  </si>
  <si>
    <t>路線名</t>
    <rPh sb="0" eb="1">
      <t>ロ</t>
    </rPh>
    <rPh sb="1" eb="2">
      <t>セン</t>
    </rPh>
    <rPh sb="2" eb="3">
      <t>メイ</t>
    </rPh>
    <phoneticPr fontId="5"/>
  </si>
  <si>
    <t>起点</t>
    <rPh sb="0" eb="1">
      <t>ハジメ</t>
    </rPh>
    <rPh sb="1" eb="2">
      <t>テン</t>
    </rPh>
    <phoneticPr fontId="5"/>
  </si>
  <si>
    <t>終点</t>
    <rPh sb="0" eb="1">
      <t>シュウ</t>
    </rPh>
    <rPh sb="1" eb="2">
      <t>テン</t>
    </rPh>
    <phoneticPr fontId="5"/>
  </si>
  <si>
    <t>別　　紙</t>
    <phoneticPr fontId="5"/>
  </si>
  <si>
    <t>本省様式はなし</t>
    <rPh sb="0" eb="2">
      <t>ホンショウ</t>
    </rPh>
    <rPh sb="2" eb="4">
      <t>ヨウシキ</t>
    </rPh>
    <phoneticPr fontId="5"/>
  </si>
  <si>
    <t>第２号様式（第５１条の５関係）</t>
    <phoneticPr fontId="5"/>
  </si>
  <si>
    <t>№</t>
    <phoneticPr fontId="5"/>
  </si>
  <si>
    <t>登録番号</t>
    <rPh sb="0" eb="2">
      <t>トウロク</t>
    </rPh>
    <rPh sb="2" eb="4">
      <t>バンゴウ</t>
    </rPh>
    <phoneticPr fontId="13"/>
  </si>
  <si>
    <t>登録年月日</t>
    <rPh sb="0" eb="2">
      <t>トウロク</t>
    </rPh>
    <rPh sb="2" eb="5">
      <t>ネンガッピ</t>
    </rPh>
    <phoneticPr fontId="13"/>
  </si>
  <si>
    <t>更新登録年月日</t>
    <rPh sb="0" eb="2">
      <t>コウシン</t>
    </rPh>
    <rPh sb="2" eb="4">
      <t>トウロク</t>
    </rPh>
    <rPh sb="4" eb="7">
      <t>ネンガッピ</t>
    </rPh>
    <phoneticPr fontId="13"/>
  </si>
  <si>
    <t>有効期間</t>
    <rPh sb="0" eb="2">
      <t>ユウコウ</t>
    </rPh>
    <rPh sb="2" eb="4">
      <t>キカン</t>
    </rPh>
    <phoneticPr fontId="13"/>
  </si>
  <si>
    <t>名称</t>
    <rPh sb="0" eb="2">
      <t>メイショウ</t>
    </rPh>
    <phoneticPr fontId="5"/>
  </si>
  <si>
    <t>代表者の氏名</t>
    <rPh sb="0" eb="3">
      <t>ダイヒョウシャ</t>
    </rPh>
    <rPh sb="4" eb="6">
      <t>シメイ</t>
    </rPh>
    <phoneticPr fontId="13"/>
  </si>
  <si>
    <t>郵便番号</t>
    <phoneticPr fontId="13"/>
  </si>
  <si>
    <t>住所</t>
    <rPh sb="0" eb="2">
      <t>ジュウショ</t>
    </rPh>
    <phoneticPr fontId="5"/>
  </si>
  <si>
    <t>事務所の名称</t>
    <rPh sb="0" eb="3">
      <t>ジムショ</t>
    </rPh>
    <rPh sb="4" eb="6">
      <t>メイショウ</t>
    </rPh>
    <phoneticPr fontId="13"/>
  </si>
  <si>
    <t>事務所の位置</t>
    <rPh sb="0" eb="3">
      <t>ジムショ</t>
    </rPh>
    <rPh sb="4" eb="6">
      <t>イチ</t>
    </rPh>
    <phoneticPr fontId="13"/>
  </si>
  <si>
    <t>路線又は運送の区域</t>
    <rPh sb="0" eb="2">
      <t>ロセン</t>
    </rPh>
    <rPh sb="2" eb="3">
      <t>マタ</t>
    </rPh>
    <rPh sb="4" eb="6">
      <t>ウンソウ</t>
    </rPh>
    <rPh sb="7" eb="9">
      <t>クイキ</t>
    </rPh>
    <phoneticPr fontId="13"/>
  </si>
  <si>
    <t>運送する旅客の範囲</t>
    <rPh sb="0" eb="2">
      <t>ウンソウ</t>
    </rPh>
    <rPh sb="4" eb="6">
      <t>リョカク</t>
    </rPh>
    <rPh sb="7" eb="9">
      <t>ハンイ</t>
    </rPh>
    <phoneticPr fontId="13"/>
  </si>
  <si>
    <t>○</t>
  </si>
  <si>
    <t>事務所の名称</t>
    <phoneticPr fontId="5"/>
  </si>
  <si>
    <t>事務所の位置</t>
    <phoneticPr fontId="5"/>
  </si>
  <si>
    <t>←交通空白のシートからコピペ</t>
    <rPh sb="1" eb="3">
      <t>コウツウ</t>
    </rPh>
    <rPh sb="3" eb="5">
      <t>クウハク</t>
    </rPh>
    <phoneticPr fontId="5"/>
  </si>
  <si>
    <t>目次へ</t>
    <rPh sb="0" eb="2">
      <t>モクジ</t>
    </rPh>
    <phoneticPr fontId="5"/>
  </si>
  <si>
    <t>寝台車
(軽自動車)　　　　　　　　</t>
    <rPh sb="0" eb="1">
      <t>ネ</t>
    </rPh>
    <rPh sb="1" eb="2">
      <t>ダイ</t>
    </rPh>
    <rPh sb="2" eb="3">
      <t>クルマ</t>
    </rPh>
    <phoneticPr fontId="20"/>
  </si>
  <si>
    <t>車いす車
(軽自動車)</t>
    <rPh sb="0" eb="1">
      <t>クルマ</t>
    </rPh>
    <rPh sb="3" eb="4">
      <t>シャ</t>
    </rPh>
    <rPh sb="6" eb="10">
      <t>ケイジドウシャ</t>
    </rPh>
    <phoneticPr fontId="20"/>
  </si>
  <si>
    <t>兼用車
(軽自動車)</t>
    <rPh sb="0" eb="2">
      <t>ケンヨウ</t>
    </rPh>
    <rPh sb="2" eb="3">
      <t>シャ</t>
    </rPh>
    <phoneticPr fontId="20"/>
  </si>
  <si>
    <t>回転ｼｰﾄ車
(軽自動車)</t>
    <rPh sb="0" eb="2">
      <t>カイテン</t>
    </rPh>
    <rPh sb="5" eb="6">
      <t>シャ</t>
    </rPh>
    <phoneticPr fontId="20"/>
  </si>
  <si>
    <t>セダン等
(軽自動車)</t>
    <rPh sb="3" eb="4">
      <t>トウ</t>
    </rPh>
    <phoneticPr fontId="20"/>
  </si>
  <si>
    <t>バス</t>
    <phoneticPr fontId="20"/>
  </si>
  <si>
    <t>計</t>
    <rPh sb="0" eb="1">
      <t>ケイ</t>
    </rPh>
    <phoneticPr fontId="20"/>
  </si>
  <si>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13"/>
  </si>
  <si>
    <t>事業者協力型有償運送の
事業者住所</t>
    <rPh sb="15" eb="17">
      <t>ジュウショ</t>
    </rPh>
    <phoneticPr fontId="13"/>
  </si>
  <si>
    <t>北旭市交第1号</t>
    <rPh sb="0" eb="1">
      <t>キタ</t>
    </rPh>
    <rPh sb="1" eb="2">
      <t>アサヒ</t>
    </rPh>
    <rPh sb="2" eb="3">
      <t>シ</t>
    </rPh>
    <rPh sb="3" eb="4">
      <t>コウ</t>
    </rPh>
    <rPh sb="4" eb="5">
      <t>ダイ</t>
    </rPh>
    <rPh sb="6" eb="7">
      <t>ゴウ</t>
    </rPh>
    <phoneticPr fontId="13"/>
  </si>
  <si>
    <t>北旭市交第1号</t>
    <rPh sb="1" eb="2">
      <t>アサヒ</t>
    </rPh>
    <phoneticPr fontId="5"/>
  </si>
  <si>
    <t>北旭市交第3号</t>
    <rPh sb="0" eb="1">
      <t>キタ</t>
    </rPh>
    <rPh sb="1" eb="2">
      <t>アサヒ</t>
    </rPh>
    <rPh sb="2" eb="3">
      <t>シ</t>
    </rPh>
    <rPh sb="4" eb="5">
      <t>ダイ</t>
    </rPh>
    <rPh sb="6" eb="7">
      <t>ゴウ</t>
    </rPh>
    <phoneticPr fontId="13"/>
  </si>
  <si>
    <t>北旭市交第5号</t>
    <rPh sb="0" eb="1">
      <t>キタ</t>
    </rPh>
    <rPh sb="1" eb="2">
      <t>アサヒ</t>
    </rPh>
    <rPh sb="2" eb="3">
      <t>シ</t>
    </rPh>
    <rPh sb="4" eb="5">
      <t>ダイ</t>
    </rPh>
    <rPh sb="6" eb="7">
      <t>ゴウ</t>
    </rPh>
    <phoneticPr fontId="13"/>
  </si>
  <si>
    <t>北旭市交第6号</t>
    <rPh sb="0" eb="1">
      <t>キタ</t>
    </rPh>
    <rPh sb="1" eb="2">
      <t>アサヒ</t>
    </rPh>
    <rPh sb="2" eb="3">
      <t>シ</t>
    </rPh>
    <rPh sb="4" eb="5">
      <t>ダイ</t>
    </rPh>
    <rPh sb="6" eb="7">
      <t>ゴウ</t>
    </rPh>
    <phoneticPr fontId="13"/>
  </si>
  <si>
    <t>北旭市交第7号</t>
    <rPh sb="0" eb="1">
      <t>キタ</t>
    </rPh>
    <rPh sb="1" eb="2">
      <t>アサヒ</t>
    </rPh>
    <rPh sb="2" eb="3">
      <t>シ</t>
    </rPh>
    <rPh sb="4" eb="5">
      <t>ダイ</t>
    </rPh>
    <rPh sb="6" eb="7">
      <t>ゴウ</t>
    </rPh>
    <phoneticPr fontId="13"/>
  </si>
  <si>
    <t>北旭市交第8号</t>
    <rPh sb="0" eb="1">
      <t>キタ</t>
    </rPh>
    <rPh sb="1" eb="2">
      <t>アサヒ</t>
    </rPh>
    <rPh sb="2" eb="3">
      <t>シ</t>
    </rPh>
    <rPh sb="4" eb="5">
      <t>ダイ</t>
    </rPh>
    <rPh sb="6" eb="7">
      <t>ゴウ</t>
    </rPh>
    <phoneticPr fontId="13"/>
  </si>
  <si>
    <t>北旭市交第10号</t>
    <rPh sb="0" eb="1">
      <t>キタ</t>
    </rPh>
    <rPh sb="1" eb="2">
      <t>アサヒ</t>
    </rPh>
    <rPh sb="2" eb="3">
      <t>シ</t>
    </rPh>
    <rPh sb="4" eb="5">
      <t>ダイ</t>
    </rPh>
    <rPh sb="7" eb="8">
      <t>ゴウ</t>
    </rPh>
    <phoneticPr fontId="13"/>
  </si>
  <si>
    <t>北旭市交第11号</t>
    <rPh sb="0" eb="1">
      <t>キタ</t>
    </rPh>
    <rPh sb="1" eb="2">
      <t>アサヒ</t>
    </rPh>
    <rPh sb="2" eb="3">
      <t>シ</t>
    </rPh>
    <rPh sb="4" eb="5">
      <t>ダイ</t>
    </rPh>
    <rPh sb="7" eb="8">
      <t>ゴウ</t>
    </rPh>
    <phoneticPr fontId="13"/>
  </si>
  <si>
    <t>北旭市交第14号</t>
    <rPh sb="0" eb="1">
      <t>キタ</t>
    </rPh>
    <rPh sb="1" eb="2">
      <t>アサヒ</t>
    </rPh>
    <rPh sb="2" eb="3">
      <t>シ</t>
    </rPh>
    <rPh sb="4" eb="5">
      <t>ダイ</t>
    </rPh>
    <rPh sb="7" eb="8">
      <t>ゴウ</t>
    </rPh>
    <phoneticPr fontId="13"/>
  </si>
  <si>
    <t>北旭市交第17号</t>
    <rPh sb="0" eb="1">
      <t>キタ</t>
    </rPh>
    <rPh sb="1" eb="2">
      <t>アサヒ</t>
    </rPh>
    <rPh sb="2" eb="3">
      <t>シ</t>
    </rPh>
    <rPh sb="4" eb="5">
      <t>ダイ</t>
    </rPh>
    <rPh sb="7" eb="8">
      <t>ゴウ</t>
    </rPh>
    <phoneticPr fontId="13"/>
  </si>
  <si>
    <t>北旭市交第22号</t>
    <rPh sb="0" eb="1">
      <t>キタ</t>
    </rPh>
    <rPh sb="1" eb="2">
      <t>アサヒ</t>
    </rPh>
    <rPh sb="2" eb="3">
      <t>シ</t>
    </rPh>
    <rPh sb="3" eb="4">
      <t>コウ</t>
    </rPh>
    <rPh sb="4" eb="5">
      <t>ダイ</t>
    </rPh>
    <rPh sb="7" eb="8">
      <t>ゴウ</t>
    </rPh>
    <phoneticPr fontId="5"/>
  </si>
  <si>
    <t>北旭市交第23号</t>
    <rPh sb="0" eb="1">
      <t>キタ</t>
    </rPh>
    <rPh sb="1" eb="2">
      <t>アサヒ</t>
    </rPh>
    <rPh sb="2" eb="3">
      <t>シ</t>
    </rPh>
    <rPh sb="3" eb="4">
      <t>コウ</t>
    </rPh>
    <rPh sb="4" eb="5">
      <t>ダイ</t>
    </rPh>
    <rPh sb="7" eb="8">
      <t>ゴウ</t>
    </rPh>
    <phoneticPr fontId="5"/>
  </si>
  <si>
    <t>北旭市交第24号</t>
    <rPh sb="0" eb="1">
      <t>キタ</t>
    </rPh>
    <rPh sb="1" eb="2">
      <t>アサヒ</t>
    </rPh>
    <rPh sb="2" eb="3">
      <t>シ</t>
    </rPh>
    <rPh sb="3" eb="4">
      <t>コウ</t>
    </rPh>
    <rPh sb="4" eb="5">
      <t>ダイ</t>
    </rPh>
    <rPh sb="7" eb="8">
      <t>ゴウ</t>
    </rPh>
    <phoneticPr fontId="5"/>
  </si>
  <si>
    <t>北旭市交第25号</t>
    <rPh sb="0" eb="1">
      <t>キタ</t>
    </rPh>
    <rPh sb="1" eb="2">
      <t>アサヒ</t>
    </rPh>
    <rPh sb="2" eb="3">
      <t>シ</t>
    </rPh>
    <rPh sb="3" eb="4">
      <t>コウ</t>
    </rPh>
    <rPh sb="4" eb="5">
      <t>ダイ</t>
    </rPh>
    <rPh sb="7" eb="8">
      <t>ゴウ</t>
    </rPh>
    <phoneticPr fontId="5"/>
  </si>
  <si>
    <t>北旭市交第26号</t>
    <rPh sb="0" eb="1">
      <t>キタ</t>
    </rPh>
    <rPh sb="1" eb="2">
      <t>アサヒ</t>
    </rPh>
    <rPh sb="2" eb="3">
      <t>シ</t>
    </rPh>
    <rPh sb="3" eb="4">
      <t>コウ</t>
    </rPh>
    <rPh sb="4" eb="5">
      <t>ダイ</t>
    </rPh>
    <rPh sb="7" eb="8">
      <t>ゴウ</t>
    </rPh>
    <phoneticPr fontId="5"/>
  </si>
  <si>
    <t>北旭市交第27号</t>
    <rPh sb="0" eb="1">
      <t>キタ</t>
    </rPh>
    <rPh sb="1" eb="2">
      <t>アサヒ</t>
    </rPh>
    <rPh sb="2" eb="3">
      <t>シ</t>
    </rPh>
    <rPh sb="3" eb="4">
      <t>コウ</t>
    </rPh>
    <rPh sb="4" eb="5">
      <t>ダイ</t>
    </rPh>
    <rPh sb="7" eb="8">
      <t>ゴウ</t>
    </rPh>
    <phoneticPr fontId="5"/>
  </si>
  <si>
    <t>北旭過第1号</t>
    <rPh sb="1" eb="2">
      <t>アサヒ</t>
    </rPh>
    <phoneticPr fontId="5"/>
  </si>
  <si>
    <t>北旭過第2号</t>
    <rPh sb="1" eb="2">
      <t>アサヒ</t>
    </rPh>
    <phoneticPr fontId="5"/>
  </si>
  <si>
    <t>上富良野町</t>
    <rPh sb="0" eb="5">
      <t>カミフラノチョウ</t>
    </rPh>
    <phoneticPr fontId="2"/>
  </si>
  <si>
    <t>鷹栖町</t>
    <rPh sb="0" eb="3">
      <t>タカスチョウ</t>
    </rPh>
    <phoneticPr fontId="2"/>
  </si>
  <si>
    <t>東川町</t>
    <rPh sb="0" eb="3">
      <t>ヒガシカワチョウ</t>
    </rPh>
    <phoneticPr fontId="2"/>
  </si>
  <si>
    <t>剣淵町</t>
    <rPh sb="0" eb="3">
      <t>ケンブチチョウ</t>
    </rPh>
    <phoneticPr fontId="2"/>
  </si>
  <si>
    <t>南富良野町</t>
    <rPh sb="0" eb="1">
      <t>ミナミ</t>
    </rPh>
    <rPh sb="1" eb="4">
      <t>フラノ</t>
    </rPh>
    <rPh sb="4" eb="5">
      <t>チョウ</t>
    </rPh>
    <phoneticPr fontId="2"/>
  </si>
  <si>
    <t>和寒町</t>
    <rPh sb="0" eb="3">
      <t>ワッサムチョウ</t>
    </rPh>
    <phoneticPr fontId="2"/>
  </si>
  <si>
    <t>当麻町</t>
    <rPh sb="0" eb="3">
      <t>トウマチョウ</t>
    </rPh>
    <phoneticPr fontId="2"/>
  </si>
  <si>
    <t>占冠村</t>
    <rPh sb="0" eb="3">
      <t>シムカップムラ</t>
    </rPh>
    <phoneticPr fontId="2"/>
  </si>
  <si>
    <t>羽幌町</t>
    <rPh sb="0" eb="3">
      <t>ハボロチョウ</t>
    </rPh>
    <phoneticPr fontId="2"/>
  </si>
  <si>
    <t>愛別町</t>
    <rPh sb="0" eb="3">
      <t>アイベツチョウ</t>
    </rPh>
    <phoneticPr fontId="2"/>
  </si>
  <si>
    <t>東神楽町</t>
    <rPh sb="0" eb="4">
      <t>ヒガシカグラチョウ</t>
    </rPh>
    <phoneticPr fontId="2"/>
  </si>
  <si>
    <t>上川町</t>
    <rPh sb="0" eb="3">
      <t>カミカワチョウ</t>
    </rPh>
    <phoneticPr fontId="2"/>
  </si>
  <si>
    <t>猿払村</t>
    <rPh sb="0" eb="3">
      <t>サルフツムラ</t>
    </rPh>
    <phoneticPr fontId="2"/>
  </si>
  <si>
    <t>沼田町</t>
    <rPh sb="0" eb="3">
      <t>ヌマタチョウ</t>
    </rPh>
    <phoneticPr fontId="2"/>
  </si>
  <si>
    <t>稚内市</t>
    <rPh sb="0" eb="3">
      <t>ワッカナイシ</t>
    </rPh>
    <phoneticPr fontId="2"/>
  </si>
  <si>
    <t>富良野市</t>
    <rPh sb="0" eb="4">
      <t>フラノシ</t>
    </rPh>
    <phoneticPr fontId="2"/>
  </si>
  <si>
    <t>北竜町</t>
    <rPh sb="0" eb="3">
      <t>ホクリュウチョウ</t>
    </rPh>
    <phoneticPr fontId="2"/>
  </si>
  <si>
    <t>幌加内町</t>
    <rPh sb="0" eb="3">
      <t>ホロカナイ</t>
    </rPh>
    <rPh sb="3" eb="4">
      <t>マチ</t>
    </rPh>
    <phoneticPr fontId="2"/>
  </si>
  <si>
    <t>遠別町</t>
    <rPh sb="0" eb="3">
      <t>エンベツチョウ</t>
    </rPh>
    <phoneticPr fontId="2"/>
  </si>
  <si>
    <t>初山別村</t>
    <rPh sb="0" eb="4">
      <t>ショサンベツムラ</t>
    </rPh>
    <phoneticPr fontId="2"/>
  </si>
  <si>
    <t>北旭市交第4号</t>
    <rPh sb="0" eb="1">
      <t>キタ</t>
    </rPh>
    <rPh sb="1" eb="2">
      <t>アサヒ</t>
    </rPh>
    <rPh sb="2" eb="3">
      <t>シ</t>
    </rPh>
    <rPh sb="4" eb="5">
      <t>ダイ</t>
    </rPh>
    <rPh sb="6" eb="7">
      <t>ゴウ</t>
    </rPh>
    <phoneticPr fontId="13"/>
  </si>
  <si>
    <t>北旭市交第9号</t>
    <rPh sb="0" eb="1">
      <t>キタ</t>
    </rPh>
    <rPh sb="1" eb="2">
      <t>アサヒ</t>
    </rPh>
    <rPh sb="2" eb="3">
      <t>シ</t>
    </rPh>
    <rPh sb="4" eb="5">
      <t>ダイ</t>
    </rPh>
    <rPh sb="6" eb="7">
      <t>ゴウ</t>
    </rPh>
    <phoneticPr fontId="13"/>
  </si>
  <si>
    <t>北旭市交第15号</t>
    <rPh sb="0" eb="1">
      <t>キタ</t>
    </rPh>
    <rPh sb="1" eb="2">
      <t>アサヒ</t>
    </rPh>
    <rPh sb="2" eb="3">
      <t>シ</t>
    </rPh>
    <rPh sb="4" eb="5">
      <t>ダイ</t>
    </rPh>
    <rPh sb="7" eb="8">
      <t>ゴウ</t>
    </rPh>
    <phoneticPr fontId="13"/>
  </si>
  <si>
    <t>北旭市交第21号</t>
    <rPh sb="0" eb="1">
      <t>キタ</t>
    </rPh>
    <rPh sb="1" eb="2">
      <t>アサヒ</t>
    </rPh>
    <rPh sb="2" eb="3">
      <t>シ</t>
    </rPh>
    <rPh sb="4" eb="5">
      <t>ダイ</t>
    </rPh>
    <rPh sb="7" eb="8">
      <t>ゴウ</t>
    </rPh>
    <phoneticPr fontId="13"/>
  </si>
  <si>
    <t>071-0596</t>
  </si>
  <si>
    <t>空知郡上富良野町大町２丁目２番１１号</t>
    <rPh sb="11" eb="13">
      <t>チョウメ</t>
    </rPh>
    <rPh sb="14" eb="15">
      <t>バン</t>
    </rPh>
    <rPh sb="17" eb="18">
      <t>ゴウ</t>
    </rPh>
    <phoneticPr fontId="2"/>
  </si>
  <si>
    <t>071-1292</t>
  </si>
  <si>
    <t>上川郡鷹栖町南１条３丁目５番１号</t>
    <rPh sb="0" eb="3">
      <t>カミカワグン</t>
    </rPh>
    <rPh sb="3" eb="6">
      <t>タカスチョウ</t>
    </rPh>
    <rPh sb="6" eb="7">
      <t>ミナミ</t>
    </rPh>
    <rPh sb="8" eb="9">
      <t>ジョウ</t>
    </rPh>
    <rPh sb="10" eb="12">
      <t>チョウメ</t>
    </rPh>
    <rPh sb="13" eb="14">
      <t>バン</t>
    </rPh>
    <rPh sb="15" eb="16">
      <t>ゴウ</t>
    </rPh>
    <phoneticPr fontId="2"/>
  </si>
  <si>
    <t>071-1492</t>
  </si>
  <si>
    <t>上川郡東川町東町１丁目１６番１号</t>
    <rPh sb="0" eb="3">
      <t>カミカワグン</t>
    </rPh>
    <rPh sb="3" eb="6">
      <t>ヒガシカワチョウ</t>
    </rPh>
    <rPh sb="6" eb="8">
      <t>ヒガシマチ</t>
    </rPh>
    <rPh sb="9" eb="11">
      <t>チョウメ</t>
    </rPh>
    <rPh sb="13" eb="14">
      <t>バン</t>
    </rPh>
    <rPh sb="15" eb="16">
      <t>ゴウ</t>
    </rPh>
    <phoneticPr fontId="2"/>
  </si>
  <si>
    <t>098-0392</t>
  </si>
  <si>
    <t>上川郡剣淵町仲町３７番１号</t>
    <rPh sb="0" eb="3">
      <t>カミカワグン</t>
    </rPh>
    <rPh sb="3" eb="6">
      <t>ケンブチチョウ</t>
    </rPh>
    <rPh sb="6" eb="8">
      <t>ナカマチ</t>
    </rPh>
    <rPh sb="10" eb="11">
      <t>バン</t>
    </rPh>
    <rPh sb="12" eb="13">
      <t>ゴウ</t>
    </rPh>
    <phoneticPr fontId="2"/>
  </si>
  <si>
    <r>
      <t>空知郡南富良野町字幾寅８６７番地</t>
    </r>
    <r>
      <rPr>
        <sz val="10"/>
        <color indexed="8"/>
        <rFont val="Arial"/>
        <family val="2"/>
      </rPr>
      <t xml:space="preserve"> </t>
    </r>
    <rPh sb="14" eb="16">
      <t>バンチ</t>
    </rPh>
    <phoneticPr fontId="2"/>
  </si>
  <si>
    <t>098-0192</t>
  </si>
  <si>
    <t>上川郡和寒町字西町１２０番地</t>
    <rPh sb="0" eb="3">
      <t>カミカワグン</t>
    </rPh>
    <rPh sb="3" eb="6">
      <t>ワッサムチョウ</t>
    </rPh>
    <rPh sb="6" eb="7">
      <t>アザ</t>
    </rPh>
    <rPh sb="7" eb="9">
      <t>ニシマチ</t>
    </rPh>
    <rPh sb="12" eb="14">
      <t>バンチ</t>
    </rPh>
    <phoneticPr fontId="2"/>
  </si>
  <si>
    <t>078-1393</t>
  </si>
  <si>
    <t>上川郡当麻町３条東２丁目１１番１号</t>
    <rPh sb="0" eb="3">
      <t>カミカワグン</t>
    </rPh>
    <rPh sb="3" eb="6">
      <t>トウマチョウ</t>
    </rPh>
    <rPh sb="7" eb="8">
      <t>ジョウ</t>
    </rPh>
    <rPh sb="8" eb="9">
      <t>ヒガシ</t>
    </rPh>
    <rPh sb="10" eb="12">
      <t>チョウメ</t>
    </rPh>
    <rPh sb="14" eb="15">
      <t>バン</t>
    </rPh>
    <rPh sb="16" eb="17">
      <t>ゴウ</t>
    </rPh>
    <phoneticPr fontId="2"/>
  </si>
  <si>
    <t>079-2201</t>
  </si>
  <si>
    <t>勇払郡占冠村字中央</t>
    <rPh sb="0" eb="3">
      <t>ユウフツグン</t>
    </rPh>
    <rPh sb="3" eb="6">
      <t>シムカップムラ</t>
    </rPh>
    <rPh sb="6" eb="7">
      <t>アザ</t>
    </rPh>
    <rPh sb="7" eb="9">
      <t>チュウオウ</t>
    </rPh>
    <phoneticPr fontId="2"/>
  </si>
  <si>
    <t>078-4106</t>
  </si>
  <si>
    <t>苫前郡羽幌町南町１番地の１</t>
    <rPh sb="0" eb="3">
      <t>トママエグン</t>
    </rPh>
    <rPh sb="3" eb="6">
      <t>ハボロチョウ</t>
    </rPh>
    <rPh sb="6" eb="8">
      <t>ミナミマチ</t>
    </rPh>
    <rPh sb="9" eb="11">
      <t>バンチ</t>
    </rPh>
    <phoneticPr fontId="2"/>
  </si>
  <si>
    <t>078-1492</t>
  </si>
  <si>
    <r>
      <t>上川郡愛別町字本町１７９番地</t>
    </r>
    <r>
      <rPr>
        <sz val="10"/>
        <rFont val="Arial"/>
        <family val="2"/>
      </rPr>
      <t xml:space="preserve"> </t>
    </r>
    <rPh sb="0" eb="3">
      <t>カミカワグン</t>
    </rPh>
    <phoneticPr fontId="2"/>
  </si>
  <si>
    <t>071-1592</t>
  </si>
  <si>
    <t>上川郡東神楽町南1条西1丁目3番2号</t>
  </si>
  <si>
    <t>078-1753</t>
  </si>
  <si>
    <t>上川郡上川町南町１８０番地</t>
    <rPh sb="0" eb="3">
      <t>カミカワグン</t>
    </rPh>
    <rPh sb="3" eb="6">
      <t>カミカワチョウ</t>
    </rPh>
    <rPh sb="6" eb="8">
      <t>ミナミマチ</t>
    </rPh>
    <rPh sb="11" eb="13">
      <t>バンチ</t>
    </rPh>
    <phoneticPr fontId="2"/>
  </si>
  <si>
    <r>
      <t>宗谷郡猿払村鬼志別西町</t>
    </r>
    <r>
      <rPr>
        <sz val="10"/>
        <rFont val="Arial"/>
        <family val="2"/>
      </rPr>
      <t>172</t>
    </r>
    <r>
      <rPr>
        <sz val="10"/>
        <rFont val="ＭＳ Ｐゴシック"/>
        <family val="3"/>
        <charset val="128"/>
      </rPr>
      <t>番地</t>
    </r>
    <r>
      <rPr>
        <sz val="10"/>
        <rFont val="Arial"/>
        <family val="2"/>
      </rPr>
      <t>1</t>
    </r>
    <rPh sb="0" eb="3">
      <t>ソウヤグン</t>
    </rPh>
    <rPh sb="3" eb="6">
      <t>サルフツムラ</t>
    </rPh>
    <rPh sb="6" eb="9">
      <t>オニシベツ</t>
    </rPh>
    <rPh sb="9" eb="11">
      <t>ニシチョウ</t>
    </rPh>
    <rPh sb="14" eb="16">
      <t>バンチ</t>
    </rPh>
    <phoneticPr fontId="2"/>
  </si>
  <si>
    <t>078-2202</t>
  </si>
  <si>
    <t>雨竜郡沼田町南１条３丁目６番５３号</t>
    <rPh sb="0" eb="3">
      <t>ウリュウグン</t>
    </rPh>
    <rPh sb="3" eb="6">
      <t>ヌマタチョウ</t>
    </rPh>
    <rPh sb="6" eb="7">
      <t>ミナミ</t>
    </rPh>
    <rPh sb="8" eb="9">
      <t>ジョウ</t>
    </rPh>
    <rPh sb="10" eb="12">
      <t>チョウメ</t>
    </rPh>
    <rPh sb="13" eb="14">
      <t>バン</t>
    </rPh>
    <rPh sb="16" eb="17">
      <t>ゴウ</t>
    </rPh>
    <phoneticPr fontId="2"/>
  </si>
  <si>
    <t>097-0022</t>
  </si>
  <si>
    <t>稚内市中央３丁目１３番１５号</t>
    <rPh sb="0" eb="3">
      <t>ワッカナイシ</t>
    </rPh>
    <rPh sb="3" eb="5">
      <t>チュウオウ</t>
    </rPh>
    <rPh sb="6" eb="8">
      <t>チョウメ</t>
    </rPh>
    <rPh sb="10" eb="11">
      <t>バン</t>
    </rPh>
    <rPh sb="13" eb="14">
      <t>ゴウ</t>
    </rPh>
    <phoneticPr fontId="2"/>
  </si>
  <si>
    <t>076-0202</t>
  </si>
  <si>
    <t>富良野市弥生町１番１号</t>
    <rPh sb="0" eb="4">
      <t>フラノシ</t>
    </rPh>
    <rPh sb="4" eb="7">
      <t>ヤヨイチョウ</t>
    </rPh>
    <rPh sb="8" eb="9">
      <t>バン</t>
    </rPh>
    <rPh sb="10" eb="11">
      <t>ゴウ</t>
    </rPh>
    <phoneticPr fontId="2"/>
  </si>
  <si>
    <t>078-2512</t>
  </si>
  <si>
    <t>雨竜郡北竜町字和１１－１</t>
    <rPh sb="0" eb="3">
      <t>ウリュウグン</t>
    </rPh>
    <rPh sb="3" eb="6">
      <t>ホクリュウチョウ</t>
    </rPh>
    <rPh sb="6" eb="7">
      <t>アザ</t>
    </rPh>
    <rPh sb="7" eb="8">
      <t>ヤワラ</t>
    </rPh>
    <phoneticPr fontId="2"/>
  </si>
  <si>
    <t>074-0492</t>
  </si>
  <si>
    <t>雨竜郡幌加内町字幌加内４６９９番地</t>
    <rPh sb="0" eb="3">
      <t>ウリュウグン</t>
    </rPh>
    <rPh sb="3" eb="6">
      <t>ホロカナイ</t>
    </rPh>
    <rPh sb="6" eb="7">
      <t>マチ</t>
    </rPh>
    <rPh sb="7" eb="8">
      <t>アザ</t>
    </rPh>
    <rPh sb="8" eb="11">
      <t>ホロカナイ</t>
    </rPh>
    <rPh sb="15" eb="17">
      <t>バンチ</t>
    </rPh>
    <phoneticPr fontId="2"/>
  </si>
  <si>
    <t>098-3543</t>
  </si>
  <si>
    <t>苫前郡初山別村字初山別９６番地１</t>
  </si>
  <si>
    <t>社会福祉法人　幌加内町社会福祉協議会</t>
    <rPh sb="0" eb="2">
      <t>シャカイ</t>
    </rPh>
    <rPh sb="2" eb="4">
      <t>フクシ</t>
    </rPh>
    <rPh sb="4" eb="6">
      <t>ホウジン</t>
    </rPh>
    <rPh sb="7" eb="11">
      <t>ホロカナイチョウ</t>
    </rPh>
    <rPh sb="11" eb="13">
      <t>シャカイ</t>
    </rPh>
    <rPh sb="13" eb="15">
      <t>フクシ</t>
    </rPh>
    <rPh sb="15" eb="18">
      <t>キョウギカイ</t>
    </rPh>
    <phoneticPr fontId="2"/>
  </si>
  <si>
    <t>社会福祉法人　占冠村社会福祉協議会</t>
    <rPh sb="0" eb="2">
      <t>シャカイ</t>
    </rPh>
    <rPh sb="2" eb="4">
      <t>フクシ</t>
    </rPh>
    <rPh sb="4" eb="6">
      <t>ホウジン</t>
    </rPh>
    <rPh sb="7" eb="10">
      <t>シムカップムラ</t>
    </rPh>
    <rPh sb="10" eb="12">
      <t>シャカイ</t>
    </rPh>
    <rPh sb="12" eb="14">
      <t>フクシ</t>
    </rPh>
    <rPh sb="14" eb="17">
      <t>キョウギカイ</t>
    </rPh>
    <phoneticPr fontId="2"/>
  </si>
  <si>
    <t>074-0412</t>
  </si>
  <si>
    <t>雨竜郡幌加内町字親和４５９６番地３</t>
    <rPh sb="0" eb="3">
      <t>ウリュウグン</t>
    </rPh>
    <rPh sb="3" eb="7">
      <t>ホロカナイチョウ</t>
    </rPh>
    <rPh sb="7" eb="8">
      <t>アザ</t>
    </rPh>
    <rPh sb="8" eb="10">
      <t>シンワ</t>
    </rPh>
    <rPh sb="14" eb="16">
      <t>バンチ</t>
    </rPh>
    <phoneticPr fontId="2"/>
  </si>
  <si>
    <t>079-2202</t>
  </si>
  <si>
    <t>勇払郡占冠村字シムカプ原野５６番２１</t>
    <rPh sb="0" eb="3">
      <t>ユウフツグン</t>
    </rPh>
    <rPh sb="3" eb="5">
      <t>シムカップ</t>
    </rPh>
    <rPh sb="5" eb="6">
      <t>ムラ</t>
    </rPh>
    <rPh sb="6" eb="7">
      <t>アザ</t>
    </rPh>
    <rPh sb="11" eb="13">
      <t>ハラノ</t>
    </rPh>
    <rPh sb="15" eb="16">
      <t>バン</t>
    </rPh>
    <phoneticPr fontId="2"/>
  </si>
  <si>
    <t>北旭市交第27号</t>
    <rPh sb="1" eb="2">
      <t>アサヒ</t>
    </rPh>
    <rPh sb="2" eb="3">
      <t>シ</t>
    </rPh>
    <rPh sb="4" eb="5">
      <t>ダイ</t>
    </rPh>
    <phoneticPr fontId="5"/>
  </si>
  <si>
    <t>北旭市交第26号</t>
    <rPh sb="1" eb="2">
      <t>アサヒ</t>
    </rPh>
    <rPh sb="2" eb="3">
      <t>シ</t>
    </rPh>
    <rPh sb="4" eb="5">
      <t>ダイ</t>
    </rPh>
    <phoneticPr fontId="5"/>
  </si>
  <si>
    <t>北旭市交第25号</t>
    <rPh sb="1" eb="2">
      <t>アサヒ</t>
    </rPh>
    <rPh sb="2" eb="3">
      <t>シ</t>
    </rPh>
    <rPh sb="4" eb="5">
      <t>ダイ</t>
    </rPh>
    <phoneticPr fontId="5"/>
  </si>
  <si>
    <t>北旭市交第24号</t>
    <rPh sb="1" eb="2">
      <t>アサヒ</t>
    </rPh>
    <rPh sb="2" eb="3">
      <t>シ</t>
    </rPh>
    <rPh sb="4" eb="5">
      <t>ダイ</t>
    </rPh>
    <phoneticPr fontId="5"/>
  </si>
  <si>
    <t>北旭市交第23号</t>
    <rPh sb="1" eb="2">
      <t>アサヒ</t>
    </rPh>
    <rPh sb="2" eb="3">
      <t>シ</t>
    </rPh>
    <rPh sb="4" eb="5">
      <t>ダイ</t>
    </rPh>
    <phoneticPr fontId="5"/>
  </si>
  <si>
    <t>北旭市交第22号</t>
    <rPh sb="1" eb="2">
      <t>アサヒ</t>
    </rPh>
    <rPh sb="2" eb="3">
      <t>シ</t>
    </rPh>
    <rPh sb="4" eb="5">
      <t>ダイ</t>
    </rPh>
    <phoneticPr fontId="5"/>
  </si>
  <si>
    <t>北旭市交第21号</t>
    <rPh sb="1" eb="2">
      <t>アサヒ</t>
    </rPh>
    <phoneticPr fontId="5"/>
  </si>
  <si>
    <t>北旭市交第17号</t>
    <rPh sb="1" eb="2">
      <t>アサヒ</t>
    </rPh>
    <phoneticPr fontId="5"/>
  </si>
  <si>
    <t>北旭市交第15号</t>
    <rPh sb="1" eb="2">
      <t>アサヒ</t>
    </rPh>
    <phoneticPr fontId="5"/>
  </si>
  <si>
    <t>北旭市交第14号</t>
    <rPh sb="1" eb="2">
      <t>アサヒ</t>
    </rPh>
    <phoneticPr fontId="5"/>
  </si>
  <si>
    <t>北旭市交第10号</t>
    <rPh sb="1" eb="2">
      <t>アサヒ</t>
    </rPh>
    <phoneticPr fontId="5"/>
  </si>
  <si>
    <t>北旭市交第9号</t>
    <rPh sb="1" eb="2">
      <t>アサヒ</t>
    </rPh>
    <phoneticPr fontId="5"/>
  </si>
  <si>
    <t>北旭市交第8号</t>
    <rPh sb="1" eb="2">
      <t>アサヒ</t>
    </rPh>
    <phoneticPr fontId="5"/>
  </si>
  <si>
    <t>北旭市交第7号</t>
    <rPh sb="1" eb="2">
      <t>アサヒ</t>
    </rPh>
    <phoneticPr fontId="5"/>
  </si>
  <si>
    <t>北旭市交第6号</t>
    <rPh sb="1" eb="2">
      <t>アサヒ</t>
    </rPh>
    <phoneticPr fontId="5"/>
  </si>
  <si>
    <t>北旭市交第5号</t>
    <rPh sb="1" eb="2">
      <t>アサヒ</t>
    </rPh>
    <phoneticPr fontId="5"/>
  </si>
  <si>
    <t>北旭市交第4号</t>
    <rPh sb="1" eb="2">
      <t>アサヒ</t>
    </rPh>
    <phoneticPr fontId="5"/>
  </si>
  <si>
    <t>北旭市交第3号</t>
    <rPh sb="1" eb="2">
      <t>アサヒ</t>
    </rPh>
    <phoneticPr fontId="5"/>
  </si>
  <si>
    <t>北旭市交第11号</t>
    <rPh sb="1" eb="2">
      <t>アサヒ</t>
    </rPh>
    <phoneticPr fontId="5"/>
  </si>
  <si>
    <t>上富良野町</t>
  </si>
  <si>
    <t>北海道空知郡上富良野町大町２丁目２番１１号</t>
  </si>
  <si>
    <t>１路線　詳細別紙</t>
  </si>
  <si>
    <t>１路線　詳細別紙</t>
    <rPh sb="1" eb="3">
      <t>ロセン</t>
    </rPh>
    <rPh sb="4" eb="6">
      <t>ショウサイ</t>
    </rPh>
    <rPh sb="6" eb="8">
      <t>ベッシ</t>
    </rPh>
    <phoneticPr fontId="5"/>
  </si>
  <si>
    <t>町長　谷　寿男</t>
  </si>
  <si>
    <t>鷹栖町役場</t>
  </si>
  <si>
    <t>上川郡鷹栖町南1条3丁目5番1号</t>
  </si>
  <si>
    <t>上川郡鷹栖町のうち中央地区、北成地区、北斗地区</t>
  </si>
  <si>
    <t>東川町役場</t>
  </si>
  <si>
    <t>上川郡東川町東町1丁目16番1号</t>
  </si>
  <si>
    <t>３路線　詳細別紙</t>
  </si>
  <si>
    <t>町長　早坂　純夫</t>
    <phoneticPr fontId="5"/>
  </si>
  <si>
    <t>剣淵町役場</t>
  </si>
  <si>
    <t>上川郡剣淵町仲町37番1号</t>
  </si>
  <si>
    <t>4路線　詳細別紙</t>
  </si>
  <si>
    <t>空知郡南富良野町幾寅８６７番地</t>
  </si>
  <si>
    <t>町長　奥山　盛</t>
  </si>
  <si>
    <t>和寒町防雪ｾﾝﾀｰ</t>
  </si>
  <si>
    <t>上川郡和寒町字三笠6番地</t>
  </si>
  <si>
    <t>町長　村椿　哲朗</t>
  </si>
  <si>
    <t>当麻町教育委員会</t>
    <phoneticPr fontId="5"/>
  </si>
  <si>
    <t>上川郡当麻町３条東２丁目１１番１号</t>
  </si>
  <si>
    <t>２路線　詳細別紙</t>
  </si>
  <si>
    <t>村長　田中　正治</t>
  </si>
  <si>
    <t>占冠村役場</t>
  </si>
  <si>
    <t>北海道勇払郡占冠村字シムカプ原野46番地の25</t>
  </si>
  <si>
    <t>羽幌町スクールバス事務所</t>
  </si>
  <si>
    <t>苫前郡羽幌町南７条４丁目２２番４（沿岸バス羽幌ターミナル事務室内）</t>
  </si>
  <si>
    <t>2路線　詳細別紙</t>
  </si>
  <si>
    <t>愛別町役場</t>
  </si>
  <si>
    <t>上川郡愛別町字本町１７９番地</t>
    <phoneticPr fontId="5"/>
  </si>
  <si>
    <t>町長　山本　進</t>
  </si>
  <si>
    <t>東神楽町役場</t>
  </si>
  <si>
    <t>上川郡東神楽町南１条西１丁目３番２号</t>
  </si>
  <si>
    <t>佐藤　芳治</t>
  </si>
  <si>
    <t>上川町役場</t>
  </si>
  <si>
    <t>上川町南町１８０番地</t>
  </si>
  <si>
    <t>村長　　伊藤　浩一</t>
  </si>
  <si>
    <t>猿払村運営有償運送事務所</t>
  </si>
  <si>
    <t>宗谷郡猿払村鬼志別南町243番地</t>
  </si>
  <si>
    <t>２路線　詳細別紙</t>
    <rPh sb="4" eb="6">
      <t>ショウサイ</t>
    </rPh>
    <rPh sb="6" eb="8">
      <t>ベッシ</t>
    </rPh>
    <phoneticPr fontId="5"/>
  </si>
  <si>
    <t>町長　横山　茂</t>
  </si>
  <si>
    <t>沼田町役場</t>
    <rPh sb="3" eb="5">
      <t>ヤクバ</t>
    </rPh>
    <phoneticPr fontId="5"/>
  </si>
  <si>
    <t>雨竜郡沼田町南１条３丁目６番５３号</t>
  </si>
  <si>
    <t>市長　工藤　広</t>
    <phoneticPr fontId="5"/>
  </si>
  <si>
    <t>宗谷バス㈱</t>
  </si>
  <si>
    <t>稚内市末広５丁目２番２３号</t>
  </si>
  <si>
    <t>1路線　詳細別紙</t>
  </si>
  <si>
    <t>北　猛俊</t>
  </si>
  <si>
    <t>富良野市東山支所</t>
    <rPh sb="3" eb="4">
      <t>シ</t>
    </rPh>
    <rPh sb="4" eb="5">
      <t>ヒガシ</t>
    </rPh>
    <rPh sb="5" eb="6">
      <t>ヤマ</t>
    </rPh>
    <rPh sb="6" eb="8">
      <t>シショ</t>
    </rPh>
    <phoneticPr fontId="5"/>
  </si>
  <si>
    <t>富良野市字東山５０４７番地</t>
    <phoneticPr fontId="5"/>
  </si>
  <si>
    <t>町長　佐野　豊</t>
  </si>
  <si>
    <t>雨竜郡北竜町字和１１－１</t>
    <phoneticPr fontId="5"/>
  </si>
  <si>
    <t>北竜町役場</t>
    <phoneticPr fontId="5"/>
  </si>
  <si>
    <t>北竜町に在住する住民及びその親族、その他北竜町に日常の用務を有する者等</t>
  </si>
  <si>
    <t>町長　細川　雅弘　</t>
  </si>
  <si>
    <t>幌加内町</t>
  </si>
  <si>
    <t>幌加内町役場</t>
    <phoneticPr fontId="5"/>
  </si>
  <si>
    <t>雨竜郡幌加内町字幌加内４６９９番地</t>
  </si>
  <si>
    <t>１路線　詳細別紙</t>
    <rPh sb="4" eb="6">
      <t>ショウサイ</t>
    </rPh>
    <rPh sb="6" eb="8">
      <t>ベッシ</t>
    </rPh>
    <phoneticPr fontId="5"/>
  </si>
  <si>
    <t>幌加内町に在住する住民及びその親族、その他幌加内に日常の用務を有する者等</t>
  </si>
  <si>
    <t>町長　笹川　洸志</t>
  </si>
  <si>
    <t>遠別町役場</t>
  </si>
  <si>
    <t>天塩郡遠別町字本町３丁目３７番地</t>
  </si>
  <si>
    <t>村長　宮本　憲幸</t>
  </si>
  <si>
    <t>社会福祉法人初山別村社会福祉協議会</t>
  </si>
  <si>
    <t>苫前郡初山別村字初山別１４９番地</t>
  </si>
  <si>
    <t>初山別村</t>
  </si>
  <si>
    <t>社会福祉法人幌加内町社会福祉協議会</t>
  </si>
  <si>
    <t>北海道雨竜郡幌加内町字親和4596番地3</t>
  </si>
  <si>
    <t>会長　山下　由美子</t>
  </si>
  <si>
    <t>社会福祉法人　占冠村社会福祉協議会</t>
  </si>
  <si>
    <t>勇払郡占冠村字シムカプ原野５６番２１</t>
  </si>
  <si>
    <t>占冠村</t>
  </si>
  <si>
    <t>事務所1</t>
    <rPh sb="0" eb="3">
      <t>ジムショ</t>
    </rPh>
    <phoneticPr fontId="13"/>
  </si>
  <si>
    <t>事務所2</t>
    <phoneticPr fontId="5"/>
  </si>
  <si>
    <t>事務所3</t>
    <phoneticPr fontId="5"/>
  </si>
  <si>
    <t>事務所4</t>
    <phoneticPr fontId="5"/>
  </si>
  <si>
    <t>事務所１</t>
    <rPh sb="0" eb="3">
      <t>ジムショ</t>
    </rPh>
    <phoneticPr fontId="20"/>
  </si>
  <si>
    <t>事務所２</t>
    <rPh sb="0" eb="3">
      <t>ジムショ</t>
    </rPh>
    <phoneticPr fontId="20"/>
  </si>
  <si>
    <t>十勝岳線</t>
    <phoneticPr fontId="5"/>
  </si>
  <si>
    <t>空知郡上富良野町大町２丁目１０５５番８</t>
    <phoneticPr fontId="5"/>
  </si>
  <si>
    <t>上富良野駅～旭野～十勝岳温泉凌雲閣</t>
    <phoneticPr fontId="5"/>
  </si>
  <si>
    <t>東忠別線</t>
    <phoneticPr fontId="5"/>
  </si>
  <si>
    <t>上川郡東川町西４号北８番地（地域交流センター）</t>
    <phoneticPr fontId="5"/>
  </si>
  <si>
    <t>北忠別線</t>
    <phoneticPr fontId="5"/>
  </si>
  <si>
    <t>上川郡東川町西４号北８番地（地域交流センター）</t>
    <phoneticPr fontId="5"/>
  </si>
  <si>
    <t>上川郡東川町西４号北８番地（地域交流センター）</t>
    <phoneticPr fontId="5"/>
  </si>
  <si>
    <t>東雲・上岐登牛線</t>
    <phoneticPr fontId="5"/>
  </si>
  <si>
    <t>上川郡東川町西４号北８番地（地域交流センター）</t>
    <phoneticPr fontId="5"/>
  </si>
  <si>
    <t>上川郡東川町西４号北８番地（地域交流センター）</t>
    <phoneticPr fontId="5"/>
  </si>
  <si>
    <t>西原線</t>
    <phoneticPr fontId="5"/>
  </si>
  <si>
    <t>上川郡剣淵町仲町２番地３</t>
    <phoneticPr fontId="5"/>
  </si>
  <si>
    <t>西岡・南剣淵線</t>
    <phoneticPr fontId="5"/>
  </si>
  <si>
    <t>藤本・東町線</t>
    <phoneticPr fontId="5"/>
  </si>
  <si>
    <t>上川郡剣淵町仲町２番地３</t>
    <phoneticPr fontId="5"/>
  </si>
  <si>
    <t>市街地温泉連絡線</t>
    <phoneticPr fontId="5"/>
  </si>
  <si>
    <t>上川郡剣淵町東町５１４１番地</t>
    <phoneticPr fontId="5"/>
  </si>
  <si>
    <t>下金山幾寅線（１）</t>
    <phoneticPr fontId="5"/>
  </si>
  <si>
    <t>空知郡南富良野町字下金山７８３番地５</t>
    <phoneticPr fontId="5"/>
  </si>
  <si>
    <t>空知郡南富良野町字幾寅１８５３番地５</t>
    <phoneticPr fontId="5"/>
  </si>
  <si>
    <t>下金山消防庁舎前～森林公園～高校前</t>
    <phoneticPr fontId="5"/>
  </si>
  <si>
    <t>下金山幾寅線（２）</t>
    <phoneticPr fontId="5"/>
  </si>
  <si>
    <t>空知郡南富良野町字下金山７８３番地５</t>
    <phoneticPr fontId="5"/>
  </si>
  <si>
    <t>空知郡南富良野町字幾寅１８５３番地５</t>
    <phoneticPr fontId="5"/>
  </si>
  <si>
    <t>北落合東鹿越線（１）</t>
    <phoneticPr fontId="5"/>
  </si>
  <si>
    <t>空知郡南富良野町字北落合１５９番地２</t>
    <phoneticPr fontId="5"/>
  </si>
  <si>
    <t>空知郡南富良野町字東鹿越１８番地</t>
    <phoneticPr fontId="5"/>
  </si>
  <si>
    <t>除雪管理センター～南富良野中学校～南富良野小学校～森林公園前</t>
    <phoneticPr fontId="5"/>
  </si>
  <si>
    <t>北落合東鹿越線（２）</t>
    <phoneticPr fontId="5"/>
  </si>
  <si>
    <t>除雪管理センター～南富良野中学校～森林公園前</t>
    <phoneticPr fontId="5"/>
  </si>
  <si>
    <t>下金山幾寅線（デマンド）</t>
    <phoneticPr fontId="5"/>
  </si>
  <si>
    <t>空知郡南富良野町字幾寅７０８番地</t>
    <phoneticPr fontId="5"/>
  </si>
  <si>
    <t>下金山地区、金山地区、東鹿越地区、幾寅地区</t>
    <phoneticPr fontId="5"/>
  </si>
  <si>
    <t>北落合東鹿越線（デマンド）</t>
    <phoneticPr fontId="5"/>
  </si>
  <si>
    <t>北落合地区、落合地区、幾寅地区、東鹿越地区</t>
    <phoneticPr fontId="5"/>
  </si>
  <si>
    <t>上川郡和寒町字北町２３番地</t>
    <phoneticPr fontId="5"/>
  </si>
  <si>
    <t>上川郡和寒町字西町１１１番地</t>
    <phoneticPr fontId="5"/>
  </si>
  <si>
    <t>中和線①</t>
    <phoneticPr fontId="5"/>
  </si>
  <si>
    <t>旧中和小、中学校</t>
    <phoneticPr fontId="5"/>
  </si>
  <si>
    <t>中和線（下校便）</t>
    <phoneticPr fontId="5"/>
  </si>
  <si>
    <t>上川郡和寒町字北町４２番地</t>
    <phoneticPr fontId="5"/>
  </si>
  <si>
    <t>和寒町字三笠、字中和、字南丘、字川西、字三和、字朝日</t>
    <phoneticPr fontId="5"/>
  </si>
  <si>
    <t>福原線①（往路）</t>
    <phoneticPr fontId="5"/>
  </si>
  <si>
    <t>上川郡和寒町字福原２４７番地</t>
    <phoneticPr fontId="5"/>
  </si>
  <si>
    <t>旧西和小、中学校</t>
    <phoneticPr fontId="5"/>
  </si>
  <si>
    <t>福原線①（復路）</t>
    <phoneticPr fontId="5"/>
  </si>
  <si>
    <t>福原線（下校便）</t>
    <phoneticPr fontId="5"/>
  </si>
  <si>
    <t>和寒町字松岡、字三和、字菊野、字西和、字福原</t>
    <phoneticPr fontId="5"/>
  </si>
  <si>
    <t>北原線①</t>
    <phoneticPr fontId="5"/>
  </si>
  <si>
    <t>旧北原小、中学校</t>
    <phoneticPr fontId="5"/>
  </si>
  <si>
    <t>北原線（下校便）</t>
    <phoneticPr fontId="5"/>
  </si>
  <si>
    <t>和寒町字松岡、字三和、字菊野、字北原、字日ノ出、字大成、字東和</t>
    <phoneticPr fontId="5"/>
  </si>
  <si>
    <t>東・開明線</t>
    <phoneticPr fontId="5"/>
  </si>
  <si>
    <t>上川郡当麻町４条西３丁目</t>
    <phoneticPr fontId="5"/>
  </si>
  <si>
    <t>上川郡当麻町開明４７３３－１番地</t>
    <phoneticPr fontId="5"/>
  </si>
  <si>
    <t>当麻駅～東分館前～鍾乳洞入口</t>
    <phoneticPr fontId="5"/>
  </si>
  <si>
    <t>緑郷線</t>
    <phoneticPr fontId="5"/>
  </si>
  <si>
    <t>上川郡当麻町４条西３丁目</t>
    <phoneticPr fontId="5"/>
  </si>
  <si>
    <t>上川郡当麻町緑郷３５５０－２番地</t>
    <phoneticPr fontId="5"/>
  </si>
  <si>
    <t>当麻駅～北星</t>
    <phoneticPr fontId="5"/>
  </si>
  <si>
    <t>富良野線①</t>
    <phoneticPr fontId="5"/>
  </si>
  <si>
    <t>勇払郡占冠村字占冠２９６番地の１６</t>
    <rPh sb="0" eb="3">
      <t>ユウフツグン</t>
    </rPh>
    <rPh sb="3" eb="6">
      <t>シムカップムラ</t>
    </rPh>
    <rPh sb="6" eb="7">
      <t>アザ</t>
    </rPh>
    <rPh sb="7" eb="9">
      <t>シムカップ</t>
    </rPh>
    <rPh sb="12" eb="14">
      <t>バンチ</t>
    </rPh>
    <phoneticPr fontId="5"/>
  </si>
  <si>
    <t>富良野市住吉町１番３０号地先</t>
    <rPh sb="0" eb="4">
      <t>フラノシ</t>
    </rPh>
    <rPh sb="4" eb="7">
      <t>スミヨシチョウ</t>
    </rPh>
    <rPh sb="8" eb="9">
      <t>バン</t>
    </rPh>
    <rPh sb="11" eb="12">
      <t>ゴウ</t>
    </rPh>
    <rPh sb="12" eb="14">
      <t>チサキ</t>
    </rPh>
    <phoneticPr fontId="5"/>
  </si>
  <si>
    <t>富良野高校・ＪＲ富良野駅・富良野協会病院</t>
    <rPh sb="0" eb="3">
      <t>フラノ</t>
    </rPh>
    <rPh sb="3" eb="5">
      <t>コウコウ</t>
    </rPh>
    <rPh sb="8" eb="11">
      <t>フラノ</t>
    </rPh>
    <rPh sb="11" eb="12">
      <t>エキ</t>
    </rPh>
    <rPh sb="13" eb="16">
      <t>フラノ</t>
    </rPh>
    <rPh sb="16" eb="18">
      <t>キョウカイ</t>
    </rPh>
    <rPh sb="18" eb="20">
      <t>ビョウイン</t>
    </rPh>
    <phoneticPr fontId="5"/>
  </si>
  <si>
    <t>富良野線②</t>
    <phoneticPr fontId="5"/>
  </si>
  <si>
    <t>勇払郡占冠村字占冠２９６番地の１６</t>
    <phoneticPr fontId="5"/>
  </si>
  <si>
    <t>勇払郡占冠村字シムカプ原野４６番地の１３０</t>
    <phoneticPr fontId="5"/>
  </si>
  <si>
    <t>占冠村役場・村立歯科診療所</t>
    <phoneticPr fontId="5"/>
  </si>
  <si>
    <t>富良野線③</t>
    <phoneticPr fontId="5"/>
  </si>
  <si>
    <t>勇払郡占冠村字シムカプ原野５９番地の１９</t>
    <phoneticPr fontId="5"/>
  </si>
  <si>
    <t>勇払郡占冠村字シムカプ原野８番地の７</t>
    <phoneticPr fontId="5"/>
  </si>
  <si>
    <t>ＪＲ占冠駅・村立歯科診療所</t>
    <phoneticPr fontId="5"/>
  </si>
  <si>
    <t>富良野線④</t>
    <phoneticPr fontId="5"/>
  </si>
  <si>
    <t>勇払郡占冠村字シムカプ原野４６番地の１３０</t>
    <phoneticPr fontId="5"/>
  </si>
  <si>
    <t>富良野市住吉町１番３０号地先</t>
    <phoneticPr fontId="5"/>
  </si>
  <si>
    <t>富良野高校・ＪＲ富良野駅・富良野協会病院</t>
    <phoneticPr fontId="5"/>
  </si>
  <si>
    <t>富良野線⑤</t>
    <phoneticPr fontId="5"/>
  </si>
  <si>
    <t>勇払郡占冠村字占冠２９６番地の１６</t>
    <phoneticPr fontId="5"/>
  </si>
  <si>
    <t>富良野高校・ＪＲ富良野駅・富良野協会病院</t>
    <phoneticPr fontId="5"/>
  </si>
  <si>
    <t>富良野線⑥</t>
    <phoneticPr fontId="5"/>
  </si>
  <si>
    <t>ＪＲ占冠駅・村立歯科診療所</t>
    <phoneticPr fontId="5"/>
  </si>
  <si>
    <t>トマム線①</t>
    <phoneticPr fontId="5"/>
  </si>
  <si>
    <t>勇払郡占冠村字シムカプ原野６１番地の１０</t>
    <phoneticPr fontId="5"/>
  </si>
  <si>
    <t>トマム線②</t>
    <phoneticPr fontId="5"/>
  </si>
  <si>
    <t>勇払郡占冠村字トマム８２９番地の８</t>
    <phoneticPr fontId="5"/>
  </si>
  <si>
    <t>トマム線③</t>
    <phoneticPr fontId="5"/>
  </si>
  <si>
    <t>勇払郡占冠村字シムカプ原野６１番地の１０</t>
    <phoneticPr fontId="5"/>
  </si>
  <si>
    <t>勇払郡占冠村字シムカプ原野４６番地の１３０</t>
    <phoneticPr fontId="5"/>
  </si>
  <si>
    <t>占冠村役場・村立歯科診療所</t>
    <phoneticPr fontId="5"/>
  </si>
  <si>
    <t>上羽幌線</t>
    <phoneticPr fontId="5"/>
  </si>
  <si>
    <t>苫前郡羽幌町南７条４丁目２２番地４</t>
    <phoneticPr fontId="5"/>
  </si>
  <si>
    <t>苫前郡羽幌町字上羽幌２０５番地１地先</t>
    <phoneticPr fontId="5"/>
  </si>
  <si>
    <t>羽幌ターミナル～旧中央小学校～上羽幌</t>
    <phoneticPr fontId="5"/>
  </si>
  <si>
    <t>曙線</t>
    <phoneticPr fontId="5"/>
  </si>
  <si>
    <t>苫前郡羽幌町南７条４丁目２２番地４</t>
    <rPh sb="0" eb="2">
      <t>トママエ</t>
    </rPh>
    <rPh sb="2" eb="3">
      <t>グン</t>
    </rPh>
    <rPh sb="3" eb="6">
      <t>ハボロチョウ</t>
    </rPh>
    <rPh sb="6" eb="7">
      <t>ミナミ</t>
    </rPh>
    <rPh sb="8" eb="9">
      <t>ジョウ</t>
    </rPh>
    <rPh sb="10" eb="12">
      <t>チョウメ</t>
    </rPh>
    <rPh sb="14" eb="16">
      <t>バンチ</t>
    </rPh>
    <phoneticPr fontId="3"/>
  </si>
  <si>
    <t>苫前郡羽幌町字曙２５６番地１地先</t>
    <rPh sb="0" eb="2">
      <t>トママエ</t>
    </rPh>
    <rPh sb="2" eb="3">
      <t>グン</t>
    </rPh>
    <rPh sb="3" eb="6">
      <t>ハボロチョウ</t>
    </rPh>
    <rPh sb="6" eb="7">
      <t>アザ</t>
    </rPh>
    <rPh sb="7" eb="8">
      <t>アケボノ</t>
    </rPh>
    <rPh sb="11" eb="13">
      <t>バンチ</t>
    </rPh>
    <rPh sb="14" eb="16">
      <t>ジサキ</t>
    </rPh>
    <phoneticPr fontId="3"/>
  </si>
  <si>
    <t>羽幌ターミナル～上築１３線～曙</t>
    <phoneticPr fontId="5"/>
  </si>
  <si>
    <t>協和二股線</t>
    <phoneticPr fontId="5"/>
  </si>
  <si>
    <t>上川郡愛別町字東町１９５番地</t>
    <phoneticPr fontId="5"/>
  </si>
  <si>
    <t>上川郡愛別町字協和４８０番地</t>
    <phoneticPr fontId="5"/>
  </si>
  <si>
    <t>愛別駅、愛別六区会館、役場、上川中央農業協同組合、高齢者生活福祉センター、協和温泉、旧協和小学校</t>
    <phoneticPr fontId="5"/>
  </si>
  <si>
    <t>忠栄・志比内線</t>
    <phoneticPr fontId="5"/>
  </si>
  <si>
    <t>上川郡東神楽町南１条東１丁目</t>
    <phoneticPr fontId="5"/>
  </si>
  <si>
    <t>上川郡東神楽町字志比内７３番地</t>
    <phoneticPr fontId="5"/>
  </si>
  <si>
    <t>東神楽町２０号</t>
    <phoneticPr fontId="5"/>
  </si>
  <si>
    <t>稲荷・八千代線</t>
    <phoneticPr fontId="5"/>
  </si>
  <si>
    <t>上川郡東神楽町南１条東１丁目</t>
    <phoneticPr fontId="5"/>
  </si>
  <si>
    <t>上川郡東神楽町字八千代ヶ丘７線北７</t>
    <phoneticPr fontId="5"/>
  </si>
  <si>
    <t>八千代地区公民館</t>
    <phoneticPr fontId="5"/>
  </si>
  <si>
    <t>聖台線</t>
    <phoneticPr fontId="5"/>
  </si>
  <si>
    <t>上川郡東神楽町南１条東１丁目</t>
    <phoneticPr fontId="5"/>
  </si>
  <si>
    <t>上川郡東神楽町東１線１号</t>
    <phoneticPr fontId="5"/>
  </si>
  <si>
    <t>聖台地区公民館</t>
    <phoneticPr fontId="5"/>
  </si>
  <si>
    <t>越路線</t>
    <phoneticPr fontId="5"/>
  </si>
  <si>
    <t>上川郡上川町中央町５０６番地地先</t>
    <phoneticPr fontId="5"/>
  </si>
  <si>
    <t>上川郡上川町字越路１番地地先</t>
    <phoneticPr fontId="5"/>
  </si>
  <si>
    <t>上川高校前</t>
    <phoneticPr fontId="5"/>
  </si>
  <si>
    <t>上川町コミュニティバス</t>
    <phoneticPr fontId="5"/>
  </si>
  <si>
    <t>上川駅前（上川郡上川町中央町６１０番地地先）</t>
    <phoneticPr fontId="5"/>
  </si>
  <si>
    <t>福祉会館、かみんぐホール、総合体育館、医療センター</t>
    <phoneticPr fontId="5"/>
  </si>
  <si>
    <t>小石線</t>
    <phoneticPr fontId="5"/>
  </si>
  <si>
    <t>宗谷郡猿払村鬼志別南町２４３番地</t>
    <phoneticPr fontId="5"/>
  </si>
  <si>
    <t>宗谷郡猿払村小石</t>
    <phoneticPr fontId="5"/>
  </si>
  <si>
    <t>宗谷郡猿払村鬼志別西町</t>
    <phoneticPr fontId="5"/>
  </si>
  <si>
    <t>知来別線</t>
    <phoneticPr fontId="5"/>
  </si>
  <si>
    <t>宗谷郡猿払村鬼志別南町243番地</t>
    <phoneticPr fontId="5"/>
  </si>
  <si>
    <t>宗谷郡猿払村知来別</t>
    <phoneticPr fontId="5"/>
  </si>
  <si>
    <t>宗谷郡猿払村浜鬼志別</t>
    <phoneticPr fontId="5"/>
  </si>
  <si>
    <t>幌新線</t>
    <phoneticPr fontId="5"/>
  </si>
  <si>
    <t>雨竜郡沼田町南１条１丁目１７２番地の２地先</t>
    <phoneticPr fontId="5"/>
  </si>
  <si>
    <t>雨竜郡沼田町字幌新３７７番地</t>
    <phoneticPr fontId="5"/>
  </si>
  <si>
    <t>北竜３、恵比島、幌新</t>
    <phoneticPr fontId="5"/>
  </si>
  <si>
    <t>幌新線（緑町旭町経由）</t>
    <phoneticPr fontId="5"/>
  </si>
  <si>
    <t>雨竜郡沼田町南１条１丁目１７２番地の２地先</t>
    <phoneticPr fontId="5"/>
  </si>
  <si>
    <t>雨竜郡沼田町字幌新３７７番地</t>
    <phoneticPr fontId="5"/>
  </si>
  <si>
    <t>旭町、緑町、北竜３、恵比島、幌新</t>
    <phoneticPr fontId="5"/>
  </si>
  <si>
    <t>東予線</t>
    <phoneticPr fontId="5"/>
  </si>
  <si>
    <t>雨竜郡沼田町南１条１丁目１７２番地の２地先</t>
    <phoneticPr fontId="5"/>
  </si>
  <si>
    <t>雨竜郡沼田町字東予１６９０番地</t>
    <phoneticPr fontId="5"/>
  </si>
  <si>
    <t>高穂、更新、共成、東予</t>
    <phoneticPr fontId="5"/>
  </si>
  <si>
    <t>天北地区、恵北・増幌地区</t>
    <phoneticPr fontId="5"/>
  </si>
  <si>
    <t>天北地区、恵北・増幌地区各戸</t>
    <phoneticPr fontId="5"/>
  </si>
  <si>
    <t>稚内駅前ターミナル（中央３丁目）</t>
    <phoneticPr fontId="5"/>
  </si>
  <si>
    <t>天北・恵北・増幌地区</t>
    <phoneticPr fontId="5"/>
  </si>
  <si>
    <t>老節布コース</t>
    <phoneticPr fontId="5"/>
  </si>
  <si>
    <t>富良野市字東山５６２５－１地先</t>
    <phoneticPr fontId="5"/>
  </si>
  <si>
    <t>富良野市字東山５０８１－１地先</t>
    <phoneticPr fontId="5"/>
  </si>
  <si>
    <t>字東山、字老節布、字平沢、字西達布の一部（おもと区域）</t>
    <phoneticPr fontId="5"/>
  </si>
  <si>
    <t>西達布コース</t>
    <phoneticPr fontId="5"/>
  </si>
  <si>
    <t>富良野市字西達布２１８８－２地先</t>
    <phoneticPr fontId="5"/>
  </si>
  <si>
    <t>富良野市字西達布２２１１－３地先</t>
    <phoneticPr fontId="5"/>
  </si>
  <si>
    <t>字西達布（おもと区域を除く）</t>
    <phoneticPr fontId="5"/>
  </si>
  <si>
    <t>美葉牛</t>
    <phoneticPr fontId="5"/>
  </si>
  <si>
    <t>竜西線</t>
    <phoneticPr fontId="5"/>
  </si>
  <si>
    <t>雨竜郡北竜町字板谷１６３番地の２地先（サンフラワーパーク前）</t>
    <phoneticPr fontId="5"/>
  </si>
  <si>
    <t>雨竜郡北竜町字西川８５番地の４２地先（小豆沢）</t>
    <phoneticPr fontId="5"/>
  </si>
  <si>
    <t>恵岱別</t>
    <phoneticPr fontId="5"/>
  </si>
  <si>
    <t>碧水線</t>
    <phoneticPr fontId="5"/>
  </si>
  <si>
    <t>雨竜郡北竜町字岩村５５番地の１地先（米田宅前）</t>
    <phoneticPr fontId="5"/>
  </si>
  <si>
    <t>碧水</t>
    <phoneticPr fontId="5"/>
  </si>
  <si>
    <t>幌加内・旭川線</t>
    <phoneticPr fontId="5"/>
  </si>
  <si>
    <t>雨竜郡幌加内町字幌加内４６９９番地</t>
    <phoneticPr fontId="5"/>
  </si>
  <si>
    <t>上遠別線</t>
    <phoneticPr fontId="5"/>
  </si>
  <si>
    <t>３０号</t>
    <phoneticPr fontId="5"/>
  </si>
  <si>
    <t>２０号</t>
    <phoneticPr fontId="5"/>
  </si>
  <si>
    <t>清川線</t>
    <phoneticPr fontId="5"/>
  </si>
  <si>
    <t>清川</t>
    <phoneticPr fontId="5"/>
  </si>
  <si>
    <t>啓明４線</t>
    <phoneticPr fontId="5"/>
  </si>
  <si>
    <t>美葉牛線</t>
    <phoneticPr fontId="5"/>
  </si>
  <si>
    <t>雨竜郡北竜町字和１０番地先（公民館前）</t>
    <phoneticPr fontId="5"/>
  </si>
  <si>
    <t>雨竜郡北竜町字和１０番地先（公民館前）</t>
    <phoneticPr fontId="5"/>
  </si>
  <si>
    <t xml:space="preserve"> </t>
    <phoneticPr fontId="5"/>
  </si>
  <si>
    <t>098-6232</t>
    <phoneticPr fontId="13"/>
  </si>
  <si>
    <t>北落合東鹿越線（３）</t>
    <rPh sb="0" eb="1">
      <t>キタ</t>
    </rPh>
    <rPh sb="1" eb="3">
      <t>オチアイ</t>
    </rPh>
    <rPh sb="3" eb="4">
      <t>ヒガシ</t>
    </rPh>
    <rPh sb="4" eb="5">
      <t>シカ</t>
    </rPh>
    <rPh sb="5" eb="6">
      <t>コシ</t>
    </rPh>
    <rPh sb="6" eb="7">
      <t>セン</t>
    </rPh>
    <phoneticPr fontId="5"/>
  </si>
  <si>
    <t>平和地区、新成生、沼牛地区、旭川赤十字病院前</t>
    <rPh sb="16" eb="19">
      <t>セキジュウジ</t>
    </rPh>
    <phoneticPr fontId="5"/>
  </si>
  <si>
    <t>旭川市宮前２条１丁目１番６号</t>
    <rPh sb="3" eb="5">
      <t>ミヤマエ</t>
    </rPh>
    <rPh sb="6" eb="7">
      <t>ジョウ</t>
    </rPh>
    <rPh sb="8" eb="10">
      <t>チョウメ</t>
    </rPh>
    <rPh sb="11" eb="12">
      <t>バン</t>
    </rPh>
    <rPh sb="13" eb="14">
      <t>ゴウ</t>
    </rPh>
    <phoneticPr fontId="5"/>
  </si>
  <si>
    <t>雨竜町</t>
    <rPh sb="0" eb="3">
      <t>ウリュウチョウ</t>
    </rPh>
    <phoneticPr fontId="13"/>
  </si>
  <si>
    <t>町長　西野　尚志</t>
    <rPh sb="0" eb="2">
      <t>チョウチョウ</t>
    </rPh>
    <rPh sb="3" eb="5">
      <t>ニシノ</t>
    </rPh>
    <rPh sb="6" eb="8">
      <t>ナオシ</t>
    </rPh>
    <phoneticPr fontId="13"/>
  </si>
  <si>
    <t>078-2692</t>
    <phoneticPr fontId="13"/>
  </si>
  <si>
    <t>雨竜郡雨竜町フシコウリウ１０４番地</t>
    <rPh sb="0" eb="3">
      <t>ウリュウグン</t>
    </rPh>
    <rPh sb="3" eb="6">
      <t>ウリュウチョウ</t>
    </rPh>
    <rPh sb="15" eb="17">
      <t>バンチ</t>
    </rPh>
    <phoneticPr fontId="13"/>
  </si>
  <si>
    <t>有限会社　雨竜ハイヤー</t>
    <rPh sb="0" eb="4">
      <t>ユウゲンガイシャ</t>
    </rPh>
    <rPh sb="5" eb="7">
      <t>ウリュウ</t>
    </rPh>
    <phoneticPr fontId="13"/>
  </si>
  <si>
    <t>雨竜郡雨竜町満寿３３番地３７</t>
    <rPh sb="0" eb="3">
      <t>ウリュウグン</t>
    </rPh>
    <rPh sb="3" eb="6">
      <t>ウリュウチョウ</t>
    </rPh>
    <rPh sb="6" eb="8">
      <t>マンジュ</t>
    </rPh>
    <rPh sb="10" eb="12">
      <t>バンチ</t>
    </rPh>
    <phoneticPr fontId="13"/>
  </si>
  <si>
    <t>１路線　詳細別紙</t>
    <rPh sb="1" eb="3">
      <t>ロセン</t>
    </rPh>
    <rPh sb="4" eb="6">
      <t>ショウサイ</t>
    </rPh>
    <rPh sb="6" eb="8">
      <t>ベッシ</t>
    </rPh>
    <phoneticPr fontId="13"/>
  </si>
  <si>
    <t>地域住民又は観光旅客その他の当該地域を来訪する者</t>
    <rPh sb="0" eb="2">
      <t>チイキ</t>
    </rPh>
    <rPh sb="2" eb="4">
      <t>ジュウミン</t>
    </rPh>
    <rPh sb="4" eb="5">
      <t>マタ</t>
    </rPh>
    <rPh sb="6" eb="8">
      <t>カンコウ</t>
    </rPh>
    <rPh sb="8" eb="10">
      <t>リョキャク</t>
    </rPh>
    <rPh sb="12" eb="13">
      <t>タ</t>
    </rPh>
    <rPh sb="14" eb="16">
      <t>トウガイ</t>
    </rPh>
    <rPh sb="16" eb="18">
      <t>チイキ</t>
    </rPh>
    <rPh sb="19" eb="21">
      <t>ライホウ</t>
    </rPh>
    <rPh sb="23" eb="24">
      <t>モノ</t>
    </rPh>
    <phoneticPr fontId="13"/>
  </si>
  <si>
    <t>オシラリカ号</t>
    <rPh sb="5" eb="6">
      <t>ゴウ</t>
    </rPh>
    <phoneticPr fontId="5"/>
  </si>
  <si>
    <t>雨竜郡雨竜町字尾白利加９１番地４地先</t>
    <rPh sb="0" eb="3">
      <t>ウリュウグン</t>
    </rPh>
    <rPh sb="3" eb="6">
      <t>ウリュウチョウ</t>
    </rPh>
    <rPh sb="6" eb="7">
      <t>アザ</t>
    </rPh>
    <rPh sb="7" eb="8">
      <t>オ</t>
    </rPh>
    <rPh sb="8" eb="9">
      <t>シロ</t>
    </rPh>
    <rPh sb="9" eb="10">
      <t>リ</t>
    </rPh>
    <rPh sb="10" eb="11">
      <t>カ</t>
    </rPh>
    <rPh sb="13" eb="15">
      <t>バンチ</t>
    </rPh>
    <rPh sb="16" eb="18">
      <t>チサキ</t>
    </rPh>
    <phoneticPr fontId="5"/>
  </si>
  <si>
    <t>雨竜郡雨竜町字オシラリカ１６番地２０６</t>
    <rPh sb="0" eb="3">
      <t>ウリュウグン</t>
    </rPh>
    <rPh sb="3" eb="6">
      <t>ウリュウチョウ</t>
    </rPh>
    <rPh sb="6" eb="7">
      <t>アザ</t>
    </rPh>
    <rPh sb="14" eb="16">
      <t>バンチ</t>
    </rPh>
    <phoneticPr fontId="5"/>
  </si>
  <si>
    <t>一区、旧市街、二区、一丁目</t>
    <rPh sb="0" eb="2">
      <t>イック</t>
    </rPh>
    <rPh sb="3" eb="6">
      <t>キュウシガイ</t>
    </rPh>
    <rPh sb="7" eb="9">
      <t>ニク</t>
    </rPh>
    <rPh sb="10" eb="13">
      <t>イッチョウメ</t>
    </rPh>
    <phoneticPr fontId="5"/>
  </si>
  <si>
    <t>増毛町</t>
    <rPh sb="0" eb="3">
      <t>マシケチョウ</t>
    </rPh>
    <phoneticPr fontId="13"/>
  </si>
  <si>
    <t>町長　堀　雅志</t>
    <rPh sb="0" eb="2">
      <t>チョウチョウ</t>
    </rPh>
    <rPh sb="3" eb="4">
      <t>ホリ</t>
    </rPh>
    <rPh sb="5" eb="7">
      <t>マサシ</t>
    </rPh>
    <phoneticPr fontId="13"/>
  </si>
  <si>
    <t>077-0292</t>
    <phoneticPr fontId="13"/>
  </si>
  <si>
    <t>増毛郡増毛町弁天町３丁目６１番地</t>
    <rPh sb="0" eb="9">
      <t>マシケグンマシケチョウベンテンチョウ</t>
    </rPh>
    <rPh sb="10" eb="12">
      <t>チョウメ</t>
    </rPh>
    <rPh sb="14" eb="16">
      <t>バンチ</t>
    </rPh>
    <phoneticPr fontId="13"/>
  </si>
  <si>
    <t>増毛町。ただし、発地及び着地のいずれもが増毛町内に限る</t>
    <rPh sb="0" eb="3">
      <t>マシケチョウ</t>
    </rPh>
    <rPh sb="8" eb="10">
      <t>ハッチ</t>
    </rPh>
    <rPh sb="10" eb="11">
      <t>オヨ</t>
    </rPh>
    <rPh sb="12" eb="14">
      <t>チャクチ</t>
    </rPh>
    <rPh sb="20" eb="22">
      <t>マシケ</t>
    </rPh>
    <rPh sb="22" eb="24">
      <t>チョウナイ</t>
    </rPh>
    <rPh sb="25" eb="26">
      <t>カギ</t>
    </rPh>
    <phoneticPr fontId="13"/>
  </si>
  <si>
    <t>運送の区域</t>
    <rPh sb="0" eb="2">
      <t>ウンソウ</t>
    </rPh>
    <rPh sb="3" eb="5">
      <t>クイキ</t>
    </rPh>
    <phoneticPr fontId="5"/>
  </si>
  <si>
    <t>北旭交第1号</t>
    <rPh sb="0" eb="1">
      <t>キタ</t>
    </rPh>
    <rPh sb="1" eb="2">
      <t>アサヒ</t>
    </rPh>
    <rPh sb="2" eb="3">
      <t>コウ</t>
    </rPh>
    <rPh sb="3" eb="4">
      <t>ダイ</t>
    </rPh>
    <rPh sb="5" eb="6">
      <t>ゴウ</t>
    </rPh>
    <phoneticPr fontId="13"/>
  </si>
  <si>
    <t>北旭交第2号</t>
    <rPh sb="0" eb="1">
      <t>キタ</t>
    </rPh>
    <rPh sb="1" eb="2">
      <t>アサヒ</t>
    </rPh>
    <rPh sb="2" eb="3">
      <t>コウ</t>
    </rPh>
    <rPh sb="3" eb="4">
      <t>ダイ</t>
    </rPh>
    <rPh sb="5" eb="6">
      <t>ゴウ</t>
    </rPh>
    <phoneticPr fontId="13"/>
  </si>
  <si>
    <t>北旭交第1号</t>
    <rPh sb="1" eb="2">
      <t>アサヒ</t>
    </rPh>
    <rPh sb="3" eb="4">
      <t>ダイ</t>
    </rPh>
    <phoneticPr fontId="5"/>
  </si>
  <si>
    <t>北旭交第2号</t>
    <rPh sb="1" eb="2">
      <t>アサヒ</t>
    </rPh>
    <rPh sb="3" eb="4">
      <t>ダイ</t>
    </rPh>
    <phoneticPr fontId="5"/>
  </si>
  <si>
    <t>北海道雨竜郡北竜町字碧水５２番地１地先</t>
    <rPh sb="0" eb="3">
      <t>ホッカイドウ</t>
    </rPh>
    <rPh sb="3" eb="6">
      <t>ウリュウグン</t>
    </rPh>
    <rPh sb="6" eb="9">
      <t>ホクリュウチョウ</t>
    </rPh>
    <rPh sb="9" eb="10">
      <t>アザ</t>
    </rPh>
    <rPh sb="10" eb="12">
      <t>ヘキスイ</t>
    </rPh>
    <rPh sb="14" eb="16">
      <t>バンチ</t>
    </rPh>
    <rPh sb="17" eb="19">
      <t>チサキ</t>
    </rPh>
    <phoneticPr fontId="5"/>
  </si>
  <si>
    <t>和</t>
    <rPh sb="0" eb="1">
      <t>ヤワラ</t>
    </rPh>
    <phoneticPr fontId="5"/>
  </si>
  <si>
    <t>路線　４路線　詳細別紙</t>
    <rPh sb="0" eb="2">
      <t>ロセン</t>
    </rPh>
    <rPh sb="7" eb="9">
      <t>ショウサイ</t>
    </rPh>
    <rPh sb="9" eb="11">
      <t>ベッシ</t>
    </rPh>
    <phoneticPr fontId="5"/>
  </si>
  <si>
    <t>079-2402</t>
    <phoneticPr fontId="13"/>
  </si>
  <si>
    <t>沿岸バス羽幌営業所遠別出張所</t>
    <rPh sb="4" eb="6">
      <t>ハボロ</t>
    </rPh>
    <rPh sb="9" eb="11">
      <t>エンベツ</t>
    </rPh>
    <rPh sb="11" eb="14">
      <t>シュッチョウジョ</t>
    </rPh>
    <phoneticPr fontId="5"/>
  </si>
  <si>
    <t>沿岸バス羽幌営業所遠別出張所</t>
    <phoneticPr fontId="5"/>
  </si>
  <si>
    <t>遠別町に在住する住民及びその親族、観光旅客その他遠別町に日常の用務を有する者等</t>
    <rPh sb="17" eb="19">
      <t>カンコウ</t>
    </rPh>
    <rPh sb="19" eb="21">
      <t>リョキャク</t>
    </rPh>
    <phoneticPr fontId="13"/>
  </si>
  <si>
    <t>北海道天塩郡遠別町字本町３丁目３７番地</t>
    <rPh sb="0" eb="3">
      <t>ホッカイドウ</t>
    </rPh>
    <rPh sb="3" eb="6">
      <t>テシオグン</t>
    </rPh>
    <rPh sb="6" eb="9">
      <t>エンベツチョウ</t>
    </rPh>
    <rPh sb="9" eb="10">
      <t>アザ</t>
    </rPh>
    <rPh sb="10" eb="12">
      <t>ホンチョウ</t>
    </rPh>
    <rPh sb="13" eb="15">
      <t>チョウメ</t>
    </rPh>
    <rPh sb="17" eb="19">
      <t>バンチ</t>
    </rPh>
    <phoneticPr fontId="2"/>
  </si>
  <si>
    <t>社会福祉法人幌加内町社会福祉協議会の会員であって、施行規則第49条第2号に規定する当該地域内の住民及びその親族、当該地域内に存する官公庁、病院その他の公共的施設を利用する者、その他当該地域において日常生活に必要な用務を反復継続して行う必要がある者。</t>
    <phoneticPr fontId="13"/>
  </si>
  <si>
    <t>雨竜郡沼田町北１条３丁目１</t>
    <rPh sb="0" eb="3">
      <t>ウリュウグン</t>
    </rPh>
    <rPh sb="3" eb="6">
      <t>ヌマタチョウ</t>
    </rPh>
    <rPh sb="6" eb="7">
      <t>キタ</t>
    </rPh>
    <rPh sb="8" eb="9">
      <t>ジョウ</t>
    </rPh>
    <rPh sb="10" eb="12">
      <t>チョウメ</t>
    </rPh>
    <phoneticPr fontId="5"/>
  </si>
  <si>
    <t>雨竜郡沼田町字幌新３７７番地</t>
    <rPh sb="0" eb="3">
      <t>ウリュウグン</t>
    </rPh>
    <rPh sb="3" eb="6">
      <t>ヌマタチョウ</t>
    </rPh>
    <rPh sb="6" eb="7">
      <t>アザ</t>
    </rPh>
    <rPh sb="7" eb="9">
      <t>ホロシン</t>
    </rPh>
    <rPh sb="12" eb="14">
      <t>バンチ</t>
    </rPh>
    <phoneticPr fontId="5"/>
  </si>
  <si>
    <t>真布駅、恵比島駅</t>
    <rPh sb="0" eb="3">
      <t>マップエキ</t>
    </rPh>
    <rPh sb="4" eb="7">
      <t>エビシマ</t>
    </rPh>
    <rPh sb="7" eb="8">
      <t>エキ</t>
    </rPh>
    <phoneticPr fontId="5"/>
  </si>
  <si>
    <t>幌新線（真布経由）</t>
    <phoneticPr fontId="5"/>
  </si>
  <si>
    <t>令和5年2月決裁日</t>
    <phoneticPr fontId="5"/>
  </si>
  <si>
    <t>幌新線（真布経由早朝便）</t>
    <phoneticPr fontId="5"/>
  </si>
  <si>
    <t>雨竜郡沼田町恵比島</t>
    <rPh sb="0" eb="3">
      <t>ウリュウグン</t>
    </rPh>
    <rPh sb="3" eb="6">
      <t>ヌマタチョウ</t>
    </rPh>
    <rPh sb="6" eb="9">
      <t>エビシマ</t>
    </rPh>
    <phoneticPr fontId="5"/>
  </si>
  <si>
    <t>恵比島４会館、真布駅</t>
    <rPh sb="0" eb="3">
      <t>エビシマ</t>
    </rPh>
    <rPh sb="4" eb="6">
      <t>カイカン</t>
    </rPh>
    <rPh sb="7" eb="10">
      <t>マップエキ</t>
    </rPh>
    <phoneticPr fontId="5"/>
  </si>
  <si>
    <t>社会福祉法人占冠村社会福祉協議会の会員であって、施行規則第49条第2号に規定する者及び「占冠村ケア会議」において移動が困難であると認められた者及びその親族、付添人が、当該地域内に存する官公庁、病院その他の公共的施設を利用する場合。その他当該地域において日常生活に必要な用務を行う必要がある場合。村外の医療施設・介護施設等に通院又は入退院する場合。</t>
    <rPh sb="6" eb="9">
      <t>シムカップムラ</t>
    </rPh>
    <rPh sb="40" eb="41">
      <t>モノ</t>
    </rPh>
    <rPh sb="41" eb="42">
      <t>オヨ</t>
    </rPh>
    <rPh sb="44" eb="47">
      <t>シムカップムラ</t>
    </rPh>
    <rPh sb="49" eb="51">
      <t>カイギ</t>
    </rPh>
    <rPh sb="56" eb="58">
      <t>イドウ</t>
    </rPh>
    <rPh sb="59" eb="61">
      <t>コンナン</t>
    </rPh>
    <rPh sb="65" eb="66">
      <t>ミト</t>
    </rPh>
    <rPh sb="70" eb="71">
      <t>モノ</t>
    </rPh>
    <rPh sb="78" eb="81">
      <t>ツキソイニン</t>
    </rPh>
    <rPh sb="112" eb="114">
      <t>バアイ</t>
    </rPh>
    <rPh sb="137" eb="138">
      <t>オコナ</t>
    </rPh>
    <rPh sb="139" eb="141">
      <t>ヒツヨウ</t>
    </rPh>
    <rPh sb="144" eb="146">
      <t>バアイ</t>
    </rPh>
    <rPh sb="147" eb="149">
      <t>ソンガイ</t>
    </rPh>
    <rPh sb="150" eb="152">
      <t>イリョウ</t>
    </rPh>
    <rPh sb="152" eb="154">
      <t>シセツ</t>
    </rPh>
    <rPh sb="155" eb="157">
      <t>カイゴ</t>
    </rPh>
    <rPh sb="157" eb="159">
      <t>シセツ</t>
    </rPh>
    <rPh sb="159" eb="160">
      <t>トウ</t>
    </rPh>
    <rPh sb="161" eb="163">
      <t>ツウイン</t>
    </rPh>
    <rPh sb="163" eb="164">
      <t>マタ</t>
    </rPh>
    <rPh sb="170" eb="172">
      <t>バアイ</t>
    </rPh>
    <phoneticPr fontId="13"/>
  </si>
  <si>
    <t>初山別村に在住する住民及びその親族、観光旅客その他初山別村に日常の用務を有する者等</t>
    <rPh sb="18" eb="22">
      <t>カンコウリョカク</t>
    </rPh>
    <phoneticPr fontId="13"/>
  </si>
  <si>
    <t>５路線　詳細別紙</t>
    <phoneticPr fontId="13"/>
  </si>
  <si>
    <t>会長　南谷　幸夫</t>
    <rPh sb="3" eb="4">
      <t>ミナミ</t>
    </rPh>
    <rPh sb="4" eb="5">
      <t>タニ</t>
    </rPh>
    <rPh sb="6" eb="7">
      <t>サチ</t>
    </rPh>
    <rPh sb="7" eb="8">
      <t>オット</t>
    </rPh>
    <phoneticPr fontId="13"/>
  </si>
  <si>
    <t>東中央団地、絵本の館前、元町、美羽鳥</t>
    <rPh sb="0" eb="1">
      <t>ヒガシ</t>
    </rPh>
    <rPh sb="1" eb="3">
      <t>チュウオウ</t>
    </rPh>
    <rPh sb="3" eb="5">
      <t>ダンチ</t>
    </rPh>
    <rPh sb="6" eb="8">
      <t>エホン</t>
    </rPh>
    <rPh sb="9" eb="10">
      <t>カン</t>
    </rPh>
    <rPh sb="10" eb="11">
      <t>マエ</t>
    </rPh>
    <rPh sb="12" eb="14">
      <t>モトマチ</t>
    </rPh>
    <rPh sb="15" eb="16">
      <t>ビ</t>
    </rPh>
    <rPh sb="16" eb="18">
      <t>ハトリ</t>
    </rPh>
    <phoneticPr fontId="5"/>
  </si>
  <si>
    <t>７路線　１区域　詳細別紙</t>
    <rPh sb="1" eb="3">
      <t>ロセン</t>
    </rPh>
    <rPh sb="5" eb="7">
      <t>クイキ</t>
    </rPh>
    <rPh sb="8" eb="10">
      <t>ショウサイ</t>
    </rPh>
    <rPh sb="10" eb="12">
      <t>ベッシ</t>
    </rPh>
    <phoneticPr fontId="5"/>
  </si>
  <si>
    <t>上川郡和寒町のうち、字松岡、字北原、字菊野、字三和、字中和、字南丘、字川西、字福原、字西和、字大成、字東和、字東丘、字三笠、字日ノ出</t>
    <rPh sb="50" eb="51">
      <t>アザ</t>
    </rPh>
    <rPh sb="51" eb="53">
      <t>トウワ</t>
    </rPh>
    <phoneticPr fontId="5"/>
  </si>
  <si>
    <t>北旭交第3号</t>
    <rPh sb="0" eb="1">
      <t>キタ</t>
    </rPh>
    <rPh sb="1" eb="2">
      <t>アサヒ</t>
    </rPh>
    <rPh sb="2" eb="3">
      <t>コウ</t>
    </rPh>
    <rPh sb="3" eb="4">
      <t>ダイ</t>
    </rPh>
    <rPh sb="5" eb="6">
      <t>ゴウ</t>
    </rPh>
    <phoneticPr fontId="13"/>
  </si>
  <si>
    <t>中頓別町</t>
    <rPh sb="0" eb="4">
      <t>ナカトンベツチョウ</t>
    </rPh>
    <phoneticPr fontId="13"/>
  </si>
  <si>
    <t>北旭交第3号</t>
    <rPh sb="1" eb="2">
      <t>アサヒ</t>
    </rPh>
    <rPh sb="3" eb="4">
      <t>ダイ</t>
    </rPh>
    <phoneticPr fontId="5"/>
  </si>
  <si>
    <t>町長　小林　生吉</t>
    <rPh sb="0" eb="2">
      <t>チョウチョウ</t>
    </rPh>
    <rPh sb="3" eb="5">
      <t>コバヤシ</t>
    </rPh>
    <rPh sb="6" eb="7">
      <t>イ</t>
    </rPh>
    <rPh sb="7" eb="8">
      <t>ヨシ</t>
    </rPh>
    <phoneticPr fontId="13"/>
  </si>
  <si>
    <t>098-5595</t>
    <phoneticPr fontId="13"/>
  </si>
  <si>
    <t>枝幸郡中頓別町字中頓別１７２－６</t>
    <rPh sb="0" eb="3">
      <t>エサシグン</t>
    </rPh>
    <rPh sb="3" eb="7">
      <t>ナカトンベツチョウ</t>
    </rPh>
    <rPh sb="7" eb="8">
      <t>アザ</t>
    </rPh>
    <rPh sb="8" eb="11">
      <t>ナカトンベツ</t>
    </rPh>
    <phoneticPr fontId="13"/>
  </si>
  <si>
    <t>中頓別町役場</t>
    <rPh sb="0" eb="4">
      <t>ナカトンベツチョウ</t>
    </rPh>
    <rPh sb="4" eb="6">
      <t>ヤクバ</t>
    </rPh>
    <phoneticPr fontId="13"/>
  </si>
  <si>
    <t>枝幸郡中頓別町字中頓別１７２－６</t>
    <phoneticPr fontId="13"/>
  </si>
  <si>
    <t>決裁日</t>
    <rPh sb="0" eb="3">
      <t>ケッサイビ</t>
    </rPh>
    <phoneticPr fontId="5"/>
  </si>
  <si>
    <t>中頓別浜頓別線</t>
    <rPh sb="0" eb="3">
      <t>ナカトンベツ</t>
    </rPh>
    <rPh sb="3" eb="6">
      <t>ハマトンベツ</t>
    </rPh>
    <rPh sb="6" eb="7">
      <t>セン</t>
    </rPh>
    <phoneticPr fontId="5"/>
  </si>
  <si>
    <t>枝幸郡浜頓別町中央北２１－１</t>
    <rPh sb="0" eb="3">
      <t>エサシグン</t>
    </rPh>
    <rPh sb="3" eb="6">
      <t>ハマトンベツ</t>
    </rPh>
    <rPh sb="6" eb="7">
      <t>チョウ</t>
    </rPh>
    <rPh sb="7" eb="9">
      <t>チュウオウ</t>
    </rPh>
    <rPh sb="9" eb="10">
      <t>キタ</t>
    </rPh>
    <phoneticPr fontId="5"/>
  </si>
  <si>
    <t>中川郡音威子府村字音威子府５０９番地９８</t>
    <rPh sb="0" eb="3">
      <t>ナカガワグン</t>
    </rPh>
    <rPh sb="3" eb="7">
      <t>オトイネップ</t>
    </rPh>
    <rPh sb="7" eb="8">
      <t>ムラ</t>
    </rPh>
    <rPh sb="8" eb="9">
      <t>アザ</t>
    </rPh>
    <rPh sb="9" eb="13">
      <t>オトイネップ</t>
    </rPh>
    <rPh sb="16" eb="18">
      <t>バンチ</t>
    </rPh>
    <phoneticPr fontId="5"/>
  </si>
  <si>
    <t>中頓別バスターミナル</t>
    <rPh sb="0" eb="3">
      <t>ナカトンベツ</t>
    </rPh>
    <phoneticPr fontId="5"/>
  </si>
  <si>
    <t>増毛町役場</t>
    <rPh sb="0" eb="3">
      <t>マシケチョウ</t>
    </rPh>
    <rPh sb="3" eb="5">
      <t>ヤクバ</t>
    </rPh>
    <phoneticPr fontId="13"/>
  </si>
  <si>
    <t>増毛郡増毛町弁天町３丁目６１番地</t>
  </si>
  <si>
    <t>地域住民又は観光旅客、その他の当該地域を来訪する者</t>
    <phoneticPr fontId="13"/>
  </si>
  <si>
    <t>町長　森　淳</t>
    <rPh sb="3" eb="4">
      <t>モリ</t>
    </rPh>
    <rPh sb="5" eb="6">
      <t>アツシ</t>
    </rPh>
    <phoneticPr fontId="13"/>
  </si>
  <si>
    <t>地域住民又は観光旅客その他の当該地域を来訪する者</t>
    <phoneticPr fontId="13"/>
  </si>
  <si>
    <t>稚内市各地区（天北地区、恵北・増幌地区）に在住する住民又は観光旅客、その他の当該地域を来訪する者</t>
    <rPh sb="27" eb="28">
      <t>マタ</t>
    </rPh>
    <phoneticPr fontId="13"/>
  </si>
  <si>
    <t>町長　　矢部　福二郎</t>
    <rPh sb="4" eb="6">
      <t>ヤベ</t>
    </rPh>
    <rPh sb="7" eb="8">
      <t>フク</t>
    </rPh>
    <rPh sb="8" eb="10">
      <t>ジロウ</t>
    </rPh>
    <phoneticPr fontId="13"/>
  </si>
  <si>
    <t>地域住民又は観光旅客その他の当該地域を来訪する者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phoneticPr fontId="13"/>
  </si>
  <si>
    <t>剣小前、剣中前、藤本、池田宅前、学園前、西岡７線、旭町７線８号、帝麻前</t>
    <rPh sb="0" eb="1">
      <t>ケン</t>
    </rPh>
    <rPh sb="1" eb="2">
      <t>ショウ</t>
    </rPh>
    <rPh sb="2" eb="3">
      <t>マエ</t>
    </rPh>
    <rPh sb="4" eb="5">
      <t>ケン</t>
    </rPh>
    <rPh sb="5" eb="6">
      <t>チュウ</t>
    </rPh>
    <rPh sb="6" eb="7">
      <t>マエ</t>
    </rPh>
    <rPh sb="8" eb="10">
      <t>フジモト</t>
    </rPh>
    <rPh sb="11" eb="13">
      <t>イケダ</t>
    </rPh>
    <rPh sb="13" eb="14">
      <t>タク</t>
    </rPh>
    <rPh sb="14" eb="15">
      <t>マエ</t>
    </rPh>
    <rPh sb="16" eb="18">
      <t>ガクエン</t>
    </rPh>
    <rPh sb="18" eb="19">
      <t>マエ</t>
    </rPh>
    <rPh sb="20" eb="22">
      <t>ニシオカ</t>
    </rPh>
    <rPh sb="23" eb="24">
      <t>セン</t>
    </rPh>
    <rPh sb="25" eb="27">
      <t>アサヒマチ</t>
    </rPh>
    <rPh sb="28" eb="29">
      <t>セン</t>
    </rPh>
    <rPh sb="30" eb="31">
      <t>ゴウ</t>
    </rPh>
    <rPh sb="32" eb="33">
      <t>テイ</t>
    </rPh>
    <rPh sb="33" eb="34">
      <t>マ</t>
    </rPh>
    <rPh sb="34" eb="35">
      <t>マエ</t>
    </rPh>
    <phoneticPr fontId="5"/>
  </si>
  <si>
    <t>剣小前、剣中前、旭町５線６号、３線５号、石井宅前、１号線、屯田町２線</t>
    <rPh sb="0" eb="1">
      <t>ケン</t>
    </rPh>
    <rPh sb="1" eb="2">
      <t>ショウ</t>
    </rPh>
    <rPh sb="2" eb="3">
      <t>マエ</t>
    </rPh>
    <rPh sb="4" eb="5">
      <t>ケン</t>
    </rPh>
    <rPh sb="5" eb="6">
      <t>チュウ</t>
    </rPh>
    <rPh sb="6" eb="7">
      <t>マエ</t>
    </rPh>
    <rPh sb="8" eb="10">
      <t>アサヒマチ</t>
    </rPh>
    <rPh sb="11" eb="12">
      <t>セン</t>
    </rPh>
    <rPh sb="13" eb="14">
      <t>ゴウ</t>
    </rPh>
    <rPh sb="16" eb="17">
      <t>セン</t>
    </rPh>
    <rPh sb="18" eb="19">
      <t>ゴウ</t>
    </rPh>
    <rPh sb="20" eb="22">
      <t>イシイ</t>
    </rPh>
    <rPh sb="22" eb="23">
      <t>タク</t>
    </rPh>
    <rPh sb="23" eb="24">
      <t>マエ</t>
    </rPh>
    <rPh sb="26" eb="27">
      <t>ゴウ</t>
    </rPh>
    <rPh sb="27" eb="28">
      <t>セン</t>
    </rPh>
    <rPh sb="29" eb="31">
      <t>トンデン</t>
    </rPh>
    <rPh sb="31" eb="32">
      <t>チョウ</t>
    </rPh>
    <rPh sb="33" eb="34">
      <t>セン</t>
    </rPh>
    <phoneticPr fontId="5"/>
  </si>
  <si>
    <t>剣小前、剣中前、１２線１１号、東町７線、東町、東５線、桜岡、美羽鳥</t>
    <rPh sb="0" eb="1">
      <t>ケン</t>
    </rPh>
    <rPh sb="1" eb="2">
      <t>ショウ</t>
    </rPh>
    <rPh sb="2" eb="3">
      <t>マエ</t>
    </rPh>
    <rPh sb="4" eb="5">
      <t>ケン</t>
    </rPh>
    <rPh sb="5" eb="6">
      <t>チュウ</t>
    </rPh>
    <rPh sb="6" eb="7">
      <t>マエ</t>
    </rPh>
    <rPh sb="10" eb="11">
      <t>セン</t>
    </rPh>
    <rPh sb="13" eb="14">
      <t>ゴウ</t>
    </rPh>
    <rPh sb="15" eb="17">
      <t>ヒガシマチ</t>
    </rPh>
    <rPh sb="18" eb="19">
      <t>セン</t>
    </rPh>
    <rPh sb="20" eb="22">
      <t>ヒガシマチ</t>
    </rPh>
    <rPh sb="23" eb="24">
      <t>ヒガシ</t>
    </rPh>
    <rPh sb="25" eb="26">
      <t>セン</t>
    </rPh>
    <rPh sb="27" eb="29">
      <t>サクラオカ</t>
    </rPh>
    <rPh sb="30" eb="31">
      <t>ミ</t>
    </rPh>
    <rPh sb="31" eb="32">
      <t>ハネ</t>
    </rPh>
    <rPh sb="32" eb="33">
      <t>トリ</t>
    </rPh>
    <phoneticPr fontId="5"/>
  </si>
  <si>
    <t>町長　斉藤　繁</t>
    <rPh sb="3" eb="5">
      <t>サイトウ</t>
    </rPh>
    <rPh sb="6" eb="7">
      <t>シゲル</t>
    </rPh>
    <phoneticPr fontId="13"/>
  </si>
  <si>
    <t>地域住民又は観光旅客その他の当該地域を来訪する者</t>
    <rPh sb="0" eb="2">
      <t>チイキ</t>
    </rPh>
    <rPh sb="2" eb="5">
      <t>ジュウミンマタ</t>
    </rPh>
    <rPh sb="6" eb="10">
      <t>カンコウリョカク</t>
    </rPh>
    <rPh sb="12" eb="13">
      <t>タ</t>
    </rPh>
    <rPh sb="14" eb="18">
      <t>トウガイチイキ</t>
    </rPh>
    <rPh sb="19" eb="21">
      <t>ライホウ</t>
    </rPh>
    <rPh sb="23" eb="24">
      <t>モノ</t>
    </rPh>
    <phoneticPr fontId="13"/>
  </si>
  <si>
    <t>上川郡東川町東町１丁目１番１５号（道草館）</t>
    <rPh sb="12" eb="13">
      <t>バン</t>
    </rPh>
    <rPh sb="15" eb="16">
      <t>ゴウ</t>
    </rPh>
    <rPh sb="17" eb="19">
      <t>ミチクサ</t>
    </rPh>
    <rPh sb="19" eb="20">
      <t>カン</t>
    </rPh>
    <phoneticPr fontId="5"/>
  </si>
  <si>
    <t>そらいろ、せんとぴゅあ、きとろん、キトウシの森、西１０号北６線、西１２号北５線、西１０号北３線</t>
    <rPh sb="22" eb="23">
      <t>モリ</t>
    </rPh>
    <rPh sb="24" eb="25">
      <t>ニシ</t>
    </rPh>
    <rPh sb="27" eb="28">
      <t>ゴウ</t>
    </rPh>
    <rPh sb="28" eb="29">
      <t>キタ</t>
    </rPh>
    <rPh sb="30" eb="31">
      <t>セン</t>
    </rPh>
    <rPh sb="32" eb="33">
      <t>ニシ</t>
    </rPh>
    <rPh sb="35" eb="36">
      <t>ゴウ</t>
    </rPh>
    <rPh sb="36" eb="37">
      <t>キタ</t>
    </rPh>
    <rPh sb="38" eb="39">
      <t>セン</t>
    </rPh>
    <rPh sb="40" eb="41">
      <t>ニシ</t>
    </rPh>
    <rPh sb="43" eb="44">
      <t>ゴウ</t>
    </rPh>
    <rPh sb="44" eb="45">
      <t>キタ</t>
    </rPh>
    <rPh sb="46" eb="47">
      <t>セン</t>
    </rPh>
    <phoneticPr fontId="5"/>
  </si>
  <si>
    <t>そらいろ、せんとぴゅあ、東11号、東7号北2線、西3号北3線</t>
    <phoneticPr fontId="5"/>
  </si>
  <si>
    <t>そらいろ、せんとぴゅあ、東10号北5線、東7号北7線、きとろん、キトウシの森</t>
    <rPh sb="37" eb="38">
      <t>モリ</t>
    </rPh>
    <phoneticPr fontId="5"/>
  </si>
  <si>
    <t>２路線　9系統</t>
    <phoneticPr fontId="5"/>
  </si>
  <si>
    <t>町長　菊地　伸</t>
    <rPh sb="3" eb="5">
      <t>キクチ</t>
    </rPh>
    <rPh sb="6" eb="7">
      <t>シン</t>
    </rPh>
    <phoneticPr fontId="5"/>
  </si>
  <si>
    <t>町長　髙橋　秀樹</t>
    <rPh sb="3" eb="5">
      <t>タカハシ</t>
    </rPh>
    <rPh sb="6" eb="8">
      <t>ヒデキ</t>
    </rPh>
    <phoneticPr fontId="13"/>
  </si>
  <si>
    <t>南富良野町役場建設課</t>
    <rPh sb="7" eb="10">
      <t>ケンセツカ</t>
    </rPh>
    <phoneticPr fontId="5"/>
  </si>
  <si>
    <t>南富良野町役場教育委員会</t>
    <rPh sb="0" eb="5">
      <t>ミナミフラノチョウ</t>
    </rPh>
    <rPh sb="5" eb="7">
      <t>ヤクバ</t>
    </rPh>
    <rPh sb="7" eb="9">
      <t>キョウイク</t>
    </rPh>
    <rPh sb="9" eb="12">
      <t>イインカイ</t>
    </rPh>
    <phoneticPr fontId="13"/>
  </si>
  <si>
    <t>南富良野町役場教育委員会</t>
    <rPh sb="0" eb="1">
      <t>ミナミ</t>
    </rPh>
    <rPh sb="1" eb="4">
      <t>フラノ</t>
    </rPh>
    <rPh sb="4" eb="5">
      <t>チョウ</t>
    </rPh>
    <rPh sb="5" eb="7">
      <t>ヤクバ</t>
    </rPh>
    <rPh sb="7" eb="9">
      <t>キョウイク</t>
    </rPh>
    <rPh sb="9" eb="12">
      <t>イインカイ</t>
    </rPh>
    <phoneticPr fontId="5"/>
  </si>
  <si>
    <t>南富良野町役場教育委員会</t>
    <phoneticPr fontId="5"/>
  </si>
  <si>
    <t>森林公園・トマム線</t>
    <rPh sb="0" eb="2">
      <t>シンリン</t>
    </rPh>
    <rPh sb="2" eb="4">
      <t>コウエン</t>
    </rPh>
    <rPh sb="8" eb="9">
      <t>セン</t>
    </rPh>
    <phoneticPr fontId="5"/>
  </si>
  <si>
    <t>金山・富良野線</t>
    <rPh sb="0" eb="2">
      <t>カナヤマ</t>
    </rPh>
    <rPh sb="3" eb="6">
      <t>フラノ</t>
    </rPh>
    <rPh sb="6" eb="7">
      <t>セン</t>
    </rPh>
    <phoneticPr fontId="5"/>
  </si>
  <si>
    <t>起点</t>
    <rPh sb="0" eb="2">
      <t>シンリンコウエン</t>
    </rPh>
    <phoneticPr fontId="5"/>
  </si>
  <si>
    <t>南富良野町字東鹿越１８番地（森林公園）</t>
    <rPh sb="0" eb="1">
      <t>ミナミ</t>
    </rPh>
    <rPh sb="1" eb="4">
      <t>フラノ</t>
    </rPh>
    <rPh sb="4" eb="5">
      <t>チョウ</t>
    </rPh>
    <rPh sb="5" eb="6">
      <t>アザ</t>
    </rPh>
    <rPh sb="6" eb="7">
      <t>ヒガシ</t>
    </rPh>
    <rPh sb="7" eb="8">
      <t>シカ</t>
    </rPh>
    <rPh sb="8" eb="9">
      <t>エツ</t>
    </rPh>
    <rPh sb="11" eb="13">
      <t>バンチ</t>
    </rPh>
    <rPh sb="14" eb="16">
      <t>シンリン</t>
    </rPh>
    <rPh sb="16" eb="18">
      <t>コウエン</t>
    </rPh>
    <phoneticPr fontId="5"/>
  </si>
  <si>
    <t>占冠村字中トマム（トマム駅）</t>
    <rPh sb="0" eb="3">
      <t>シムカップムラ</t>
    </rPh>
    <rPh sb="3" eb="4">
      <t>アザ</t>
    </rPh>
    <rPh sb="4" eb="5">
      <t>ナカ</t>
    </rPh>
    <rPh sb="12" eb="13">
      <t>エキ</t>
    </rPh>
    <phoneticPr fontId="5"/>
  </si>
  <si>
    <t>道の駅南ふらの・幾寅駅前・高校前・落合多目・国道分岐・上トマム・中トマム</t>
    <rPh sb="0" eb="1">
      <t>ミチ</t>
    </rPh>
    <rPh sb="2" eb="3">
      <t>エキ</t>
    </rPh>
    <rPh sb="3" eb="4">
      <t>ミナミ</t>
    </rPh>
    <rPh sb="8" eb="10">
      <t>イクトラ</t>
    </rPh>
    <rPh sb="10" eb="11">
      <t>エキ</t>
    </rPh>
    <rPh sb="11" eb="12">
      <t>マエ</t>
    </rPh>
    <rPh sb="13" eb="15">
      <t>コウコウ</t>
    </rPh>
    <rPh sb="15" eb="16">
      <t>マエ</t>
    </rPh>
    <rPh sb="17" eb="19">
      <t>オチアイ</t>
    </rPh>
    <rPh sb="19" eb="20">
      <t>タ</t>
    </rPh>
    <rPh sb="20" eb="21">
      <t>モク</t>
    </rPh>
    <rPh sb="22" eb="24">
      <t>コクドウ</t>
    </rPh>
    <rPh sb="24" eb="26">
      <t>ブンキ</t>
    </rPh>
    <rPh sb="27" eb="28">
      <t>カミ</t>
    </rPh>
    <rPh sb="32" eb="33">
      <t>ナカ</t>
    </rPh>
    <phoneticPr fontId="5"/>
  </si>
  <si>
    <t>南富良野町字金山９９８番地３（金山地区コミュニティセンター）</t>
    <rPh sb="0" eb="1">
      <t>ミナミ</t>
    </rPh>
    <rPh sb="1" eb="4">
      <t>フラノ</t>
    </rPh>
    <rPh sb="4" eb="5">
      <t>チョウ</t>
    </rPh>
    <rPh sb="5" eb="6">
      <t>アザ</t>
    </rPh>
    <rPh sb="6" eb="8">
      <t>カナヤマ</t>
    </rPh>
    <rPh sb="11" eb="13">
      <t>バンチ</t>
    </rPh>
    <rPh sb="15" eb="17">
      <t>カナヤマ</t>
    </rPh>
    <rPh sb="17" eb="19">
      <t>チク</t>
    </rPh>
    <phoneticPr fontId="5"/>
  </si>
  <si>
    <t>富良野市住吉町１番３０号地先（富良野協会病院）</t>
    <rPh sb="0" eb="4">
      <t>フラノシ</t>
    </rPh>
    <rPh sb="4" eb="7">
      <t>スミヨシチョウ</t>
    </rPh>
    <rPh sb="8" eb="9">
      <t>バン</t>
    </rPh>
    <rPh sb="11" eb="12">
      <t>ゴウ</t>
    </rPh>
    <rPh sb="12" eb="14">
      <t>ジサキ</t>
    </rPh>
    <rPh sb="15" eb="18">
      <t>フラノ</t>
    </rPh>
    <rPh sb="18" eb="20">
      <t>キョウカイ</t>
    </rPh>
    <rPh sb="20" eb="22">
      <t>ビョウイン</t>
    </rPh>
    <phoneticPr fontId="5"/>
  </si>
  <si>
    <t>下金山地区・山部地区・富良野高前・富良野西病院・富良野病院前</t>
    <rPh sb="0" eb="1">
      <t>シモ</t>
    </rPh>
    <rPh sb="1" eb="3">
      <t>カナヤマ</t>
    </rPh>
    <rPh sb="3" eb="5">
      <t>チク</t>
    </rPh>
    <rPh sb="6" eb="8">
      <t>ヤマブ</t>
    </rPh>
    <rPh sb="8" eb="10">
      <t>チク</t>
    </rPh>
    <rPh sb="11" eb="14">
      <t>フラノ</t>
    </rPh>
    <rPh sb="14" eb="15">
      <t>コウ</t>
    </rPh>
    <rPh sb="15" eb="16">
      <t>マエ</t>
    </rPh>
    <rPh sb="17" eb="20">
      <t>フラノ</t>
    </rPh>
    <rPh sb="20" eb="21">
      <t>ニシ</t>
    </rPh>
    <rPh sb="21" eb="23">
      <t>ビョウイン</t>
    </rPh>
    <rPh sb="24" eb="27">
      <t>フラノ</t>
    </rPh>
    <rPh sb="27" eb="29">
      <t>ビョウイン</t>
    </rPh>
    <rPh sb="29" eb="30">
      <t>マエ</t>
    </rPh>
    <phoneticPr fontId="5"/>
  </si>
  <si>
    <t>9路線　詳細別紙</t>
    <phoneticPr fontId="5"/>
  </si>
  <si>
    <t>地域住民(※)又は観光旅客その他の当該地域を来訪するもの　　　　　　　　　　　　　　　　　　　　　　　　　　　　　　　　　　※南富良野町民の他、占冠村民の利用も可能とする。</t>
    <rPh sb="0" eb="2">
      <t>チイキ</t>
    </rPh>
    <rPh sb="2" eb="4">
      <t>ジュウミン</t>
    </rPh>
    <rPh sb="7" eb="8">
      <t>マタ</t>
    </rPh>
    <rPh sb="9" eb="13">
      <t>カンコウリョカク</t>
    </rPh>
    <rPh sb="15" eb="16">
      <t>タ</t>
    </rPh>
    <rPh sb="17" eb="19">
      <t>トウガイ</t>
    </rPh>
    <rPh sb="19" eb="21">
      <t>チイキ</t>
    </rPh>
    <rPh sb="22" eb="24">
      <t>ライホウ</t>
    </rPh>
    <rPh sb="63" eb="68">
      <t>ミナミフラノチョウ</t>
    </rPh>
    <rPh sb="68" eb="69">
      <t>ミン</t>
    </rPh>
    <rPh sb="70" eb="71">
      <t>ホカ</t>
    </rPh>
    <rPh sb="72" eb="74">
      <t>シムカップ</t>
    </rPh>
    <rPh sb="74" eb="76">
      <t>ソンミン</t>
    </rPh>
    <rPh sb="77" eb="79">
      <t>リヨウ</t>
    </rPh>
    <rPh sb="80" eb="82">
      <t>カノウ</t>
    </rPh>
    <phoneticPr fontId="13"/>
  </si>
  <si>
    <t>北竜妹背牛線</t>
    <rPh sb="0" eb="2">
      <t>ホクリュウ</t>
    </rPh>
    <rPh sb="2" eb="5">
      <t>モセウシ</t>
    </rPh>
    <rPh sb="5" eb="6">
      <t>セン</t>
    </rPh>
    <phoneticPr fontId="5"/>
  </si>
  <si>
    <t>北海道雨竜郡妹背牛町妹背牛４３１３番地の１地先</t>
    <rPh sb="0" eb="3">
      <t>ホッカイドウ</t>
    </rPh>
    <rPh sb="3" eb="6">
      <t>ウリュウグン</t>
    </rPh>
    <rPh sb="6" eb="10">
      <t>モセウシチョウ</t>
    </rPh>
    <rPh sb="10" eb="13">
      <t>モセウシ</t>
    </rPh>
    <rPh sb="17" eb="19">
      <t>バンチ</t>
    </rPh>
    <rPh sb="21" eb="23">
      <t>チサキ</t>
    </rPh>
    <phoneticPr fontId="5"/>
  </si>
  <si>
    <t>地域住民又は観光旅客その他の当該地域を来訪する者
※地域住民：南富良野町民も含む</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rPh sb="26" eb="28">
      <t>チイキ</t>
    </rPh>
    <rPh sb="28" eb="30">
      <t>ジュウミン</t>
    </rPh>
    <rPh sb="31" eb="36">
      <t>ミナミフラノチョウ</t>
    </rPh>
    <rPh sb="36" eb="37">
      <t>ミン</t>
    </rPh>
    <rPh sb="38" eb="39">
      <t>フク</t>
    </rPh>
    <phoneticPr fontId="13"/>
  </si>
  <si>
    <t>空知郡南富良野町字幾寅６８７番地１</t>
    <rPh sb="14" eb="16">
      <t>バンチ</t>
    </rPh>
    <phoneticPr fontId="5"/>
  </si>
  <si>
    <t>南富良野高校、ＪＲ幾寅駅、道の駅 南ふらの</t>
    <rPh sb="0" eb="4">
      <t>ミナミフラノ</t>
    </rPh>
    <rPh sb="4" eb="6">
      <t>コウコウ</t>
    </rPh>
    <rPh sb="9" eb="12">
      <t>イクトラエキ</t>
    </rPh>
    <rPh sb="13" eb="14">
      <t>ミチ</t>
    </rPh>
    <rPh sb="15" eb="16">
      <t>エキ</t>
    </rPh>
    <rPh sb="17" eb="18">
      <t>ミナミ</t>
    </rPh>
    <phoneticPr fontId="5"/>
  </si>
  <si>
    <t>南富良野高校、ＪＲ幾寅駅、道の駅 南ふらの</t>
    <rPh sb="9" eb="11">
      <t>イクトラ</t>
    </rPh>
    <rPh sb="11" eb="12">
      <t>エキ</t>
    </rPh>
    <rPh sb="13" eb="14">
      <t>ミチ</t>
    </rPh>
    <rPh sb="15" eb="16">
      <t>エキ</t>
    </rPh>
    <rPh sb="17" eb="18">
      <t>ミナミ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</si>
</sst>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北&quot;&quot;札&quot;&quot;市&quot;&quot;交&quot;&quot;第&quot;##&quot;号&quot;"/>
    <numFmt numFmtId="177" formatCode="0.0_ "/>
    <numFmt numFmtId="178" formatCode="#,##0_);\(#,##0\)"/>
    <numFmt numFmtId="179" formatCode="0.E+00"/>
    <numFmt numFmtId="180" formatCode="0.0"/>
    <numFmt numFmtId="181" formatCode="#,##0;[Red]#,##0"/>
    <numFmt numFmtId="182" formatCode="[$-411]ggge&quot;年&quot;m&quot;月&quot;d&quot;日&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u/>
      <sz val="11"/>
      <color theme="10"/>
      <name val="ＭＳ Ｐゴシック"/>
      <family val="3"/>
      <charset val="128"/>
      <scheme val="minor"/>
    </font>
    <font>
      <b/>
      <u/>
      <sz val="18"/>
      <color theme="10"/>
      <name val="ＭＳ Ｐゴシック"/>
      <family val="3"/>
      <charset val="128"/>
      <scheme val="minor"/>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sz val="11"/>
      <name val="ＭＳ ゴシック"/>
      <family val="3"/>
      <charset val="128"/>
    </font>
    <font>
      <sz val="6"/>
      <color theme="1"/>
      <name val="ＭＳ Ｐゴシック"/>
      <family val="3"/>
      <charset val="128"/>
      <scheme val="minor"/>
    </font>
    <font>
      <sz val="10"/>
      <color indexed="8"/>
      <name val="Arial"/>
      <family val="2"/>
    </font>
    <font>
      <sz val="10"/>
      <name val="Arial"/>
      <family val="2"/>
    </font>
    <font>
      <sz val="10"/>
      <name val="ＭＳ Ｐゴシック"/>
      <family val="3"/>
      <charset val="128"/>
    </font>
    <font>
      <sz val="11"/>
      <color theme="1"/>
      <name val="ＭＳ Ｐゴシック"/>
      <family val="3"/>
      <charset val="128"/>
      <scheme val="minor"/>
    </font>
    <font>
      <sz val="12"/>
      <name val="ＭＳ 明朝"/>
      <family val="1"/>
      <charset val="128"/>
    </font>
    <font>
      <b/>
      <sz val="10"/>
      <color theme="1"/>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2"/>
        <bgColor indexed="64"/>
      </patternFill>
    </fill>
  </fills>
  <borders count="53">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indexed="64"/>
      </top>
      <bottom/>
      <diagonal/>
    </border>
    <border>
      <left style="thin">
        <color indexed="64"/>
      </left>
      <right/>
      <top style="dashed">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dashed">
        <color indexed="64"/>
      </top>
      <bottom/>
      <diagonal/>
    </border>
    <border>
      <left style="double">
        <color indexed="64"/>
      </left>
      <right/>
      <top/>
      <bottom/>
      <diagonal/>
    </border>
    <border>
      <left/>
      <right style="double">
        <color indexed="64"/>
      </right>
      <top/>
      <bottom/>
      <diagonal/>
    </border>
    <border>
      <left style="medium">
        <color indexed="64"/>
      </left>
      <right/>
      <top style="thin">
        <color indexed="64"/>
      </top>
      <bottom style="thin">
        <color indexed="64"/>
      </bottom>
      <diagonal/>
    </border>
  </borders>
  <cellStyleXfs count="8">
    <xf numFmtId="0" fontId="0" fillId="0" borderId="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15" fillId="0" borderId="0" applyNumberFormat="0" applyFill="0" applyBorder="0" applyAlignment="0" applyProtection="0">
      <alignment vertical="center"/>
    </xf>
    <xf numFmtId="0" fontId="2" fillId="0" borderId="0">
      <alignment vertical="center"/>
    </xf>
  </cellStyleXfs>
  <cellXfs count="366">
    <xf numFmtId="0" fontId="0" fillId="0" borderId="0" xfId="0">
      <alignment vertical="center"/>
    </xf>
    <xf numFmtId="0" fontId="6" fillId="0" borderId="0" xfId="0" applyFont="1">
      <alignment vertical="center"/>
    </xf>
    <xf numFmtId="0" fontId="7" fillId="0" borderId="0" xfId="0" applyFont="1" applyBorder="1">
      <alignment vertical="center"/>
    </xf>
    <xf numFmtId="0" fontId="6" fillId="0" borderId="0" xfId="0" applyFont="1" applyBorder="1" applyAlignment="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178" fontId="7" fillId="0" borderId="6" xfId="0" quotePrefix="1" applyNumberFormat="1" applyFont="1" applyFill="1" applyBorder="1" applyAlignment="1" applyProtection="1">
      <alignment horizontal="center" vertical="center"/>
    </xf>
    <xf numFmtId="177" fontId="7" fillId="0" borderId="0" xfId="0" applyNumberFormat="1" applyFont="1">
      <alignment vertical="center"/>
    </xf>
    <xf numFmtId="0" fontId="7" fillId="0" borderId="0" xfId="1" applyNumberFormat="1"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9" fillId="0" borderId="11" xfId="0" applyFont="1" applyBorder="1" applyAlignment="1">
      <alignment horizontal="distributed" vertical="center"/>
    </xf>
    <xf numFmtId="0" fontId="9" fillId="0" borderId="9" xfId="0" applyFont="1" applyBorder="1" applyAlignment="1">
      <alignment horizontal="distributed" vertical="center"/>
    </xf>
    <xf numFmtId="0" fontId="9" fillId="0" borderId="10" xfId="0" applyFont="1" applyBorder="1" applyAlignment="1">
      <alignment horizontal="distributed" vertical="center"/>
    </xf>
    <xf numFmtId="0" fontId="7" fillId="0" borderId="0" xfId="0" applyFont="1" applyAlignment="1">
      <alignment horizontal="center" vertical="center"/>
    </xf>
    <xf numFmtId="58" fontId="9" fillId="0" borderId="11" xfId="0" applyNumberFormat="1" applyFont="1" applyFill="1" applyBorder="1" applyAlignment="1">
      <alignment horizontal="center" vertical="center" shrinkToFit="1"/>
    </xf>
    <xf numFmtId="0" fontId="7" fillId="0" borderId="0" xfId="0" applyFont="1" applyAlignment="1">
      <alignment horizontal="center" vertical="top"/>
    </xf>
    <xf numFmtId="0" fontId="7" fillId="0" borderId="12" xfId="0" applyFont="1" applyBorder="1" applyAlignment="1">
      <alignment horizontal="center" vertical="top"/>
    </xf>
    <xf numFmtId="0" fontId="7" fillId="0" borderId="0" xfId="0" applyFont="1" applyBorder="1" applyAlignment="1">
      <alignment horizontal="center" vertical="top"/>
    </xf>
    <xf numFmtId="0" fontId="9" fillId="0" borderId="13" xfId="0" applyFont="1" applyBorder="1" applyAlignment="1">
      <alignment horizontal="distributed" vertical="center"/>
    </xf>
    <xf numFmtId="0" fontId="9" fillId="0" borderId="14"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12" fillId="0" borderId="0" xfId="4" applyFont="1" applyFill="1" applyAlignment="1">
      <alignment horizontal="center" vertical="center" shrinkToFit="1"/>
    </xf>
    <xf numFmtId="0" fontId="12" fillId="0" borderId="35" xfId="4" applyFont="1" applyBorder="1" applyAlignment="1">
      <alignment shrinkToFit="1"/>
    </xf>
    <xf numFmtId="0" fontId="12" fillId="0" borderId="11" xfId="4" applyFont="1" applyBorder="1" applyAlignment="1">
      <alignment vertical="center" shrinkToFit="1"/>
    </xf>
    <xf numFmtId="0" fontId="12" fillId="0" borderId="0" xfId="4" applyFont="1" applyAlignment="1">
      <alignment vertical="center" shrinkToFit="1"/>
    </xf>
    <xf numFmtId="0" fontId="14" fillId="0" borderId="11"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2" fillId="0" borderId="35" xfId="4" applyNumberFormat="1" applyFont="1" applyBorder="1" applyAlignment="1">
      <alignment vertical="center" shrinkToFit="1"/>
    </xf>
    <xf numFmtId="0" fontId="12" fillId="0" borderId="35" xfId="4" applyFont="1" applyBorder="1" applyAlignment="1">
      <alignment horizontal="left" shrinkToFit="1"/>
    </xf>
    <xf numFmtId="0" fontId="12" fillId="0" borderId="0" xfId="4" applyFont="1" applyBorder="1" applyAlignment="1">
      <alignment vertical="center" shrinkToFit="1"/>
    </xf>
    <xf numFmtId="0" fontId="12" fillId="0" borderId="0" xfId="4" applyFont="1" applyAlignment="1">
      <alignment horizontal="center" vertical="center" shrinkToFit="1"/>
    </xf>
    <xf numFmtId="57" fontId="12" fillId="0" borderId="11" xfId="4" applyNumberFormat="1" applyFont="1" applyBorder="1" applyAlignment="1">
      <alignment horizontal="center" vertical="center" shrinkToFit="1"/>
    </xf>
    <xf numFmtId="0" fontId="12" fillId="0" borderId="0" xfId="4" applyFont="1" applyAlignment="1">
      <alignment vertical="center"/>
    </xf>
    <xf numFmtId="57" fontId="12" fillId="0" borderId="11" xfId="4" applyNumberFormat="1" applyFont="1" applyFill="1" applyBorder="1" applyAlignment="1">
      <alignment horizontal="center" vertical="center" shrinkToFit="1"/>
    </xf>
    <xf numFmtId="0" fontId="6" fillId="0" borderId="0" xfId="0" applyFont="1" applyAlignment="1">
      <alignment horizontal="left" vertical="center"/>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0" applyFont="1" applyAlignment="1">
      <alignment horizontal="center" vertical="center"/>
    </xf>
    <xf numFmtId="0" fontId="7" fillId="0" borderId="0" xfId="1" applyNumberFormat="1" applyFont="1" applyAlignment="1">
      <alignment horizontal="center" vertical="center"/>
    </xf>
    <xf numFmtId="0" fontId="12" fillId="0" borderId="35" xfId="4" applyFont="1" applyBorder="1" applyAlignment="1">
      <alignment vertical="center" shrinkToFit="1"/>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0" applyFont="1" applyAlignment="1">
      <alignment horizontal="center" vertical="center"/>
    </xf>
    <xf numFmtId="0" fontId="7" fillId="0" borderId="0" xfId="1" applyNumberFormat="1" applyFont="1" applyAlignment="1">
      <alignment horizontal="center" vertical="center"/>
    </xf>
    <xf numFmtId="0" fontId="7" fillId="0" borderId="9" xfId="0" quotePrefix="1" applyFont="1" applyBorder="1" applyAlignment="1">
      <alignment vertical="center"/>
    </xf>
    <xf numFmtId="57" fontId="12" fillId="0" borderId="11" xfId="4" applyNumberFormat="1" applyFont="1" applyBorder="1" applyAlignment="1">
      <alignment horizontal="center" vertical="center"/>
    </xf>
    <xf numFmtId="180" fontId="9" fillId="0" borderId="14" xfId="0" applyNumberFormat="1" applyFont="1" applyBorder="1" applyAlignment="1">
      <alignment horizontal="right" vertical="center"/>
    </xf>
    <xf numFmtId="180" fontId="9" fillId="0" borderId="9" xfId="0" applyNumberFormat="1" applyFont="1" applyBorder="1" applyAlignment="1">
      <alignment horizontal="right" vertical="center"/>
    </xf>
    <xf numFmtId="180" fontId="7" fillId="0" borderId="9" xfId="0" quotePrefix="1" applyNumberFormat="1" applyFont="1" applyBorder="1" applyAlignment="1">
      <alignment horizontal="right" vertical="center"/>
    </xf>
    <xf numFmtId="180" fontId="7" fillId="0" borderId="0" xfId="0" applyNumberFormat="1" applyFont="1" applyAlignment="1">
      <alignment horizontal="right" vertical="center"/>
    </xf>
    <xf numFmtId="0" fontId="9" fillId="0" borderId="14" xfId="0" applyFont="1" applyBorder="1" applyAlignment="1">
      <alignment horizontal="right" vertical="center"/>
    </xf>
    <xf numFmtId="0" fontId="9" fillId="0" borderId="9" xfId="0" applyFont="1" applyBorder="1" applyAlignment="1">
      <alignment horizontal="right" vertical="center"/>
    </xf>
    <xf numFmtId="0" fontId="7" fillId="0" borderId="0" xfId="0" applyFont="1" applyAlignment="1">
      <alignment horizontal="right" vertical="center"/>
    </xf>
    <xf numFmtId="58" fontId="9" fillId="0" borderId="11" xfId="0" applyNumberFormat="1" applyFont="1" applyFill="1" applyBorder="1" applyAlignment="1">
      <alignment horizontal="left" vertical="center" shrinkToFit="1"/>
    </xf>
    <xf numFmtId="0" fontId="9" fillId="0" borderId="11" xfId="0" applyFont="1" applyBorder="1" applyAlignment="1">
      <alignment horizontal="left" vertical="center"/>
    </xf>
    <xf numFmtId="0" fontId="7" fillId="0" borderId="9" xfId="0" applyFont="1" applyBorder="1" applyAlignment="1">
      <alignment horizontal="center" vertical="top"/>
    </xf>
    <xf numFmtId="179" fontId="12" fillId="4" borderId="35" xfId="4" applyNumberFormat="1" applyFont="1" applyFill="1" applyBorder="1" applyAlignment="1">
      <alignment horizontal="center" vertical="center" shrinkToFit="1"/>
    </xf>
    <xf numFmtId="0" fontId="1" fillId="0" borderId="11" xfId="6" applyFont="1" applyBorder="1" applyAlignment="1">
      <alignment horizontal="right" vertical="center" shrinkToFit="1"/>
    </xf>
    <xf numFmtId="178" fontId="24" fillId="0" borderId="16" xfId="0" applyNumberFormat="1" applyFont="1" applyFill="1" applyBorder="1" applyAlignment="1" applyProtection="1">
      <alignment vertical="center"/>
    </xf>
    <xf numFmtId="181" fontId="24" fillId="0" borderId="44" xfId="0" applyNumberFormat="1" applyFont="1" applyFill="1" applyBorder="1" applyAlignment="1" applyProtection="1">
      <alignment vertical="center"/>
    </xf>
    <xf numFmtId="178" fontId="24" fillId="0" borderId="44" xfId="0" applyNumberFormat="1" applyFont="1" applyFill="1" applyBorder="1" applyAlignment="1" applyProtection="1">
      <alignment vertical="center"/>
    </xf>
    <xf numFmtId="181" fontId="24" fillId="0" borderId="15" xfId="0" quotePrefix="1" applyNumberFormat="1" applyFont="1" applyFill="1" applyBorder="1" applyAlignment="1" applyProtection="1">
      <alignment vertical="center"/>
    </xf>
    <xf numFmtId="178" fontId="24" fillId="0" borderId="16" xfId="0" quotePrefix="1" applyNumberFormat="1" applyFont="1" applyFill="1" applyBorder="1" applyAlignment="1" applyProtection="1">
      <alignment vertical="center"/>
    </xf>
    <xf numFmtId="181" fontId="24" fillId="0" borderId="44" xfId="0" quotePrefix="1" applyNumberFormat="1" applyFont="1" applyFill="1" applyBorder="1" applyAlignment="1" applyProtection="1">
      <alignment vertical="center"/>
    </xf>
    <xf numFmtId="178" fontId="24" fillId="0" borderId="44" xfId="0" quotePrefix="1" applyNumberFormat="1" applyFont="1" applyFill="1" applyBorder="1" applyAlignment="1" applyProtection="1">
      <alignment vertical="center"/>
    </xf>
    <xf numFmtId="181" fontId="24" fillId="0" borderId="15" xfId="0" applyNumberFormat="1" applyFont="1" applyFill="1" applyBorder="1" applyAlignment="1">
      <alignment vertical="center"/>
    </xf>
    <xf numFmtId="181" fontId="24" fillId="0" borderId="45" xfId="0" applyNumberFormat="1" applyFont="1" applyFill="1" applyBorder="1" applyAlignment="1">
      <alignment vertical="center"/>
    </xf>
    <xf numFmtId="181" fontId="24" fillId="0" borderId="45" xfId="0" quotePrefix="1" applyNumberFormat="1" applyFont="1" applyFill="1" applyBorder="1" applyAlignment="1" applyProtection="1">
      <alignment vertical="center"/>
    </xf>
    <xf numFmtId="181" fontId="24" fillId="0" borderId="0" xfId="0" applyNumberFormat="1" applyFont="1" applyFill="1" applyBorder="1" applyAlignment="1" applyProtection="1">
      <alignment vertical="center"/>
    </xf>
    <xf numFmtId="178" fontId="24" fillId="0" borderId="18" xfId="0" applyNumberFormat="1" applyFont="1" applyFill="1" applyBorder="1" applyAlignment="1" applyProtection="1">
      <alignment vertical="center"/>
    </xf>
    <xf numFmtId="178" fontId="24" fillId="0" borderId="0" xfId="0" applyNumberFormat="1" applyFont="1" applyFill="1" applyBorder="1" applyAlignment="1" applyProtection="1">
      <alignment vertical="center"/>
    </xf>
    <xf numFmtId="181" fontId="24" fillId="0" borderId="17" xfId="0" quotePrefix="1" applyNumberFormat="1" applyFont="1" applyFill="1" applyBorder="1" applyAlignment="1" applyProtection="1">
      <alignment vertical="center"/>
    </xf>
    <xf numFmtId="178" fontId="24" fillId="0" borderId="18" xfId="0" quotePrefix="1" applyNumberFormat="1" applyFont="1" applyFill="1" applyBorder="1" applyAlignment="1" applyProtection="1">
      <alignment vertical="center"/>
    </xf>
    <xf numFmtId="181" fontId="24" fillId="0" borderId="0" xfId="0" quotePrefix="1" applyNumberFormat="1" applyFont="1" applyFill="1" applyBorder="1" applyAlignment="1" applyProtection="1">
      <alignment vertical="center"/>
    </xf>
    <xf numFmtId="178" fontId="24" fillId="0" borderId="0" xfId="0" quotePrefix="1" applyNumberFormat="1" applyFont="1" applyFill="1" applyBorder="1" applyAlignment="1" applyProtection="1">
      <alignment vertical="center"/>
    </xf>
    <xf numFmtId="181" fontId="24" fillId="0" borderId="17" xfId="0" applyNumberFormat="1" applyFont="1" applyFill="1" applyBorder="1" applyAlignment="1">
      <alignment vertical="center"/>
    </xf>
    <xf numFmtId="178" fontId="24" fillId="0" borderId="10" xfId="0" applyNumberFormat="1" applyFont="1" applyFill="1" applyBorder="1" applyAlignment="1" applyProtection="1">
      <alignment vertical="center"/>
    </xf>
    <xf numFmtId="181" fontId="24" fillId="0" borderId="9" xfId="0" applyNumberFormat="1" applyFont="1" applyFill="1" applyBorder="1" applyAlignment="1" applyProtection="1">
      <alignment vertical="center"/>
    </xf>
    <xf numFmtId="178" fontId="24" fillId="0" borderId="9" xfId="0" applyNumberFormat="1" applyFont="1" applyFill="1" applyBorder="1" applyAlignment="1" applyProtection="1">
      <alignment vertical="center"/>
    </xf>
    <xf numFmtId="181" fontId="24" fillId="0" borderId="35" xfId="0" quotePrefix="1" applyNumberFormat="1" applyFont="1" applyFill="1" applyBorder="1" applyAlignment="1" applyProtection="1">
      <alignment vertical="center"/>
    </xf>
    <xf numFmtId="178" fontId="24" fillId="0" borderId="10" xfId="0" quotePrefix="1" applyNumberFormat="1" applyFont="1" applyFill="1" applyBorder="1" applyAlignment="1" applyProtection="1">
      <alignment vertical="center"/>
    </xf>
    <xf numFmtId="181" fontId="24" fillId="0" borderId="9" xfId="0" quotePrefix="1" applyNumberFormat="1" applyFont="1" applyFill="1" applyBorder="1" applyAlignment="1" applyProtection="1">
      <alignment vertical="center"/>
    </xf>
    <xf numFmtId="178" fontId="24" fillId="0" borderId="9" xfId="0" quotePrefix="1" applyNumberFormat="1" applyFont="1" applyFill="1" applyBorder="1" applyAlignment="1" applyProtection="1">
      <alignment vertical="center"/>
    </xf>
    <xf numFmtId="181" fontId="24" fillId="0" borderId="35" xfId="0" applyNumberFormat="1" applyFont="1" applyFill="1" applyBorder="1" applyAlignment="1">
      <alignment vertical="center"/>
    </xf>
    <xf numFmtId="0" fontId="12" fillId="0" borderId="35" xfId="4" applyNumberFormat="1" applyFont="1" applyBorder="1" applyAlignment="1">
      <alignment horizontal="left" vertical="center" shrinkToFit="1"/>
    </xf>
    <xf numFmtId="0" fontId="12" fillId="0" borderId="11" xfId="4" applyFont="1" applyBorder="1" applyAlignment="1">
      <alignment horizontal="left" vertical="center" shrinkToFit="1"/>
    </xf>
    <xf numFmtId="0" fontId="25" fillId="0" borderId="35" xfId="4" applyFont="1" applyBorder="1" applyAlignment="1">
      <alignment horizontal="left" vertical="top" wrapText="1"/>
    </xf>
    <xf numFmtId="0" fontId="25" fillId="0" borderId="35" xfId="4" applyNumberFormat="1" applyFont="1" applyBorder="1" applyAlignment="1">
      <alignment horizontal="left" vertical="top" wrapText="1"/>
    </xf>
    <xf numFmtId="0" fontId="25" fillId="0" borderId="11" xfId="4" applyFont="1" applyBorder="1" applyAlignment="1">
      <alignment horizontal="left" vertical="top" wrapText="1"/>
    </xf>
    <xf numFmtId="0" fontId="12" fillId="0" borderId="35" xfId="4" applyFont="1" applyBorder="1" applyAlignment="1">
      <alignment horizontal="left" vertical="center" shrinkToFit="1"/>
    </xf>
    <xf numFmtId="0" fontId="12" fillId="0" borderId="11" xfId="4" applyNumberFormat="1" applyFont="1" applyBorder="1" applyAlignment="1">
      <alignment horizontal="left" vertical="center" shrinkToFit="1"/>
    </xf>
    <xf numFmtId="0" fontId="12" fillId="0" borderId="11" xfId="7" applyFont="1" applyBorder="1" applyAlignment="1">
      <alignment horizontal="left" vertical="center" shrinkToFit="1"/>
    </xf>
    <xf numFmtId="0" fontId="12" fillId="0" borderId="11" xfId="7" applyFont="1" applyBorder="1" applyAlignment="1">
      <alignment horizontal="left" vertical="center"/>
    </xf>
    <xf numFmtId="0" fontId="15" fillId="2" borderId="11" xfId="6" applyFont="1" applyFill="1" applyBorder="1" applyAlignment="1">
      <alignment horizontal="center" vertical="center" shrinkToFit="1"/>
    </xf>
    <xf numFmtId="0" fontId="17" fillId="2" borderId="11" xfId="6" applyFont="1" applyFill="1" applyBorder="1" applyAlignment="1">
      <alignment horizontal="center" vertical="center" shrinkToFit="1"/>
    </xf>
    <xf numFmtId="0" fontId="17" fillId="3" borderId="11" xfId="6" applyFont="1" applyFill="1" applyBorder="1" applyAlignment="1">
      <alignment horizontal="center" vertical="center" shrinkToFit="1"/>
    </xf>
    <xf numFmtId="0" fontId="29" fillId="0" borderId="0" xfId="4" applyFont="1" applyAlignment="1">
      <alignment horizontal="center" vertical="center" shrinkToFit="1"/>
    </xf>
    <xf numFmtId="0" fontId="12" fillId="0" borderId="35" xfId="4" applyFont="1" applyBorder="1" applyAlignment="1">
      <alignment horizontal="left" vertical="center" wrapText="1" shrinkToFit="1"/>
    </xf>
    <xf numFmtId="0" fontId="9" fillId="0" borderId="9" xfId="0" applyFont="1" applyBorder="1" applyAlignment="1">
      <alignment horizontal="left" vertical="center"/>
    </xf>
    <xf numFmtId="0" fontId="9" fillId="0" borderId="10" xfId="0" applyFont="1" applyBorder="1" applyAlignment="1">
      <alignment horizontal="center" vertical="center"/>
    </xf>
    <xf numFmtId="181" fontId="24" fillId="0" borderId="48" xfId="0" applyNumberFormat="1" applyFont="1" applyFill="1" applyBorder="1" applyAlignment="1" applyProtection="1">
      <alignment vertical="center"/>
    </xf>
    <xf numFmtId="178" fontId="24" fillId="0" borderId="49" xfId="0" quotePrefix="1" applyNumberFormat="1" applyFont="1" applyFill="1" applyBorder="1" applyAlignment="1" applyProtection="1">
      <alignment vertical="center"/>
    </xf>
    <xf numFmtId="181" fontId="24" fillId="0" borderId="46" xfId="0" applyNumberFormat="1" applyFont="1" applyFill="1" applyBorder="1" applyAlignment="1" applyProtection="1">
      <alignment vertical="center"/>
    </xf>
    <xf numFmtId="178" fontId="24" fillId="0" borderId="47" xfId="0" quotePrefix="1" applyNumberFormat="1" applyFont="1" applyFill="1" applyBorder="1" applyAlignment="1" applyProtection="1">
      <alignment vertical="center"/>
    </xf>
    <xf numFmtId="181" fontId="24" fillId="0" borderId="50" xfId="0" applyNumberFormat="1" applyFont="1" applyFill="1" applyBorder="1" applyAlignment="1" applyProtection="1">
      <alignment vertical="center"/>
    </xf>
    <xf numFmtId="178" fontId="24" fillId="0" borderId="51" xfId="0" quotePrefix="1" applyNumberFormat="1" applyFont="1" applyFill="1" applyBorder="1" applyAlignment="1" applyProtection="1">
      <alignment vertical="center"/>
    </xf>
    <xf numFmtId="0" fontId="12" fillId="0" borderId="50" xfId="4" applyFont="1" applyBorder="1" applyAlignment="1">
      <alignment vertical="center" shrinkToFit="1"/>
    </xf>
    <xf numFmtId="0" fontId="12" fillId="0" borderId="51" xfId="4" applyFont="1" applyBorder="1" applyAlignment="1">
      <alignment vertical="center" shrinkToFit="1"/>
    </xf>
    <xf numFmtId="0" fontId="19" fillId="4" borderId="35" xfId="0" applyNumberFormat="1" applyFont="1" applyFill="1" applyBorder="1" applyAlignment="1" applyProtection="1">
      <alignment horizontal="distributed" vertical="center" justifyLastLine="1"/>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0" applyFont="1" applyAlignment="1">
      <alignment horizontal="center" vertical="center"/>
    </xf>
    <xf numFmtId="0" fontId="7" fillId="0" borderId="0" xfId="1" applyNumberFormat="1" applyFont="1" applyAlignment="1">
      <alignment horizontal="center" vertical="center"/>
    </xf>
    <xf numFmtId="0" fontId="30" fillId="0" borderId="0" xfId="0" applyFont="1" applyBorder="1" applyAlignment="1">
      <alignment vertical="center" shrinkToFit="1"/>
    </xf>
    <xf numFmtId="0" fontId="0" fillId="0" borderId="0" xfId="0" applyBorder="1" applyAlignment="1">
      <alignment vertical="center"/>
    </xf>
    <xf numFmtId="0" fontId="9" fillId="0" borderId="36" xfId="0" applyFont="1" applyBorder="1" applyAlignment="1">
      <alignment horizontal="distributed" vertical="center"/>
    </xf>
    <xf numFmtId="0" fontId="9" fillId="0" borderId="36" xfId="0" applyFont="1" applyBorder="1" applyAlignment="1">
      <alignment horizontal="left" vertical="center"/>
    </xf>
    <xf numFmtId="0" fontId="9" fillId="0" borderId="36" xfId="0" applyFont="1" applyBorder="1" applyAlignment="1">
      <alignment horizontal="right" vertical="center"/>
    </xf>
    <xf numFmtId="0" fontId="9" fillId="0" borderId="36" xfId="0" applyFont="1" applyBorder="1" applyAlignment="1">
      <alignment horizontal="center" vertical="center"/>
    </xf>
    <xf numFmtId="0" fontId="7" fillId="0" borderId="4" xfId="0" applyFont="1" applyBorder="1" applyAlignment="1">
      <alignment horizontal="center" vertical="center" readingOrder="1"/>
    </xf>
    <xf numFmtId="0" fontId="7" fillId="0" borderId="2" xfId="0" applyFont="1" applyBorder="1" applyAlignment="1">
      <alignment horizontal="center" vertical="center" readingOrder="1"/>
    </xf>
    <xf numFmtId="178" fontId="7" fillId="0" borderId="7" xfId="0" quotePrefix="1" applyNumberFormat="1" applyFont="1" applyFill="1" applyBorder="1" applyAlignment="1" applyProtection="1">
      <alignment horizontal="center" vertical="center" readingOrder="1"/>
    </xf>
    <xf numFmtId="178" fontId="7" fillId="0" borderId="8" xfId="0" quotePrefix="1" applyNumberFormat="1" applyFont="1" applyFill="1" applyBorder="1" applyAlignment="1" applyProtection="1">
      <alignment horizontal="center" vertical="center" readingOrder="1"/>
    </xf>
    <xf numFmtId="182" fontId="9" fillId="0" borderId="35" xfId="0" applyNumberFormat="1" applyFont="1" applyBorder="1" applyAlignment="1">
      <alignment horizontal="center" vertical="center"/>
    </xf>
    <xf numFmtId="182" fontId="9" fillId="0" borderId="10" xfId="0" applyNumberFormat="1" applyFont="1" applyBorder="1" applyAlignment="1">
      <alignment horizontal="center" vertical="center"/>
    </xf>
    <xf numFmtId="0" fontId="9" fillId="0" borderId="3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1" applyNumberFormat="1" applyFont="1" applyAlignment="1">
      <alignment horizontal="center" vertical="center"/>
    </xf>
    <xf numFmtId="0" fontId="7" fillId="0" borderId="0" xfId="1" applyNumberFormat="1" applyFont="1" applyAlignment="1">
      <alignment horizontal="center" vertical="center"/>
    </xf>
    <xf numFmtId="0" fontId="7" fillId="0" borderId="0" xfId="0" applyFont="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15" fillId="2" borderId="11" xfId="6" applyFill="1" applyBorder="1" applyAlignment="1">
      <alignment horizontal="center" vertical="center" shrinkToFit="1"/>
    </xf>
    <xf numFmtId="0" fontId="7" fillId="0" borderId="0" xfId="0" applyFont="1" applyAlignment="1">
      <alignment horizontal="center" vertical="center"/>
    </xf>
    <xf numFmtId="0" fontId="9" fillId="0" borderId="12" xfId="0" applyFont="1" applyBorder="1" applyAlignment="1">
      <alignment horizontal="distributed" vertical="center"/>
    </xf>
    <xf numFmtId="0" fontId="9" fillId="0" borderId="12" xfId="0" applyFont="1" applyBorder="1" applyAlignment="1">
      <alignment horizontal="left" vertical="center"/>
    </xf>
    <xf numFmtId="180" fontId="9" fillId="0" borderId="12" xfId="0" applyNumberFormat="1" applyFont="1" applyBorder="1" applyAlignment="1">
      <alignment horizontal="right" vertical="center"/>
    </xf>
    <xf numFmtId="0" fontId="9" fillId="0" borderId="12" xfId="0" applyFont="1" applyBorder="1" applyAlignment="1">
      <alignment horizontal="center" vertical="center"/>
    </xf>
    <xf numFmtId="0" fontId="9" fillId="0" borderId="0" xfId="0" applyFont="1" applyBorder="1" applyAlignment="1">
      <alignment horizontal="distributed" vertical="center"/>
    </xf>
    <xf numFmtId="58" fontId="9" fillId="0" borderId="0" xfId="0" applyNumberFormat="1" applyFont="1" applyFill="1" applyBorder="1" applyAlignment="1">
      <alignment horizontal="center" vertical="center" shrinkToFit="1"/>
    </xf>
    <xf numFmtId="180" fontId="9" fillId="0" borderId="0" xfId="0" applyNumberFormat="1" applyFont="1" applyBorder="1" applyAlignment="1">
      <alignment horizontal="right" vertical="center"/>
    </xf>
    <xf numFmtId="0" fontId="9" fillId="0" borderId="0" xfId="0" applyFont="1" applyBorder="1" applyAlignment="1">
      <alignment horizontal="center" vertical="center"/>
    </xf>
    <xf numFmtId="177" fontId="7" fillId="0" borderId="0" xfId="0" applyNumberFormat="1" applyFont="1" applyBorder="1">
      <alignment vertical="center"/>
    </xf>
    <xf numFmtId="0" fontId="9" fillId="0" borderId="0" xfId="0" applyFont="1" applyBorder="1" applyAlignment="1">
      <alignment horizontal="left" vertical="center"/>
    </xf>
    <xf numFmtId="0" fontId="7" fillId="0" borderId="0" xfId="1" applyNumberFormat="1" applyFont="1" applyBorder="1" applyAlignment="1">
      <alignment horizontal="center" vertical="center"/>
    </xf>
    <xf numFmtId="0" fontId="7" fillId="0" borderId="0" xfId="0" quotePrefix="1" applyFont="1" applyBorder="1" applyAlignment="1">
      <alignment vertical="center"/>
    </xf>
    <xf numFmtId="180" fontId="7" fillId="0" borderId="0" xfId="0" quotePrefix="1" applyNumberFormat="1" applyFont="1" applyBorder="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7" fillId="0" borderId="0" xfId="0" quotePrefix="1" applyFont="1" applyBorder="1" applyAlignment="1">
      <alignment horizontal="center" vertical="center"/>
    </xf>
    <xf numFmtId="0" fontId="9" fillId="0" borderId="0" xfId="0" applyFont="1" applyBorder="1" applyAlignment="1">
      <alignment horizontal="left" vertical="center"/>
    </xf>
    <xf numFmtId="181" fontId="31" fillId="0" borderId="0" xfId="4" applyNumberFormat="1" applyFont="1" applyBorder="1" applyAlignment="1">
      <alignment vertical="center" shrinkToFit="1"/>
    </xf>
    <xf numFmtId="0" fontId="7" fillId="0" borderId="12" xfId="0" quotePrefix="1" applyFont="1" applyBorder="1" applyAlignment="1">
      <alignment horizontal="center" vertical="center"/>
    </xf>
    <xf numFmtId="58" fontId="9" fillId="0" borderId="3" xfId="0" applyNumberFormat="1" applyFont="1" applyFill="1" applyBorder="1" applyAlignment="1">
      <alignment horizontal="center" vertical="center" shrinkToFit="1"/>
    </xf>
    <xf numFmtId="182" fontId="9" fillId="0" borderId="35" xfId="0" applyNumberFormat="1" applyFont="1" applyBorder="1" applyAlignment="1">
      <alignment horizontal="center" vertical="center"/>
    </xf>
    <xf numFmtId="182" fontId="9" fillId="0" borderId="10" xfId="0" applyNumberFormat="1" applyFont="1" applyBorder="1" applyAlignment="1">
      <alignment horizontal="center" vertical="center"/>
    </xf>
    <xf numFmtId="0" fontId="9" fillId="0" borderId="3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0" applyFont="1" applyAlignment="1">
      <alignment horizontal="center" vertical="center"/>
    </xf>
    <xf numFmtId="0" fontId="7" fillId="0" borderId="0" xfId="1" applyNumberFormat="1"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Fill="1" applyBorder="1" applyAlignment="1">
      <alignment horizontal="distributed" vertical="center"/>
    </xf>
    <xf numFmtId="0" fontId="12" fillId="4" borderId="3" xfId="4" applyFont="1" applyFill="1" applyBorder="1" applyAlignment="1">
      <alignment horizontal="center" vertical="center" shrinkToFit="1"/>
    </xf>
    <xf numFmtId="0" fontId="12" fillId="4" borderId="5" xfId="4" applyFont="1" applyFill="1" applyBorder="1" applyAlignment="1">
      <alignment horizontal="center" vertical="center" shrinkToFit="1"/>
    </xf>
    <xf numFmtId="0" fontId="12" fillId="0" borderId="3" xfId="4" applyFont="1" applyFill="1" applyBorder="1" applyAlignment="1">
      <alignment horizontal="center" vertical="center" shrinkToFit="1"/>
    </xf>
    <xf numFmtId="0" fontId="12" fillId="0" borderId="5" xfId="4" applyFont="1" applyFill="1" applyBorder="1" applyAlignment="1">
      <alignment horizontal="center" vertical="center" shrinkToFit="1"/>
    </xf>
    <xf numFmtId="179" fontId="12" fillId="4" borderId="35" xfId="4" applyNumberFormat="1" applyFont="1" applyFill="1" applyBorder="1" applyAlignment="1">
      <alignment horizontal="center" vertical="center" shrinkToFit="1"/>
    </xf>
    <xf numFmtId="179" fontId="12" fillId="4" borderId="10" xfId="4" applyNumberFormat="1" applyFont="1" applyFill="1" applyBorder="1" applyAlignment="1">
      <alignment horizontal="center" vertical="center" shrinkToFit="1"/>
    </xf>
    <xf numFmtId="179" fontId="12" fillId="4" borderId="3" xfId="4" applyNumberFormat="1" applyFont="1" applyFill="1" applyBorder="1" applyAlignment="1">
      <alignment horizontal="center" vertical="center" shrinkToFit="1"/>
    </xf>
    <xf numFmtId="179" fontId="12" fillId="4" borderId="5" xfId="4" applyNumberFormat="1" applyFont="1" applyFill="1" applyBorder="1" applyAlignment="1">
      <alignment horizontal="center" vertical="center" shrinkToFit="1"/>
    </xf>
    <xf numFmtId="179" fontId="12" fillId="4" borderId="15" xfId="4" applyNumberFormat="1" applyFont="1" applyFill="1" applyBorder="1" applyAlignment="1">
      <alignment horizontal="center" vertical="center" wrapText="1" shrinkToFit="1"/>
    </xf>
    <xf numFmtId="179" fontId="12" fillId="4" borderId="14" xfId="4" applyNumberFormat="1" applyFont="1" applyFill="1" applyBorder="1" applyAlignment="1">
      <alignment horizontal="center" vertical="center" wrapText="1" shrinkToFit="1"/>
    </xf>
    <xf numFmtId="179" fontId="12" fillId="4" borderId="3" xfId="4" applyNumberFormat="1" applyFont="1" applyFill="1" applyBorder="1" applyAlignment="1">
      <alignment horizontal="center" vertical="center" wrapText="1" shrinkToFit="1"/>
    </xf>
    <xf numFmtId="179" fontId="12" fillId="4" borderId="5" xfId="4" applyNumberFormat="1" applyFont="1" applyFill="1" applyBorder="1" applyAlignment="1">
      <alignment horizontal="center" vertical="center" wrapText="1" shrinkToFit="1"/>
    </xf>
    <xf numFmtId="179" fontId="12" fillId="4" borderId="3" xfId="4" applyNumberFormat="1" applyFont="1" applyFill="1" applyBorder="1" applyAlignment="1">
      <alignment horizontal="center" vertical="center"/>
    </xf>
    <xf numFmtId="179" fontId="12" fillId="4" borderId="5" xfId="4" applyNumberFormat="1" applyFont="1" applyFill="1" applyBorder="1" applyAlignment="1">
      <alignment horizontal="center" vertical="center"/>
    </xf>
    <xf numFmtId="0" fontId="19" fillId="4" borderId="46" xfId="0" applyNumberFormat="1" applyFont="1" applyFill="1" applyBorder="1" applyAlignment="1" applyProtection="1">
      <alignment horizontal="distributed" vertical="center" wrapText="1" justifyLastLine="1"/>
    </xf>
    <xf numFmtId="0" fontId="21" fillId="4" borderId="10" xfId="0" applyFont="1" applyFill="1" applyBorder="1" applyAlignment="1">
      <alignment horizontal="distributed" vertical="center" justifyLastLine="1"/>
    </xf>
    <xf numFmtId="0" fontId="22" fillId="4" borderId="35" xfId="0" applyNumberFormat="1" applyFont="1" applyFill="1" applyBorder="1" applyAlignment="1" applyProtection="1">
      <alignment horizontal="distributed" vertical="center"/>
    </xf>
    <xf numFmtId="0" fontId="23" fillId="4" borderId="47" xfId="0" applyFont="1" applyFill="1" applyBorder="1" applyAlignment="1">
      <alignment horizontal="distributed" vertical="center"/>
    </xf>
    <xf numFmtId="0" fontId="19" fillId="4" borderId="46" xfId="0" applyNumberFormat="1" applyFont="1" applyFill="1" applyBorder="1" applyAlignment="1" applyProtection="1">
      <alignment horizontal="center" vertical="center" wrapText="1" justifyLastLine="1"/>
    </xf>
    <xf numFmtId="0" fontId="19" fillId="4" borderId="9" xfId="0" applyNumberFormat="1" applyFont="1" applyFill="1" applyBorder="1" applyAlignment="1" applyProtection="1">
      <alignment horizontal="center" vertical="center" wrapText="1" justifyLastLine="1"/>
    </xf>
    <xf numFmtId="0" fontId="19" fillId="4" borderId="47" xfId="0" applyNumberFormat="1" applyFont="1" applyFill="1" applyBorder="1" applyAlignment="1" applyProtection="1">
      <alignment horizontal="center" vertical="center" wrapText="1" justifyLastLine="1"/>
    </xf>
    <xf numFmtId="0" fontId="19" fillId="4" borderId="35" xfId="0" applyNumberFormat="1" applyFont="1" applyFill="1" applyBorder="1" applyAlignment="1" applyProtection="1">
      <alignment horizontal="distributed" vertical="center" wrapText="1" justifyLastLine="1"/>
    </xf>
    <xf numFmtId="0" fontId="19" fillId="4" borderId="35" xfId="0" applyNumberFormat="1" applyFont="1" applyFill="1" applyBorder="1" applyAlignment="1" applyProtection="1">
      <alignment horizontal="center" vertical="center" wrapText="1" justifyLastLine="1" shrinkToFit="1"/>
    </xf>
    <xf numFmtId="0" fontId="21" fillId="4" borderId="10" xfId="0" applyFont="1" applyFill="1" applyBorder="1" applyAlignment="1">
      <alignment horizontal="center" vertical="center" justifyLastLine="1" shrinkToFit="1"/>
    </xf>
    <xf numFmtId="0" fontId="18" fillId="0" borderId="41" xfId="6" applyFont="1" applyBorder="1" applyAlignment="1">
      <alignment horizontal="center" vertical="center"/>
    </xf>
    <xf numFmtId="0" fontId="18" fillId="0" borderId="42" xfId="6" applyFont="1" applyBorder="1" applyAlignment="1">
      <alignment horizontal="center" vertical="center"/>
    </xf>
    <xf numFmtId="0" fontId="18" fillId="0" borderId="43" xfId="6"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31" xfId="0" applyFont="1" applyBorder="1" applyAlignment="1">
      <alignment horizontal="distributed" vertical="center"/>
    </xf>
    <xf numFmtId="0" fontId="7" fillId="0" borderId="11" xfId="0" applyFont="1" applyBorder="1" applyAlignment="1">
      <alignment horizontal="distributed" vertical="center"/>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9" fillId="0" borderId="31" xfId="0" applyFont="1" applyBorder="1" applyAlignment="1">
      <alignment horizontal="distributed" vertical="center" wrapText="1"/>
    </xf>
    <xf numFmtId="0" fontId="9" fillId="0" borderId="11" xfId="0" applyFont="1" applyBorder="1" applyAlignment="1">
      <alignment horizontal="distributed" vertical="center" wrapText="1"/>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1" xfId="0" applyFont="1" applyBorder="1" applyAlignment="1">
      <alignment horizontal="distributed" vertical="center" wrapText="1"/>
    </xf>
    <xf numFmtId="0" fontId="7" fillId="0" borderId="12" xfId="0" applyFont="1" applyBorder="1" applyAlignment="1">
      <alignment horizontal="distributed" vertical="center" wrapText="1"/>
    </xf>
    <xf numFmtId="0" fontId="14" fillId="0" borderId="11" xfId="0" applyFont="1" applyBorder="1" applyAlignment="1">
      <alignment horizontal="left" vertical="top" wrapText="1"/>
    </xf>
    <xf numFmtId="58" fontId="7" fillId="0" borderId="35"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center" vertical="center"/>
    </xf>
    <xf numFmtId="0" fontId="7" fillId="0" borderId="9"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7" fillId="0" borderId="3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176" fontId="7" fillId="0" borderId="37" xfId="0" applyNumberFormat="1" applyFont="1" applyBorder="1" applyAlignment="1">
      <alignment horizontal="center" vertical="center"/>
    </xf>
    <xf numFmtId="176" fontId="7" fillId="0" borderId="38" xfId="0" applyNumberFormat="1" applyFont="1" applyBorder="1" applyAlignment="1">
      <alignment horizontal="center" vertical="center"/>
    </xf>
    <xf numFmtId="176" fontId="7" fillId="0" borderId="39" xfId="0" applyNumberFormat="1" applyFont="1" applyBorder="1" applyAlignment="1">
      <alignment horizontal="center" vertical="center"/>
    </xf>
    <xf numFmtId="0" fontId="7" fillId="0" borderId="0" xfId="1" applyNumberFormat="1" applyFont="1" applyAlignment="1">
      <alignment horizontal="center" vertical="center"/>
    </xf>
    <xf numFmtId="0" fontId="7" fillId="0" borderId="0" xfId="0" applyFont="1" applyAlignment="1">
      <alignment horizontal="center" vertical="center"/>
    </xf>
    <xf numFmtId="0" fontId="9" fillId="0" borderId="3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7" fillId="0" borderId="11" xfId="0" quotePrefix="1" applyFont="1" applyBorder="1" applyAlignment="1">
      <alignment horizontal="center" vertical="center"/>
    </xf>
    <xf numFmtId="182" fontId="9" fillId="0" borderId="35" xfId="0" applyNumberFormat="1" applyFont="1" applyBorder="1" applyAlignment="1">
      <alignment horizontal="center" vertical="center"/>
    </xf>
    <xf numFmtId="182" fontId="9" fillId="0" borderId="10" xfId="0" applyNumberFormat="1" applyFont="1" applyBorder="1" applyAlignment="1">
      <alignment horizontal="center" vertical="center"/>
    </xf>
    <xf numFmtId="0" fontId="11" fillId="0" borderId="36" xfId="0" applyFont="1" applyBorder="1" applyAlignment="1">
      <alignment horizontal="center" vertical="center"/>
    </xf>
    <xf numFmtId="0" fontId="9" fillId="0" borderId="5" xfId="0" applyFont="1" applyBorder="1" applyAlignment="1">
      <alignment horizontal="center" vertical="center"/>
    </xf>
    <xf numFmtId="0" fontId="7" fillId="0" borderId="52"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58" fontId="7" fillId="0" borderId="9" xfId="0" applyNumberFormat="1" applyFont="1" applyBorder="1" applyAlignment="1">
      <alignment horizontal="center" vertical="center"/>
    </xf>
    <xf numFmtId="58" fontId="7" fillId="0" borderId="40" xfId="0" applyNumberFormat="1" applyFont="1" applyBorder="1" applyAlignment="1">
      <alignment horizontal="center" vertical="center"/>
    </xf>
    <xf numFmtId="0" fontId="7" fillId="0" borderId="36" xfId="0" applyFont="1" applyBorder="1" applyAlignment="1">
      <alignment horizontal="distributed" vertical="center"/>
    </xf>
    <xf numFmtId="0" fontId="9" fillId="0" borderId="21"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6"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36" xfId="0" applyFont="1" applyBorder="1" applyAlignment="1">
      <alignment horizontal="distributed" vertical="center" wrapText="1"/>
    </xf>
    <xf numFmtId="0" fontId="9" fillId="0" borderId="13" xfId="0" applyFont="1" applyBorder="1" applyAlignment="1">
      <alignment horizontal="distributed" vertical="center" wrapText="1"/>
    </xf>
    <xf numFmtId="0" fontId="7" fillId="0" borderId="10" xfId="0"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left" vertical="center" shrinkToFit="1"/>
    </xf>
    <xf numFmtId="0" fontId="7" fillId="0" borderId="17" xfId="0" applyFont="1" applyBorder="1" applyAlignment="1">
      <alignment horizontal="center" vertical="center"/>
    </xf>
    <xf numFmtId="0" fontId="12" fillId="0" borderId="35"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9" fillId="0" borderId="35"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16" fillId="0" borderId="11" xfId="0" applyFont="1" applyBorder="1" applyAlignment="1">
      <alignment horizontal="left" vertical="top" wrapText="1"/>
    </xf>
    <xf numFmtId="0" fontId="7" fillId="0" borderId="30" xfId="0" applyFont="1" applyBorder="1" applyAlignment="1">
      <alignment horizontal="left" vertical="center" wrapText="1"/>
    </xf>
    <xf numFmtId="0" fontId="7" fillId="0" borderId="3" xfId="0" quotePrefix="1" applyFont="1" applyBorder="1" applyAlignment="1">
      <alignment horizontal="center" vertical="center"/>
    </xf>
    <xf numFmtId="0" fontId="7" fillId="0" borderId="1" xfId="0" quotePrefix="1" applyFont="1" applyBorder="1" applyAlignment="1">
      <alignment horizontal="center" vertical="center"/>
    </xf>
    <xf numFmtId="0" fontId="7" fillId="0" borderId="5" xfId="0" quotePrefix="1" applyFont="1" applyBorder="1" applyAlignment="1">
      <alignment horizontal="center" vertical="center"/>
    </xf>
    <xf numFmtId="0" fontId="29" fillId="0" borderId="35"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7" fillId="0" borderId="0" xfId="0" quotePrefix="1" applyFont="1" applyBorder="1" applyAlignment="1">
      <alignment horizontal="center" vertical="center"/>
    </xf>
    <xf numFmtId="182"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1" applyNumberFormat="1"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5" xfId="0" quotePrefix="1" applyFont="1" applyBorder="1" applyAlignment="1">
      <alignment horizontal="left" vertical="center"/>
    </xf>
    <xf numFmtId="0" fontId="7" fillId="0" borderId="3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35"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14" fontId="9" fillId="0" borderId="35" xfId="0" applyNumberFormat="1" applyFont="1" applyBorder="1" applyAlignment="1">
      <alignment horizontal="center" vertical="center"/>
    </xf>
    <xf numFmtId="0" fontId="9" fillId="0" borderId="5" xfId="0" applyFont="1" applyBorder="1" applyAlignment="1">
      <alignment vertical="center"/>
    </xf>
    <xf numFmtId="0" fontId="7" fillId="0" borderId="11" xfId="0" quotePrefix="1" applyFont="1" applyFill="1" applyBorder="1" applyAlignment="1">
      <alignment horizontal="center" vertical="center"/>
    </xf>
    <xf numFmtId="0" fontId="7" fillId="0" borderId="35" xfId="0" quotePrefix="1" applyFont="1" applyFill="1" applyBorder="1" applyAlignment="1">
      <alignment horizontal="center" vertical="center"/>
    </xf>
    <xf numFmtId="182" fontId="9" fillId="0" borderId="35" xfId="0" applyNumberFormat="1" applyFont="1" applyFill="1" applyBorder="1" applyAlignment="1">
      <alignment horizontal="center" vertical="center"/>
    </xf>
    <xf numFmtId="182" fontId="9" fillId="0" borderId="10" xfId="0" applyNumberFormat="1" applyFont="1" applyFill="1" applyBorder="1" applyAlignment="1">
      <alignment horizontal="center" vertical="center"/>
    </xf>
    <xf numFmtId="0" fontId="11" fillId="0" borderId="36" xfId="0" applyFont="1" applyFill="1" applyBorder="1" applyAlignment="1">
      <alignment horizontal="center" vertical="top"/>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4" fillId="0" borderId="35" xfId="0" applyFont="1" applyBorder="1" applyAlignment="1">
      <alignment horizontal="left" vertical="top" wrapText="1"/>
    </xf>
    <xf numFmtId="0" fontId="14" fillId="0" borderId="9" xfId="0" applyFont="1" applyBorder="1" applyAlignment="1">
      <alignment horizontal="left" vertical="top" wrapText="1"/>
    </xf>
    <xf numFmtId="0" fontId="14" fillId="0" borderId="40" xfId="0" applyFont="1" applyBorder="1" applyAlignment="1">
      <alignment horizontal="left" vertical="top" wrapText="1"/>
    </xf>
  </cellXfs>
  <cellStyles count="8">
    <cellStyle name="ハイパーリンク" xfId="6" builtinId="8"/>
    <cellStyle name="通貨" xfId="1" builtinId="7"/>
    <cellStyle name="通貨 2" xfId="2" xr:uid="{00000000-0005-0000-0000-000002000000}"/>
    <cellStyle name="標準" xfId="0" builtinId="0"/>
    <cellStyle name="標準 2" xfId="3" xr:uid="{00000000-0005-0000-0000-000004000000}"/>
    <cellStyle name="標準 3" xfId="4" xr:uid="{00000000-0005-0000-0000-000005000000}"/>
    <cellStyle name="標準 4" xfId="7" xr:uid="{00000000-0005-0000-0000-000006000000}"/>
    <cellStyle name="標準_台帳番号(患者限定)"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78442</xdr:colOff>
      <xdr:row>30</xdr:row>
      <xdr:rowOff>100852</xdr:rowOff>
    </xdr:from>
    <xdr:to>
      <xdr:col>5</xdr:col>
      <xdr:colOff>11206</xdr:colOff>
      <xdr:row>34</xdr:row>
      <xdr:rowOff>134471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8442" y="3686734"/>
          <a:ext cx="3372970" cy="6611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89083</xdr:colOff>
      <xdr:row>28</xdr:row>
      <xdr:rowOff>22412</xdr:rowOff>
    </xdr:from>
    <xdr:to>
      <xdr:col>1</xdr:col>
      <xdr:colOff>335613</xdr:colOff>
      <xdr:row>30</xdr:row>
      <xdr:rowOff>100853</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365308" y="3203762"/>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228600</xdr:colOff>
      <xdr:row>28</xdr:row>
      <xdr:rowOff>17037</xdr:rowOff>
    </xdr:from>
    <xdr:to>
      <xdr:col>10</xdr:col>
      <xdr:colOff>41909</xdr:colOff>
      <xdr:row>41</xdr:row>
      <xdr:rowOff>140038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4684" t="18609" r="4424" b="25797"/>
        <a:stretch/>
      </xdr:blipFill>
      <xdr:spPr>
        <a:xfrm>
          <a:off x="3676650" y="3198387"/>
          <a:ext cx="7143749" cy="2456627"/>
        </a:xfrm>
        <a:prstGeom prst="rect">
          <a:avLst/>
        </a:prstGeom>
      </xdr:spPr>
    </xdr:pic>
    <xdr:clientData/>
  </xdr:twoCellAnchor>
  <xdr:twoCellAnchor>
    <xdr:from>
      <xdr:col>5</xdr:col>
      <xdr:colOff>2143125</xdr:colOff>
      <xdr:row>32</xdr:row>
      <xdr:rowOff>123825</xdr:rowOff>
    </xdr:from>
    <xdr:to>
      <xdr:col>7</xdr:col>
      <xdr:colOff>76200</xdr:colOff>
      <xdr:row>36</xdr:row>
      <xdr:rowOff>142875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591175" y="3914775"/>
          <a:ext cx="1314450" cy="6286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R2.11.27~</a:t>
          </a:r>
        </a:p>
        <a:p>
          <a:pPr algn="l"/>
          <a:r>
            <a:rPr kumimoji="1" lang="ja-JP" altLang="en-US" sz="1100">
              <a:solidFill>
                <a:srgbClr val="FF0000"/>
              </a:solidFill>
            </a:rPr>
            <a:t>北札交第</a:t>
          </a:r>
          <a:r>
            <a:rPr kumimoji="1" lang="en-US" altLang="ja-JP" sz="1100">
              <a:solidFill>
                <a:srgbClr val="FF0000"/>
              </a:solidFill>
            </a:rPr>
            <a:t>1</a:t>
          </a:r>
          <a:r>
            <a:rPr kumimoji="1" lang="ja-JP" altLang="en-US" sz="1100">
              <a:solidFill>
                <a:srgbClr val="FF0000"/>
              </a:solidFill>
            </a:rPr>
            <a:t>号</a:t>
          </a:r>
          <a:r>
            <a:rPr kumimoji="1" lang="ja-JP" altLang="en-US" sz="1100"/>
            <a:t>から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2:BU92"/>
  <sheetViews>
    <sheetView tabSelected="1" view="pageBreakPreview" zoomScale="85" zoomScaleNormal="100" zoomScaleSheetLayoutView="85" workbookViewId="0">
      <pane xSplit="6" topLeftCell="G1" activePane="topRight" state="frozen"/>
      <selection pane="topRight" activeCell="BV1" sqref="BV1:BX1048576"/>
    </sheetView>
  </sheetViews>
  <sheetFormatPr defaultColWidth="9" defaultRowHeight="13.2" x14ac:dyDescent="0.2"/>
  <cols>
    <col min="1" max="1" width="3.6640625" style="41" customWidth="1"/>
    <col min="2" max="2" width="12.77734375" style="107" customWidth="1"/>
    <col min="3" max="5" width="9.6640625" style="41" customWidth="1"/>
    <col min="6" max="6" width="30.6640625" style="35" customWidth="1"/>
    <col min="7" max="8" width="9.6640625" style="35" customWidth="1"/>
    <col min="9" max="9" width="30.6640625" style="35" customWidth="1"/>
    <col min="10" max="10" width="15.6640625" style="35" customWidth="1"/>
    <col min="11" max="11" width="30.6640625" style="35" customWidth="1"/>
    <col min="12" max="12" width="15.6640625" style="35" customWidth="1"/>
    <col min="13" max="13" width="25.6640625" style="35" customWidth="1"/>
    <col min="14" max="14" width="14.6640625" style="35" customWidth="1"/>
    <col min="15" max="15" width="25.6640625" style="35" customWidth="1"/>
    <col min="16" max="16" width="14.6640625" style="35" customWidth="1"/>
    <col min="17" max="17" width="25.6640625" style="35" customWidth="1"/>
    <col min="18" max="18" width="17.6640625" style="35" customWidth="1"/>
    <col min="19" max="19" width="23.88671875" style="43" customWidth="1"/>
    <col min="20" max="20" width="19.88671875" style="35" customWidth="1"/>
    <col min="21" max="21" width="19.44140625" style="35" customWidth="1"/>
    <col min="22" max="22" width="4.6640625" style="117" customWidth="1"/>
    <col min="23" max="31" width="4.6640625" style="40" customWidth="1"/>
    <col min="32" max="32" width="8.6640625" style="40" customWidth="1"/>
    <col min="33" max="33" width="4.6640625" style="40" customWidth="1"/>
    <col min="34" max="34" width="4.6640625" style="118" customWidth="1"/>
    <col min="35" max="35" width="4.6640625" style="117" customWidth="1"/>
    <col min="36" max="44" width="4.6640625" style="40" customWidth="1"/>
    <col min="45" max="45" width="8.6640625" style="40" customWidth="1"/>
    <col min="46" max="46" width="4.6640625" style="40" customWidth="1"/>
    <col min="47" max="47" width="4.6640625" style="118" customWidth="1"/>
    <col min="48" max="48" width="4.6640625" style="117" customWidth="1"/>
    <col min="49" max="57" width="4.6640625" style="40" customWidth="1"/>
    <col min="58" max="58" width="8.6640625" style="40" customWidth="1"/>
    <col min="59" max="59" width="4.6640625" style="40" customWidth="1"/>
    <col min="60" max="60" width="4.6640625" style="118" customWidth="1"/>
    <col min="61" max="61" width="4.6640625" style="117" customWidth="1"/>
    <col min="62" max="70" width="4.6640625" style="40" customWidth="1"/>
    <col min="71" max="71" width="8.6640625" style="40" customWidth="1"/>
    <col min="72" max="72" width="4.6640625" style="40" customWidth="1"/>
    <col min="73" max="73" width="4.6640625" style="118" customWidth="1"/>
    <col min="74" max="74" width="26.44140625" style="35" customWidth="1"/>
    <col min="75" max="16384" width="9" style="35"/>
  </cols>
  <sheetData>
    <row r="2" spans="1:73" s="32" customFormat="1" ht="24" customHeight="1" x14ac:dyDescent="0.2">
      <c r="A2" s="183" t="s">
        <v>42</v>
      </c>
      <c r="B2" s="181" t="s">
        <v>43</v>
      </c>
      <c r="C2" s="181" t="s">
        <v>44</v>
      </c>
      <c r="D2" s="181" t="s">
        <v>45</v>
      </c>
      <c r="E2" s="181" t="s">
        <v>46</v>
      </c>
      <c r="F2" s="181" t="s">
        <v>47</v>
      </c>
      <c r="G2" s="181" t="s">
        <v>48</v>
      </c>
      <c r="H2" s="183" t="s">
        <v>49</v>
      </c>
      <c r="I2" s="187" t="s">
        <v>50</v>
      </c>
      <c r="J2" s="185" t="s">
        <v>247</v>
      </c>
      <c r="K2" s="186"/>
      <c r="L2" s="185" t="s">
        <v>248</v>
      </c>
      <c r="M2" s="186"/>
      <c r="N2" s="185" t="s">
        <v>249</v>
      </c>
      <c r="O2" s="186"/>
      <c r="P2" s="185" t="s">
        <v>250</v>
      </c>
      <c r="Q2" s="186"/>
      <c r="R2" s="187" t="s">
        <v>53</v>
      </c>
      <c r="S2" s="193" t="s">
        <v>54</v>
      </c>
      <c r="T2" s="191" t="s">
        <v>67</v>
      </c>
      <c r="U2" s="189" t="s">
        <v>68</v>
      </c>
      <c r="V2" s="199" t="s">
        <v>251</v>
      </c>
      <c r="W2" s="200"/>
      <c r="X2" s="200"/>
      <c r="Y2" s="200"/>
      <c r="Z2" s="200"/>
      <c r="AA2" s="200"/>
      <c r="AB2" s="200"/>
      <c r="AC2" s="200"/>
      <c r="AD2" s="200"/>
      <c r="AE2" s="200"/>
      <c r="AF2" s="200"/>
      <c r="AG2" s="200"/>
      <c r="AH2" s="201"/>
      <c r="AI2" s="199" t="s">
        <v>252</v>
      </c>
      <c r="AJ2" s="200"/>
      <c r="AK2" s="200"/>
      <c r="AL2" s="200"/>
      <c r="AM2" s="200"/>
      <c r="AN2" s="200"/>
      <c r="AO2" s="200"/>
      <c r="AP2" s="200"/>
      <c r="AQ2" s="200"/>
      <c r="AR2" s="200"/>
      <c r="AS2" s="200"/>
      <c r="AT2" s="200"/>
      <c r="AU2" s="201"/>
      <c r="AV2" s="199" t="s">
        <v>252</v>
      </c>
      <c r="AW2" s="200"/>
      <c r="AX2" s="200"/>
      <c r="AY2" s="200"/>
      <c r="AZ2" s="200"/>
      <c r="BA2" s="200"/>
      <c r="BB2" s="200"/>
      <c r="BC2" s="200"/>
      <c r="BD2" s="200"/>
      <c r="BE2" s="200"/>
      <c r="BF2" s="200"/>
      <c r="BG2" s="200"/>
      <c r="BH2" s="201"/>
      <c r="BI2" s="199" t="s">
        <v>252</v>
      </c>
      <c r="BJ2" s="200"/>
      <c r="BK2" s="200"/>
      <c r="BL2" s="200"/>
      <c r="BM2" s="200"/>
      <c r="BN2" s="200"/>
      <c r="BO2" s="200"/>
      <c r="BP2" s="200"/>
      <c r="BQ2" s="200"/>
      <c r="BR2" s="200"/>
      <c r="BS2" s="200"/>
      <c r="BT2" s="200"/>
      <c r="BU2" s="201"/>
    </row>
    <row r="3" spans="1:73" s="32" customFormat="1" ht="24" customHeight="1" x14ac:dyDescent="0.2">
      <c r="A3" s="184"/>
      <c r="B3" s="182"/>
      <c r="C3" s="182"/>
      <c r="D3" s="182"/>
      <c r="E3" s="182"/>
      <c r="F3" s="182"/>
      <c r="G3" s="182"/>
      <c r="H3" s="184"/>
      <c r="I3" s="188"/>
      <c r="J3" s="67" t="s">
        <v>51</v>
      </c>
      <c r="K3" s="67" t="s">
        <v>52</v>
      </c>
      <c r="L3" s="67" t="s">
        <v>56</v>
      </c>
      <c r="M3" s="67" t="s">
        <v>57</v>
      </c>
      <c r="N3" s="67" t="s">
        <v>56</v>
      </c>
      <c r="O3" s="67" t="s">
        <v>57</v>
      </c>
      <c r="P3" s="67" t="s">
        <v>56</v>
      </c>
      <c r="Q3" s="67" t="s">
        <v>57</v>
      </c>
      <c r="R3" s="188"/>
      <c r="S3" s="194"/>
      <c r="T3" s="192"/>
      <c r="U3" s="190"/>
      <c r="V3" s="195" t="s">
        <v>60</v>
      </c>
      <c r="W3" s="196"/>
      <c r="X3" s="202" t="s">
        <v>61</v>
      </c>
      <c r="Y3" s="196"/>
      <c r="Z3" s="202" t="s">
        <v>62</v>
      </c>
      <c r="AA3" s="196"/>
      <c r="AB3" s="203" t="s">
        <v>63</v>
      </c>
      <c r="AC3" s="204"/>
      <c r="AD3" s="202" t="s">
        <v>64</v>
      </c>
      <c r="AE3" s="196"/>
      <c r="AF3" s="119" t="s">
        <v>65</v>
      </c>
      <c r="AG3" s="197" t="s">
        <v>66</v>
      </c>
      <c r="AH3" s="198"/>
      <c r="AI3" s="195" t="s">
        <v>60</v>
      </c>
      <c r="AJ3" s="196"/>
      <c r="AK3" s="202" t="s">
        <v>61</v>
      </c>
      <c r="AL3" s="196"/>
      <c r="AM3" s="202" t="s">
        <v>62</v>
      </c>
      <c r="AN3" s="196"/>
      <c r="AO3" s="203" t="s">
        <v>63</v>
      </c>
      <c r="AP3" s="204"/>
      <c r="AQ3" s="202" t="s">
        <v>64</v>
      </c>
      <c r="AR3" s="196"/>
      <c r="AS3" s="119" t="s">
        <v>65</v>
      </c>
      <c r="AT3" s="197" t="s">
        <v>66</v>
      </c>
      <c r="AU3" s="198"/>
      <c r="AV3" s="195" t="s">
        <v>60</v>
      </c>
      <c r="AW3" s="196"/>
      <c r="AX3" s="202" t="s">
        <v>61</v>
      </c>
      <c r="AY3" s="196"/>
      <c r="AZ3" s="202" t="s">
        <v>62</v>
      </c>
      <c r="BA3" s="196"/>
      <c r="BB3" s="203" t="s">
        <v>63</v>
      </c>
      <c r="BC3" s="204"/>
      <c r="BD3" s="202" t="s">
        <v>64</v>
      </c>
      <c r="BE3" s="196"/>
      <c r="BF3" s="119" t="s">
        <v>65</v>
      </c>
      <c r="BG3" s="197" t="s">
        <v>66</v>
      </c>
      <c r="BH3" s="198"/>
      <c r="BI3" s="195" t="s">
        <v>60</v>
      </c>
      <c r="BJ3" s="196"/>
      <c r="BK3" s="202" t="s">
        <v>61</v>
      </c>
      <c r="BL3" s="196"/>
      <c r="BM3" s="202" t="s">
        <v>62</v>
      </c>
      <c r="BN3" s="196"/>
      <c r="BO3" s="203" t="s">
        <v>63</v>
      </c>
      <c r="BP3" s="204"/>
      <c r="BQ3" s="202" t="s">
        <v>64</v>
      </c>
      <c r="BR3" s="196"/>
      <c r="BS3" s="119" t="s">
        <v>65</v>
      </c>
      <c r="BT3" s="197" t="s">
        <v>66</v>
      </c>
      <c r="BU3" s="198"/>
    </row>
    <row r="4" spans="1:73" ht="30" customHeight="1" x14ac:dyDescent="0.15">
      <c r="A4" s="68">
        <v>1</v>
      </c>
      <c r="B4" s="104" t="s">
        <v>69</v>
      </c>
      <c r="C4" s="42">
        <v>38991</v>
      </c>
      <c r="D4" s="42">
        <v>45202</v>
      </c>
      <c r="E4" s="42">
        <v>46295</v>
      </c>
      <c r="F4" s="96" t="s">
        <v>88</v>
      </c>
      <c r="G4" s="96" t="s">
        <v>500</v>
      </c>
      <c r="H4" s="96" t="s">
        <v>112</v>
      </c>
      <c r="I4" s="96" t="s">
        <v>113</v>
      </c>
      <c r="J4" s="100" t="s">
        <v>173</v>
      </c>
      <c r="K4" s="100" t="s">
        <v>174</v>
      </c>
      <c r="L4" s="100"/>
      <c r="M4" s="100"/>
      <c r="N4" s="100"/>
      <c r="O4" s="100"/>
      <c r="P4" s="100"/>
      <c r="Q4" s="100"/>
      <c r="R4" s="100" t="s">
        <v>176</v>
      </c>
      <c r="S4" s="97" t="s">
        <v>496</v>
      </c>
      <c r="T4" s="33"/>
      <c r="U4" s="33"/>
      <c r="V4" s="111"/>
      <c r="W4" s="69"/>
      <c r="X4" s="70"/>
      <c r="Y4" s="71"/>
      <c r="Z4" s="72"/>
      <c r="AA4" s="73"/>
      <c r="AB4" s="74"/>
      <c r="AC4" s="75"/>
      <c r="AD4" s="76"/>
      <c r="AE4" s="73"/>
      <c r="AF4" s="77">
        <v>1</v>
      </c>
      <c r="AG4" s="78">
        <f t="shared" ref="AG4:AG23" si="0">SUM(V4,X4,Z4,AB4,AD4,AF4)</f>
        <v>1</v>
      </c>
      <c r="AH4" s="112">
        <f t="shared" ref="AH4:AH14" si="1">SUM(W4,Y4,AA4,AC4,AE4)</f>
        <v>0</v>
      </c>
      <c r="AI4" s="111"/>
      <c r="AJ4" s="69"/>
      <c r="AK4" s="70"/>
      <c r="AL4" s="71"/>
      <c r="AM4" s="72"/>
      <c r="AN4" s="73"/>
      <c r="AO4" s="74"/>
      <c r="AP4" s="75"/>
      <c r="AQ4" s="76"/>
      <c r="AR4" s="73"/>
      <c r="AS4" s="77"/>
      <c r="AT4" s="78">
        <f t="shared" ref="AT4:AT28" si="2">SUM(AI4,AK4,AM4,AO4,AQ4,AS4)</f>
        <v>0</v>
      </c>
      <c r="AU4" s="112">
        <f t="shared" ref="AU4:AU14" si="3">SUM(AJ4,AL4,AN4,AP4,AR4)</f>
        <v>0</v>
      </c>
      <c r="AV4" s="111"/>
      <c r="AW4" s="69"/>
      <c r="AX4" s="70"/>
      <c r="AY4" s="71"/>
      <c r="AZ4" s="72"/>
      <c r="BA4" s="73"/>
      <c r="BB4" s="74"/>
      <c r="BC4" s="75"/>
      <c r="BD4" s="76"/>
      <c r="BE4" s="73"/>
      <c r="BF4" s="77"/>
      <c r="BG4" s="78">
        <f t="shared" ref="BG4:BG28" si="4">SUM(AV4,AX4,AZ4,BB4,BD4,BF4)</f>
        <v>0</v>
      </c>
      <c r="BH4" s="112">
        <f t="shared" ref="BH4:BH14" si="5">SUM(AW4,AY4,BA4,BC4,BE4)</f>
        <v>0</v>
      </c>
      <c r="BI4" s="111"/>
      <c r="BJ4" s="69"/>
      <c r="BK4" s="70"/>
      <c r="BL4" s="71"/>
      <c r="BM4" s="72"/>
      <c r="BN4" s="73"/>
      <c r="BO4" s="74"/>
      <c r="BP4" s="75"/>
      <c r="BQ4" s="76"/>
      <c r="BR4" s="73"/>
      <c r="BS4" s="77"/>
      <c r="BT4" s="78">
        <f t="shared" ref="BT4:BT15" si="6">SUM(BI4,BK4,BM4,BO4,BQ4,BS4)</f>
        <v>0</v>
      </c>
      <c r="BU4" s="112">
        <f t="shared" ref="BU4:BU14" si="7">SUM(BJ4,BL4,BN4,BP4,BR4)</f>
        <v>0</v>
      </c>
    </row>
    <row r="5" spans="1:73" ht="30" customHeight="1" x14ac:dyDescent="0.15">
      <c r="A5" s="68">
        <v>2</v>
      </c>
      <c r="B5" s="105" t="s">
        <v>71</v>
      </c>
      <c r="C5" s="42">
        <v>38991</v>
      </c>
      <c r="D5" s="42">
        <v>45212</v>
      </c>
      <c r="E5" s="42">
        <v>45199</v>
      </c>
      <c r="F5" s="96" t="s">
        <v>89</v>
      </c>
      <c r="G5" s="96" t="s">
        <v>177</v>
      </c>
      <c r="H5" s="96" t="s">
        <v>114</v>
      </c>
      <c r="I5" s="96" t="s">
        <v>115</v>
      </c>
      <c r="J5" s="100" t="s">
        <v>178</v>
      </c>
      <c r="K5" s="100" t="s">
        <v>179</v>
      </c>
      <c r="L5" s="100"/>
      <c r="M5" s="100"/>
      <c r="N5" s="100"/>
      <c r="O5" s="100"/>
      <c r="P5" s="100"/>
      <c r="Q5" s="100"/>
      <c r="R5" s="100" t="s">
        <v>180</v>
      </c>
      <c r="S5" s="97" t="s">
        <v>496</v>
      </c>
      <c r="T5" s="33"/>
      <c r="U5" s="33"/>
      <c r="V5" s="113"/>
      <c r="W5" s="87"/>
      <c r="X5" s="88"/>
      <c r="Y5" s="89"/>
      <c r="Z5" s="90"/>
      <c r="AA5" s="91"/>
      <c r="AB5" s="92"/>
      <c r="AC5" s="93"/>
      <c r="AD5" s="94">
        <v>2</v>
      </c>
      <c r="AE5" s="91"/>
      <c r="AF5" s="94">
        <v>2</v>
      </c>
      <c r="AG5" s="90">
        <f t="shared" si="0"/>
        <v>4</v>
      </c>
      <c r="AH5" s="114">
        <f t="shared" si="1"/>
        <v>0</v>
      </c>
      <c r="AI5" s="113"/>
      <c r="AJ5" s="87"/>
      <c r="AK5" s="88"/>
      <c r="AL5" s="89"/>
      <c r="AM5" s="90"/>
      <c r="AN5" s="91"/>
      <c r="AO5" s="92"/>
      <c r="AP5" s="93"/>
      <c r="AQ5" s="94"/>
      <c r="AR5" s="91"/>
      <c r="AS5" s="94"/>
      <c r="AT5" s="90">
        <f t="shared" si="2"/>
        <v>0</v>
      </c>
      <c r="AU5" s="114">
        <f t="shared" si="3"/>
        <v>0</v>
      </c>
      <c r="AV5" s="113"/>
      <c r="AW5" s="87"/>
      <c r="AX5" s="88"/>
      <c r="AY5" s="89"/>
      <c r="AZ5" s="90"/>
      <c r="BA5" s="91"/>
      <c r="BB5" s="92"/>
      <c r="BC5" s="93"/>
      <c r="BD5" s="94"/>
      <c r="BE5" s="91"/>
      <c r="BF5" s="94"/>
      <c r="BG5" s="90">
        <f t="shared" si="4"/>
        <v>0</v>
      </c>
      <c r="BH5" s="114">
        <f t="shared" si="5"/>
        <v>0</v>
      </c>
      <c r="BI5" s="113"/>
      <c r="BJ5" s="87"/>
      <c r="BK5" s="88"/>
      <c r="BL5" s="89"/>
      <c r="BM5" s="90"/>
      <c r="BN5" s="91"/>
      <c r="BO5" s="92"/>
      <c r="BP5" s="93"/>
      <c r="BQ5" s="94"/>
      <c r="BR5" s="91"/>
      <c r="BS5" s="94"/>
      <c r="BT5" s="90">
        <f t="shared" si="6"/>
        <v>0</v>
      </c>
      <c r="BU5" s="114">
        <f t="shared" si="7"/>
        <v>0</v>
      </c>
    </row>
    <row r="6" spans="1:73" ht="30" customHeight="1" x14ac:dyDescent="0.15">
      <c r="A6" s="68">
        <v>3</v>
      </c>
      <c r="B6" s="105" t="s">
        <v>108</v>
      </c>
      <c r="C6" s="42">
        <v>38991</v>
      </c>
      <c r="D6" s="42">
        <v>45215</v>
      </c>
      <c r="E6" s="42">
        <v>46295</v>
      </c>
      <c r="F6" s="96" t="s">
        <v>90</v>
      </c>
      <c r="G6" s="96" t="s">
        <v>507</v>
      </c>
      <c r="H6" s="96" t="s">
        <v>116</v>
      </c>
      <c r="I6" s="96" t="s">
        <v>117</v>
      </c>
      <c r="J6" s="100" t="s">
        <v>181</v>
      </c>
      <c r="K6" s="100" t="s">
        <v>182</v>
      </c>
      <c r="L6" s="100"/>
      <c r="M6" s="100"/>
      <c r="N6" s="100"/>
      <c r="O6" s="100"/>
      <c r="P6" s="100"/>
      <c r="Q6" s="100"/>
      <c r="R6" s="100" t="s">
        <v>183</v>
      </c>
      <c r="S6" s="97" t="s">
        <v>501</v>
      </c>
      <c r="T6" s="33"/>
      <c r="U6" s="33"/>
      <c r="V6" s="115"/>
      <c r="W6" s="80"/>
      <c r="X6" s="79"/>
      <c r="Y6" s="85"/>
      <c r="Z6" s="82"/>
      <c r="AA6" s="83"/>
      <c r="AB6" s="84"/>
      <c r="AC6" s="85"/>
      <c r="AD6" s="86"/>
      <c r="AE6" s="83"/>
      <c r="AF6" s="86">
        <v>4</v>
      </c>
      <c r="AG6" s="82">
        <f t="shared" si="0"/>
        <v>4</v>
      </c>
      <c r="AH6" s="116">
        <f t="shared" si="1"/>
        <v>0</v>
      </c>
      <c r="AI6" s="115"/>
      <c r="AJ6" s="80"/>
      <c r="AK6" s="79"/>
      <c r="AL6" s="85"/>
      <c r="AM6" s="82"/>
      <c r="AN6" s="83"/>
      <c r="AO6" s="84"/>
      <c r="AP6" s="85"/>
      <c r="AQ6" s="86"/>
      <c r="AR6" s="83"/>
      <c r="AS6" s="86"/>
      <c r="AT6" s="82">
        <f t="shared" si="2"/>
        <v>0</v>
      </c>
      <c r="AU6" s="116">
        <f t="shared" si="3"/>
        <v>0</v>
      </c>
      <c r="AV6" s="115"/>
      <c r="AW6" s="80"/>
      <c r="AX6" s="79"/>
      <c r="AY6" s="85"/>
      <c r="AZ6" s="82"/>
      <c r="BA6" s="83"/>
      <c r="BB6" s="84"/>
      <c r="BC6" s="85"/>
      <c r="BD6" s="86"/>
      <c r="BE6" s="83"/>
      <c r="BF6" s="86"/>
      <c r="BG6" s="82">
        <f t="shared" si="4"/>
        <v>0</v>
      </c>
      <c r="BH6" s="116">
        <f t="shared" si="5"/>
        <v>0</v>
      </c>
      <c r="BI6" s="115"/>
      <c r="BJ6" s="80"/>
      <c r="BK6" s="79"/>
      <c r="BL6" s="85"/>
      <c r="BM6" s="82"/>
      <c r="BN6" s="83"/>
      <c r="BO6" s="84"/>
      <c r="BP6" s="85"/>
      <c r="BQ6" s="86"/>
      <c r="BR6" s="83"/>
      <c r="BS6" s="86"/>
      <c r="BT6" s="82">
        <f t="shared" si="6"/>
        <v>0</v>
      </c>
      <c r="BU6" s="116">
        <f t="shared" si="7"/>
        <v>0</v>
      </c>
    </row>
    <row r="7" spans="1:73" ht="30" customHeight="1" x14ac:dyDescent="0.15">
      <c r="A7" s="68">
        <v>4</v>
      </c>
      <c r="B7" s="105" t="s">
        <v>72</v>
      </c>
      <c r="C7" s="42">
        <v>38991</v>
      </c>
      <c r="D7" s="42">
        <v>45195</v>
      </c>
      <c r="E7" s="42">
        <v>46295</v>
      </c>
      <c r="F7" s="96" t="s">
        <v>91</v>
      </c>
      <c r="G7" s="96" t="s">
        <v>184</v>
      </c>
      <c r="H7" s="96" t="s">
        <v>118</v>
      </c>
      <c r="I7" s="96" t="s">
        <v>119</v>
      </c>
      <c r="J7" s="100" t="s">
        <v>185</v>
      </c>
      <c r="K7" s="100" t="s">
        <v>186</v>
      </c>
      <c r="L7" s="100"/>
      <c r="M7" s="100"/>
      <c r="N7" s="100"/>
      <c r="O7" s="100"/>
      <c r="P7" s="100"/>
      <c r="Q7" s="100"/>
      <c r="R7" s="100" t="s">
        <v>187</v>
      </c>
      <c r="S7" s="97" t="s">
        <v>496</v>
      </c>
      <c r="T7" s="33"/>
      <c r="U7" s="33"/>
      <c r="V7" s="113"/>
      <c r="W7" s="87"/>
      <c r="X7" s="88"/>
      <c r="Y7" s="89"/>
      <c r="Z7" s="90"/>
      <c r="AA7" s="91"/>
      <c r="AB7" s="92"/>
      <c r="AC7" s="93"/>
      <c r="AD7" s="94"/>
      <c r="AE7" s="91"/>
      <c r="AF7" s="94">
        <v>5</v>
      </c>
      <c r="AG7" s="90">
        <f t="shared" si="0"/>
        <v>5</v>
      </c>
      <c r="AH7" s="114">
        <f t="shared" si="1"/>
        <v>0</v>
      </c>
      <c r="AI7" s="113"/>
      <c r="AJ7" s="87"/>
      <c r="AK7" s="88"/>
      <c r="AL7" s="89"/>
      <c r="AM7" s="90"/>
      <c r="AN7" s="91"/>
      <c r="AO7" s="92"/>
      <c r="AP7" s="93"/>
      <c r="AQ7" s="94"/>
      <c r="AR7" s="91"/>
      <c r="AS7" s="94"/>
      <c r="AT7" s="90">
        <f t="shared" si="2"/>
        <v>0</v>
      </c>
      <c r="AU7" s="114">
        <f t="shared" si="3"/>
        <v>0</v>
      </c>
      <c r="AV7" s="113"/>
      <c r="AW7" s="87"/>
      <c r="AX7" s="88"/>
      <c r="AY7" s="89"/>
      <c r="AZ7" s="90"/>
      <c r="BA7" s="91"/>
      <c r="BB7" s="92"/>
      <c r="BC7" s="93"/>
      <c r="BD7" s="94"/>
      <c r="BE7" s="91"/>
      <c r="BF7" s="94"/>
      <c r="BG7" s="90">
        <f t="shared" si="4"/>
        <v>0</v>
      </c>
      <c r="BH7" s="114">
        <f t="shared" si="5"/>
        <v>0</v>
      </c>
      <c r="BI7" s="113"/>
      <c r="BJ7" s="87"/>
      <c r="BK7" s="88"/>
      <c r="BL7" s="89"/>
      <c r="BM7" s="90"/>
      <c r="BN7" s="91"/>
      <c r="BO7" s="92"/>
      <c r="BP7" s="93"/>
      <c r="BQ7" s="94"/>
      <c r="BR7" s="91"/>
      <c r="BS7" s="94"/>
      <c r="BT7" s="90">
        <f t="shared" si="6"/>
        <v>0</v>
      </c>
      <c r="BU7" s="114">
        <f t="shared" si="7"/>
        <v>0</v>
      </c>
    </row>
    <row r="8" spans="1:73" ht="30" customHeight="1" x14ac:dyDescent="0.15">
      <c r="A8" s="68">
        <v>5</v>
      </c>
      <c r="B8" s="105" t="s">
        <v>73</v>
      </c>
      <c r="C8" s="42">
        <v>38991</v>
      </c>
      <c r="D8" s="42">
        <v>45287</v>
      </c>
      <c r="E8" s="42">
        <v>46295</v>
      </c>
      <c r="F8" s="96" t="s">
        <v>92</v>
      </c>
      <c r="G8" s="96" t="s">
        <v>508</v>
      </c>
      <c r="H8" s="96" t="s">
        <v>455</v>
      </c>
      <c r="I8" s="96" t="s">
        <v>120</v>
      </c>
      <c r="J8" s="100" t="s">
        <v>509</v>
      </c>
      <c r="K8" s="100" t="s">
        <v>188</v>
      </c>
      <c r="L8" s="108" t="s">
        <v>510</v>
      </c>
      <c r="M8" s="100" t="s">
        <v>188</v>
      </c>
      <c r="N8" s="100"/>
      <c r="O8" s="100"/>
      <c r="P8" s="100"/>
      <c r="Q8" s="100"/>
      <c r="R8" s="100" t="s">
        <v>522</v>
      </c>
      <c r="S8" s="97" t="s">
        <v>523</v>
      </c>
      <c r="T8" s="33"/>
      <c r="U8" s="33"/>
      <c r="V8" s="115"/>
      <c r="W8" s="80"/>
      <c r="X8" s="79"/>
      <c r="Y8" s="81"/>
      <c r="Z8" s="82"/>
      <c r="AA8" s="83"/>
      <c r="AB8" s="84"/>
      <c r="AC8" s="85"/>
      <c r="AD8" s="86">
        <v>4</v>
      </c>
      <c r="AE8" s="83"/>
      <c r="AF8" s="86"/>
      <c r="AG8" s="82">
        <f t="shared" si="0"/>
        <v>4</v>
      </c>
      <c r="AH8" s="116">
        <f t="shared" si="1"/>
        <v>0</v>
      </c>
      <c r="AI8" s="115"/>
      <c r="AJ8" s="80"/>
      <c r="AK8" s="79"/>
      <c r="AL8" s="81"/>
      <c r="AM8" s="82"/>
      <c r="AN8" s="83"/>
      <c r="AO8" s="84"/>
      <c r="AP8" s="85"/>
      <c r="AQ8" s="86"/>
      <c r="AR8" s="83"/>
      <c r="AS8" s="86">
        <v>6</v>
      </c>
      <c r="AT8" s="82">
        <f t="shared" si="2"/>
        <v>6</v>
      </c>
      <c r="AU8" s="116">
        <f t="shared" si="3"/>
        <v>0</v>
      </c>
      <c r="AV8" s="115"/>
      <c r="AW8" s="80"/>
      <c r="AX8" s="79"/>
      <c r="AY8" s="81"/>
      <c r="AZ8" s="82"/>
      <c r="BA8" s="83"/>
      <c r="BB8" s="84"/>
      <c r="BC8" s="85"/>
      <c r="BD8" s="86"/>
      <c r="BE8" s="83"/>
      <c r="BF8" s="86"/>
      <c r="BG8" s="82">
        <f t="shared" si="4"/>
        <v>0</v>
      </c>
      <c r="BH8" s="116">
        <f t="shared" si="5"/>
        <v>0</v>
      </c>
      <c r="BI8" s="115"/>
      <c r="BJ8" s="80"/>
      <c r="BK8" s="79"/>
      <c r="BL8" s="81"/>
      <c r="BM8" s="82"/>
      <c r="BN8" s="83"/>
      <c r="BO8" s="84"/>
      <c r="BP8" s="85"/>
      <c r="BQ8" s="86"/>
      <c r="BR8" s="83"/>
      <c r="BS8" s="86"/>
      <c r="BT8" s="82">
        <f t="shared" si="6"/>
        <v>0</v>
      </c>
      <c r="BU8" s="116">
        <f t="shared" si="7"/>
        <v>0</v>
      </c>
    </row>
    <row r="9" spans="1:73" ht="30" customHeight="1" x14ac:dyDescent="0.15">
      <c r="A9" s="68">
        <v>6</v>
      </c>
      <c r="B9" s="105" t="s">
        <v>74</v>
      </c>
      <c r="C9" s="42">
        <v>38991</v>
      </c>
      <c r="D9" s="42">
        <v>45175</v>
      </c>
      <c r="E9" s="42">
        <v>46295</v>
      </c>
      <c r="F9" s="96" t="s">
        <v>93</v>
      </c>
      <c r="G9" s="96" t="s">
        <v>189</v>
      </c>
      <c r="H9" s="96" t="s">
        <v>121</v>
      </c>
      <c r="I9" s="96" t="s">
        <v>122</v>
      </c>
      <c r="J9" s="100" t="s">
        <v>190</v>
      </c>
      <c r="K9" s="100" t="s">
        <v>191</v>
      </c>
      <c r="L9" s="100"/>
      <c r="M9" s="100"/>
      <c r="N9" s="100"/>
      <c r="O9" s="100"/>
      <c r="P9" s="100"/>
      <c r="Q9" s="100"/>
      <c r="R9" s="100" t="s">
        <v>474</v>
      </c>
      <c r="S9" s="97" t="s">
        <v>493</v>
      </c>
      <c r="T9" s="33"/>
      <c r="U9" s="33"/>
      <c r="V9" s="113"/>
      <c r="W9" s="87"/>
      <c r="X9" s="88"/>
      <c r="Y9" s="89"/>
      <c r="Z9" s="90"/>
      <c r="AA9" s="91"/>
      <c r="AB9" s="92"/>
      <c r="AC9" s="93"/>
      <c r="AD9" s="94">
        <v>2</v>
      </c>
      <c r="AE9" s="91"/>
      <c r="AF9" s="94">
        <v>5</v>
      </c>
      <c r="AG9" s="90">
        <f t="shared" si="0"/>
        <v>7</v>
      </c>
      <c r="AH9" s="114">
        <f t="shared" si="1"/>
        <v>0</v>
      </c>
      <c r="AI9" s="113"/>
      <c r="AJ9" s="87"/>
      <c r="AK9" s="88"/>
      <c r="AL9" s="89"/>
      <c r="AM9" s="90"/>
      <c r="AN9" s="91"/>
      <c r="AO9" s="92"/>
      <c r="AP9" s="93"/>
      <c r="AQ9" s="94"/>
      <c r="AR9" s="91"/>
      <c r="AS9" s="94"/>
      <c r="AT9" s="90">
        <f t="shared" si="2"/>
        <v>0</v>
      </c>
      <c r="AU9" s="114">
        <f t="shared" si="3"/>
        <v>0</v>
      </c>
      <c r="AV9" s="113"/>
      <c r="AW9" s="87"/>
      <c r="AX9" s="88"/>
      <c r="AY9" s="89"/>
      <c r="AZ9" s="90"/>
      <c r="BA9" s="91"/>
      <c r="BB9" s="92"/>
      <c r="BC9" s="93"/>
      <c r="BD9" s="94"/>
      <c r="BE9" s="91"/>
      <c r="BF9" s="94"/>
      <c r="BG9" s="90">
        <f t="shared" si="4"/>
        <v>0</v>
      </c>
      <c r="BH9" s="114">
        <f t="shared" si="5"/>
        <v>0</v>
      </c>
      <c r="BI9" s="113"/>
      <c r="BJ9" s="87"/>
      <c r="BK9" s="88"/>
      <c r="BL9" s="89"/>
      <c r="BM9" s="90"/>
      <c r="BN9" s="91"/>
      <c r="BO9" s="92"/>
      <c r="BP9" s="93"/>
      <c r="BQ9" s="94"/>
      <c r="BR9" s="91"/>
      <c r="BS9" s="94"/>
      <c r="BT9" s="90">
        <f t="shared" si="6"/>
        <v>0</v>
      </c>
      <c r="BU9" s="114">
        <f t="shared" si="7"/>
        <v>0</v>
      </c>
    </row>
    <row r="10" spans="1:73" ht="30" customHeight="1" x14ac:dyDescent="0.15">
      <c r="A10" s="68">
        <v>7</v>
      </c>
      <c r="B10" s="105" t="s">
        <v>75</v>
      </c>
      <c r="C10" s="42">
        <v>38991</v>
      </c>
      <c r="D10" s="42">
        <v>45230</v>
      </c>
      <c r="E10" s="42">
        <v>46295</v>
      </c>
      <c r="F10" s="96" t="s">
        <v>94</v>
      </c>
      <c r="G10" s="96" t="s">
        <v>192</v>
      </c>
      <c r="H10" s="96" t="s">
        <v>123</v>
      </c>
      <c r="I10" s="96" t="s">
        <v>124</v>
      </c>
      <c r="J10" s="100" t="s">
        <v>193</v>
      </c>
      <c r="K10" s="100" t="s">
        <v>194</v>
      </c>
      <c r="L10" s="100"/>
      <c r="M10" s="100"/>
      <c r="N10" s="100"/>
      <c r="O10" s="100"/>
      <c r="P10" s="100"/>
      <c r="Q10" s="100"/>
      <c r="R10" s="100" t="s">
        <v>195</v>
      </c>
      <c r="S10" s="97" t="s">
        <v>496</v>
      </c>
      <c r="T10" s="33"/>
      <c r="U10" s="33"/>
      <c r="V10" s="115"/>
      <c r="W10" s="80"/>
      <c r="X10" s="84"/>
      <c r="Y10" s="85"/>
      <c r="Z10" s="82"/>
      <c r="AA10" s="83"/>
      <c r="AB10" s="84"/>
      <c r="AC10" s="85"/>
      <c r="AD10" s="86">
        <v>1</v>
      </c>
      <c r="AE10" s="80"/>
      <c r="AF10" s="86">
        <v>3</v>
      </c>
      <c r="AG10" s="82">
        <f t="shared" si="0"/>
        <v>4</v>
      </c>
      <c r="AH10" s="116">
        <f t="shared" si="1"/>
        <v>0</v>
      </c>
      <c r="AI10" s="115"/>
      <c r="AJ10" s="80"/>
      <c r="AK10" s="84"/>
      <c r="AL10" s="85"/>
      <c r="AM10" s="82"/>
      <c r="AN10" s="83"/>
      <c r="AO10" s="84"/>
      <c r="AP10" s="85"/>
      <c r="AQ10" s="86"/>
      <c r="AR10" s="80"/>
      <c r="AS10" s="86"/>
      <c r="AT10" s="82">
        <f t="shared" si="2"/>
        <v>0</v>
      </c>
      <c r="AU10" s="116">
        <f t="shared" si="3"/>
        <v>0</v>
      </c>
      <c r="AV10" s="115"/>
      <c r="AW10" s="80"/>
      <c r="AX10" s="84"/>
      <c r="AY10" s="85"/>
      <c r="AZ10" s="82"/>
      <c r="BA10" s="83"/>
      <c r="BB10" s="84"/>
      <c r="BC10" s="85"/>
      <c r="BD10" s="86"/>
      <c r="BE10" s="80"/>
      <c r="BF10" s="86"/>
      <c r="BG10" s="82">
        <f t="shared" si="4"/>
        <v>0</v>
      </c>
      <c r="BH10" s="116">
        <f t="shared" si="5"/>
        <v>0</v>
      </c>
      <c r="BI10" s="115"/>
      <c r="BJ10" s="80"/>
      <c r="BK10" s="84"/>
      <c r="BL10" s="85"/>
      <c r="BM10" s="82"/>
      <c r="BN10" s="83"/>
      <c r="BO10" s="84"/>
      <c r="BP10" s="85"/>
      <c r="BQ10" s="86"/>
      <c r="BR10" s="80"/>
      <c r="BS10" s="86"/>
      <c r="BT10" s="82">
        <f t="shared" si="6"/>
        <v>0</v>
      </c>
      <c r="BU10" s="116">
        <f t="shared" si="7"/>
        <v>0</v>
      </c>
    </row>
    <row r="11" spans="1:73" ht="30" customHeight="1" x14ac:dyDescent="0.15">
      <c r="A11" s="68">
        <v>8</v>
      </c>
      <c r="B11" s="105" t="s">
        <v>109</v>
      </c>
      <c r="C11" s="42">
        <v>38991</v>
      </c>
      <c r="D11" s="44">
        <v>45215</v>
      </c>
      <c r="E11" s="42">
        <v>46295</v>
      </c>
      <c r="F11" s="96" t="s">
        <v>95</v>
      </c>
      <c r="G11" s="96" t="s">
        <v>196</v>
      </c>
      <c r="H11" s="96" t="s">
        <v>125</v>
      </c>
      <c r="I11" s="96" t="s">
        <v>126</v>
      </c>
      <c r="J11" s="100" t="s">
        <v>197</v>
      </c>
      <c r="K11" s="100" t="s">
        <v>198</v>
      </c>
      <c r="L11" s="100"/>
      <c r="M11" s="100"/>
      <c r="N11" s="100"/>
      <c r="O11" s="100"/>
      <c r="P11" s="100"/>
      <c r="Q11" s="100"/>
      <c r="R11" s="100" t="s">
        <v>506</v>
      </c>
      <c r="S11" s="97" t="s">
        <v>526</v>
      </c>
      <c r="T11" s="33"/>
      <c r="U11" s="33"/>
      <c r="V11" s="113"/>
      <c r="W11" s="87"/>
      <c r="X11" s="92"/>
      <c r="Y11" s="93"/>
      <c r="Z11" s="90"/>
      <c r="AA11" s="91"/>
      <c r="AB11" s="92"/>
      <c r="AC11" s="93"/>
      <c r="AD11" s="94"/>
      <c r="AE11" s="87"/>
      <c r="AF11" s="94">
        <v>7</v>
      </c>
      <c r="AG11" s="90">
        <f t="shared" si="0"/>
        <v>7</v>
      </c>
      <c r="AH11" s="114">
        <f t="shared" si="1"/>
        <v>0</v>
      </c>
      <c r="AI11" s="113"/>
      <c r="AJ11" s="87"/>
      <c r="AK11" s="92"/>
      <c r="AL11" s="93"/>
      <c r="AM11" s="90"/>
      <c r="AN11" s="91"/>
      <c r="AO11" s="92"/>
      <c r="AP11" s="93"/>
      <c r="AQ11" s="94"/>
      <c r="AR11" s="87"/>
      <c r="AS11" s="94"/>
      <c r="AT11" s="90">
        <f t="shared" si="2"/>
        <v>0</v>
      </c>
      <c r="AU11" s="114">
        <f t="shared" si="3"/>
        <v>0</v>
      </c>
      <c r="AV11" s="113"/>
      <c r="AW11" s="87"/>
      <c r="AX11" s="92"/>
      <c r="AY11" s="93"/>
      <c r="AZ11" s="90"/>
      <c r="BA11" s="91"/>
      <c r="BB11" s="92"/>
      <c r="BC11" s="93"/>
      <c r="BD11" s="94"/>
      <c r="BE11" s="87"/>
      <c r="BF11" s="94"/>
      <c r="BG11" s="90">
        <f t="shared" si="4"/>
        <v>0</v>
      </c>
      <c r="BH11" s="114">
        <f t="shared" si="5"/>
        <v>0</v>
      </c>
      <c r="BI11" s="113"/>
      <c r="BJ11" s="87"/>
      <c r="BK11" s="92"/>
      <c r="BL11" s="93"/>
      <c r="BM11" s="90"/>
      <c r="BN11" s="91"/>
      <c r="BO11" s="92"/>
      <c r="BP11" s="93"/>
      <c r="BQ11" s="94"/>
      <c r="BR11" s="87"/>
      <c r="BS11" s="94"/>
      <c r="BT11" s="90">
        <f t="shared" si="6"/>
        <v>0</v>
      </c>
      <c r="BU11" s="114">
        <f t="shared" si="7"/>
        <v>0</v>
      </c>
    </row>
    <row r="12" spans="1:73" ht="30" customHeight="1" x14ac:dyDescent="0.15">
      <c r="A12" s="68">
        <v>9</v>
      </c>
      <c r="B12" s="105" t="s">
        <v>76</v>
      </c>
      <c r="C12" s="42">
        <v>38991</v>
      </c>
      <c r="D12" s="42">
        <v>45162</v>
      </c>
      <c r="E12" s="42">
        <v>46295</v>
      </c>
      <c r="F12" s="96" t="s">
        <v>96</v>
      </c>
      <c r="G12" s="96" t="s">
        <v>492</v>
      </c>
      <c r="H12" s="96" t="s">
        <v>127</v>
      </c>
      <c r="I12" s="96" t="s">
        <v>128</v>
      </c>
      <c r="J12" s="100" t="s">
        <v>199</v>
      </c>
      <c r="K12" s="100" t="s">
        <v>200</v>
      </c>
      <c r="L12" s="100"/>
      <c r="M12" s="100"/>
      <c r="N12" s="100"/>
      <c r="O12" s="100"/>
      <c r="P12" s="100"/>
      <c r="Q12" s="100"/>
      <c r="R12" s="100" t="s">
        <v>201</v>
      </c>
      <c r="S12" s="97" t="s">
        <v>437</v>
      </c>
      <c r="T12" s="33"/>
      <c r="U12" s="33"/>
      <c r="V12" s="115"/>
      <c r="W12" s="80"/>
      <c r="X12" s="84"/>
      <c r="Y12" s="85"/>
      <c r="Z12" s="82"/>
      <c r="AA12" s="83"/>
      <c r="AB12" s="84"/>
      <c r="AC12" s="85"/>
      <c r="AD12" s="86">
        <v>2</v>
      </c>
      <c r="AE12" s="80"/>
      <c r="AF12" s="86">
        <v>4</v>
      </c>
      <c r="AG12" s="82">
        <f t="shared" si="0"/>
        <v>6</v>
      </c>
      <c r="AH12" s="116">
        <f t="shared" si="1"/>
        <v>0</v>
      </c>
      <c r="AI12" s="115"/>
      <c r="AJ12" s="80"/>
      <c r="AK12" s="84"/>
      <c r="AL12" s="85"/>
      <c r="AM12" s="82"/>
      <c r="AN12" s="83"/>
      <c r="AO12" s="84"/>
      <c r="AP12" s="85"/>
      <c r="AQ12" s="86"/>
      <c r="AR12" s="80"/>
      <c r="AS12" s="86"/>
      <c r="AT12" s="82">
        <f t="shared" si="2"/>
        <v>0</v>
      </c>
      <c r="AU12" s="116">
        <f t="shared" si="3"/>
        <v>0</v>
      </c>
      <c r="AV12" s="115"/>
      <c r="AW12" s="80"/>
      <c r="AX12" s="84"/>
      <c r="AY12" s="85"/>
      <c r="AZ12" s="82"/>
      <c r="BA12" s="83"/>
      <c r="BB12" s="84"/>
      <c r="BC12" s="85"/>
      <c r="BD12" s="86"/>
      <c r="BE12" s="80"/>
      <c r="BF12" s="86"/>
      <c r="BG12" s="82">
        <f t="shared" si="4"/>
        <v>0</v>
      </c>
      <c r="BH12" s="116">
        <f t="shared" si="5"/>
        <v>0</v>
      </c>
      <c r="BI12" s="115"/>
      <c r="BJ12" s="80"/>
      <c r="BK12" s="84"/>
      <c r="BL12" s="85"/>
      <c r="BM12" s="82"/>
      <c r="BN12" s="83"/>
      <c r="BO12" s="84"/>
      <c r="BP12" s="85"/>
      <c r="BQ12" s="86"/>
      <c r="BR12" s="80"/>
      <c r="BS12" s="86"/>
      <c r="BT12" s="82">
        <f t="shared" si="6"/>
        <v>0</v>
      </c>
      <c r="BU12" s="116">
        <f t="shared" si="7"/>
        <v>0</v>
      </c>
    </row>
    <row r="13" spans="1:73" ht="30" customHeight="1" x14ac:dyDescent="0.2">
      <c r="A13" s="68">
        <v>10</v>
      </c>
      <c r="B13" s="105" t="s">
        <v>77</v>
      </c>
      <c r="C13" s="42">
        <v>38991</v>
      </c>
      <c r="D13" s="42">
        <v>45184</v>
      </c>
      <c r="E13" s="42">
        <v>46295</v>
      </c>
      <c r="F13" s="36" t="s">
        <v>97</v>
      </c>
      <c r="G13" s="36" t="s">
        <v>495</v>
      </c>
      <c r="H13" s="36" t="s">
        <v>129</v>
      </c>
      <c r="I13" s="36" t="s">
        <v>130</v>
      </c>
      <c r="J13" s="37" t="s">
        <v>202</v>
      </c>
      <c r="K13" s="37" t="s">
        <v>203</v>
      </c>
      <c r="L13" s="37"/>
      <c r="M13" s="37"/>
      <c r="N13" s="37"/>
      <c r="O13" s="37"/>
      <c r="P13" s="37"/>
      <c r="Q13" s="37"/>
      <c r="R13" s="37" t="s">
        <v>175</v>
      </c>
      <c r="S13" s="98" t="s">
        <v>491</v>
      </c>
      <c r="T13" s="37"/>
      <c r="U13" s="37"/>
      <c r="V13" s="113"/>
      <c r="W13" s="87"/>
      <c r="X13" s="92"/>
      <c r="Y13" s="93"/>
      <c r="Z13" s="90"/>
      <c r="AA13" s="91"/>
      <c r="AB13" s="92"/>
      <c r="AC13" s="93"/>
      <c r="AD13" s="94">
        <v>2</v>
      </c>
      <c r="AE13" s="87"/>
      <c r="AF13" s="94">
        <v>1</v>
      </c>
      <c r="AG13" s="90">
        <f t="shared" si="0"/>
        <v>3</v>
      </c>
      <c r="AH13" s="114">
        <f t="shared" si="1"/>
        <v>0</v>
      </c>
      <c r="AI13" s="113"/>
      <c r="AJ13" s="87"/>
      <c r="AK13" s="92"/>
      <c r="AL13" s="93"/>
      <c r="AM13" s="90"/>
      <c r="AN13" s="91"/>
      <c r="AO13" s="92"/>
      <c r="AP13" s="93"/>
      <c r="AQ13" s="94"/>
      <c r="AR13" s="87"/>
      <c r="AS13" s="94"/>
      <c r="AT13" s="90">
        <f t="shared" si="2"/>
        <v>0</v>
      </c>
      <c r="AU13" s="114">
        <f t="shared" si="3"/>
        <v>0</v>
      </c>
      <c r="AV13" s="113"/>
      <c r="AW13" s="87"/>
      <c r="AX13" s="92"/>
      <c r="AY13" s="93"/>
      <c r="AZ13" s="90"/>
      <c r="BA13" s="91"/>
      <c r="BB13" s="92"/>
      <c r="BC13" s="93"/>
      <c r="BD13" s="94"/>
      <c r="BE13" s="87"/>
      <c r="BF13" s="94"/>
      <c r="BG13" s="90">
        <f t="shared" si="4"/>
        <v>0</v>
      </c>
      <c r="BH13" s="114">
        <f t="shared" si="5"/>
        <v>0</v>
      </c>
      <c r="BI13" s="113"/>
      <c r="BJ13" s="87"/>
      <c r="BK13" s="92"/>
      <c r="BL13" s="93"/>
      <c r="BM13" s="90"/>
      <c r="BN13" s="91"/>
      <c r="BO13" s="92"/>
      <c r="BP13" s="93"/>
      <c r="BQ13" s="94"/>
      <c r="BR13" s="87"/>
      <c r="BS13" s="94"/>
      <c r="BT13" s="90">
        <f t="shared" si="6"/>
        <v>0</v>
      </c>
      <c r="BU13" s="114">
        <f t="shared" si="7"/>
        <v>0</v>
      </c>
    </row>
    <row r="14" spans="1:73" ht="30" customHeight="1" x14ac:dyDescent="0.2">
      <c r="A14" s="68">
        <v>11</v>
      </c>
      <c r="B14" s="105" t="s">
        <v>78</v>
      </c>
      <c r="C14" s="42">
        <v>38991</v>
      </c>
      <c r="D14" s="42">
        <v>45202</v>
      </c>
      <c r="E14" s="42">
        <v>46295</v>
      </c>
      <c r="F14" s="36" t="s">
        <v>98</v>
      </c>
      <c r="G14" s="36" t="s">
        <v>204</v>
      </c>
      <c r="H14" s="36" t="s">
        <v>131</v>
      </c>
      <c r="I14" s="36" t="s">
        <v>132</v>
      </c>
      <c r="J14" s="37" t="s">
        <v>205</v>
      </c>
      <c r="K14" s="37" t="s">
        <v>206</v>
      </c>
      <c r="L14" s="37"/>
      <c r="M14" s="37"/>
      <c r="N14" s="37"/>
      <c r="O14" s="37"/>
      <c r="P14" s="37"/>
      <c r="Q14" s="37"/>
      <c r="R14" s="37" t="s">
        <v>183</v>
      </c>
      <c r="S14" s="98" t="s">
        <v>491</v>
      </c>
      <c r="T14" s="37"/>
      <c r="U14" s="37"/>
      <c r="V14" s="115"/>
      <c r="W14" s="80"/>
      <c r="X14" s="84"/>
      <c r="Y14" s="85"/>
      <c r="Z14" s="82"/>
      <c r="AA14" s="83"/>
      <c r="AB14" s="84"/>
      <c r="AC14" s="85"/>
      <c r="AD14" s="86">
        <v>2</v>
      </c>
      <c r="AE14" s="80"/>
      <c r="AF14" s="86">
        <v>6</v>
      </c>
      <c r="AG14" s="82">
        <f t="shared" si="0"/>
        <v>8</v>
      </c>
      <c r="AH14" s="116">
        <f t="shared" si="1"/>
        <v>0</v>
      </c>
      <c r="AI14" s="115"/>
      <c r="AJ14" s="80"/>
      <c r="AK14" s="84"/>
      <c r="AL14" s="85"/>
      <c r="AM14" s="82"/>
      <c r="AN14" s="83"/>
      <c r="AO14" s="84"/>
      <c r="AP14" s="85"/>
      <c r="AQ14" s="86"/>
      <c r="AR14" s="80"/>
      <c r="AS14" s="86"/>
      <c r="AT14" s="82">
        <f t="shared" si="2"/>
        <v>0</v>
      </c>
      <c r="AU14" s="116">
        <f t="shared" si="3"/>
        <v>0</v>
      </c>
      <c r="AV14" s="115"/>
      <c r="AW14" s="80"/>
      <c r="AX14" s="84"/>
      <c r="AY14" s="85"/>
      <c r="AZ14" s="82"/>
      <c r="BA14" s="83"/>
      <c r="BB14" s="84"/>
      <c r="BC14" s="85"/>
      <c r="BD14" s="86"/>
      <c r="BE14" s="80"/>
      <c r="BF14" s="86"/>
      <c r="BG14" s="82">
        <f t="shared" si="4"/>
        <v>0</v>
      </c>
      <c r="BH14" s="116">
        <f t="shared" si="5"/>
        <v>0</v>
      </c>
      <c r="BI14" s="115"/>
      <c r="BJ14" s="80"/>
      <c r="BK14" s="84"/>
      <c r="BL14" s="85"/>
      <c r="BM14" s="82"/>
      <c r="BN14" s="83"/>
      <c r="BO14" s="84"/>
      <c r="BP14" s="85"/>
      <c r="BQ14" s="86"/>
      <c r="BR14" s="80"/>
      <c r="BS14" s="86"/>
      <c r="BT14" s="82">
        <f t="shared" si="6"/>
        <v>0</v>
      </c>
      <c r="BU14" s="116">
        <f t="shared" si="7"/>
        <v>0</v>
      </c>
    </row>
    <row r="15" spans="1:73" ht="30" customHeight="1" x14ac:dyDescent="0.2">
      <c r="A15" s="68">
        <v>12</v>
      </c>
      <c r="B15" s="105" t="s">
        <v>110</v>
      </c>
      <c r="C15" s="42">
        <v>38991</v>
      </c>
      <c r="D15" s="42">
        <v>45198</v>
      </c>
      <c r="E15" s="42">
        <v>46295</v>
      </c>
      <c r="F15" s="36" t="s">
        <v>99</v>
      </c>
      <c r="G15" s="36" t="s">
        <v>207</v>
      </c>
      <c r="H15" s="36" t="s">
        <v>133</v>
      </c>
      <c r="I15" s="36" t="s">
        <v>134</v>
      </c>
      <c r="J15" s="37" t="s">
        <v>208</v>
      </c>
      <c r="K15" s="37" t="s">
        <v>209</v>
      </c>
      <c r="L15" s="37"/>
      <c r="M15" s="37"/>
      <c r="N15" s="37"/>
      <c r="O15" s="37"/>
      <c r="P15" s="37"/>
      <c r="Q15" s="37"/>
      <c r="R15" s="37" t="s">
        <v>201</v>
      </c>
      <c r="S15" s="97" t="s">
        <v>496</v>
      </c>
      <c r="T15" s="37"/>
      <c r="U15" s="37"/>
      <c r="V15" s="113"/>
      <c r="W15" s="87"/>
      <c r="X15" s="92"/>
      <c r="Y15" s="93"/>
      <c r="Z15" s="90"/>
      <c r="AA15" s="91"/>
      <c r="AB15" s="92"/>
      <c r="AC15" s="93"/>
      <c r="AD15" s="94">
        <v>3</v>
      </c>
      <c r="AE15" s="87"/>
      <c r="AF15" s="94">
        <v>1</v>
      </c>
      <c r="AG15" s="90">
        <f t="shared" si="0"/>
        <v>4</v>
      </c>
      <c r="AH15" s="114">
        <v>0</v>
      </c>
      <c r="AI15" s="113"/>
      <c r="AJ15" s="87"/>
      <c r="AK15" s="92"/>
      <c r="AL15" s="93"/>
      <c r="AM15" s="90"/>
      <c r="AN15" s="91"/>
      <c r="AO15" s="92"/>
      <c r="AP15" s="93"/>
      <c r="AQ15" s="94"/>
      <c r="AR15" s="87"/>
      <c r="AS15" s="94"/>
      <c r="AT15" s="90">
        <f t="shared" si="2"/>
        <v>0</v>
      </c>
      <c r="AU15" s="114">
        <v>0</v>
      </c>
      <c r="AV15" s="113"/>
      <c r="AW15" s="87"/>
      <c r="AX15" s="92"/>
      <c r="AY15" s="93"/>
      <c r="AZ15" s="90"/>
      <c r="BA15" s="91"/>
      <c r="BB15" s="92"/>
      <c r="BC15" s="93"/>
      <c r="BD15" s="94"/>
      <c r="BE15" s="87"/>
      <c r="BF15" s="94"/>
      <c r="BG15" s="90">
        <f t="shared" si="4"/>
        <v>0</v>
      </c>
      <c r="BH15" s="114">
        <v>0</v>
      </c>
      <c r="BI15" s="113"/>
      <c r="BJ15" s="87"/>
      <c r="BK15" s="92"/>
      <c r="BL15" s="93"/>
      <c r="BM15" s="90"/>
      <c r="BN15" s="91"/>
      <c r="BO15" s="92"/>
      <c r="BP15" s="93"/>
      <c r="BQ15" s="94"/>
      <c r="BR15" s="87"/>
      <c r="BS15" s="94"/>
      <c r="BT15" s="90">
        <f t="shared" si="6"/>
        <v>0</v>
      </c>
      <c r="BU15" s="114">
        <v>0</v>
      </c>
    </row>
    <row r="16" spans="1:73" ht="30" customHeight="1" x14ac:dyDescent="0.2">
      <c r="A16" s="68">
        <v>13</v>
      </c>
      <c r="B16" s="105" t="s">
        <v>79</v>
      </c>
      <c r="C16" s="42">
        <v>38991</v>
      </c>
      <c r="D16" s="56">
        <v>45147</v>
      </c>
      <c r="E16" s="42">
        <v>46295</v>
      </c>
      <c r="F16" s="101" t="s">
        <v>100</v>
      </c>
      <c r="G16" s="101" t="s">
        <v>210</v>
      </c>
      <c r="H16" s="101" t="s">
        <v>426</v>
      </c>
      <c r="I16" s="101" t="s">
        <v>135</v>
      </c>
      <c r="J16" s="95" t="s">
        <v>211</v>
      </c>
      <c r="K16" s="95" t="s">
        <v>212</v>
      </c>
      <c r="L16" s="95"/>
      <c r="M16" s="95"/>
      <c r="N16" s="95"/>
      <c r="O16" s="95"/>
      <c r="P16" s="95"/>
      <c r="Q16" s="95"/>
      <c r="R16" s="37" t="s">
        <v>213</v>
      </c>
      <c r="S16" s="98" t="s">
        <v>491</v>
      </c>
      <c r="T16" s="38"/>
      <c r="U16" s="38"/>
      <c r="V16" s="115"/>
      <c r="W16" s="80"/>
      <c r="X16" s="84">
        <v>3</v>
      </c>
      <c r="Y16" s="85"/>
      <c r="Z16" s="82"/>
      <c r="AA16" s="83"/>
      <c r="AB16" s="84"/>
      <c r="AC16" s="85"/>
      <c r="AD16" s="86">
        <v>2</v>
      </c>
      <c r="AE16" s="80"/>
      <c r="AF16" s="86"/>
      <c r="AG16" s="82">
        <f t="shared" si="0"/>
        <v>5</v>
      </c>
      <c r="AH16" s="116">
        <v>0</v>
      </c>
      <c r="AI16" s="115"/>
      <c r="AJ16" s="80"/>
      <c r="AK16" s="84"/>
      <c r="AL16" s="85"/>
      <c r="AM16" s="82"/>
      <c r="AN16" s="83"/>
      <c r="AO16" s="84"/>
      <c r="AP16" s="85"/>
      <c r="AQ16" s="86"/>
      <c r="AR16" s="80"/>
      <c r="AS16" s="86"/>
      <c r="AT16" s="82">
        <f t="shared" si="2"/>
        <v>0</v>
      </c>
      <c r="AU16" s="116">
        <v>0</v>
      </c>
      <c r="AV16" s="115"/>
      <c r="AW16" s="80"/>
      <c r="AX16" s="84"/>
      <c r="AY16" s="85"/>
      <c r="AZ16" s="82"/>
      <c r="BA16" s="83"/>
      <c r="BB16" s="84"/>
      <c r="BC16" s="85"/>
      <c r="BD16" s="86"/>
      <c r="BE16" s="80"/>
      <c r="BF16" s="86"/>
      <c r="BG16" s="82">
        <f t="shared" si="4"/>
        <v>0</v>
      </c>
      <c r="BH16" s="116">
        <v>0</v>
      </c>
      <c r="BI16" s="115"/>
      <c r="BJ16" s="80"/>
      <c r="BK16" s="84"/>
      <c r="BL16" s="85"/>
      <c r="BM16" s="82"/>
      <c r="BN16" s="83"/>
      <c r="BO16" s="84"/>
      <c r="BP16" s="85"/>
      <c r="BQ16" s="86"/>
      <c r="BR16" s="80"/>
      <c r="BS16" s="86"/>
      <c r="BT16" s="82">
        <f>SUM(BI16,BK16,BM16,BO16,BQ16,BS16)</f>
        <v>0</v>
      </c>
      <c r="BU16" s="116">
        <v>0</v>
      </c>
    </row>
    <row r="17" spans="1:73" ht="30" customHeight="1" x14ac:dyDescent="0.15">
      <c r="A17" s="68">
        <v>14</v>
      </c>
      <c r="B17" s="105" t="s">
        <v>111</v>
      </c>
      <c r="C17" s="42">
        <v>38991</v>
      </c>
      <c r="D17" s="56">
        <v>45204</v>
      </c>
      <c r="E17" s="42">
        <v>46295</v>
      </c>
      <c r="F17" s="101" t="s">
        <v>101</v>
      </c>
      <c r="G17" s="101" t="s">
        <v>214</v>
      </c>
      <c r="H17" s="101" t="s">
        <v>136</v>
      </c>
      <c r="I17" s="96" t="s">
        <v>137</v>
      </c>
      <c r="J17" s="100" t="s">
        <v>215</v>
      </c>
      <c r="K17" s="100" t="s">
        <v>216</v>
      </c>
      <c r="L17" s="100"/>
      <c r="M17" s="100"/>
      <c r="N17" s="100"/>
      <c r="O17" s="100"/>
      <c r="P17" s="100"/>
      <c r="Q17" s="100"/>
      <c r="R17" s="100" t="s">
        <v>471</v>
      </c>
      <c r="S17" s="98" t="s">
        <v>491</v>
      </c>
      <c r="T17" s="39"/>
      <c r="U17" s="39"/>
      <c r="V17" s="113"/>
      <c r="W17" s="87"/>
      <c r="X17" s="92"/>
      <c r="Y17" s="93"/>
      <c r="Z17" s="90"/>
      <c r="AA17" s="91"/>
      <c r="AB17" s="92"/>
      <c r="AC17" s="93"/>
      <c r="AD17" s="94">
        <v>2</v>
      </c>
      <c r="AE17" s="87"/>
      <c r="AF17" s="94">
        <v>5</v>
      </c>
      <c r="AG17" s="90">
        <f t="shared" si="0"/>
        <v>7</v>
      </c>
      <c r="AH17" s="114">
        <f t="shared" ref="AH17:AH27" si="8">SUM(W17,Y17,AA17,AC17,AE17)</f>
        <v>0</v>
      </c>
      <c r="AI17" s="113"/>
      <c r="AJ17" s="87"/>
      <c r="AK17" s="92"/>
      <c r="AL17" s="93"/>
      <c r="AM17" s="90"/>
      <c r="AN17" s="91"/>
      <c r="AO17" s="92"/>
      <c r="AP17" s="93"/>
      <c r="AQ17" s="94"/>
      <c r="AR17" s="87"/>
      <c r="AS17" s="94"/>
      <c r="AT17" s="90">
        <f t="shared" si="2"/>
        <v>0</v>
      </c>
      <c r="AU17" s="114">
        <f t="shared" ref="AU17:AU28" si="9">SUM(AJ17,AL17,AN17,AP17,AR17)</f>
        <v>0</v>
      </c>
      <c r="AV17" s="113"/>
      <c r="AW17" s="87"/>
      <c r="AX17" s="92"/>
      <c r="AY17" s="93"/>
      <c r="AZ17" s="90"/>
      <c r="BA17" s="91"/>
      <c r="BB17" s="92"/>
      <c r="BC17" s="93"/>
      <c r="BD17" s="94"/>
      <c r="BE17" s="87"/>
      <c r="BF17" s="94"/>
      <c r="BG17" s="90">
        <f t="shared" si="4"/>
        <v>0</v>
      </c>
      <c r="BH17" s="114">
        <f t="shared" ref="BH17:BH28" si="10">SUM(AW17,AY17,BA17,BC17,BE17)</f>
        <v>0</v>
      </c>
      <c r="BI17" s="113"/>
      <c r="BJ17" s="87"/>
      <c r="BK17" s="92"/>
      <c r="BL17" s="93"/>
      <c r="BM17" s="90"/>
      <c r="BN17" s="91"/>
      <c r="BO17" s="92"/>
      <c r="BP17" s="93"/>
      <c r="BQ17" s="94"/>
      <c r="BR17" s="87"/>
      <c r="BS17" s="94"/>
      <c r="BT17" s="90">
        <f>SUM(BI17,BK17,BM17,BO17,BQ17,BS17)</f>
        <v>0</v>
      </c>
      <c r="BU17" s="114">
        <f t="shared" ref="BU17:BU28" si="11">SUM(BJ17,BL17,BN17,BP17,BR17)</f>
        <v>0</v>
      </c>
    </row>
    <row r="18" spans="1:73" ht="30" customHeight="1" x14ac:dyDescent="0.15">
      <c r="A18" s="68">
        <v>15</v>
      </c>
      <c r="B18" s="105" t="s">
        <v>80</v>
      </c>
      <c r="C18" s="42">
        <v>40071</v>
      </c>
      <c r="D18" s="56">
        <v>45194</v>
      </c>
      <c r="E18" s="42">
        <v>46295</v>
      </c>
      <c r="F18" s="101" t="s">
        <v>102</v>
      </c>
      <c r="G18" s="101" t="s">
        <v>217</v>
      </c>
      <c r="H18" s="101" t="s">
        <v>138</v>
      </c>
      <c r="I18" s="96" t="s">
        <v>139</v>
      </c>
      <c r="J18" s="100" t="s">
        <v>218</v>
      </c>
      <c r="K18" s="100" t="s">
        <v>219</v>
      </c>
      <c r="L18" s="100"/>
      <c r="M18" s="100"/>
      <c r="N18" s="100"/>
      <c r="O18" s="100"/>
      <c r="P18" s="100"/>
      <c r="Q18" s="100"/>
      <c r="R18" s="100" t="s">
        <v>220</v>
      </c>
      <c r="S18" s="97" t="s">
        <v>494</v>
      </c>
      <c r="T18" s="39"/>
      <c r="U18" s="39"/>
      <c r="V18" s="113"/>
      <c r="W18" s="87"/>
      <c r="X18" s="92"/>
      <c r="Y18" s="93"/>
      <c r="Z18" s="90"/>
      <c r="AA18" s="91"/>
      <c r="AB18" s="92"/>
      <c r="AC18" s="93"/>
      <c r="AD18" s="94">
        <v>2</v>
      </c>
      <c r="AE18" s="87"/>
      <c r="AF18" s="94">
        <v>5</v>
      </c>
      <c r="AG18" s="90">
        <f t="shared" si="0"/>
        <v>7</v>
      </c>
      <c r="AH18" s="114">
        <f t="shared" si="8"/>
        <v>0</v>
      </c>
      <c r="AI18" s="113"/>
      <c r="AJ18" s="87"/>
      <c r="AK18" s="92"/>
      <c r="AL18" s="93"/>
      <c r="AM18" s="90"/>
      <c r="AN18" s="91"/>
      <c r="AO18" s="92"/>
      <c r="AP18" s="93"/>
      <c r="AQ18" s="94"/>
      <c r="AR18" s="87"/>
      <c r="AS18" s="94"/>
      <c r="AT18" s="90">
        <f t="shared" si="2"/>
        <v>0</v>
      </c>
      <c r="AU18" s="114">
        <f t="shared" si="9"/>
        <v>0</v>
      </c>
      <c r="AV18" s="113"/>
      <c r="AW18" s="87"/>
      <c r="AX18" s="92"/>
      <c r="AY18" s="93"/>
      <c r="AZ18" s="90"/>
      <c r="BA18" s="91"/>
      <c r="BB18" s="92"/>
      <c r="BC18" s="93"/>
      <c r="BD18" s="94"/>
      <c r="BE18" s="87"/>
      <c r="BF18" s="94"/>
      <c r="BG18" s="90">
        <f t="shared" si="4"/>
        <v>0</v>
      </c>
      <c r="BH18" s="114">
        <f t="shared" si="10"/>
        <v>0</v>
      </c>
      <c r="BI18" s="113"/>
      <c r="BJ18" s="87"/>
      <c r="BK18" s="92"/>
      <c r="BL18" s="93"/>
      <c r="BM18" s="90"/>
      <c r="BN18" s="91"/>
      <c r="BO18" s="92"/>
      <c r="BP18" s="93"/>
      <c r="BQ18" s="94"/>
      <c r="BR18" s="87"/>
      <c r="BS18" s="94"/>
      <c r="BT18" s="90">
        <f t="shared" ref="BT18:BT28" si="12">SUM(BI18,BK18,BM18,BO18,BQ18,BS18)</f>
        <v>0</v>
      </c>
      <c r="BU18" s="114">
        <f t="shared" si="11"/>
        <v>0</v>
      </c>
    </row>
    <row r="19" spans="1:73" ht="30" customHeight="1" x14ac:dyDescent="0.15">
      <c r="A19" s="68">
        <v>16</v>
      </c>
      <c r="B19" s="105" t="s">
        <v>81</v>
      </c>
      <c r="C19" s="42">
        <v>40071</v>
      </c>
      <c r="D19" s="56">
        <v>45184</v>
      </c>
      <c r="E19" s="42">
        <v>46295</v>
      </c>
      <c r="F19" s="101" t="s">
        <v>103</v>
      </c>
      <c r="G19" s="101" t="s">
        <v>221</v>
      </c>
      <c r="H19" s="101" t="s">
        <v>140</v>
      </c>
      <c r="I19" s="96" t="s">
        <v>141</v>
      </c>
      <c r="J19" s="100" t="s">
        <v>222</v>
      </c>
      <c r="K19" s="100" t="s">
        <v>223</v>
      </c>
      <c r="L19" s="100"/>
      <c r="M19" s="100"/>
      <c r="N19" s="100"/>
      <c r="O19" s="100"/>
      <c r="P19" s="100"/>
      <c r="Q19" s="100"/>
      <c r="R19" s="100" t="s">
        <v>195</v>
      </c>
      <c r="S19" s="98" t="s">
        <v>491</v>
      </c>
      <c r="T19" s="39"/>
      <c r="U19" s="39"/>
      <c r="V19" s="113"/>
      <c r="W19" s="87"/>
      <c r="X19" s="92"/>
      <c r="Y19" s="93"/>
      <c r="Z19" s="90"/>
      <c r="AA19" s="91"/>
      <c r="AB19" s="92"/>
      <c r="AC19" s="93"/>
      <c r="AD19" s="94">
        <v>4</v>
      </c>
      <c r="AE19" s="87"/>
      <c r="AF19" s="94"/>
      <c r="AG19" s="90">
        <f t="shared" si="0"/>
        <v>4</v>
      </c>
      <c r="AH19" s="114">
        <f t="shared" si="8"/>
        <v>0</v>
      </c>
      <c r="AI19" s="113"/>
      <c r="AJ19" s="87"/>
      <c r="AK19" s="92"/>
      <c r="AL19" s="93"/>
      <c r="AM19" s="90"/>
      <c r="AN19" s="91"/>
      <c r="AO19" s="92"/>
      <c r="AP19" s="93"/>
      <c r="AQ19" s="94"/>
      <c r="AR19" s="87"/>
      <c r="AS19" s="94"/>
      <c r="AT19" s="90">
        <f t="shared" si="2"/>
        <v>0</v>
      </c>
      <c r="AU19" s="114">
        <f t="shared" si="9"/>
        <v>0</v>
      </c>
      <c r="AV19" s="113"/>
      <c r="AW19" s="87"/>
      <c r="AX19" s="92"/>
      <c r="AY19" s="93"/>
      <c r="AZ19" s="90"/>
      <c r="BA19" s="91"/>
      <c r="BB19" s="92"/>
      <c r="BC19" s="93"/>
      <c r="BD19" s="94"/>
      <c r="BE19" s="87"/>
      <c r="BF19" s="94"/>
      <c r="BG19" s="90">
        <f t="shared" si="4"/>
        <v>0</v>
      </c>
      <c r="BH19" s="114">
        <f t="shared" si="10"/>
        <v>0</v>
      </c>
      <c r="BI19" s="113"/>
      <c r="BJ19" s="87"/>
      <c r="BK19" s="92"/>
      <c r="BL19" s="93"/>
      <c r="BM19" s="90"/>
      <c r="BN19" s="91"/>
      <c r="BO19" s="92"/>
      <c r="BP19" s="93"/>
      <c r="BQ19" s="94"/>
      <c r="BR19" s="87"/>
      <c r="BS19" s="94"/>
      <c r="BT19" s="90">
        <f t="shared" si="12"/>
        <v>0</v>
      </c>
      <c r="BU19" s="114">
        <f t="shared" si="11"/>
        <v>0</v>
      </c>
    </row>
    <row r="20" spans="1:73" ht="30" customHeight="1" x14ac:dyDescent="0.15">
      <c r="A20" s="68">
        <v>17</v>
      </c>
      <c r="B20" s="105" t="s">
        <v>82</v>
      </c>
      <c r="C20" s="42">
        <v>41558</v>
      </c>
      <c r="D20" s="56">
        <v>44554</v>
      </c>
      <c r="E20" s="42">
        <v>45596</v>
      </c>
      <c r="F20" s="101" t="s">
        <v>104</v>
      </c>
      <c r="G20" s="101" t="s">
        <v>224</v>
      </c>
      <c r="H20" s="101" t="s">
        <v>142</v>
      </c>
      <c r="I20" s="96" t="s">
        <v>143</v>
      </c>
      <c r="J20" s="108" t="s">
        <v>226</v>
      </c>
      <c r="K20" s="100" t="s">
        <v>225</v>
      </c>
      <c r="L20" s="100"/>
      <c r="M20" s="100"/>
      <c r="N20" s="100"/>
      <c r="O20" s="100"/>
      <c r="P20" s="100"/>
      <c r="Q20" s="100"/>
      <c r="R20" s="108" t="s">
        <v>454</v>
      </c>
      <c r="S20" s="97" t="s">
        <v>227</v>
      </c>
      <c r="T20" s="39"/>
      <c r="U20" s="39"/>
      <c r="V20" s="113"/>
      <c r="W20" s="87"/>
      <c r="X20" s="92"/>
      <c r="Y20" s="93"/>
      <c r="Z20" s="90"/>
      <c r="AA20" s="91"/>
      <c r="AB20" s="92"/>
      <c r="AC20" s="93"/>
      <c r="AD20" s="94"/>
      <c r="AE20" s="87"/>
      <c r="AF20" s="94">
        <v>7</v>
      </c>
      <c r="AG20" s="90">
        <f>SUM(V20,X20,Z20,AB20,AD20,AF20)</f>
        <v>7</v>
      </c>
      <c r="AH20" s="114">
        <f t="shared" si="8"/>
        <v>0</v>
      </c>
      <c r="AI20" s="113"/>
      <c r="AJ20" s="87"/>
      <c r="AK20" s="92"/>
      <c r="AL20" s="93"/>
      <c r="AM20" s="90"/>
      <c r="AN20" s="91"/>
      <c r="AO20" s="92"/>
      <c r="AP20" s="93"/>
      <c r="AQ20" s="94"/>
      <c r="AR20" s="87"/>
      <c r="AS20" s="94"/>
      <c r="AT20" s="90">
        <f t="shared" si="2"/>
        <v>0</v>
      </c>
      <c r="AU20" s="114">
        <f t="shared" si="9"/>
        <v>0</v>
      </c>
      <c r="AV20" s="113"/>
      <c r="AW20" s="87"/>
      <c r="AX20" s="92"/>
      <c r="AY20" s="93"/>
      <c r="AZ20" s="90"/>
      <c r="BA20" s="91"/>
      <c r="BB20" s="92"/>
      <c r="BC20" s="93"/>
      <c r="BD20" s="94"/>
      <c r="BE20" s="87"/>
      <c r="BF20" s="94"/>
      <c r="BG20" s="90">
        <f t="shared" si="4"/>
        <v>0</v>
      </c>
      <c r="BH20" s="114">
        <f t="shared" si="10"/>
        <v>0</v>
      </c>
      <c r="BI20" s="113"/>
      <c r="BJ20" s="87"/>
      <c r="BK20" s="92"/>
      <c r="BL20" s="93"/>
      <c r="BM20" s="90"/>
      <c r="BN20" s="91"/>
      <c r="BO20" s="92"/>
      <c r="BP20" s="93"/>
      <c r="BQ20" s="94"/>
      <c r="BR20" s="87"/>
      <c r="BS20" s="94"/>
      <c r="BT20" s="90">
        <f t="shared" si="12"/>
        <v>0</v>
      </c>
      <c r="BU20" s="114">
        <f t="shared" si="11"/>
        <v>0</v>
      </c>
    </row>
    <row r="21" spans="1:73" ht="30" customHeight="1" x14ac:dyDescent="0.15">
      <c r="A21" s="68">
        <v>18</v>
      </c>
      <c r="B21" s="105" t="s">
        <v>83</v>
      </c>
      <c r="C21" s="42">
        <v>42979</v>
      </c>
      <c r="D21" s="56">
        <v>44910</v>
      </c>
      <c r="E21" s="42">
        <v>45900</v>
      </c>
      <c r="F21" s="101" t="s">
        <v>105</v>
      </c>
      <c r="G21" s="101" t="s">
        <v>228</v>
      </c>
      <c r="H21" s="101" t="s">
        <v>144</v>
      </c>
      <c r="I21" s="96" t="s">
        <v>145</v>
      </c>
      <c r="J21" s="100" t="s">
        <v>230</v>
      </c>
      <c r="K21" s="100" t="s">
        <v>231</v>
      </c>
      <c r="L21" s="100"/>
      <c r="M21" s="100"/>
      <c r="N21" s="100"/>
      <c r="O21" s="100"/>
      <c r="P21" s="100"/>
      <c r="Q21" s="100"/>
      <c r="R21" s="100" t="s">
        <v>232</v>
      </c>
      <c r="S21" s="97" t="s">
        <v>233</v>
      </c>
      <c r="T21" s="39"/>
      <c r="U21" s="39"/>
      <c r="V21" s="113"/>
      <c r="W21" s="87"/>
      <c r="X21" s="92"/>
      <c r="Y21" s="93"/>
      <c r="Z21" s="90"/>
      <c r="AA21" s="91"/>
      <c r="AB21" s="92"/>
      <c r="AC21" s="93"/>
      <c r="AD21" s="94">
        <v>4</v>
      </c>
      <c r="AE21" s="87"/>
      <c r="AF21" s="94"/>
      <c r="AG21" s="90">
        <f t="shared" si="0"/>
        <v>4</v>
      </c>
      <c r="AH21" s="114">
        <f t="shared" si="8"/>
        <v>0</v>
      </c>
      <c r="AI21" s="113"/>
      <c r="AJ21" s="87"/>
      <c r="AK21" s="92"/>
      <c r="AL21" s="93"/>
      <c r="AM21" s="90"/>
      <c r="AN21" s="91"/>
      <c r="AO21" s="92"/>
      <c r="AP21" s="93"/>
      <c r="AQ21" s="94"/>
      <c r="AR21" s="87"/>
      <c r="AS21" s="94"/>
      <c r="AT21" s="90">
        <f t="shared" si="2"/>
        <v>0</v>
      </c>
      <c r="AU21" s="114">
        <f t="shared" si="9"/>
        <v>0</v>
      </c>
      <c r="AV21" s="113"/>
      <c r="AW21" s="87"/>
      <c r="AX21" s="92"/>
      <c r="AY21" s="93"/>
      <c r="AZ21" s="90"/>
      <c r="BA21" s="91"/>
      <c r="BB21" s="92"/>
      <c r="BC21" s="93"/>
      <c r="BD21" s="94"/>
      <c r="BE21" s="87"/>
      <c r="BF21" s="94"/>
      <c r="BG21" s="90">
        <f t="shared" si="4"/>
        <v>0</v>
      </c>
      <c r="BH21" s="114">
        <f t="shared" si="10"/>
        <v>0</v>
      </c>
      <c r="BI21" s="113"/>
      <c r="BJ21" s="87"/>
      <c r="BK21" s="92"/>
      <c r="BL21" s="93"/>
      <c r="BM21" s="90"/>
      <c r="BN21" s="91"/>
      <c r="BO21" s="92"/>
      <c r="BP21" s="93"/>
      <c r="BQ21" s="94"/>
      <c r="BR21" s="87"/>
      <c r="BS21" s="94"/>
      <c r="BT21" s="90">
        <f t="shared" si="12"/>
        <v>0</v>
      </c>
      <c r="BU21" s="114">
        <f t="shared" si="11"/>
        <v>0</v>
      </c>
    </row>
    <row r="22" spans="1:73" ht="30" customHeight="1" x14ac:dyDescent="0.15">
      <c r="A22" s="68">
        <v>19</v>
      </c>
      <c r="B22" s="105" t="s">
        <v>84</v>
      </c>
      <c r="C22" s="42">
        <v>44105</v>
      </c>
      <c r="D22" s="56">
        <v>44845</v>
      </c>
      <c r="E22" s="42">
        <v>45930</v>
      </c>
      <c r="F22" s="101" t="s">
        <v>106</v>
      </c>
      <c r="G22" s="101" t="s">
        <v>234</v>
      </c>
      <c r="H22" s="101" t="s">
        <v>146</v>
      </c>
      <c r="I22" s="96" t="s">
        <v>459</v>
      </c>
      <c r="J22" s="100" t="s">
        <v>235</v>
      </c>
      <c r="K22" s="100" t="s">
        <v>236</v>
      </c>
      <c r="L22" s="100"/>
      <c r="M22" s="100"/>
      <c r="N22" s="100"/>
      <c r="O22" s="100"/>
      <c r="P22" s="100"/>
      <c r="Q22" s="100"/>
      <c r="R22" s="100" t="s">
        <v>195</v>
      </c>
      <c r="S22" s="97" t="s">
        <v>458</v>
      </c>
      <c r="T22" s="39"/>
      <c r="U22" s="39"/>
      <c r="V22" s="113"/>
      <c r="W22" s="87"/>
      <c r="X22" s="92"/>
      <c r="Y22" s="93"/>
      <c r="Z22" s="90"/>
      <c r="AA22" s="91"/>
      <c r="AB22" s="92"/>
      <c r="AC22" s="93"/>
      <c r="AD22" s="94"/>
      <c r="AE22" s="87"/>
      <c r="AF22" s="94">
        <v>3</v>
      </c>
      <c r="AG22" s="90">
        <f t="shared" si="0"/>
        <v>3</v>
      </c>
      <c r="AH22" s="114">
        <f t="shared" si="8"/>
        <v>0</v>
      </c>
      <c r="AI22" s="113"/>
      <c r="AJ22" s="87"/>
      <c r="AK22" s="92"/>
      <c r="AL22" s="93"/>
      <c r="AM22" s="90"/>
      <c r="AN22" s="91"/>
      <c r="AO22" s="92"/>
      <c r="AP22" s="93"/>
      <c r="AQ22" s="94"/>
      <c r="AR22" s="87"/>
      <c r="AS22" s="94"/>
      <c r="AT22" s="90">
        <f t="shared" si="2"/>
        <v>0</v>
      </c>
      <c r="AU22" s="114">
        <f t="shared" si="9"/>
        <v>0</v>
      </c>
      <c r="AV22" s="113"/>
      <c r="AW22" s="87"/>
      <c r="AX22" s="92"/>
      <c r="AY22" s="93"/>
      <c r="AZ22" s="90"/>
      <c r="BA22" s="91"/>
      <c r="BB22" s="92"/>
      <c r="BC22" s="93"/>
      <c r="BD22" s="94"/>
      <c r="BE22" s="87"/>
      <c r="BF22" s="94"/>
      <c r="BG22" s="90">
        <f t="shared" si="4"/>
        <v>0</v>
      </c>
      <c r="BH22" s="114">
        <f t="shared" si="10"/>
        <v>0</v>
      </c>
      <c r="BI22" s="113"/>
      <c r="BJ22" s="87"/>
      <c r="BK22" s="92"/>
      <c r="BL22" s="93"/>
      <c r="BM22" s="90"/>
      <c r="BN22" s="91"/>
      <c r="BO22" s="92"/>
      <c r="BP22" s="93"/>
      <c r="BQ22" s="94"/>
      <c r="BR22" s="87"/>
      <c r="BS22" s="94"/>
      <c r="BT22" s="90">
        <f t="shared" si="12"/>
        <v>0</v>
      </c>
      <c r="BU22" s="114">
        <f t="shared" si="11"/>
        <v>0</v>
      </c>
    </row>
    <row r="23" spans="1:73" ht="30" customHeight="1" x14ac:dyDescent="0.15">
      <c r="A23" s="68">
        <v>20</v>
      </c>
      <c r="B23" s="105" t="s">
        <v>85</v>
      </c>
      <c r="C23" s="42">
        <v>44105</v>
      </c>
      <c r="D23" s="56">
        <v>44986</v>
      </c>
      <c r="E23" s="42">
        <v>45930</v>
      </c>
      <c r="F23" s="101" t="s">
        <v>107</v>
      </c>
      <c r="G23" s="101" t="s">
        <v>237</v>
      </c>
      <c r="H23" s="101"/>
      <c r="I23" s="96" t="s">
        <v>147</v>
      </c>
      <c r="J23" s="100" t="s">
        <v>238</v>
      </c>
      <c r="K23" s="100" t="s">
        <v>239</v>
      </c>
      <c r="L23" s="100"/>
      <c r="M23" s="100"/>
      <c r="N23" s="100"/>
      <c r="O23" s="100"/>
      <c r="P23" s="100"/>
      <c r="Q23" s="100"/>
      <c r="R23" s="100" t="s">
        <v>240</v>
      </c>
      <c r="S23" s="97" t="s">
        <v>470</v>
      </c>
      <c r="T23" s="39"/>
      <c r="U23" s="39"/>
      <c r="V23" s="113"/>
      <c r="W23" s="87"/>
      <c r="X23" s="92">
        <v>1</v>
      </c>
      <c r="Y23" s="93"/>
      <c r="Z23" s="90"/>
      <c r="AA23" s="91"/>
      <c r="AB23" s="92"/>
      <c r="AC23" s="93"/>
      <c r="AD23" s="94">
        <v>3</v>
      </c>
      <c r="AE23" s="87"/>
      <c r="AF23" s="94"/>
      <c r="AG23" s="90">
        <f t="shared" si="0"/>
        <v>4</v>
      </c>
      <c r="AH23" s="114">
        <f t="shared" si="8"/>
        <v>0</v>
      </c>
      <c r="AI23" s="113"/>
      <c r="AJ23" s="87"/>
      <c r="AK23" s="92"/>
      <c r="AL23" s="93"/>
      <c r="AM23" s="90"/>
      <c r="AN23" s="91"/>
      <c r="AO23" s="92"/>
      <c r="AP23" s="93"/>
      <c r="AQ23" s="94"/>
      <c r="AR23" s="87"/>
      <c r="AS23" s="94"/>
      <c r="AT23" s="90">
        <f t="shared" si="2"/>
        <v>0</v>
      </c>
      <c r="AU23" s="114">
        <f t="shared" si="9"/>
        <v>0</v>
      </c>
      <c r="AV23" s="113"/>
      <c r="AW23" s="87"/>
      <c r="AX23" s="92"/>
      <c r="AY23" s="93"/>
      <c r="AZ23" s="90"/>
      <c r="BA23" s="91"/>
      <c r="BB23" s="92"/>
      <c r="BC23" s="93"/>
      <c r="BD23" s="94"/>
      <c r="BE23" s="87"/>
      <c r="BF23" s="94"/>
      <c r="BG23" s="90">
        <f t="shared" si="4"/>
        <v>0</v>
      </c>
      <c r="BH23" s="114">
        <f t="shared" si="10"/>
        <v>0</v>
      </c>
      <c r="BI23" s="113"/>
      <c r="BJ23" s="87"/>
      <c r="BK23" s="92"/>
      <c r="BL23" s="93"/>
      <c r="BM23" s="90"/>
      <c r="BN23" s="91"/>
      <c r="BO23" s="92"/>
      <c r="BP23" s="93"/>
      <c r="BQ23" s="94"/>
      <c r="BR23" s="87"/>
      <c r="BS23" s="94"/>
      <c r="BT23" s="90">
        <f t="shared" si="12"/>
        <v>0</v>
      </c>
      <c r="BU23" s="114">
        <f t="shared" si="11"/>
        <v>0</v>
      </c>
    </row>
    <row r="24" spans="1:73" ht="30" customHeight="1" x14ac:dyDescent="0.15">
      <c r="A24" s="68">
        <v>21</v>
      </c>
      <c r="B24" s="146" t="s">
        <v>448</v>
      </c>
      <c r="C24" s="42">
        <v>44627</v>
      </c>
      <c r="D24" s="56"/>
      <c r="E24" s="42">
        <v>45382</v>
      </c>
      <c r="F24" s="101" t="s">
        <v>430</v>
      </c>
      <c r="G24" s="101" t="s">
        <v>431</v>
      </c>
      <c r="H24" s="101" t="s">
        <v>432</v>
      </c>
      <c r="I24" s="96" t="s">
        <v>433</v>
      </c>
      <c r="J24" s="100" t="s">
        <v>434</v>
      </c>
      <c r="K24" s="100" t="s">
        <v>435</v>
      </c>
      <c r="L24" s="100"/>
      <c r="M24" s="100"/>
      <c r="N24" s="100"/>
      <c r="O24" s="100"/>
      <c r="P24" s="100"/>
      <c r="Q24" s="100"/>
      <c r="R24" s="100" t="s">
        <v>436</v>
      </c>
      <c r="S24" s="97" t="s">
        <v>437</v>
      </c>
      <c r="T24" s="39"/>
      <c r="U24" s="39"/>
      <c r="V24" s="113"/>
      <c r="W24" s="87"/>
      <c r="X24" s="92"/>
      <c r="Y24" s="93"/>
      <c r="Z24" s="90"/>
      <c r="AA24" s="91"/>
      <c r="AB24" s="92"/>
      <c r="AC24" s="93"/>
      <c r="AD24" s="94">
        <v>2</v>
      </c>
      <c r="AE24" s="87"/>
      <c r="AF24" s="94"/>
      <c r="AG24" s="90">
        <f>SUM(V24,X24,Z24,AB24,AD24,AF24)</f>
        <v>2</v>
      </c>
      <c r="AH24" s="114">
        <f t="shared" si="8"/>
        <v>0</v>
      </c>
      <c r="AI24" s="113"/>
      <c r="AJ24" s="87"/>
      <c r="AK24" s="92"/>
      <c r="AL24" s="93"/>
      <c r="AM24" s="90"/>
      <c r="AN24" s="91"/>
      <c r="AO24" s="92"/>
      <c r="AP24" s="93"/>
      <c r="AQ24" s="94"/>
      <c r="AR24" s="87"/>
      <c r="AS24" s="94"/>
      <c r="AT24" s="90">
        <f t="shared" si="2"/>
        <v>0</v>
      </c>
      <c r="AU24" s="114">
        <f t="shared" si="9"/>
        <v>0</v>
      </c>
      <c r="AV24" s="113"/>
      <c r="AW24" s="87"/>
      <c r="AX24" s="92"/>
      <c r="AY24" s="93"/>
      <c r="AZ24" s="90"/>
      <c r="BA24" s="91"/>
      <c r="BB24" s="92"/>
      <c r="BC24" s="93"/>
      <c r="BD24" s="94"/>
      <c r="BE24" s="87"/>
      <c r="BF24" s="94"/>
      <c r="BG24" s="90">
        <f t="shared" si="4"/>
        <v>0</v>
      </c>
      <c r="BH24" s="114">
        <f t="shared" si="10"/>
        <v>0</v>
      </c>
      <c r="BI24" s="113"/>
      <c r="BJ24" s="87"/>
      <c r="BK24" s="92"/>
      <c r="BL24" s="93"/>
      <c r="BM24" s="90"/>
      <c r="BN24" s="91"/>
      <c r="BO24" s="92"/>
      <c r="BP24" s="93"/>
      <c r="BQ24" s="94"/>
      <c r="BR24" s="87"/>
      <c r="BS24" s="94"/>
      <c r="BT24" s="90">
        <f t="shared" si="12"/>
        <v>0</v>
      </c>
      <c r="BU24" s="114">
        <f t="shared" si="11"/>
        <v>0</v>
      </c>
    </row>
    <row r="25" spans="1:73" ht="30" customHeight="1" x14ac:dyDescent="0.15">
      <c r="A25" s="68">
        <v>22</v>
      </c>
      <c r="B25" s="146" t="s">
        <v>449</v>
      </c>
      <c r="C25" s="42">
        <v>44634</v>
      </c>
      <c r="D25" s="56"/>
      <c r="E25" s="42">
        <v>45382</v>
      </c>
      <c r="F25" s="101" t="s">
        <v>442</v>
      </c>
      <c r="G25" s="101" t="s">
        <v>443</v>
      </c>
      <c r="H25" s="101" t="s">
        <v>444</v>
      </c>
      <c r="I25" s="96" t="s">
        <v>445</v>
      </c>
      <c r="J25" s="100" t="s">
        <v>489</v>
      </c>
      <c r="K25" s="100" t="s">
        <v>490</v>
      </c>
      <c r="L25" s="100"/>
      <c r="M25" s="100"/>
      <c r="N25" s="100"/>
      <c r="O25" s="100"/>
      <c r="P25" s="100"/>
      <c r="Q25" s="100"/>
      <c r="R25" s="100" t="s">
        <v>446</v>
      </c>
      <c r="S25" s="97" t="s">
        <v>437</v>
      </c>
      <c r="T25" s="39"/>
      <c r="U25" s="39"/>
      <c r="V25" s="113"/>
      <c r="W25" s="87"/>
      <c r="X25" s="92"/>
      <c r="Y25" s="93"/>
      <c r="Z25" s="90"/>
      <c r="AA25" s="91"/>
      <c r="AB25" s="92"/>
      <c r="AC25" s="93"/>
      <c r="AD25" s="94">
        <v>2</v>
      </c>
      <c r="AE25" s="87"/>
      <c r="AF25" s="94"/>
      <c r="AG25" s="90">
        <f>SUM(V25,X25,Z25,AB25,AD25,AF25)</f>
        <v>2</v>
      </c>
      <c r="AH25" s="114">
        <f t="shared" si="8"/>
        <v>0</v>
      </c>
      <c r="AI25" s="113"/>
      <c r="AJ25" s="87"/>
      <c r="AK25" s="92"/>
      <c r="AL25" s="93"/>
      <c r="AM25" s="90"/>
      <c r="AN25" s="91"/>
      <c r="AO25" s="92"/>
      <c r="AP25" s="93"/>
      <c r="AQ25" s="94"/>
      <c r="AR25" s="87"/>
      <c r="AS25" s="94"/>
      <c r="AT25" s="90">
        <f t="shared" si="2"/>
        <v>0</v>
      </c>
      <c r="AU25" s="114">
        <f t="shared" si="9"/>
        <v>0</v>
      </c>
      <c r="AV25" s="113"/>
      <c r="AW25" s="87"/>
      <c r="AX25" s="92"/>
      <c r="AY25" s="93"/>
      <c r="AZ25" s="90"/>
      <c r="BA25" s="91"/>
      <c r="BB25" s="92"/>
      <c r="BC25" s="93"/>
      <c r="BD25" s="94"/>
      <c r="BE25" s="87"/>
      <c r="BF25" s="94"/>
      <c r="BG25" s="90">
        <f t="shared" si="4"/>
        <v>0</v>
      </c>
      <c r="BH25" s="114">
        <f t="shared" si="10"/>
        <v>0</v>
      </c>
      <c r="BI25" s="113"/>
      <c r="BJ25" s="87"/>
      <c r="BK25" s="92"/>
      <c r="BL25" s="93"/>
      <c r="BM25" s="90"/>
      <c r="BN25" s="91"/>
      <c r="BO25" s="92"/>
      <c r="BP25" s="93"/>
      <c r="BQ25" s="94"/>
      <c r="BR25" s="87"/>
      <c r="BS25" s="94"/>
      <c r="BT25" s="90">
        <f t="shared" si="12"/>
        <v>0</v>
      </c>
      <c r="BU25" s="114">
        <f t="shared" si="11"/>
        <v>0</v>
      </c>
    </row>
    <row r="26" spans="1:73" ht="30" customHeight="1" x14ac:dyDescent="0.15">
      <c r="A26" s="68">
        <v>23</v>
      </c>
      <c r="B26" s="146" t="s">
        <v>476</v>
      </c>
      <c r="C26" s="42">
        <v>45127</v>
      </c>
      <c r="D26" s="56"/>
      <c r="E26" s="42">
        <v>45869</v>
      </c>
      <c r="F26" s="101" t="s">
        <v>477</v>
      </c>
      <c r="G26" s="101" t="s">
        <v>479</v>
      </c>
      <c r="H26" s="101" t="s">
        <v>480</v>
      </c>
      <c r="I26" s="96" t="s">
        <v>481</v>
      </c>
      <c r="J26" s="100" t="s">
        <v>482</v>
      </c>
      <c r="K26" s="100" t="s">
        <v>483</v>
      </c>
      <c r="L26" s="100"/>
      <c r="M26" s="100"/>
      <c r="N26" s="100"/>
      <c r="O26" s="100"/>
      <c r="P26" s="100"/>
      <c r="Q26" s="100"/>
      <c r="R26" s="100" t="s">
        <v>436</v>
      </c>
      <c r="S26" s="97" t="s">
        <v>437</v>
      </c>
      <c r="T26" s="39"/>
      <c r="U26" s="39"/>
      <c r="V26" s="113"/>
      <c r="W26" s="87"/>
      <c r="X26" s="92"/>
      <c r="Y26" s="93"/>
      <c r="Z26" s="90"/>
      <c r="AA26" s="91"/>
      <c r="AB26" s="92"/>
      <c r="AC26" s="93"/>
      <c r="AD26" s="94">
        <v>4</v>
      </c>
      <c r="AE26" s="87"/>
      <c r="AF26" s="94">
        <v>3</v>
      </c>
      <c r="AG26" s="90">
        <f>SUM(V26,X26,Z26,AB26,AD26,AF26)</f>
        <v>7</v>
      </c>
      <c r="AH26" s="114">
        <f t="shared" si="8"/>
        <v>0</v>
      </c>
      <c r="AI26" s="113"/>
      <c r="AJ26" s="87"/>
      <c r="AK26" s="92"/>
      <c r="AL26" s="93"/>
      <c r="AM26" s="90"/>
      <c r="AN26" s="91"/>
      <c r="AO26" s="92"/>
      <c r="AP26" s="93"/>
      <c r="AQ26" s="94"/>
      <c r="AR26" s="87"/>
      <c r="AS26" s="94"/>
      <c r="AT26" s="90">
        <f t="shared" ref="AT26" si="13">SUM(AI26,AK26,AM26,AO26,AQ26,AS26)</f>
        <v>0</v>
      </c>
      <c r="AU26" s="114">
        <f t="shared" ref="AU26" si="14">SUM(AJ26,AL26,AN26,AP26,AR26)</f>
        <v>0</v>
      </c>
      <c r="AV26" s="113"/>
      <c r="AW26" s="87"/>
      <c r="AX26" s="92"/>
      <c r="AY26" s="93"/>
      <c r="AZ26" s="90"/>
      <c r="BA26" s="91"/>
      <c r="BB26" s="92"/>
      <c r="BC26" s="93"/>
      <c r="BD26" s="94"/>
      <c r="BE26" s="87"/>
      <c r="BF26" s="94"/>
      <c r="BG26" s="90">
        <f t="shared" ref="BG26" si="15">SUM(AV26,AX26,AZ26,BB26,BD26,BF26)</f>
        <v>0</v>
      </c>
      <c r="BH26" s="114">
        <f t="shared" ref="BH26" si="16">SUM(AW26,AY26,BA26,BC26,BE26)</f>
        <v>0</v>
      </c>
      <c r="BI26" s="113"/>
      <c r="BJ26" s="87"/>
      <c r="BK26" s="92"/>
      <c r="BL26" s="93"/>
      <c r="BM26" s="90"/>
      <c r="BN26" s="91"/>
      <c r="BO26" s="92"/>
      <c r="BP26" s="93"/>
      <c r="BQ26" s="94"/>
      <c r="BR26" s="87"/>
      <c r="BS26" s="94"/>
      <c r="BT26" s="90">
        <f t="shared" ref="BT26" si="17">SUM(BI26,BK26,BM26,BO26,BQ26,BS26)</f>
        <v>0</v>
      </c>
      <c r="BU26" s="114">
        <f t="shared" ref="BU26" si="18">SUM(BJ26,BL26,BN26,BP26,BR26)</f>
        <v>0</v>
      </c>
    </row>
    <row r="27" spans="1:73" ht="30" customHeight="1" x14ac:dyDescent="0.2">
      <c r="A27" s="68">
        <v>24</v>
      </c>
      <c r="B27" s="106" t="s">
        <v>86</v>
      </c>
      <c r="C27" s="42">
        <v>38991</v>
      </c>
      <c r="D27" s="42">
        <v>45001</v>
      </c>
      <c r="E27" s="42">
        <v>46112</v>
      </c>
      <c r="F27" s="102" t="s">
        <v>148</v>
      </c>
      <c r="G27" s="96" t="s">
        <v>472</v>
      </c>
      <c r="H27" s="103" t="s">
        <v>150</v>
      </c>
      <c r="I27" s="102" t="s">
        <v>151</v>
      </c>
      <c r="J27" s="96" t="s">
        <v>241</v>
      </c>
      <c r="K27" s="96" t="s">
        <v>242</v>
      </c>
      <c r="L27" s="100"/>
      <c r="M27" s="100"/>
      <c r="N27" s="100"/>
      <c r="O27" s="100"/>
      <c r="P27" s="100"/>
      <c r="Q27" s="100"/>
      <c r="R27" s="100" t="s">
        <v>229</v>
      </c>
      <c r="S27" s="99" t="s">
        <v>460</v>
      </c>
      <c r="T27" s="34"/>
      <c r="U27" s="50"/>
      <c r="V27" s="113"/>
      <c r="W27" s="87"/>
      <c r="X27" s="92">
        <v>3</v>
      </c>
      <c r="Y27" s="93"/>
      <c r="Z27" s="90"/>
      <c r="AA27" s="91"/>
      <c r="AB27" s="92"/>
      <c r="AC27" s="93"/>
      <c r="AD27" s="94">
        <v>1</v>
      </c>
      <c r="AE27" s="87"/>
      <c r="AF27" s="94"/>
      <c r="AG27" s="82">
        <f t="shared" ref="AG27:AG28" si="19">SUM(V27,X27,Z27,AB27,AD27,AF27)</f>
        <v>4</v>
      </c>
      <c r="AH27" s="114">
        <f t="shared" si="8"/>
        <v>0</v>
      </c>
      <c r="AI27" s="113"/>
      <c r="AJ27" s="87"/>
      <c r="AK27" s="92"/>
      <c r="AL27" s="93"/>
      <c r="AM27" s="90"/>
      <c r="AN27" s="91"/>
      <c r="AO27" s="92"/>
      <c r="AP27" s="93"/>
      <c r="AQ27" s="94"/>
      <c r="AR27" s="87"/>
      <c r="AS27" s="94"/>
      <c r="AT27" s="82">
        <f t="shared" si="2"/>
        <v>0</v>
      </c>
      <c r="AU27" s="114">
        <f t="shared" si="9"/>
        <v>0</v>
      </c>
      <c r="AV27" s="113"/>
      <c r="AW27" s="87"/>
      <c r="AX27" s="92"/>
      <c r="AY27" s="93"/>
      <c r="AZ27" s="90"/>
      <c r="BA27" s="91"/>
      <c r="BB27" s="92"/>
      <c r="BC27" s="93"/>
      <c r="BD27" s="94"/>
      <c r="BE27" s="87"/>
      <c r="BF27" s="94"/>
      <c r="BG27" s="82">
        <f t="shared" si="4"/>
        <v>0</v>
      </c>
      <c r="BH27" s="114">
        <f t="shared" si="10"/>
        <v>0</v>
      </c>
      <c r="BI27" s="113"/>
      <c r="BJ27" s="87"/>
      <c r="BK27" s="92"/>
      <c r="BL27" s="93"/>
      <c r="BM27" s="90"/>
      <c r="BN27" s="91"/>
      <c r="BO27" s="92"/>
      <c r="BP27" s="93"/>
      <c r="BQ27" s="94"/>
      <c r="BR27" s="87"/>
      <c r="BS27" s="94"/>
      <c r="BT27" s="82">
        <f t="shared" si="12"/>
        <v>0</v>
      </c>
      <c r="BU27" s="114">
        <f t="shared" si="11"/>
        <v>0</v>
      </c>
    </row>
    <row r="28" spans="1:73" ht="30" customHeight="1" x14ac:dyDescent="0.2">
      <c r="A28" s="68">
        <v>25</v>
      </c>
      <c r="B28" s="106" t="s">
        <v>87</v>
      </c>
      <c r="C28" s="42">
        <v>39890</v>
      </c>
      <c r="D28" s="44">
        <v>44991</v>
      </c>
      <c r="E28" s="42">
        <v>46112</v>
      </c>
      <c r="F28" s="102" t="s">
        <v>149</v>
      </c>
      <c r="G28" s="96" t="s">
        <v>243</v>
      </c>
      <c r="H28" s="103" t="s">
        <v>152</v>
      </c>
      <c r="I28" s="102" t="s">
        <v>153</v>
      </c>
      <c r="J28" s="96" t="s">
        <v>244</v>
      </c>
      <c r="K28" s="96" t="s">
        <v>245</v>
      </c>
      <c r="L28" s="100"/>
      <c r="M28" s="100"/>
      <c r="N28" s="100"/>
      <c r="O28" s="100"/>
      <c r="P28" s="100"/>
      <c r="Q28" s="100"/>
      <c r="R28" s="100" t="s">
        <v>246</v>
      </c>
      <c r="S28" s="99" t="s">
        <v>469</v>
      </c>
      <c r="T28" s="34"/>
      <c r="U28" s="50"/>
      <c r="V28" s="113"/>
      <c r="W28" s="87"/>
      <c r="X28" s="92">
        <v>3</v>
      </c>
      <c r="Y28" s="93"/>
      <c r="Z28" s="90"/>
      <c r="AA28" s="91"/>
      <c r="AB28" s="92"/>
      <c r="AC28" s="93"/>
      <c r="AD28" s="94">
        <v>1</v>
      </c>
      <c r="AE28" s="87"/>
      <c r="AF28" s="94"/>
      <c r="AG28" s="90">
        <f t="shared" si="19"/>
        <v>4</v>
      </c>
      <c r="AH28" s="114">
        <f t="shared" ref="AH28" si="20">SUM(W28,Y28,AA28,AC28,AE28)</f>
        <v>0</v>
      </c>
      <c r="AI28" s="113"/>
      <c r="AJ28" s="87"/>
      <c r="AK28" s="92"/>
      <c r="AL28" s="93"/>
      <c r="AM28" s="90"/>
      <c r="AN28" s="91"/>
      <c r="AO28" s="92"/>
      <c r="AP28" s="93"/>
      <c r="AQ28" s="94"/>
      <c r="AR28" s="87"/>
      <c r="AS28" s="94"/>
      <c r="AT28" s="90">
        <f t="shared" si="2"/>
        <v>0</v>
      </c>
      <c r="AU28" s="114">
        <f t="shared" si="9"/>
        <v>0</v>
      </c>
      <c r="AV28" s="113"/>
      <c r="AW28" s="87"/>
      <c r="AX28" s="92"/>
      <c r="AY28" s="93"/>
      <c r="AZ28" s="90"/>
      <c r="BA28" s="91"/>
      <c r="BB28" s="92"/>
      <c r="BC28" s="93"/>
      <c r="BD28" s="94"/>
      <c r="BE28" s="87"/>
      <c r="BF28" s="94"/>
      <c r="BG28" s="90">
        <f t="shared" si="4"/>
        <v>0</v>
      </c>
      <c r="BH28" s="114">
        <f t="shared" si="10"/>
        <v>0</v>
      </c>
      <c r="BI28" s="113"/>
      <c r="BJ28" s="87"/>
      <c r="BK28" s="92"/>
      <c r="BL28" s="93"/>
      <c r="BM28" s="90"/>
      <c r="BN28" s="91"/>
      <c r="BO28" s="92"/>
      <c r="BP28" s="93"/>
      <c r="BQ28" s="94"/>
      <c r="BR28" s="87"/>
      <c r="BS28" s="94"/>
      <c r="BT28" s="90">
        <f t="shared" si="12"/>
        <v>0</v>
      </c>
      <c r="BU28" s="114">
        <f t="shared" si="11"/>
        <v>0</v>
      </c>
    </row>
    <row r="29" spans="1:73" x14ac:dyDescent="0.2">
      <c r="V29" s="165">
        <f t="shared" ref="V29:AE29" si="21">SUM(V4:V28)</f>
        <v>0</v>
      </c>
      <c r="W29" s="165">
        <f t="shared" si="21"/>
        <v>0</v>
      </c>
      <c r="X29" s="165">
        <f t="shared" si="21"/>
        <v>10</v>
      </c>
      <c r="Y29" s="165">
        <f t="shared" si="21"/>
        <v>0</v>
      </c>
      <c r="Z29" s="165">
        <f t="shared" si="21"/>
        <v>0</v>
      </c>
      <c r="AA29" s="165">
        <f t="shared" si="21"/>
        <v>0</v>
      </c>
      <c r="AB29" s="165">
        <f t="shared" si="21"/>
        <v>0</v>
      </c>
      <c r="AC29" s="165">
        <f t="shared" si="21"/>
        <v>0</v>
      </c>
      <c r="AD29" s="165">
        <f t="shared" si="21"/>
        <v>45</v>
      </c>
      <c r="AE29" s="165">
        <f t="shared" si="21"/>
        <v>0</v>
      </c>
      <c r="AF29" s="165">
        <f>SUM(AF4:AF28)</f>
        <v>62</v>
      </c>
    </row>
    <row r="92" ht="17.25" customHeight="1" x14ac:dyDescent="0.2"/>
  </sheetData>
  <mergeCells count="45">
    <mergeCell ref="BI2:BU2"/>
    <mergeCell ref="BI3:BJ3"/>
    <mergeCell ref="BK3:BL3"/>
    <mergeCell ref="BM3:BN3"/>
    <mergeCell ref="BO3:BP3"/>
    <mergeCell ref="BQ3:BR3"/>
    <mergeCell ref="BT3:BU3"/>
    <mergeCell ref="AV2:BH2"/>
    <mergeCell ref="AV3:AW3"/>
    <mergeCell ref="AX3:AY3"/>
    <mergeCell ref="AZ3:BA3"/>
    <mergeCell ref="BB3:BC3"/>
    <mergeCell ref="BD3:BE3"/>
    <mergeCell ref="BG3:BH3"/>
    <mergeCell ref="AG3:AH3"/>
    <mergeCell ref="V2:AH2"/>
    <mergeCell ref="AI2:AU2"/>
    <mergeCell ref="AI3:AJ3"/>
    <mergeCell ref="AK3:AL3"/>
    <mergeCell ref="AM3:AN3"/>
    <mergeCell ref="AO3:AP3"/>
    <mergeCell ref="AQ3:AR3"/>
    <mergeCell ref="AT3:AU3"/>
    <mergeCell ref="X3:Y3"/>
    <mergeCell ref="Z3:AA3"/>
    <mergeCell ref="AB3:AC3"/>
    <mergeCell ref="AD3:AE3"/>
    <mergeCell ref="U2:U3"/>
    <mergeCell ref="T2:T3"/>
    <mergeCell ref="S2:S3"/>
    <mergeCell ref="R2:R3"/>
    <mergeCell ref="V3:W3"/>
    <mergeCell ref="D2:D3"/>
    <mergeCell ref="C2:C3"/>
    <mergeCell ref="B2:B3"/>
    <mergeCell ref="A2:A3"/>
    <mergeCell ref="P2:Q2"/>
    <mergeCell ref="N2:O2"/>
    <mergeCell ref="L2:M2"/>
    <mergeCell ref="J2:K2"/>
    <mergeCell ref="I2:I3"/>
    <mergeCell ref="H2:H3"/>
    <mergeCell ref="G2:G3"/>
    <mergeCell ref="F2:F3"/>
    <mergeCell ref="E2:E3"/>
  </mergeCells>
  <phoneticPr fontId="13"/>
  <hyperlinks>
    <hyperlink ref="A4" location="'1'!A1" display="'1'!A1" xr:uid="{00000000-0004-0000-0000-000000000000}"/>
    <hyperlink ref="B4" location="市交1!Print_Area" display="北札市交第1号" xr:uid="{00000000-0004-0000-0000-000001000000}"/>
    <hyperlink ref="B27" location="過1!A1" display="北旭過第1号" xr:uid="{00000000-0004-0000-0000-000002000000}"/>
    <hyperlink ref="B28" location="過2!A1" display="北旭過第2号" xr:uid="{00000000-0004-0000-0000-000003000000}"/>
    <hyperlink ref="B17" location="市交21!A1" display="北旭市交第21号" xr:uid="{00000000-0004-0000-0000-000004000000}"/>
    <hyperlink ref="B16" location="市交17!A1" display="北旭市交第17号" xr:uid="{00000000-0004-0000-0000-000005000000}"/>
    <hyperlink ref="B15" location="市交15!A1" display="北旭市交第15号" xr:uid="{00000000-0004-0000-0000-000006000000}"/>
    <hyperlink ref="B14" location="市交14!A1" display="北旭市交第14号" xr:uid="{00000000-0004-0000-0000-000007000000}"/>
    <hyperlink ref="B13" location="市交11!A1" display="北旭市交第11号" xr:uid="{00000000-0004-0000-0000-000008000000}"/>
    <hyperlink ref="B12" location="市交10!A1" display="北旭市交第10号" xr:uid="{00000000-0004-0000-0000-000009000000}"/>
    <hyperlink ref="B11" location="市交9!A1" display="北旭市交第9号" xr:uid="{00000000-0004-0000-0000-00000A000000}"/>
    <hyperlink ref="B10" location="市交8!A1" display="北旭市交第8号" xr:uid="{00000000-0004-0000-0000-00000B000000}"/>
    <hyperlink ref="B9" location="市交7!Print_Area" display="北旭市交第7号" xr:uid="{00000000-0004-0000-0000-00000C000000}"/>
    <hyperlink ref="B8" location="市交6!Print_Area" display="北旭市交第6号" xr:uid="{00000000-0004-0000-0000-00000D000000}"/>
    <hyperlink ref="B7" location="市交5!A1" display="北旭市交第5号" xr:uid="{00000000-0004-0000-0000-00000E000000}"/>
    <hyperlink ref="B6" location="市交4!A1" display="北旭市交第4号" xr:uid="{00000000-0004-0000-0000-00000F000000}"/>
    <hyperlink ref="B18" location="市交22!A1" display="北旭市交第22号" xr:uid="{00000000-0004-0000-0000-000010000000}"/>
    <hyperlink ref="B19" location="市交23!A1" display="北旭市交第23号" xr:uid="{00000000-0004-0000-0000-000011000000}"/>
    <hyperlink ref="B20" location="市交24!A1" display="北旭市交第24号" xr:uid="{00000000-0004-0000-0000-000012000000}"/>
    <hyperlink ref="B21" location="市交25!A1" display="北旭市交第25号" xr:uid="{00000000-0004-0000-0000-000013000000}"/>
    <hyperlink ref="B22" location="市交26!A1" display="北旭市交第26号" xr:uid="{00000000-0004-0000-0000-000014000000}"/>
    <hyperlink ref="B23" location="市交27!A1" display="北旭市交第27号" xr:uid="{00000000-0004-0000-0000-000015000000}"/>
    <hyperlink ref="B5" location="市交3!Print_Area" display="北札市交第3号" xr:uid="{00000000-0004-0000-0000-000016000000}"/>
    <hyperlink ref="B24" location="市交28!A1" display="北旭市交第28号" xr:uid="{00000000-0004-0000-0000-000018000000}"/>
    <hyperlink ref="B25" location="市交29!A1" display="北旭市交第29号" xr:uid="{00000000-0004-0000-0000-000019000000}"/>
    <hyperlink ref="B26" location="市交29!A1" display="北旭市交第29号" xr:uid="{DF8393F1-EA60-4D48-9ED0-0F4945963CCB}"/>
  </hyperlinks>
  <pageMargins left="0.25" right="0.25" top="0.75" bottom="0.75" header="0.3" footer="0.3"/>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8" tint="0.59999389629810485"/>
  </sheetPr>
  <dimension ref="A1:J83"/>
  <sheetViews>
    <sheetView view="pageBreakPreview" topLeftCell="A6" zoomScale="85" zoomScaleNormal="100" zoomScaleSheetLayoutView="85" workbookViewId="0">
      <selection activeCell="C25" sqref="C25:F25"/>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41912</v>
      </c>
      <c r="D3" s="20" t="s">
        <v>35</v>
      </c>
      <c r="E3" s="289">
        <v>45104</v>
      </c>
      <c r="F3" s="290"/>
    </row>
    <row r="4" spans="1:10" ht="20.100000000000001" customHeight="1" x14ac:dyDescent="0.2">
      <c r="A4" s="288"/>
      <c r="B4" s="28" t="s">
        <v>36</v>
      </c>
      <c r="C4" s="287" t="s">
        <v>269</v>
      </c>
      <c r="D4" s="287"/>
      <c r="E4" s="57">
        <v>8.1</v>
      </c>
      <c r="F4" s="51" t="s">
        <v>15</v>
      </c>
    </row>
    <row r="5" spans="1:10" ht="20.100000000000001" customHeight="1" x14ac:dyDescent="0.2">
      <c r="A5" s="288"/>
      <c r="B5" s="22" t="s">
        <v>37</v>
      </c>
      <c r="C5" s="284" t="s">
        <v>265</v>
      </c>
      <c r="D5" s="285"/>
      <c r="E5" s="285"/>
      <c r="F5" s="286"/>
      <c r="G5" s="282"/>
      <c r="H5" s="282"/>
      <c r="I5" s="282"/>
      <c r="J5" s="282"/>
    </row>
    <row r="6" spans="1:10" ht="20.100000000000001" customHeight="1" x14ac:dyDescent="0.2">
      <c r="A6" s="288"/>
      <c r="B6" s="22" t="s">
        <v>38</v>
      </c>
      <c r="C6" s="284" t="s">
        <v>270</v>
      </c>
      <c r="D6" s="285"/>
      <c r="E6" s="285"/>
      <c r="F6" s="286"/>
      <c r="G6" s="15"/>
    </row>
    <row r="7" spans="1:10" ht="20.100000000000001" customHeight="1" x14ac:dyDescent="0.2">
      <c r="A7" s="288"/>
      <c r="B7" s="22" t="s">
        <v>14</v>
      </c>
      <c r="C7" s="284" t="s">
        <v>473</v>
      </c>
      <c r="D7" s="285"/>
      <c r="E7" s="285"/>
      <c r="F7" s="286"/>
    </row>
    <row r="8" spans="1:10" ht="20.100000000000001" customHeight="1" x14ac:dyDescent="0.2">
      <c r="A8" s="27"/>
      <c r="B8" s="21"/>
      <c r="C8" s="109"/>
      <c r="D8" s="109"/>
      <c r="E8" s="58"/>
      <c r="F8" s="17"/>
      <c r="G8" s="2"/>
    </row>
    <row r="9" spans="1:10" ht="20.100000000000001" customHeight="1" x14ac:dyDescent="0.2">
      <c r="A9" s="288">
        <v>2</v>
      </c>
      <c r="B9" s="20" t="s">
        <v>16</v>
      </c>
      <c r="C9" s="24">
        <v>42979</v>
      </c>
      <c r="D9" s="20" t="s">
        <v>35</v>
      </c>
      <c r="E9" s="289" t="s">
        <v>484</v>
      </c>
      <c r="F9" s="290"/>
    </row>
    <row r="10" spans="1:10" ht="20.100000000000001" customHeight="1" x14ac:dyDescent="0.2">
      <c r="A10" s="288"/>
      <c r="B10" s="28" t="s">
        <v>36</v>
      </c>
      <c r="C10" s="287" t="s">
        <v>264</v>
      </c>
      <c r="D10" s="287"/>
      <c r="E10" s="57">
        <v>31.7</v>
      </c>
      <c r="F10" s="51" t="s">
        <v>15</v>
      </c>
    </row>
    <row r="11" spans="1:10" ht="20.100000000000001" customHeight="1" x14ac:dyDescent="0.2">
      <c r="A11" s="288"/>
      <c r="B11" s="22" t="s">
        <v>37</v>
      </c>
      <c r="C11" s="284" t="s">
        <v>265</v>
      </c>
      <c r="D11" s="285"/>
      <c r="E11" s="285"/>
      <c r="F11" s="286"/>
    </row>
    <row r="12" spans="1:10" ht="20.100000000000001" customHeight="1" x14ac:dyDescent="0.2">
      <c r="A12" s="288"/>
      <c r="B12" s="22" t="s">
        <v>38</v>
      </c>
      <c r="C12" s="284" t="s">
        <v>265</v>
      </c>
      <c r="D12" s="285"/>
      <c r="E12" s="285"/>
      <c r="F12" s="286"/>
      <c r="G12" s="283"/>
      <c r="H12" s="283"/>
      <c r="I12" s="283"/>
      <c r="J12" s="283"/>
    </row>
    <row r="13" spans="1:10" ht="20.100000000000001" customHeight="1" x14ac:dyDescent="0.2">
      <c r="A13" s="288"/>
      <c r="B13" s="22" t="s">
        <v>14</v>
      </c>
      <c r="C13" s="284" t="s">
        <v>497</v>
      </c>
      <c r="D13" s="285"/>
      <c r="E13" s="285"/>
      <c r="F13" s="286"/>
    </row>
    <row r="14" spans="1:10" ht="20.100000000000001" customHeight="1" x14ac:dyDescent="0.2">
      <c r="A14" s="27"/>
      <c r="B14" s="21"/>
      <c r="C14" s="52"/>
      <c r="D14" s="52"/>
      <c r="E14" s="58"/>
      <c r="F14" s="17"/>
      <c r="G14" s="2"/>
    </row>
    <row r="15" spans="1:10" ht="20.100000000000001" customHeight="1" x14ac:dyDescent="0.2">
      <c r="A15" s="288">
        <v>3</v>
      </c>
      <c r="B15" s="20" t="s">
        <v>16</v>
      </c>
      <c r="C15" s="24">
        <v>42979</v>
      </c>
      <c r="D15" s="20" t="s">
        <v>35</v>
      </c>
      <c r="E15" s="289" t="s">
        <v>484</v>
      </c>
      <c r="F15" s="290"/>
    </row>
    <row r="16" spans="1:10" ht="20.100000000000001" customHeight="1" x14ac:dyDescent="0.2">
      <c r="A16" s="288"/>
      <c r="B16" s="28" t="s">
        <v>36</v>
      </c>
      <c r="C16" s="287" t="s">
        <v>266</v>
      </c>
      <c r="D16" s="287"/>
      <c r="E16" s="57">
        <v>22.4</v>
      </c>
      <c r="F16" s="51" t="s">
        <v>15</v>
      </c>
    </row>
    <row r="17" spans="1:10" ht="20.100000000000001" customHeight="1" x14ac:dyDescent="0.2">
      <c r="A17" s="288"/>
      <c r="B17" s="22" t="s">
        <v>37</v>
      </c>
      <c r="C17" s="284" t="s">
        <v>265</v>
      </c>
      <c r="D17" s="285"/>
      <c r="E17" s="285"/>
      <c r="F17" s="286"/>
      <c r="G17" s="282"/>
      <c r="H17" s="282"/>
      <c r="I17" s="282"/>
      <c r="J17" s="282"/>
    </row>
    <row r="18" spans="1:10" ht="20.100000000000001" customHeight="1" x14ac:dyDescent="0.2">
      <c r="A18" s="288"/>
      <c r="B18" s="22" t="s">
        <v>38</v>
      </c>
      <c r="C18" s="284" t="s">
        <v>265</v>
      </c>
      <c r="D18" s="285"/>
      <c r="E18" s="285"/>
      <c r="F18" s="286"/>
      <c r="G18" s="15"/>
    </row>
    <row r="19" spans="1:10" ht="20.100000000000001" customHeight="1" x14ac:dyDescent="0.2">
      <c r="A19" s="288"/>
      <c r="B19" s="22" t="s">
        <v>14</v>
      </c>
      <c r="C19" s="284" t="s">
        <v>498</v>
      </c>
      <c r="D19" s="285"/>
      <c r="E19" s="285"/>
      <c r="F19" s="286"/>
    </row>
    <row r="20" spans="1:10" ht="20.100000000000001" customHeight="1" x14ac:dyDescent="0.2">
      <c r="A20" s="26"/>
      <c r="B20" s="21"/>
      <c r="C20" s="52"/>
      <c r="D20" s="52"/>
      <c r="E20" s="58"/>
      <c r="F20" s="17"/>
      <c r="G20" s="2"/>
    </row>
    <row r="21" spans="1:10" ht="20.100000000000001" customHeight="1" x14ac:dyDescent="0.2">
      <c r="A21" s="288">
        <v>4</v>
      </c>
      <c r="B21" s="20" t="s">
        <v>16</v>
      </c>
      <c r="C21" s="24">
        <v>42979</v>
      </c>
      <c r="D21" s="20" t="s">
        <v>35</v>
      </c>
      <c r="E21" s="289" t="s">
        <v>484</v>
      </c>
      <c r="F21" s="290"/>
    </row>
    <row r="22" spans="1:10" ht="20.100000000000001" customHeight="1" x14ac:dyDescent="0.2">
      <c r="A22" s="288"/>
      <c r="B22" s="28" t="s">
        <v>36</v>
      </c>
      <c r="C22" s="287" t="s">
        <v>267</v>
      </c>
      <c r="D22" s="287"/>
      <c r="E22" s="57">
        <v>33.799999999999997</v>
      </c>
      <c r="F22" s="51" t="s">
        <v>15</v>
      </c>
    </row>
    <row r="23" spans="1:10" ht="20.100000000000001" customHeight="1" x14ac:dyDescent="0.2">
      <c r="A23" s="288"/>
      <c r="B23" s="22" t="s">
        <v>37</v>
      </c>
      <c r="C23" s="284" t="s">
        <v>268</v>
      </c>
      <c r="D23" s="285"/>
      <c r="E23" s="285"/>
      <c r="F23" s="286"/>
      <c r="G23" s="282"/>
      <c r="H23" s="282"/>
      <c r="I23" s="282"/>
      <c r="J23" s="282"/>
    </row>
    <row r="24" spans="1:10" ht="20.100000000000001" customHeight="1" x14ac:dyDescent="0.2">
      <c r="A24" s="288"/>
      <c r="B24" s="22" t="s">
        <v>38</v>
      </c>
      <c r="C24" s="284" t="s">
        <v>265</v>
      </c>
      <c r="D24" s="285"/>
      <c r="E24" s="285"/>
      <c r="F24" s="286"/>
      <c r="G24" s="15"/>
    </row>
    <row r="25" spans="1:10" ht="20.100000000000001" customHeight="1" x14ac:dyDescent="0.2">
      <c r="A25" s="288"/>
      <c r="B25" s="22" t="s">
        <v>14</v>
      </c>
      <c r="C25" s="284" t="s">
        <v>499</v>
      </c>
      <c r="D25" s="285"/>
      <c r="E25" s="285"/>
      <c r="F25" s="286"/>
    </row>
    <row r="26" spans="1:10" ht="20.100000000000001" customHeight="1" x14ac:dyDescent="0.2">
      <c r="A26" s="26"/>
      <c r="B26" s="21"/>
      <c r="C26" s="52"/>
      <c r="D26" s="52"/>
      <c r="E26" s="58"/>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57"/>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58"/>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57"/>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58"/>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57"/>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58"/>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57"/>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58"/>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57"/>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58"/>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57"/>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57"/>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58"/>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57"/>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57"/>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58"/>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57"/>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21:A25"/>
    <mergeCell ref="E21:F21"/>
    <mergeCell ref="C22:D22"/>
    <mergeCell ref="C23:F23"/>
    <mergeCell ref="G23:J23"/>
    <mergeCell ref="C24:F24"/>
    <mergeCell ref="C25:F25"/>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15:A19"/>
    <mergeCell ref="E15:F15"/>
    <mergeCell ref="C16:D16"/>
    <mergeCell ref="C17:F17"/>
    <mergeCell ref="G17:J17"/>
    <mergeCell ref="C18:F18"/>
    <mergeCell ref="C19:F19"/>
    <mergeCell ref="A3:A7"/>
    <mergeCell ref="E3:F3"/>
    <mergeCell ref="C4:D4"/>
    <mergeCell ref="C5:F5"/>
    <mergeCell ref="G5:J5"/>
    <mergeCell ref="C6:F6"/>
    <mergeCell ref="C7:F7"/>
    <mergeCell ref="E1:F1"/>
    <mergeCell ref="A2:F2"/>
    <mergeCell ref="A9:A13"/>
    <mergeCell ref="E9:F9"/>
    <mergeCell ref="C10:D10"/>
    <mergeCell ref="C11:F11"/>
    <mergeCell ref="C12:F12"/>
    <mergeCell ref="G12:J12"/>
    <mergeCell ref="C13:F13"/>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8" tint="0.59999389629810485"/>
  </sheetPr>
  <dimension ref="A1:Y38"/>
  <sheetViews>
    <sheetView view="pageBreakPreview" topLeftCell="A3" zoomScale="70" zoomScaleNormal="100" zoomScaleSheetLayoutView="70" workbookViewId="0">
      <selection activeCell="J12" sqref="J12:K12"/>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168</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45287</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南富良野町</v>
      </c>
      <c r="E6" s="257"/>
      <c r="F6" s="257"/>
      <c r="G6" s="257"/>
      <c r="H6" s="257"/>
      <c r="I6" s="257"/>
      <c r="J6" s="257"/>
      <c r="K6" s="258"/>
    </row>
    <row r="7" spans="1:25" ht="30" customHeight="1" x14ac:dyDescent="0.2">
      <c r="A7" s="238" t="s">
        <v>9</v>
      </c>
      <c r="B7" s="239"/>
      <c r="C7" s="239"/>
      <c r="D7" s="256" t="str">
        <f>VLOOKUP($D$2,交通空白!$B$4:$U$28,6,FALSE)</f>
        <v>町長　髙橋　秀樹</v>
      </c>
      <c r="E7" s="257"/>
      <c r="F7" s="257"/>
      <c r="G7" s="257"/>
      <c r="H7" s="257"/>
      <c r="I7" s="257"/>
      <c r="J7" s="257"/>
      <c r="K7" s="258"/>
    </row>
    <row r="8" spans="1:25" ht="30" customHeight="1" x14ac:dyDescent="0.2">
      <c r="A8" s="238" t="s">
        <v>25</v>
      </c>
      <c r="B8" s="239"/>
      <c r="C8" s="239"/>
      <c r="D8" s="256" t="str">
        <f>VLOOKUP($D$2,交通空白!$B$4:$U$28,8,FALSE)</f>
        <v xml:space="preserve">空知郡南富良野町字幾寅８６７番地 </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南富良野町役場建設課</v>
      </c>
      <c r="E12" s="271"/>
      <c r="F12" s="272" t="str">
        <f>VLOOKUP($D$2,交通空白!$B$4:$U$28,10,FALSE)</f>
        <v>空知郡南富良野町幾寅８６７番地</v>
      </c>
      <c r="G12" s="272"/>
      <c r="H12" s="271" t="s">
        <v>512</v>
      </c>
      <c r="I12" s="271"/>
      <c r="J12" s="272" t="str">
        <f>VLOOKUP($D$2,交通空白!$B$4:$U$28,10,FALSE)</f>
        <v>空知郡南富良野町幾寅８６７番地</v>
      </c>
      <c r="K12" s="317"/>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9路線　詳細別紙</v>
      </c>
      <c r="E14" s="240"/>
      <c r="F14" s="240"/>
      <c r="G14" s="240"/>
      <c r="H14" s="240"/>
      <c r="I14" s="240"/>
      <c r="J14" s="240"/>
      <c r="K14" s="241"/>
      <c r="O14" s="45"/>
      <c r="X14" s="45"/>
      <c r="Y14"/>
    </row>
    <row r="15" spans="1:25" ht="39.75" customHeight="1" x14ac:dyDescent="0.2">
      <c r="A15" s="253" t="s">
        <v>21</v>
      </c>
      <c r="B15" s="254"/>
      <c r="C15" s="254"/>
      <c r="D15" s="316" t="str">
        <f>VLOOKUP($D$2,交通空白!$B$4:$U$28,18,FALSE)</f>
        <v>地域住民(※)又は観光旅客その他の当該地域を来訪するもの　　　　　　　　　　　　　　　　　　　　　　　　　　　　　　　　　　※南富良野町民の他、占冠村民の利用も可能とする。</v>
      </c>
      <c r="E15" s="316"/>
      <c r="F15" s="316"/>
      <c r="G15" s="316"/>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南富良野町役場建設課</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4</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f>VLOOKUP($D$2,交通空白!$B:$BU,31,FALSE)</f>
        <v>0</v>
      </c>
      <c r="K24" s="132">
        <f>SUM(E24:I24)</f>
        <v>0</v>
      </c>
    </row>
    <row r="25" spans="1:24" ht="14.25" customHeight="1" x14ac:dyDescent="0.2">
      <c r="A25" s="222"/>
      <c r="B25" s="223"/>
      <c r="C25" s="226" t="s">
        <v>511</v>
      </c>
      <c r="D25" s="227"/>
      <c r="E25" s="6"/>
      <c r="F25" s="6"/>
      <c r="G25" s="6"/>
      <c r="H25" s="6"/>
      <c r="I25" s="6"/>
      <c r="J25" s="6"/>
      <c r="K25" s="130"/>
    </row>
    <row r="26" spans="1:24" ht="14.4" x14ac:dyDescent="0.2">
      <c r="A26" s="222"/>
      <c r="B26" s="223"/>
      <c r="C26" s="228"/>
      <c r="D26" s="229"/>
      <c r="E26" s="5">
        <v>0</v>
      </c>
      <c r="F26" s="5">
        <v>0</v>
      </c>
      <c r="G26" s="5">
        <v>0</v>
      </c>
      <c r="H26" s="5">
        <v>0</v>
      </c>
      <c r="I26" s="5">
        <v>0</v>
      </c>
      <c r="J26" s="5">
        <v>6</v>
      </c>
      <c r="K26" s="131">
        <v>6</v>
      </c>
    </row>
    <row r="27" spans="1:24" ht="14.4" x14ac:dyDescent="0.2">
      <c r="A27" s="224"/>
      <c r="B27" s="225"/>
      <c r="C27" s="230"/>
      <c r="D27" s="231"/>
      <c r="E27" s="5">
        <v>0</v>
      </c>
      <c r="F27" s="5">
        <v>0</v>
      </c>
      <c r="G27" s="5">
        <v>0</v>
      </c>
      <c r="H27" s="5">
        <v>0</v>
      </c>
      <c r="I27" s="5">
        <v>0</v>
      </c>
      <c r="J27" s="5">
        <v>0</v>
      </c>
      <c r="K27" s="132">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4</v>
      </c>
      <c r="J35" s="5">
        <f t="shared" si="0"/>
        <v>6</v>
      </c>
      <c r="K35" s="131">
        <f>SUM(E35:J35)</f>
        <v>10</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A00-000000000000}">
      <formula1>"○"</formula1>
    </dataValidation>
    <dataValidation type="list" allowBlank="1" showInputMessage="1" sqref="A22:B33" xr:uid="{00000000-0002-0000-0A00-000001000000}">
      <formula1>"交通空白地有償運送,福祉有償運送"</formula1>
    </dataValidation>
    <dataValidation allowBlank="1" showInputMessage="1" sqref="D2:K2" xr:uid="{00000000-0002-0000-0A00-000002000000}"/>
  </dataValidations>
  <hyperlinks>
    <hyperlink ref="O1:Q1" location="交通空白!A1" display="目次へ" xr:uid="{00000000-0004-0000-0A00-000000000000}"/>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8" tint="0.59999389629810485"/>
    <pageSetUpPr fitToPage="1"/>
  </sheetPr>
  <dimension ref="A1:J55"/>
  <sheetViews>
    <sheetView view="pageBreakPreview" zoomScale="85" zoomScaleNormal="100" zoomScaleSheetLayoutView="85" workbookViewId="0">
      <selection activeCell="C48" sqref="C48:F48"/>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289">
        <v>42372</v>
      </c>
      <c r="F3" s="290"/>
    </row>
    <row r="4" spans="1:10" ht="20.100000000000001" customHeight="1" x14ac:dyDescent="0.2">
      <c r="A4" s="288"/>
      <c r="B4" s="28" t="s">
        <v>36</v>
      </c>
      <c r="C4" s="287" t="s">
        <v>271</v>
      </c>
      <c r="D4" s="287"/>
      <c r="E4" s="57">
        <v>28.4</v>
      </c>
      <c r="F4" s="51" t="s">
        <v>15</v>
      </c>
    </row>
    <row r="5" spans="1:10" ht="20.100000000000001" customHeight="1" x14ac:dyDescent="0.2">
      <c r="A5" s="288"/>
      <c r="B5" s="22" t="s">
        <v>37</v>
      </c>
      <c r="C5" s="284" t="s">
        <v>272</v>
      </c>
      <c r="D5" s="285"/>
      <c r="E5" s="285"/>
      <c r="F5" s="286"/>
    </row>
    <row r="6" spans="1:10" ht="20.100000000000001" customHeight="1" x14ac:dyDescent="0.2">
      <c r="A6" s="288"/>
      <c r="B6" s="22" t="s">
        <v>38</v>
      </c>
      <c r="C6" s="284" t="s">
        <v>273</v>
      </c>
      <c r="D6" s="285"/>
      <c r="E6" s="285"/>
      <c r="F6" s="286"/>
      <c r="G6" s="283"/>
      <c r="H6" s="283"/>
      <c r="I6" s="283"/>
      <c r="J6" s="283"/>
    </row>
    <row r="7" spans="1:10" ht="20.100000000000001" customHeight="1" x14ac:dyDescent="0.2">
      <c r="A7" s="288"/>
      <c r="B7" s="22" t="s">
        <v>14</v>
      </c>
      <c r="C7" s="284" t="s">
        <v>274</v>
      </c>
      <c r="D7" s="285"/>
      <c r="E7" s="285"/>
      <c r="F7" s="286"/>
    </row>
    <row r="8" spans="1:10" ht="20.100000000000001" customHeight="1" x14ac:dyDescent="0.2">
      <c r="A8" s="27"/>
      <c r="B8" s="21"/>
      <c r="C8" s="52"/>
      <c r="D8" s="52"/>
      <c r="E8" s="58"/>
      <c r="F8" s="17"/>
      <c r="G8" s="2"/>
    </row>
    <row r="9" spans="1:10" ht="20.100000000000001" customHeight="1" x14ac:dyDescent="0.2">
      <c r="A9" s="288">
        <v>2</v>
      </c>
      <c r="B9" s="20" t="s">
        <v>16</v>
      </c>
      <c r="C9" s="24">
        <v>38991</v>
      </c>
      <c r="D9" s="20" t="s">
        <v>35</v>
      </c>
      <c r="E9" s="289">
        <v>39722</v>
      </c>
      <c r="F9" s="290"/>
    </row>
    <row r="10" spans="1:10" ht="20.100000000000001" customHeight="1" x14ac:dyDescent="0.2">
      <c r="A10" s="288"/>
      <c r="B10" s="28" t="s">
        <v>36</v>
      </c>
      <c r="C10" s="287" t="s">
        <v>275</v>
      </c>
      <c r="D10" s="287"/>
      <c r="E10" s="57">
        <v>28.8</v>
      </c>
      <c r="F10" s="51" t="s">
        <v>15</v>
      </c>
    </row>
    <row r="11" spans="1:10" ht="20.100000000000001" customHeight="1" x14ac:dyDescent="0.2">
      <c r="A11" s="288"/>
      <c r="B11" s="22" t="s">
        <v>37</v>
      </c>
      <c r="C11" s="284" t="s">
        <v>276</v>
      </c>
      <c r="D11" s="285"/>
      <c r="E11" s="285"/>
      <c r="F11" s="286"/>
      <c r="G11" s="282"/>
      <c r="H11" s="282"/>
      <c r="I11" s="282"/>
      <c r="J11" s="282"/>
    </row>
    <row r="12" spans="1:10" ht="20.100000000000001" customHeight="1" x14ac:dyDescent="0.2">
      <c r="A12" s="288"/>
      <c r="B12" s="22" t="s">
        <v>38</v>
      </c>
      <c r="C12" s="284" t="s">
        <v>277</v>
      </c>
      <c r="D12" s="285"/>
      <c r="E12" s="285"/>
      <c r="F12" s="286"/>
      <c r="G12" s="15"/>
    </row>
    <row r="13" spans="1:10" ht="20.100000000000001" customHeight="1" x14ac:dyDescent="0.2">
      <c r="A13" s="288"/>
      <c r="B13" s="22" t="s">
        <v>14</v>
      </c>
      <c r="C13" s="284" t="s">
        <v>274</v>
      </c>
      <c r="D13" s="285"/>
      <c r="E13" s="285"/>
      <c r="F13" s="286"/>
    </row>
    <row r="14" spans="1:10" ht="20.100000000000001" customHeight="1" x14ac:dyDescent="0.2">
      <c r="A14" s="26"/>
      <c r="B14" s="21"/>
      <c r="C14" s="52"/>
      <c r="D14" s="52"/>
      <c r="E14" s="58"/>
      <c r="F14" s="17"/>
      <c r="G14" s="2"/>
    </row>
    <row r="15" spans="1:10" ht="20.100000000000001" customHeight="1" x14ac:dyDescent="0.2">
      <c r="A15" s="288">
        <v>3</v>
      </c>
      <c r="B15" s="20" t="s">
        <v>16</v>
      </c>
      <c r="C15" s="24">
        <v>38991</v>
      </c>
      <c r="D15" s="20" t="s">
        <v>35</v>
      </c>
      <c r="E15" s="289">
        <v>43009</v>
      </c>
      <c r="F15" s="290"/>
    </row>
    <row r="16" spans="1:10" ht="20.100000000000001" customHeight="1" x14ac:dyDescent="0.2">
      <c r="A16" s="288"/>
      <c r="B16" s="28" t="s">
        <v>36</v>
      </c>
      <c r="C16" s="287" t="s">
        <v>278</v>
      </c>
      <c r="D16" s="287"/>
      <c r="E16" s="57">
        <v>32.1</v>
      </c>
      <c r="F16" s="51" t="s">
        <v>15</v>
      </c>
    </row>
    <row r="17" spans="1:10" ht="20.100000000000001" customHeight="1" x14ac:dyDescent="0.2">
      <c r="A17" s="288"/>
      <c r="B17" s="22" t="s">
        <v>37</v>
      </c>
      <c r="C17" s="284" t="s">
        <v>279</v>
      </c>
      <c r="D17" s="285"/>
      <c r="E17" s="285"/>
      <c r="F17" s="286"/>
      <c r="G17" s="282"/>
      <c r="H17" s="282"/>
      <c r="I17" s="282"/>
      <c r="J17" s="282"/>
    </row>
    <row r="18" spans="1:10" ht="20.100000000000001" customHeight="1" x14ac:dyDescent="0.2">
      <c r="A18" s="288"/>
      <c r="B18" s="22" t="s">
        <v>38</v>
      </c>
      <c r="C18" s="284" t="s">
        <v>280</v>
      </c>
      <c r="D18" s="285"/>
      <c r="E18" s="285"/>
      <c r="F18" s="286"/>
      <c r="G18" s="15"/>
    </row>
    <row r="19" spans="1:10" ht="20.100000000000001" customHeight="1" x14ac:dyDescent="0.2">
      <c r="A19" s="288"/>
      <c r="B19" s="22" t="s">
        <v>14</v>
      </c>
      <c r="C19" s="284" t="s">
        <v>281</v>
      </c>
      <c r="D19" s="285"/>
      <c r="E19" s="285"/>
      <c r="F19" s="286"/>
    </row>
    <row r="20" spans="1:10" ht="20.100000000000001" customHeight="1" x14ac:dyDescent="0.2">
      <c r="A20" s="26"/>
      <c r="B20" s="21"/>
      <c r="C20" s="52"/>
      <c r="D20" s="52"/>
      <c r="E20" s="58"/>
      <c r="F20" s="17"/>
      <c r="G20" s="2"/>
    </row>
    <row r="21" spans="1:10" ht="20.100000000000001" customHeight="1" x14ac:dyDescent="0.2">
      <c r="A21" s="288">
        <v>4</v>
      </c>
      <c r="B21" s="20" t="s">
        <v>16</v>
      </c>
      <c r="C21" s="24">
        <v>38991</v>
      </c>
      <c r="D21" s="20" t="s">
        <v>35</v>
      </c>
      <c r="E21" s="289">
        <v>39722</v>
      </c>
      <c r="F21" s="290"/>
    </row>
    <row r="22" spans="1:10" ht="20.100000000000001" customHeight="1" x14ac:dyDescent="0.2">
      <c r="A22" s="288"/>
      <c r="B22" s="28" t="s">
        <v>36</v>
      </c>
      <c r="C22" s="287" t="s">
        <v>282</v>
      </c>
      <c r="D22" s="287"/>
      <c r="E22" s="57">
        <v>31.4</v>
      </c>
      <c r="F22" s="51" t="s">
        <v>15</v>
      </c>
    </row>
    <row r="23" spans="1:10" ht="20.100000000000001" customHeight="1" x14ac:dyDescent="0.2">
      <c r="A23" s="288"/>
      <c r="B23" s="22" t="s">
        <v>37</v>
      </c>
      <c r="C23" s="284" t="s">
        <v>279</v>
      </c>
      <c r="D23" s="285"/>
      <c r="E23" s="285"/>
      <c r="F23" s="286"/>
      <c r="G23" s="282"/>
      <c r="H23" s="282"/>
      <c r="I23" s="282"/>
      <c r="J23" s="282"/>
    </row>
    <row r="24" spans="1:10" ht="20.100000000000001" customHeight="1" x14ac:dyDescent="0.2">
      <c r="A24" s="288"/>
      <c r="B24" s="22" t="s">
        <v>38</v>
      </c>
      <c r="C24" s="284" t="s">
        <v>280</v>
      </c>
      <c r="D24" s="285"/>
      <c r="E24" s="285"/>
      <c r="F24" s="286"/>
      <c r="G24" s="15"/>
    </row>
    <row r="25" spans="1:10" ht="20.100000000000001" customHeight="1" x14ac:dyDescent="0.2">
      <c r="A25" s="288"/>
      <c r="B25" s="22" t="s">
        <v>14</v>
      </c>
      <c r="C25" s="284" t="s">
        <v>283</v>
      </c>
      <c r="D25" s="285"/>
      <c r="E25" s="285"/>
      <c r="F25" s="286"/>
    </row>
    <row r="26" spans="1:10" ht="20.100000000000001" customHeight="1" x14ac:dyDescent="0.2">
      <c r="A26" s="26"/>
      <c r="B26" s="21"/>
      <c r="C26" s="52"/>
      <c r="D26" s="52"/>
      <c r="E26" s="58"/>
      <c r="F26" s="17"/>
      <c r="G26" s="2"/>
    </row>
    <row r="27" spans="1:10" ht="20.100000000000001" customHeight="1" x14ac:dyDescent="0.2">
      <c r="A27" s="288">
        <v>5</v>
      </c>
      <c r="B27" s="20" t="s">
        <v>16</v>
      </c>
      <c r="C27" s="24">
        <v>44497</v>
      </c>
      <c r="D27" s="20" t="s">
        <v>35</v>
      </c>
      <c r="E27" s="289"/>
      <c r="F27" s="290"/>
    </row>
    <row r="28" spans="1:10" ht="20.100000000000001" customHeight="1" x14ac:dyDescent="0.2">
      <c r="A28" s="288"/>
      <c r="B28" s="28" t="s">
        <v>36</v>
      </c>
      <c r="C28" s="287" t="s">
        <v>427</v>
      </c>
      <c r="D28" s="287"/>
      <c r="E28" s="57">
        <v>33.1</v>
      </c>
      <c r="F28" s="51" t="s">
        <v>15</v>
      </c>
    </row>
    <row r="29" spans="1:10" ht="20.100000000000001" customHeight="1" x14ac:dyDescent="0.2">
      <c r="A29" s="288"/>
      <c r="B29" s="22" t="s">
        <v>37</v>
      </c>
      <c r="C29" s="284" t="s">
        <v>279</v>
      </c>
      <c r="D29" s="285"/>
      <c r="E29" s="285"/>
      <c r="F29" s="286"/>
    </row>
    <row r="30" spans="1:10" ht="20.100000000000001" customHeight="1" x14ac:dyDescent="0.2">
      <c r="A30" s="288"/>
      <c r="B30" s="22" t="s">
        <v>38</v>
      </c>
      <c r="C30" s="284" t="s">
        <v>280</v>
      </c>
      <c r="D30" s="285"/>
      <c r="E30" s="285"/>
      <c r="F30" s="286"/>
      <c r="G30" s="282"/>
      <c r="H30" s="282"/>
      <c r="I30" s="282"/>
      <c r="J30" s="282"/>
    </row>
    <row r="31" spans="1:10" ht="20.100000000000001" customHeight="1" x14ac:dyDescent="0.2">
      <c r="A31" s="288"/>
      <c r="B31" s="22" t="s">
        <v>14</v>
      </c>
      <c r="C31" s="284" t="s">
        <v>281</v>
      </c>
      <c r="D31" s="285"/>
      <c r="E31" s="285"/>
      <c r="F31" s="286"/>
      <c r="G31" s="15"/>
    </row>
    <row r="32" spans="1:10" ht="20.100000000000001" customHeight="1" x14ac:dyDescent="0.2">
      <c r="A32" s="26"/>
      <c r="B32" s="21"/>
      <c r="C32" s="52"/>
      <c r="D32" s="52"/>
      <c r="E32" s="58"/>
      <c r="F32" s="17"/>
      <c r="G32" s="2"/>
    </row>
    <row r="33" spans="1:10" ht="20.100000000000001" customHeight="1" x14ac:dyDescent="0.2">
      <c r="A33" s="288">
        <v>6</v>
      </c>
      <c r="B33" s="20" t="s">
        <v>16</v>
      </c>
      <c r="C33" s="24">
        <v>41485</v>
      </c>
      <c r="D33" s="20" t="s">
        <v>35</v>
      </c>
      <c r="E33" s="289">
        <v>41505</v>
      </c>
      <c r="F33" s="290"/>
    </row>
    <row r="34" spans="1:10" ht="20.100000000000001" customHeight="1" x14ac:dyDescent="0.2">
      <c r="A34" s="288"/>
      <c r="B34" s="28" t="s">
        <v>36</v>
      </c>
      <c r="C34" s="284" t="s">
        <v>284</v>
      </c>
      <c r="D34" s="286"/>
      <c r="E34" s="57">
        <v>28.2</v>
      </c>
      <c r="F34" s="161" t="s">
        <v>15</v>
      </c>
    </row>
    <row r="35" spans="1:10" ht="20.100000000000001" customHeight="1" x14ac:dyDescent="0.2">
      <c r="A35" s="288"/>
      <c r="B35" s="22" t="s">
        <v>37</v>
      </c>
      <c r="C35" s="284" t="s">
        <v>272</v>
      </c>
      <c r="D35" s="285"/>
      <c r="E35" s="285"/>
      <c r="F35" s="286"/>
    </row>
    <row r="36" spans="1:10" ht="20.100000000000001" customHeight="1" x14ac:dyDescent="0.2">
      <c r="A36" s="288"/>
      <c r="B36" s="22" t="s">
        <v>38</v>
      </c>
      <c r="C36" s="284" t="s">
        <v>285</v>
      </c>
      <c r="D36" s="285"/>
      <c r="E36" s="285"/>
      <c r="F36" s="286"/>
      <c r="G36" s="282"/>
      <c r="H36" s="282"/>
      <c r="I36" s="282"/>
      <c r="J36" s="282"/>
    </row>
    <row r="37" spans="1:10" ht="20.100000000000001" customHeight="1" x14ac:dyDescent="0.2">
      <c r="A37" s="288"/>
      <c r="B37" s="22" t="s">
        <v>14</v>
      </c>
      <c r="C37" s="284" t="s">
        <v>286</v>
      </c>
      <c r="D37" s="285"/>
      <c r="E37" s="285"/>
      <c r="F37" s="286"/>
      <c r="G37" s="15"/>
    </row>
    <row r="38" spans="1:10" ht="20.100000000000001" customHeight="1" x14ac:dyDescent="0.2">
      <c r="A38" s="26"/>
      <c r="B38" s="21"/>
      <c r="C38" s="140"/>
      <c r="D38" s="140"/>
      <c r="E38" s="58"/>
      <c r="F38" s="17"/>
      <c r="G38" s="2"/>
    </row>
    <row r="39" spans="1:10" ht="20.100000000000001" customHeight="1" x14ac:dyDescent="0.2">
      <c r="A39" s="318">
        <v>7</v>
      </c>
      <c r="B39" s="20" t="s">
        <v>16</v>
      </c>
      <c r="C39" s="24">
        <v>41485</v>
      </c>
      <c r="D39" s="20" t="s">
        <v>35</v>
      </c>
      <c r="E39" s="289">
        <v>41505</v>
      </c>
      <c r="F39" s="290"/>
      <c r="G39" s="141"/>
      <c r="H39" s="141"/>
      <c r="I39" s="141"/>
      <c r="J39" s="141"/>
    </row>
    <row r="40" spans="1:10" ht="20.100000000000001" customHeight="1" x14ac:dyDescent="0.2">
      <c r="A40" s="319"/>
      <c r="B40" s="28" t="s">
        <v>36</v>
      </c>
      <c r="C40" s="284" t="s">
        <v>287</v>
      </c>
      <c r="D40" s="286"/>
      <c r="E40" s="57">
        <v>21.8</v>
      </c>
      <c r="F40" s="161" t="s">
        <v>15</v>
      </c>
    </row>
    <row r="41" spans="1:10" ht="20.100000000000001" customHeight="1" x14ac:dyDescent="0.2">
      <c r="A41" s="319"/>
      <c r="B41" s="22" t="s">
        <v>37</v>
      </c>
      <c r="C41" s="284" t="s">
        <v>279</v>
      </c>
      <c r="D41" s="285"/>
      <c r="E41" s="285"/>
      <c r="F41" s="286"/>
    </row>
    <row r="42" spans="1:10" ht="20.100000000000001" customHeight="1" x14ac:dyDescent="0.2">
      <c r="A42" s="319"/>
      <c r="B42" s="22" t="s">
        <v>38</v>
      </c>
      <c r="C42" s="284" t="s">
        <v>285</v>
      </c>
      <c r="D42" s="285"/>
      <c r="E42" s="285"/>
      <c r="F42" s="286"/>
      <c r="G42" s="141"/>
      <c r="H42" s="141"/>
      <c r="I42" s="141"/>
      <c r="J42" s="141"/>
    </row>
    <row r="43" spans="1:10" ht="20.100000000000001" customHeight="1" x14ac:dyDescent="0.2">
      <c r="A43" s="320"/>
      <c r="B43" s="22" t="s">
        <v>14</v>
      </c>
      <c r="C43" s="284" t="s">
        <v>288</v>
      </c>
      <c r="D43" s="285"/>
      <c r="E43" s="285"/>
      <c r="F43" s="286"/>
      <c r="G43" s="141"/>
      <c r="H43" s="141"/>
      <c r="I43" s="141"/>
      <c r="J43" s="141"/>
    </row>
    <row r="44" spans="1:10" ht="20.100000000000001" customHeight="1" x14ac:dyDescent="0.2">
      <c r="A44" s="26"/>
      <c r="B44" s="148"/>
      <c r="C44" s="149"/>
      <c r="D44" s="149"/>
      <c r="E44" s="150"/>
      <c r="F44" s="151"/>
      <c r="G44" s="2"/>
    </row>
    <row r="45" spans="1:10" ht="20.100000000000001" customHeight="1" x14ac:dyDescent="0.2">
      <c r="A45" s="318">
        <v>8</v>
      </c>
      <c r="B45" s="20" t="s">
        <v>16</v>
      </c>
      <c r="C45" s="24">
        <v>45324</v>
      </c>
      <c r="D45" s="20" t="s">
        <v>35</v>
      </c>
      <c r="E45" s="289"/>
      <c r="F45" s="290"/>
    </row>
    <row r="46" spans="1:10" ht="20.100000000000001" customHeight="1" x14ac:dyDescent="0.2">
      <c r="A46" s="319"/>
      <c r="B46" s="28" t="s">
        <v>36</v>
      </c>
      <c r="C46" s="284" t="s">
        <v>513</v>
      </c>
      <c r="D46" s="286"/>
      <c r="E46" s="57">
        <v>36.799999999999997</v>
      </c>
      <c r="F46" s="179" t="s">
        <v>15</v>
      </c>
    </row>
    <row r="47" spans="1:10" ht="20.100000000000001" customHeight="1" x14ac:dyDescent="0.2">
      <c r="A47" s="319"/>
      <c r="B47" s="22" t="s">
        <v>515</v>
      </c>
      <c r="C47" s="284" t="s">
        <v>516</v>
      </c>
      <c r="D47" s="285"/>
      <c r="E47" s="285"/>
      <c r="F47" s="286"/>
    </row>
    <row r="48" spans="1:10" ht="20.100000000000001" customHeight="1" x14ac:dyDescent="0.2">
      <c r="A48" s="319"/>
      <c r="B48" s="22" t="s">
        <v>38</v>
      </c>
      <c r="C48" s="284" t="s">
        <v>517</v>
      </c>
      <c r="D48" s="285"/>
      <c r="E48" s="285"/>
      <c r="F48" s="286"/>
    </row>
    <row r="49" spans="1:6" ht="20.100000000000001" customHeight="1" x14ac:dyDescent="0.2">
      <c r="A49" s="320"/>
      <c r="B49" s="22" t="s">
        <v>14</v>
      </c>
      <c r="C49" s="321" t="s">
        <v>518</v>
      </c>
      <c r="D49" s="322"/>
      <c r="E49" s="322"/>
      <c r="F49" s="323"/>
    </row>
    <row r="51" spans="1:6" ht="20.100000000000001" customHeight="1" x14ac:dyDescent="0.2">
      <c r="A51" s="318">
        <v>9</v>
      </c>
      <c r="B51" s="20" t="s">
        <v>16</v>
      </c>
      <c r="C51" s="24">
        <v>45324</v>
      </c>
      <c r="D51" s="20" t="s">
        <v>35</v>
      </c>
      <c r="E51" s="289"/>
      <c r="F51" s="290"/>
    </row>
    <row r="52" spans="1:6" ht="20.100000000000001" customHeight="1" x14ac:dyDescent="0.2">
      <c r="A52" s="319"/>
      <c r="B52" s="28" t="s">
        <v>36</v>
      </c>
      <c r="C52" s="284" t="s">
        <v>514</v>
      </c>
      <c r="D52" s="286"/>
      <c r="E52" s="57">
        <v>31.9</v>
      </c>
      <c r="F52" s="179" t="s">
        <v>15</v>
      </c>
    </row>
    <row r="53" spans="1:6" ht="20.100000000000001" customHeight="1" x14ac:dyDescent="0.2">
      <c r="A53" s="319"/>
      <c r="B53" s="22" t="s">
        <v>37</v>
      </c>
      <c r="C53" s="284" t="s">
        <v>519</v>
      </c>
      <c r="D53" s="285"/>
      <c r="E53" s="285"/>
      <c r="F53" s="286"/>
    </row>
    <row r="54" spans="1:6" ht="20.100000000000001" customHeight="1" x14ac:dyDescent="0.2">
      <c r="A54" s="319"/>
      <c r="B54" s="22" t="s">
        <v>38</v>
      </c>
      <c r="C54" s="284" t="s">
        <v>520</v>
      </c>
      <c r="D54" s="285"/>
      <c r="E54" s="285"/>
      <c r="F54" s="286"/>
    </row>
    <row r="55" spans="1:6" ht="20.100000000000001" customHeight="1" x14ac:dyDescent="0.2">
      <c r="A55" s="320"/>
      <c r="B55" s="22" t="s">
        <v>14</v>
      </c>
      <c r="C55" s="284" t="s">
        <v>521</v>
      </c>
      <c r="D55" s="285"/>
      <c r="E55" s="285"/>
      <c r="F55" s="286"/>
    </row>
  </sheetData>
  <mergeCells count="62">
    <mergeCell ref="C43:F43"/>
    <mergeCell ref="A39:A43"/>
    <mergeCell ref="E39:F39"/>
    <mergeCell ref="C40:D40"/>
    <mergeCell ref="C41:F41"/>
    <mergeCell ref="C42:F42"/>
    <mergeCell ref="G36:J36"/>
    <mergeCell ref="C37:F37"/>
    <mergeCell ref="A27:A31"/>
    <mergeCell ref="E27:F27"/>
    <mergeCell ref="C28:D28"/>
    <mergeCell ref="C29:F29"/>
    <mergeCell ref="C30:F30"/>
    <mergeCell ref="G30:J30"/>
    <mergeCell ref="C31:F31"/>
    <mergeCell ref="A33:A37"/>
    <mergeCell ref="E33:F33"/>
    <mergeCell ref="C34:D34"/>
    <mergeCell ref="C35:F35"/>
    <mergeCell ref="C36:F36"/>
    <mergeCell ref="G23:J23"/>
    <mergeCell ref="C24:F24"/>
    <mergeCell ref="C25:F25"/>
    <mergeCell ref="A15:A19"/>
    <mergeCell ref="E15:F15"/>
    <mergeCell ref="C16:D16"/>
    <mergeCell ref="C17:F17"/>
    <mergeCell ref="G17:J17"/>
    <mergeCell ref="C18:F18"/>
    <mergeCell ref="C19:F19"/>
    <mergeCell ref="A21:A25"/>
    <mergeCell ref="E21:F21"/>
    <mergeCell ref="C22:D22"/>
    <mergeCell ref="C23:F23"/>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 ref="A45:A49"/>
    <mergeCell ref="E45:F45"/>
    <mergeCell ref="C46:D46"/>
    <mergeCell ref="C47:F47"/>
    <mergeCell ref="C48:F48"/>
    <mergeCell ref="C49:F49"/>
    <mergeCell ref="A51:A55"/>
    <mergeCell ref="E51:F51"/>
    <mergeCell ref="C52:D52"/>
    <mergeCell ref="C53:F53"/>
    <mergeCell ref="C54:F54"/>
    <mergeCell ref="C55:F55"/>
  </mergeCells>
  <phoneticPr fontId="5"/>
  <pageMargins left="0.7" right="0.7" top="0.75" bottom="0.75" header="0.3" footer="0.3"/>
  <pageSetup paperSize="9" scale="70"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8" tint="0.59999389629810485"/>
  </sheetPr>
  <dimension ref="A1:Y38"/>
  <sheetViews>
    <sheetView view="pageBreakPreview" topLeftCell="A6" zoomScale="70" zoomScaleNormal="100" zoomScaleSheetLayoutView="70" workbookViewId="0">
      <selection activeCell="D12" sqref="D12:E12"/>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167</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45175</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和寒町</v>
      </c>
      <c r="E6" s="257"/>
      <c r="F6" s="257"/>
      <c r="G6" s="257"/>
      <c r="H6" s="257"/>
      <c r="I6" s="257"/>
      <c r="J6" s="257"/>
      <c r="K6" s="258"/>
    </row>
    <row r="7" spans="1:25" ht="30" customHeight="1" x14ac:dyDescent="0.2">
      <c r="A7" s="238" t="s">
        <v>9</v>
      </c>
      <c r="B7" s="239"/>
      <c r="C7" s="239"/>
      <c r="D7" s="256" t="str">
        <f>VLOOKUP($D$2,交通空白!$B$4:$U$28,6,FALSE)</f>
        <v>町長　奥山　盛</v>
      </c>
      <c r="E7" s="257"/>
      <c r="F7" s="257"/>
      <c r="G7" s="257"/>
      <c r="H7" s="257"/>
      <c r="I7" s="257"/>
      <c r="J7" s="257"/>
      <c r="K7" s="258"/>
    </row>
    <row r="8" spans="1:25" ht="30" customHeight="1" x14ac:dyDescent="0.2">
      <c r="A8" s="238" t="s">
        <v>25</v>
      </c>
      <c r="B8" s="239"/>
      <c r="C8" s="239"/>
      <c r="D8" s="256" t="str">
        <f>VLOOKUP($D$2,交通空白!$B$4:$U$28,8,FALSE)</f>
        <v>上川郡和寒町字西町１２０番地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和寒町防雪ｾﾝﾀｰ</v>
      </c>
      <c r="E12" s="271"/>
      <c r="F12" s="272" t="str">
        <f>VLOOKUP($D$2,交通空白!$B$4:$U$28,10,FALSE)</f>
        <v>上川郡和寒町字三笠6番地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７路線　１区域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和寒町防雪ｾﾝﾀｰ</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5</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5</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C00-000000000000}"/>
    <dataValidation type="list" allowBlank="1" showInputMessage="1" sqref="A22:B33" xr:uid="{00000000-0002-0000-0C00-000001000000}">
      <formula1>"交通空白地有償運送,福祉有償運送"</formula1>
    </dataValidation>
    <dataValidation type="list" allowBlank="1" showInputMessage="1" sqref="D10" xr:uid="{00000000-0002-0000-0C00-000002000000}">
      <formula1>"○"</formula1>
    </dataValidation>
  </dataValidations>
  <hyperlinks>
    <hyperlink ref="O1:Q1" location="交通空白!A1" display="目次へ" xr:uid="{00000000-0004-0000-0C00-000000000000}"/>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8" tint="0.59999389629810485"/>
  </sheetPr>
  <dimension ref="A1:J85"/>
  <sheetViews>
    <sheetView view="pageBreakPreview" topLeftCell="A6" zoomScale="85" zoomScaleNormal="100" zoomScaleSheetLayoutView="85" workbookViewId="0">
      <selection activeCell="X24" sqref="X24"/>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42954</v>
      </c>
      <c r="D3" s="20" t="s">
        <v>35</v>
      </c>
      <c r="E3" s="289">
        <v>45118</v>
      </c>
      <c r="F3" s="290"/>
    </row>
    <row r="4" spans="1:10" ht="20.100000000000001" customHeight="1" x14ac:dyDescent="0.2">
      <c r="A4" s="288"/>
      <c r="B4" s="28" t="s">
        <v>36</v>
      </c>
      <c r="C4" s="287" t="s">
        <v>291</v>
      </c>
      <c r="D4" s="287"/>
      <c r="E4" s="57">
        <v>22.4</v>
      </c>
      <c r="F4" s="174" t="s">
        <v>15</v>
      </c>
    </row>
    <row r="5" spans="1:10" ht="20.100000000000001" customHeight="1" x14ac:dyDescent="0.2">
      <c r="A5" s="288"/>
      <c r="B5" s="22" t="s">
        <v>37</v>
      </c>
      <c r="C5" s="284" t="s">
        <v>289</v>
      </c>
      <c r="D5" s="285"/>
      <c r="E5" s="285"/>
      <c r="F5" s="286"/>
    </row>
    <row r="6" spans="1:10" ht="20.100000000000001" customHeight="1" x14ac:dyDescent="0.2">
      <c r="A6" s="288"/>
      <c r="B6" s="22" t="s">
        <v>38</v>
      </c>
      <c r="C6" s="284" t="s">
        <v>290</v>
      </c>
      <c r="D6" s="285"/>
      <c r="E6" s="285"/>
      <c r="F6" s="286"/>
      <c r="G6" s="283"/>
      <c r="H6" s="283"/>
      <c r="I6" s="283"/>
      <c r="J6" s="283"/>
    </row>
    <row r="7" spans="1:10" ht="20.100000000000001" customHeight="1" x14ac:dyDescent="0.2">
      <c r="A7" s="288"/>
      <c r="B7" s="22" t="s">
        <v>14</v>
      </c>
      <c r="C7" s="284" t="s">
        <v>292</v>
      </c>
      <c r="D7" s="285"/>
      <c r="E7" s="285"/>
      <c r="F7" s="286"/>
    </row>
    <row r="8" spans="1:10" ht="20.100000000000001" customHeight="1" x14ac:dyDescent="0.2">
      <c r="A8" s="27"/>
      <c r="B8" s="21"/>
      <c r="C8" s="52"/>
      <c r="D8" s="52"/>
      <c r="E8" s="58"/>
      <c r="F8" s="17"/>
      <c r="G8" s="2"/>
    </row>
    <row r="9" spans="1:10" ht="20.100000000000001" customHeight="1" x14ac:dyDescent="0.2">
      <c r="A9" s="288">
        <v>2</v>
      </c>
      <c r="B9" s="20" t="s">
        <v>16</v>
      </c>
      <c r="C9" s="24">
        <v>42954</v>
      </c>
      <c r="D9" s="20" t="s">
        <v>35</v>
      </c>
      <c r="E9" s="289">
        <v>42965</v>
      </c>
      <c r="F9" s="290"/>
    </row>
    <row r="10" spans="1:10" ht="20.100000000000001" customHeight="1" x14ac:dyDescent="0.2">
      <c r="A10" s="288"/>
      <c r="B10" s="28" t="s">
        <v>36</v>
      </c>
      <c r="C10" s="287" t="s">
        <v>293</v>
      </c>
      <c r="D10" s="287"/>
      <c r="E10" s="57">
        <v>24.1</v>
      </c>
      <c r="F10" s="174" t="s">
        <v>15</v>
      </c>
    </row>
    <row r="11" spans="1:10" ht="20.100000000000001" customHeight="1" x14ac:dyDescent="0.2">
      <c r="A11" s="288"/>
      <c r="B11" s="22" t="s">
        <v>37</v>
      </c>
      <c r="C11" s="284" t="s">
        <v>294</v>
      </c>
      <c r="D11" s="285"/>
      <c r="E11" s="285"/>
      <c r="F11" s="286"/>
      <c r="G11" s="282"/>
      <c r="H11" s="282"/>
      <c r="I11" s="282"/>
      <c r="J11" s="282"/>
    </row>
    <row r="12" spans="1:10" ht="20.100000000000001" customHeight="1" x14ac:dyDescent="0.2">
      <c r="A12" s="288"/>
      <c r="B12" s="22" t="s">
        <v>38</v>
      </c>
      <c r="C12" s="284" t="s">
        <v>289</v>
      </c>
      <c r="D12" s="285"/>
      <c r="E12" s="285"/>
      <c r="F12" s="286"/>
      <c r="G12" s="15"/>
    </row>
    <row r="13" spans="1:10" ht="20.100000000000001" customHeight="1" x14ac:dyDescent="0.2">
      <c r="A13" s="288"/>
      <c r="B13" s="22" t="s">
        <v>14</v>
      </c>
      <c r="C13" s="284" t="s">
        <v>295</v>
      </c>
      <c r="D13" s="285"/>
      <c r="E13" s="285"/>
      <c r="F13" s="286"/>
    </row>
    <row r="14" spans="1:10" ht="20.100000000000001" customHeight="1" x14ac:dyDescent="0.2">
      <c r="A14" s="26"/>
      <c r="B14" s="21"/>
      <c r="C14" s="52"/>
      <c r="D14" s="52"/>
      <c r="E14" s="58"/>
      <c r="F14" s="17"/>
      <c r="G14" s="2"/>
    </row>
    <row r="15" spans="1:10" ht="20.100000000000001" customHeight="1" x14ac:dyDescent="0.2">
      <c r="A15" s="288">
        <v>3</v>
      </c>
      <c r="B15" s="20" t="s">
        <v>16</v>
      </c>
      <c r="C15" s="24">
        <v>44103</v>
      </c>
      <c r="D15" s="20" t="s">
        <v>35</v>
      </c>
      <c r="E15" s="168"/>
      <c r="F15" s="169"/>
    </row>
    <row r="16" spans="1:10" ht="20.100000000000001" customHeight="1" x14ac:dyDescent="0.2">
      <c r="A16" s="288"/>
      <c r="B16" s="28" t="s">
        <v>36</v>
      </c>
      <c r="C16" s="173" t="s">
        <v>296</v>
      </c>
      <c r="D16" s="173"/>
      <c r="E16" s="57">
        <v>18.899999999999999</v>
      </c>
      <c r="F16" s="174" t="s">
        <v>15</v>
      </c>
    </row>
    <row r="17" spans="1:10" ht="20.100000000000001" customHeight="1" x14ac:dyDescent="0.2">
      <c r="A17" s="288"/>
      <c r="B17" s="22" t="s">
        <v>37</v>
      </c>
      <c r="C17" s="170" t="s">
        <v>289</v>
      </c>
      <c r="D17" s="171"/>
      <c r="E17" s="171"/>
      <c r="F17" s="172"/>
      <c r="G17" s="282"/>
      <c r="H17" s="282"/>
      <c r="I17" s="282"/>
      <c r="J17" s="282"/>
    </row>
    <row r="18" spans="1:10" ht="20.100000000000001" customHeight="1" x14ac:dyDescent="0.2">
      <c r="A18" s="288"/>
      <c r="B18" s="22" t="s">
        <v>38</v>
      </c>
      <c r="C18" s="170" t="s">
        <v>297</v>
      </c>
      <c r="D18" s="171"/>
      <c r="E18" s="171"/>
      <c r="F18" s="172"/>
      <c r="G18" s="15"/>
    </row>
    <row r="19" spans="1:10" ht="20.100000000000001" customHeight="1" x14ac:dyDescent="0.2">
      <c r="A19" s="288"/>
      <c r="B19" s="22" t="s">
        <v>14</v>
      </c>
      <c r="C19" s="170" t="s">
        <v>298</v>
      </c>
      <c r="D19" s="171"/>
      <c r="E19" s="171"/>
      <c r="F19" s="172"/>
    </row>
    <row r="20" spans="1:10" ht="20.100000000000001" customHeight="1" x14ac:dyDescent="0.2">
      <c r="A20" s="26"/>
      <c r="B20" s="21"/>
      <c r="C20" s="171"/>
      <c r="D20" s="171"/>
      <c r="E20" s="58"/>
      <c r="F20" s="17"/>
      <c r="G20" s="2"/>
    </row>
    <row r="21" spans="1:10" ht="20.100000000000001" customHeight="1" x14ac:dyDescent="0.2">
      <c r="A21" s="288">
        <v>4</v>
      </c>
      <c r="B21" s="20" t="s">
        <v>16</v>
      </c>
      <c r="C21" s="24">
        <v>44103</v>
      </c>
      <c r="D21" s="20" t="s">
        <v>35</v>
      </c>
      <c r="E21" s="168"/>
      <c r="F21" s="169"/>
    </row>
    <row r="22" spans="1:10" ht="20.100000000000001" customHeight="1" x14ac:dyDescent="0.2">
      <c r="A22" s="288"/>
      <c r="B22" s="28" t="s">
        <v>36</v>
      </c>
      <c r="C22" s="173" t="s">
        <v>299</v>
      </c>
      <c r="D22" s="173"/>
      <c r="E22" s="57">
        <v>21.1</v>
      </c>
      <c r="F22" s="174" t="s">
        <v>15</v>
      </c>
    </row>
    <row r="23" spans="1:10" ht="20.100000000000001" customHeight="1" x14ac:dyDescent="0.2">
      <c r="A23" s="288"/>
      <c r="B23" s="22" t="s">
        <v>37</v>
      </c>
      <c r="C23" s="170" t="s">
        <v>297</v>
      </c>
      <c r="D23" s="171"/>
      <c r="E23" s="171"/>
      <c r="F23" s="172"/>
      <c r="G23" s="282"/>
      <c r="H23" s="282"/>
      <c r="I23" s="282"/>
      <c r="J23" s="282"/>
    </row>
    <row r="24" spans="1:10" ht="20.100000000000001" customHeight="1" x14ac:dyDescent="0.2">
      <c r="A24" s="288"/>
      <c r="B24" s="22" t="s">
        <v>38</v>
      </c>
      <c r="C24" s="170" t="s">
        <v>290</v>
      </c>
      <c r="D24" s="171"/>
      <c r="E24" s="171"/>
      <c r="F24" s="172"/>
      <c r="G24" s="15"/>
    </row>
    <row r="25" spans="1:10" ht="20.100000000000001" customHeight="1" x14ac:dyDescent="0.2">
      <c r="A25" s="288"/>
      <c r="B25" s="22" t="s">
        <v>14</v>
      </c>
      <c r="C25" s="170" t="s">
        <v>298</v>
      </c>
      <c r="D25" s="171"/>
      <c r="E25" s="171"/>
      <c r="F25" s="172"/>
    </row>
    <row r="26" spans="1:10" ht="20.100000000000001" customHeight="1" x14ac:dyDescent="0.2">
      <c r="A26" s="26"/>
      <c r="B26" s="21"/>
      <c r="C26" s="171"/>
      <c r="D26" s="171"/>
      <c r="E26" s="58"/>
      <c r="F26" s="17"/>
      <c r="G26" s="2"/>
    </row>
    <row r="27" spans="1:10" ht="20.100000000000001" customHeight="1" x14ac:dyDescent="0.2">
      <c r="A27" s="288">
        <v>5</v>
      </c>
      <c r="B27" s="20" t="s">
        <v>16</v>
      </c>
      <c r="C27" s="24">
        <v>41347</v>
      </c>
      <c r="D27" s="20" t="s">
        <v>35</v>
      </c>
      <c r="E27" s="168">
        <v>41347</v>
      </c>
      <c r="F27" s="169"/>
    </row>
    <row r="28" spans="1:10" ht="20.100000000000001" customHeight="1" x14ac:dyDescent="0.2">
      <c r="A28" s="288"/>
      <c r="B28" s="28" t="s">
        <v>36</v>
      </c>
      <c r="C28" s="173" t="s">
        <v>300</v>
      </c>
      <c r="D28" s="173"/>
      <c r="E28" s="57">
        <v>21.1</v>
      </c>
      <c r="F28" s="174" t="s">
        <v>15</v>
      </c>
    </row>
    <row r="29" spans="1:10" ht="20.100000000000001" customHeight="1" x14ac:dyDescent="0.2">
      <c r="A29" s="288"/>
      <c r="B29" s="22" t="s">
        <v>37</v>
      </c>
      <c r="C29" s="170" t="s">
        <v>294</v>
      </c>
      <c r="D29" s="171"/>
      <c r="E29" s="171"/>
      <c r="F29" s="172"/>
    </row>
    <row r="30" spans="1:10" ht="20.100000000000001" customHeight="1" x14ac:dyDescent="0.2">
      <c r="A30" s="288"/>
      <c r="B30" s="22" t="s">
        <v>38</v>
      </c>
      <c r="C30" s="170" t="s">
        <v>297</v>
      </c>
      <c r="D30" s="171"/>
      <c r="E30" s="171"/>
      <c r="F30" s="172"/>
      <c r="G30" s="282"/>
      <c r="H30" s="282"/>
      <c r="I30" s="282"/>
      <c r="J30" s="282"/>
    </row>
    <row r="31" spans="1:10" ht="20.100000000000001" customHeight="1" x14ac:dyDescent="0.2">
      <c r="A31" s="288"/>
      <c r="B31" s="22" t="s">
        <v>14</v>
      </c>
      <c r="C31" s="170" t="s">
        <v>301</v>
      </c>
      <c r="D31" s="171"/>
      <c r="E31" s="171"/>
      <c r="F31" s="172"/>
      <c r="G31" s="15"/>
    </row>
    <row r="32" spans="1:10" ht="20.100000000000001" customHeight="1" x14ac:dyDescent="0.2">
      <c r="A32" s="26"/>
      <c r="B32" s="21"/>
      <c r="C32" s="171"/>
      <c r="D32" s="171"/>
      <c r="E32" s="58"/>
      <c r="F32" s="17"/>
      <c r="G32" s="2"/>
    </row>
    <row r="33" spans="1:10" ht="20.100000000000001" customHeight="1" x14ac:dyDescent="0.2">
      <c r="A33" s="288">
        <v>6</v>
      </c>
      <c r="B33" s="20" t="s">
        <v>16</v>
      </c>
      <c r="C33" s="24">
        <v>40817</v>
      </c>
      <c r="D33" s="20" t="s">
        <v>35</v>
      </c>
      <c r="E33" s="289">
        <v>45118</v>
      </c>
      <c r="F33" s="290"/>
      <c r="G33" s="54"/>
      <c r="H33" s="54"/>
      <c r="I33" s="54"/>
      <c r="J33" s="54"/>
    </row>
    <row r="34" spans="1:10" ht="20.100000000000001" customHeight="1" x14ac:dyDescent="0.2">
      <c r="A34" s="288"/>
      <c r="B34" s="28" t="s">
        <v>36</v>
      </c>
      <c r="C34" s="287" t="s">
        <v>302</v>
      </c>
      <c r="D34" s="287"/>
      <c r="E34" s="57">
        <v>18.600000000000001</v>
      </c>
      <c r="F34" s="174" t="s">
        <v>15</v>
      </c>
    </row>
    <row r="35" spans="1:10" ht="20.100000000000001" customHeight="1" x14ac:dyDescent="0.2">
      <c r="A35" s="288"/>
      <c r="B35" s="22" t="s">
        <v>37</v>
      </c>
      <c r="C35" s="284" t="s">
        <v>289</v>
      </c>
      <c r="D35" s="285"/>
      <c r="E35" s="285"/>
      <c r="F35" s="286"/>
    </row>
    <row r="36" spans="1:10" ht="20.100000000000001" customHeight="1" x14ac:dyDescent="0.2">
      <c r="A36" s="288"/>
      <c r="B36" s="22" t="s">
        <v>38</v>
      </c>
      <c r="C36" s="284" t="s">
        <v>290</v>
      </c>
      <c r="D36" s="285"/>
      <c r="E36" s="285"/>
      <c r="F36" s="286"/>
      <c r="G36" s="282"/>
      <c r="H36" s="282"/>
      <c r="I36" s="282"/>
      <c r="J36" s="282"/>
    </row>
    <row r="37" spans="1:10" ht="20.100000000000001" customHeight="1" x14ac:dyDescent="0.2">
      <c r="A37" s="288"/>
      <c r="B37" s="22" t="s">
        <v>14</v>
      </c>
      <c r="C37" s="284" t="s">
        <v>303</v>
      </c>
      <c r="D37" s="285"/>
      <c r="E37" s="285"/>
      <c r="F37" s="286"/>
      <c r="G37" s="282"/>
      <c r="H37" s="282"/>
      <c r="I37" s="282"/>
      <c r="J37" s="282"/>
    </row>
    <row r="38" spans="1:10" ht="20.100000000000001" customHeight="1" x14ac:dyDescent="0.2">
      <c r="A38" s="26"/>
      <c r="B38" s="21"/>
      <c r="C38" s="171"/>
      <c r="D38" s="171"/>
      <c r="E38" s="58"/>
      <c r="F38" s="17"/>
      <c r="G38" s="2"/>
    </row>
    <row r="39" spans="1:10" ht="20.100000000000001" customHeight="1" x14ac:dyDescent="0.2">
      <c r="A39" s="288">
        <v>7</v>
      </c>
      <c r="B39" s="20" t="s">
        <v>16</v>
      </c>
      <c r="C39" s="24">
        <v>41347</v>
      </c>
      <c r="D39" s="20" t="s">
        <v>35</v>
      </c>
      <c r="E39" s="289">
        <v>41347</v>
      </c>
      <c r="F39" s="290"/>
    </row>
    <row r="40" spans="1:10" ht="20.100000000000001" customHeight="1" x14ac:dyDescent="0.2">
      <c r="A40" s="288"/>
      <c r="B40" s="28" t="s">
        <v>36</v>
      </c>
      <c r="C40" s="287" t="s">
        <v>304</v>
      </c>
      <c r="D40" s="287"/>
      <c r="E40" s="57">
        <v>20.6</v>
      </c>
      <c r="F40" s="174" t="s">
        <v>15</v>
      </c>
    </row>
    <row r="41" spans="1:10" ht="20.100000000000001" customHeight="1" x14ac:dyDescent="0.2">
      <c r="A41" s="288"/>
      <c r="B41" s="22" t="s">
        <v>37</v>
      </c>
      <c r="C41" s="284" t="s">
        <v>294</v>
      </c>
      <c r="D41" s="285"/>
      <c r="E41" s="285"/>
      <c r="F41" s="286"/>
    </row>
    <row r="42" spans="1:10" ht="20.100000000000001" customHeight="1" x14ac:dyDescent="0.2">
      <c r="A42" s="288"/>
      <c r="B42" s="22" t="s">
        <v>38</v>
      </c>
      <c r="C42" s="284" t="s">
        <v>289</v>
      </c>
      <c r="D42" s="285"/>
      <c r="E42" s="285"/>
      <c r="F42" s="286"/>
      <c r="G42" s="282"/>
      <c r="H42" s="282"/>
      <c r="I42" s="282"/>
      <c r="J42" s="282"/>
    </row>
    <row r="43" spans="1:10" ht="20.100000000000001" customHeight="1" x14ac:dyDescent="0.2">
      <c r="A43" s="288"/>
      <c r="B43" s="22" t="s">
        <v>14</v>
      </c>
      <c r="C43" s="284" t="s">
        <v>305</v>
      </c>
      <c r="D43" s="285"/>
      <c r="E43" s="285"/>
      <c r="F43" s="286"/>
      <c r="G43" s="282"/>
      <c r="H43" s="282"/>
      <c r="I43" s="282"/>
      <c r="J43" s="282"/>
    </row>
    <row r="44" spans="1:10" ht="20.100000000000001" customHeight="1" x14ac:dyDescent="0.2">
      <c r="A44" s="26"/>
      <c r="B44" s="21"/>
      <c r="C44" s="109"/>
      <c r="D44" s="109"/>
      <c r="E44" s="58"/>
      <c r="F44" s="17"/>
      <c r="G44" s="2"/>
    </row>
    <row r="45" spans="1:10" ht="20.100000000000001" customHeight="1" x14ac:dyDescent="0.2">
      <c r="A45" s="288">
        <v>8</v>
      </c>
      <c r="B45" s="20" t="s">
        <v>16</v>
      </c>
      <c r="C45" s="24"/>
      <c r="D45" s="20" t="s">
        <v>35</v>
      </c>
      <c r="E45" s="289"/>
      <c r="F45" s="290"/>
      <c r="G45" s="282"/>
      <c r="H45" s="282"/>
      <c r="I45" s="282"/>
      <c r="J45" s="282"/>
    </row>
    <row r="46" spans="1:10" ht="20.100000000000001" customHeight="1" x14ac:dyDescent="0.2">
      <c r="A46" s="288"/>
      <c r="B46" s="28" t="s">
        <v>36</v>
      </c>
      <c r="C46" s="292"/>
      <c r="D46" s="292"/>
      <c r="E46" s="57"/>
      <c r="F46" s="174"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5"/>
      <c r="D50" s="55"/>
      <c r="E50" s="59"/>
      <c r="F50" s="55"/>
      <c r="G50" s="2"/>
    </row>
    <row r="51" spans="1:10" ht="20.100000000000001" customHeight="1" x14ac:dyDescent="0.2">
      <c r="A51" s="288">
        <v>9</v>
      </c>
      <c r="B51" s="20" t="s">
        <v>16</v>
      </c>
      <c r="C51" s="24"/>
      <c r="D51" s="20" t="s">
        <v>35</v>
      </c>
      <c r="E51" s="289"/>
      <c r="F51" s="290"/>
    </row>
    <row r="52" spans="1:10" ht="20.100000000000001" customHeight="1" x14ac:dyDescent="0.2">
      <c r="A52" s="288"/>
      <c r="B52" s="28" t="s">
        <v>36</v>
      </c>
      <c r="C52" s="292"/>
      <c r="D52" s="292"/>
      <c r="E52" s="57"/>
      <c r="F52" s="174"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66"/>
      <c r="B56" s="21"/>
      <c r="C56" s="109"/>
      <c r="D56" s="109"/>
      <c r="E56" s="58"/>
      <c r="F56" s="17"/>
      <c r="G56" s="2"/>
    </row>
    <row r="57" spans="1:10" ht="20.100000000000001" customHeight="1" x14ac:dyDescent="0.2">
      <c r="A57" s="288">
        <v>10</v>
      </c>
      <c r="B57" s="20" t="s">
        <v>16</v>
      </c>
      <c r="C57" s="24"/>
      <c r="D57" s="20" t="s">
        <v>35</v>
      </c>
      <c r="E57" s="289"/>
      <c r="F57" s="290"/>
    </row>
    <row r="58" spans="1:10" ht="20.100000000000001" customHeight="1" x14ac:dyDescent="0.2">
      <c r="A58" s="288"/>
      <c r="B58" s="28" t="s">
        <v>36</v>
      </c>
      <c r="C58" s="292"/>
      <c r="D58" s="292"/>
      <c r="E58" s="57"/>
      <c r="F58" s="11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55"/>
      <c r="B62" s="55"/>
      <c r="C62" s="55"/>
      <c r="D62" s="55"/>
      <c r="E62" s="59"/>
      <c r="F62" s="55"/>
      <c r="G62" s="2"/>
    </row>
    <row r="63" spans="1:10" ht="20.100000000000001" customHeight="1" x14ac:dyDescent="0.2">
      <c r="A63" s="288">
        <v>11</v>
      </c>
      <c r="B63" s="20" t="s">
        <v>16</v>
      </c>
      <c r="C63" s="24"/>
      <c r="D63" s="20" t="s">
        <v>35</v>
      </c>
      <c r="E63" s="289"/>
      <c r="F63" s="290"/>
      <c r="G63" s="282"/>
      <c r="H63" s="282"/>
      <c r="I63" s="282"/>
      <c r="J63" s="282"/>
    </row>
    <row r="64" spans="1:10" ht="20.100000000000001" customHeight="1" x14ac:dyDescent="0.2">
      <c r="A64" s="288"/>
      <c r="B64" s="28" t="s">
        <v>36</v>
      </c>
      <c r="C64" s="292"/>
      <c r="D64" s="292"/>
      <c r="E64" s="57"/>
      <c r="F64" s="110" t="s">
        <v>15</v>
      </c>
      <c r="G64" s="282"/>
      <c r="H64" s="282"/>
      <c r="I64" s="282"/>
      <c r="J64" s="282"/>
    </row>
    <row r="65" spans="1:10" ht="20.100000000000001" customHeight="1" x14ac:dyDescent="0.2">
      <c r="A65" s="288"/>
      <c r="B65" s="22" t="s">
        <v>37</v>
      </c>
      <c r="C65" s="284"/>
      <c r="D65" s="285"/>
      <c r="E65" s="285"/>
      <c r="F65" s="286"/>
    </row>
    <row r="66" spans="1:10" ht="20.100000000000001" customHeight="1" x14ac:dyDescent="0.2">
      <c r="A66" s="288"/>
      <c r="B66" s="22" t="s">
        <v>38</v>
      </c>
      <c r="C66" s="284"/>
      <c r="D66" s="285"/>
      <c r="E66" s="285"/>
      <c r="F66" s="286"/>
    </row>
    <row r="67" spans="1:10" ht="20.100000000000001" customHeight="1" x14ac:dyDescent="0.2">
      <c r="A67" s="288"/>
      <c r="B67" s="22" t="s">
        <v>14</v>
      </c>
      <c r="C67" s="284"/>
      <c r="D67" s="285"/>
      <c r="E67" s="285"/>
      <c r="F67" s="286"/>
      <c r="G67" s="282"/>
      <c r="H67" s="282"/>
      <c r="I67" s="282"/>
      <c r="J67" s="282"/>
    </row>
    <row r="68" spans="1:10" ht="20.100000000000001" customHeight="1" x14ac:dyDescent="0.2">
      <c r="A68" s="66"/>
      <c r="B68" s="21"/>
      <c r="C68" s="109"/>
      <c r="D68" s="109"/>
      <c r="E68" s="58"/>
      <c r="F68" s="17"/>
      <c r="G68" s="282"/>
      <c r="H68" s="282"/>
      <c r="I68" s="282"/>
      <c r="J68" s="282"/>
    </row>
    <row r="69" spans="1:10" ht="20.100000000000001" customHeight="1" x14ac:dyDescent="0.2">
      <c r="A69" s="288">
        <v>12</v>
      </c>
      <c r="B69" s="20" t="s">
        <v>16</v>
      </c>
      <c r="C69" s="24"/>
      <c r="D69" s="20" t="s">
        <v>35</v>
      </c>
      <c r="E69" s="289"/>
      <c r="F69" s="290"/>
      <c r="G69" s="282"/>
      <c r="H69" s="282"/>
      <c r="I69" s="282"/>
      <c r="J69" s="282"/>
    </row>
    <row r="70" spans="1:10" ht="20.100000000000001" customHeight="1" x14ac:dyDescent="0.2">
      <c r="A70" s="288"/>
      <c r="B70" s="28" t="s">
        <v>36</v>
      </c>
      <c r="C70" s="292"/>
      <c r="D70" s="292"/>
      <c r="E70" s="57"/>
      <c r="F70" s="110" t="s">
        <v>15</v>
      </c>
    </row>
    <row r="71" spans="1:10" ht="20.100000000000001" customHeight="1" x14ac:dyDescent="0.2">
      <c r="A71" s="288"/>
      <c r="B71" s="22" t="s">
        <v>37</v>
      </c>
      <c r="C71" s="284"/>
      <c r="D71" s="285"/>
      <c r="E71" s="285"/>
      <c r="F71" s="286"/>
    </row>
    <row r="72" spans="1:10" ht="20.100000000000001" customHeight="1" x14ac:dyDescent="0.2">
      <c r="A72" s="288"/>
      <c r="B72" s="22" t="s">
        <v>38</v>
      </c>
      <c r="C72" s="284"/>
      <c r="D72" s="285"/>
      <c r="E72" s="285"/>
      <c r="F72" s="286"/>
    </row>
    <row r="73" spans="1:10" ht="20.100000000000001" customHeight="1" x14ac:dyDescent="0.2">
      <c r="A73" s="288"/>
      <c r="B73" s="22" t="s">
        <v>14</v>
      </c>
      <c r="C73" s="284"/>
      <c r="D73" s="285"/>
      <c r="E73" s="285"/>
      <c r="F73" s="286"/>
    </row>
    <row r="74" spans="1:10" ht="20.100000000000001" customHeight="1" x14ac:dyDescent="0.2">
      <c r="A74" s="55"/>
      <c r="B74" s="55"/>
      <c r="C74" s="55"/>
      <c r="D74" s="55"/>
      <c r="E74" s="59"/>
      <c r="F74" s="55"/>
      <c r="G74" s="2"/>
    </row>
    <row r="75" spans="1:10" ht="20.100000000000001" customHeight="1" x14ac:dyDescent="0.2">
      <c r="A75" s="288">
        <v>13</v>
      </c>
      <c r="B75" s="20" t="s">
        <v>16</v>
      </c>
      <c r="C75" s="24"/>
      <c r="D75" s="20" t="s">
        <v>35</v>
      </c>
      <c r="E75" s="289"/>
      <c r="F75" s="290"/>
    </row>
    <row r="76" spans="1:10" ht="20.100000000000001" customHeight="1" x14ac:dyDescent="0.2">
      <c r="A76" s="288"/>
      <c r="B76" s="28" t="s">
        <v>36</v>
      </c>
      <c r="C76" s="292"/>
      <c r="D76" s="292"/>
      <c r="E76" s="57"/>
      <c r="F76" s="110" t="s">
        <v>15</v>
      </c>
    </row>
    <row r="77" spans="1:10" ht="20.100000000000001" customHeight="1" x14ac:dyDescent="0.2">
      <c r="A77" s="288"/>
      <c r="B77" s="22" t="s">
        <v>37</v>
      </c>
      <c r="C77" s="284"/>
      <c r="D77" s="285"/>
      <c r="E77" s="285"/>
      <c r="F77" s="286"/>
    </row>
    <row r="78" spans="1:10" ht="20.100000000000001" customHeight="1" x14ac:dyDescent="0.2">
      <c r="A78" s="288"/>
      <c r="B78" s="22" t="s">
        <v>38</v>
      </c>
      <c r="C78" s="284"/>
      <c r="D78" s="285"/>
      <c r="E78" s="285"/>
      <c r="F78" s="286"/>
    </row>
    <row r="79" spans="1:10" ht="20.100000000000001" customHeight="1" x14ac:dyDescent="0.2">
      <c r="A79" s="288"/>
      <c r="B79" s="22" t="s">
        <v>14</v>
      </c>
      <c r="C79" s="284"/>
      <c r="D79" s="285"/>
      <c r="E79" s="285"/>
      <c r="F79" s="286"/>
    </row>
    <row r="80" spans="1:10" ht="20.100000000000001" customHeight="1" x14ac:dyDescent="0.2">
      <c r="A80" s="66"/>
      <c r="B80" s="21"/>
      <c r="C80" s="109"/>
      <c r="D80" s="109"/>
      <c r="E80" s="58"/>
      <c r="F80" s="17"/>
    </row>
    <row r="81" spans="1:6" ht="20.100000000000001" customHeight="1" x14ac:dyDescent="0.2">
      <c r="A81" s="288">
        <v>14</v>
      </c>
      <c r="B81" s="20" t="s">
        <v>16</v>
      </c>
      <c r="C81" s="24"/>
      <c r="D81" s="20" t="s">
        <v>35</v>
      </c>
      <c r="E81" s="289"/>
      <c r="F81" s="290"/>
    </row>
    <row r="82" spans="1:6" ht="20.100000000000001" customHeight="1" x14ac:dyDescent="0.2">
      <c r="A82" s="288"/>
      <c r="B82" s="28" t="s">
        <v>36</v>
      </c>
      <c r="C82" s="292"/>
      <c r="D82" s="292"/>
      <c r="E82" s="57"/>
      <c r="F82" s="110" t="s">
        <v>15</v>
      </c>
    </row>
    <row r="83" spans="1:6" ht="20.100000000000001" customHeight="1" x14ac:dyDescent="0.2">
      <c r="A83" s="288"/>
      <c r="B83" s="22" t="s">
        <v>37</v>
      </c>
      <c r="C83" s="284"/>
      <c r="D83" s="285"/>
      <c r="E83" s="285"/>
      <c r="F83" s="286"/>
    </row>
    <row r="84" spans="1:6" ht="20.100000000000001" customHeight="1" x14ac:dyDescent="0.2">
      <c r="A84" s="288"/>
      <c r="B84" s="22" t="s">
        <v>38</v>
      </c>
      <c r="C84" s="284"/>
      <c r="D84" s="285"/>
      <c r="E84" s="285"/>
      <c r="F84" s="286"/>
    </row>
    <row r="85" spans="1:6" ht="20.100000000000001" customHeight="1" x14ac:dyDescent="0.2">
      <c r="A85" s="288"/>
      <c r="B85" s="22" t="s">
        <v>14</v>
      </c>
      <c r="C85" s="284"/>
      <c r="D85" s="285"/>
      <c r="E85" s="285"/>
      <c r="F85" s="286"/>
    </row>
  </sheetData>
  <mergeCells count="89">
    <mergeCell ref="G68:J68"/>
    <mergeCell ref="C71:F71"/>
    <mergeCell ref="C72:F72"/>
    <mergeCell ref="G63:J63"/>
    <mergeCell ref="C65:F65"/>
    <mergeCell ref="C66:F66"/>
    <mergeCell ref="A63:A67"/>
    <mergeCell ref="E63:F63"/>
    <mergeCell ref="C64:D64"/>
    <mergeCell ref="G64:J64"/>
    <mergeCell ref="C67:F67"/>
    <mergeCell ref="G67:J67"/>
    <mergeCell ref="A69:A73"/>
    <mergeCell ref="E69:F69"/>
    <mergeCell ref="G69:J69"/>
    <mergeCell ref="C70:D70"/>
    <mergeCell ref="C73:F7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G42:J42"/>
    <mergeCell ref="C43:F43"/>
    <mergeCell ref="G43:J43"/>
    <mergeCell ref="A33:A37"/>
    <mergeCell ref="E33:F33"/>
    <mergeCell ref="C34:D34"/>
    <mergeCell ref="C35:F35"/>
    <mergeCell ref="C36:F36"/>
    <mergeCell ref="G36:J36"/>
    <mergeCell ref="C37:F37"/>
    <mergeCell ref="G37:J37"/>
    <mergeCell ref="A39:A43"/>
    <mergeCell ref="E39:F39"/>
    <mergeCell ref="C40:D40"/>
    <mergeCell ref="C41:F41"/>
    <mergeCell ref="C42:F42"/>
    <mergeCell ref="C13:F13"/>
    <mergeCell ref="A21:A25"/>
    <mergeCell ref="G23:J23"/>
    <mergeCell ref="A15:A19"/>
    <mergeCell ref="G17:J17"/>
    <mergeCell ref="E1:F1"/>
    <mergeCell ref="A2:F2"/>
    <mergeCell ref="A3:A7"/>
    <mergeCell ref="E3:F3"/>
    <mergeCell ref="C4:D4"/>
    <mergeCell ref="C5:F5"/>
    <mergeCell ref="C6:F6"/>
    <mergeCell ref="G6:J6"/>
    <mergeCell ref="C7:F7"/>
    <mergeCell ref="A75:A79"/>
    <mergeCell ref="E75:F75"/>
    <mergeCell ref="C76:D76"/>
    <mergeCell ref="C78:F78"/>
    <mergeCell ref="C79:F79"/>
    <mergeCell ref="C77:F77"/>
    <mergeCell ref="A27:A31"/>
    <mergeCell ref="G30:J30"/>
    <mergeCell ref="A9:A13"/>
    <mergeCell ref="E9:F9"/>
    <mergeCell ref="C10:D10"/>
    <mergeCell ref="C11:F11"/>
    <mergeCell ref="G11:J11"/>
    <mergeCell ref="C12:F12"/>
    <mergeCell ref="A81:A85"/>
    <mergeCell ref="E81:F81"/>
    <mergeCell ref="C82:D82"/>
    <mergeCell ref="C84:F84"/>
    <mergeCell ref="C85:F85"/>
    <mergeCell ref="C83:F83"/>
  </mergeCells>
  <phoneticPr fontId="5"/>
  <pageMargins left="0.25" right="0.25" top="0.75" bottom="0.75" header="0.3" footer="0.3"/>
  <pageSetup paperSize="9" scale="9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J85"/>
  <sheetViews>
    <sheetView view="pageBreakPreview" zoomScale="85" zoomScaleNormal="100" zoomScaleSheetLayoutView="85" workbookViewId="0">
      <selection activeCell="U15" sqref="U15"/>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147" customWidth="1"/>
    <col min="7" max="16384" width="2.109375" style="4"/>
  </cols>
  <sheetData>
    <row r="1" spans="1:10" ht="15" customHeight="1" x14ac:dyDescent="0.2">
      <c r="E1" s="283" t="s">
        <v>39</v>
      </c>
      <c r="F1" s="283"/>
    </row>
    <row r="2" spans="1:10" ht="24.9" customHeight="1" x14ac:dyDescent="0.2">
      <c r="A2" s="291" t="s">
        <v>447</v>
      </c>
      <c r="B2" s="291"/>
      <c r="C2" s="291"/>
      <c r="D2" s="291"/>
      <c r="E2" s="291"/>
      <c r="F2" s="291"/>
    </row>
    <row r="3" spans="1:10" ht="20.100000000000001" customHeight="1" x14ac:dyDescent="0.2">
      <c r="A3" s="288">
        <v>1</v>
      </c>
      <c r="B3" s="20" t="s">
        <v>16</v>
      </c>
      <c r="C3" s="24">
        <v>45118</v>
      </c>
      <c r="D3" s="20" t="s">
        <v>35</v>
      </c>
      <c r="E3" s="289"/>
      <c r="F3" s="290"/>
    </row>
    <row r="4" spans="1:10" ht="20.100000000000001" customHeight="1" x14ac:dyDescent="0.2">
      <c r="A4" s="288"/>
      <c r="B4" s="338" t="s">
        <v>447</v>
      </c>
      <c r="C4" s="329" t="s">
        <v>475</v>
      </c>
      <c r="D4" s="330"/>
      <c r="E4" s="330"/>
      <c r="F4" s="331"/>
    </row>
    <row r="5" spans="1:10" ht="20.100000000000001" customHeight="1" x14ac:dyDescent="0.2">
      <c r="A5" s="288"/>
      <c r="B5" s="339"/>
      <c r="C5" s="332"/>
      <c r="D5" s="333"/>
      <c r="E5" s="333"/>
      <c r="F5" s="334"/>
    </row>
    <row r="6" spans="1:10" ht="20.100000000000001" customHeight="1" x14ac:dyDescent="0.2">
      <c r="A6" s="288"/>
      <c r="B6" s="339"/>
      <c r="C6" s="332"/>
      <c r="D6" s="333"/>
      <c r="E6" s="333"/>
      <c r="F6" s="334"/>
      <c r="G6" s="283"/>
      <c r="H6" s="283"/>
      <c r="I6" s="283"/>
      <c r="J6" s="283"/>
    </row>
    <row r="7" spans="1:10" ht="20.100000000000001" customHeight="1" x14ac:dyDescent="0.2">
      <c r="A7" s="288"/>
      <c r="B7" s="292"/>
      <c r="C7" s="335"/>
      <c r="D7" s="336"/>
      <c r="E7" s="336"/>
      <c r="F7" s="337"/>
    </row>
    <row r="8" spans="1:10" ht="20.100000000000001" customHeight="1" x14ac:dyDescent="0.2">
      <c r="A8" s="27"/>
      <c r="B8" s="148"/>
      <c r="C8" s="149"/>
      <c r="D8" s="149"/>
      <c r="E8" s="150"/>
      <c r="F8" s="151"/>
      <c r="G8" s="2"/>
    </row>
    <row r="9" spans="1:10" s="2" customFormat="1" ht="20.100000000000001" customHeight="1" x14ac:dyDescent="0.2">
      <c r="A9" s="324"/>
      <c r="B9" s="152"/>
      <c r="C9" s="153"/>
      <c r="D9" s="152"/>
      <c r="E9" s="325"/>
      <c r="F9" s="325"/>
    </row>
    <row r="10" spans="1:10" s="2" customFormat="1" ht="20.100000000000001" customHeight="1" x14ac:dyDescent="0.2">
      <c r="A10" s="324"/>
      <c r="B10" s="152"/>
      <c r="C10" s="327"/>
      <c r="D10" s="327"/>
      <c r="E10" s="154"/>
      <c r="F10" s="155"/>
    </row>
    <row r="11" spans="1:10" s="2" customFormat="1" ht="20.100000000000001" customHeight="1" x14ac:dyDescent="0.2">
      <c r="A11" s="324"/>
      <c r="B11" s="152"/>
      <c r="C11" s="327"/>
      <c r="D11" s="327"/>
      <c r="E11" s="327"/>
      <c r="F11" s="327"/>
      <c r="G11" s="328"/>
      <c r="H11" s="328"/>
      <c r="I11" s="328"/>
      <c r="J11" s="328"/>
    </row>
    <row r="12" spans="1:10" s="2" customFormat="1" ht="20.100000000000001" customHeight="1" x14ac:dyDescent="0.2">
      <c r="A12" s="324"/>
      <c r="B12" s="152"/>
      <c r="C12" s="327"/>
      <c r="D12" s="327"/>
      <c r="E12" s="327"/>
      <c r="F12" s="327"/>
      <c r="G12" s="156"/>
    </row>
    <row r="13" spans="1:10" s="2" customFormat="1" ht="20.100000000000001" customHeight="1" x14ac:dyDescent="0.2">
      <c r="A13" s="324"/>
      <c r="B13" s="152"/>
      <c r="C13" s="327"/>
      <c r="D13" s="327"/>
      <c r="E13" s="327"/>
      <c r="F13" s="327"/>
    </row>
    <row r="14" spans="1:10" s="2" customFormat="1" ht="20.100000000000001" customHeight="1" x14ac:dyDescent="0.2">
      <c r="A14" s="27"/>
      <c r="B14" s="152"/>
      <c r="C14" s="157"/>
      <c r="D14" s="157"/>
      <c r="E14" s="154"/>
      <c r="F14" s="155"/>
    </row>
    <row r="15" spans="1:10" s="2" customFormat="1" ht="20.100000000000001" customHeight="1" x14ac:dyDescent="0.2">
      <c r="A15" s="324"/>
      <c r="B15" s="152"/>
      <c r="C15" s="153"/>
      <c r="D15" s="152"/>
      <c r="E15" s="325"/>
      <c r="F15" s="325"/>
    </row>
    <row r="16" spans="1:10" s="2" customFormat="1" ht="20.100000000000001" customHeight="1" x14ac:dyDescent="0.2">
      <c r="A16" s="324"/>
      <c r="B16" s="152"/>
      <c r="C16" s="327"/>
      <c r="D16" s="327"/>
      <c r="E16" s="154"/>
      <c r="F16" s="155"/>
    </row>
    <row r="17" spans="1:10" s="2" customFormat="1" ht="20.100000000000001" customHeight="1" x14ac:dyDescent="0.2">
      <c r="A17" s="324"/>
      <c r="B17" s="152"/>
      <c r="C17" s="327"/>
      <c r="D17" s="327"/>
      <c r="E17" s="327"/>
      <c r="F17" s="327"/>
      <c r="G17" s="328"/>
      <c r="H17" s="328"/>
      <c r="I17" s="328"/>
      <c r="J17" s="328"/>
    </row>
    <row r="18" spans="1:10" s="2" customFormat="1" ht="20.100000000000001" customHeight="1" x14ac:dyDescent="0.2">
      <c r="A18" s="324"/>
      <c r="B18" s="152"/>
      <c r="C18" s="327"/>
      <c r="D18" s="327"/>
      <c r="E18" s="327"/>
      <c r="F18" s="327"/>
      <c r="G18" s="156"/>
    </row>
    <row r="19" spans="1:10" s="2" customFormat="1" ht="20.100000000000001" customHeight="1" x14ac:dyDescent="0.2">
      <c r="A19" s="324"/>
      <c r="B19" s="152"/>
      <c r="C19" s="327"/>
      <c r="D19" s="327"/>
      <c r="E19" s="327"/>
      <c r="F19" s="327"/>
    </row>
    <row r="20" spans="1:10" s="2" customFormat="1" ht="20.100000000000001" customHeight="1" x14ac:dyDescent="0.2">
      <c r="A20" s="27"/>
      <c r="B20" s="152"/>
      <c r="C20" s="157"/>
      <c r="D20" s="157"/>
      <c r="E20" s="154"/>
      <c r="F20" s="155"/>
    </row>
    <row r="21" spans="1:10" s="2" customFormat="1" ht="20.100000000000001" customHeight="1" x14ac:dyDescent="0.2">
      <c r="A21" s="324"/>
      <c r="B21" s="152"/>
      <c r="C21" s="153"/>
      <c r="D21" s="152"/>
      <c r="E21" s="325"/>
      <c r="F21" s="325"/>
    </row>
    <row r="22" spans="1:10" s="2" customFormat="1" ht="20.100000000000001" customHeight="1" x14ac:dyDescent="0.2">
      <c r="A22" s="324"/>
      <c r="B22" s="152"/>
      <c r="C22" s="327"/>
      <c r="D22" s="327"/>
      <c r="E22" s="154"/>
      <c r="F22" s="155"/>
    </row>
    <row r="23" spans="1:10" s="2" customFormat="1" ht="20.100000000000001" customHeight="1" x14ac:dyDescent="0.2">
      <c r="A23" s="324"/>
      <c r="B23" s="152"/>
      <c r="C23" s="327"/>
      <c r="D23" s="327"/>
      <c r="E23" s="327"/>
      <c r="F23" s="327"/>
      <c r="G23" s="328"/>
      <c r="H23" s="328"/>
      <c r="I23" s="328"/>
      <c r="J23" s="328"/>
    </row>
    <row r="24" spans="1:10" s="2" customFormat="1" ht="20.100000000000001" customHeight="1" x14ac:dyDescent="0.2">
      <c r="A24" s="324"/>
      <c r="B24" s="152"/>
      <c r="C24" s="327"/>
      <c r="D24" s="327"/>
      <c r="E24" s="327"/>
      <c r="F24" s="327"/>
      <c r="G24" s="156"/>
    </row>
    <row r="25" spans="1:10" s="2" customFormat="1" ht="20.100000000000001" customHeight="1" x14ac:dyDescent="0.2">
      <c r="A25" s="324"/>
      <c r="B25" s="152"/>
      <c r="C25" s="327"/>
      <c r="D25" s="327"/>
      <c r="E25" s="327"/>
      <c r="F25" s="327"/>
    </row>
    <row r="26" spans="1:10" s="2" customFormat="1" ht="20.100000000000001" customHeight="1" x14ac:dyDescent="0.2">
      <c r="A26" s="27"/>
      <c r="B26" s="152"/>
      <c r="C26" s="157"/>
      <c r="D26" s="157"/>
      <c r="E26" s="154"/>
      <c r="F26" s="155"/>
    </row>
    <row r="27" spans="1:10" s="2" customFormat="1" ht="20.100000000000001" customHeight="1" x14ac:dyDescent="0.2">
      <c r="A27" s="324"/>
      <c r="B27" s="152"/>
      <c r="C27" s="153"/>
      <c r="D27" s="152"/>
      <c r="E27" s="325"/>
      <c r="F27" s="325"/>
    </row>
    <row r="28" spans="1:10" s="2" customFormat="1" ht="20.100000000000001" customHeight="1" x14ac:dyDescent="0.2">
      <c r="A28" s="324"/>
      <c r="B28" s="152"/>
      <c r="C28" s="327"/>
      <c r="D28" s="327"/>
      <c r="E28" s="154"/>
      <c r="F28" s="155"/>
    </row>
    <row r="29" spans="1:10" s="2" customFormat="1" ht="20.100000000000001" customHeight="1" x14ac:dyDescent="0.2">
      <c r="A29" s="324"/>
      <c r="B29" s="152"/>
      <c r="C29" s="327"/>
      <c r="D29" s="327"/>
      <c r="E29" s="327"/>
      <c r="F29" s="327"/>
    </row>
    <row r="30" spans="1:10" s="2" customFormat="1" ht="20.100000000000001" customHeight="1" x14ac:dyDescent="0.2">
      <c r="A30" s="324"/>
      <c r="B30" s="152"/>
      <c r="C30" s="327"/>
      <c r="D30" s="327"/>
      <c r="E30" s="327"/>
      <c r="F30" s="327"/>
      <c r="G30" s="328"/>
      <c r="H30" s="328"/>
      <c r="I30" s="328"/>
      <c r="J30" s="328"/>
    </row>
    <row r="31" spans="1:10" s="2" customFormat="1" ht="20.100000000000001" customHeight="1" x14ac:dyDescent="0.2">
      <c r="A31" s="324"/>
      <c r="B31" s="152"/>
      <c r="C31" s="327"/>
      <c r="D31" s="327"/>
      <c r="E31" s="327"/>
      <c r="F31" s="327"/>
      <c r="G31" s="156"/>
    </row>
    <row r="32" spans="1:10" s="2" customFormat="1" ht="20.100000000000001" customHeight="1" x14ac:dyDescent="0.2">
      <c r="A32" s="27"/>
      <c r="B32" s="152"/>
      <c r="C32" s="157"/>
      <c r="D32" s="157"/>
      <c r="E32" s="154"/>
      <c r="F32" s="155"/>
    </row>
    <row r="33" spans="1:10" s="2" customFormat="1" ht="20.100000000000001" customHeight="1" x14ac:dyDescent="0.2">
      <c r="A33" s="324"/>
      <c r="B33" s="152"/>
      <c r="C33" s="153"/>
      <c r="D33" s="152"/>
      <c r="E33" s="325"/>
      <c r="F33" s="325"/>
      <c r="G33" s="158"/>
      <c r="H33" s="158"/>
      <c r="I33" s="158"/>
      <c r="J33" s="158"/>
    </row>
    <row r="34" spans="1:10" s="2" customFormat="1" ht="20.100000000000001" customHeight="1" x14ac:dyDescent="0.2">
      <c r="A34" s="324"/>
      <c r="B34" s="152"/>
      <c r="C34" s="327"/>
      <c r="D34" s="327"/>
      <c r="E34" s="154"/>
      <c r="F34" s="155"/>
    </row>
    <row r="35" spans="1:10" s="2" customFormat="1" ht="20.100000000000001" customHeight="1" x14ac:dyDescent="0.2">
      <c r="A35" s="324"/>
      <c r="B35" s="152"/>
      <c r="C35" s="327"/>
      <c r="D35" s="327"/>
      <c r="E35" s="327"/>
      <c r="F35" s="327"/>
    </row>
    <row r="36" spans="1:10" s="2" customFormat="1" ht="20.100000000000001" customHeight="1" x14ac:dyDescent="0.2">
      <c r="A36" s="324"/>
      <c r="B36" s="152"/>
      <c r="C36" s="327"/>
      <c r="D36" s="327"/>
      <c r="E36" s="327"/>
      <c r="F36" s="327"/>
      <c r="G36" s="328"/>
      <c r="H36" s="328"/>
      <c r="I36" s="328"/>
      <c r="J36" s="328"/>
    </row>
    <row r="37" spans="1:10" s="2" customFormat="1" ht="20.100000000000001" customHeight="1" x14ac:dyDescent="0.2">
      <c r="A37" s="324"/>
      <c r="B37" s="152"/>
      <c r="C37" s="327"/>
      <c r="D37" s="327"/>
      <c r="E37" s="327"/>
      <c r="F37" s="327"/>
      <c r="G37" s="328"/>
      <c r="H37" s="328"/>
      <c r="I37" s="328"/>
      <c r="J37" s="328"/>
    </row>
    <row r="38" spans="1:10" s="2" customFormat="1" ht="20.100000000000001" customHeight="1" x14ac:dyDescent="0.2">
      <c r="A38" s="27"/>
      <c r="B38" s="152"/>
      <c r="C38" s="157"/>
      <c r="D38" s="157"/>
      <c r="E38" s="154"/>
      <c r="F38" s="155"/>
    </row>
    <row r="39" spans="1:10" s="2" customFormat="1" ht="20.100000000000001" customHeight="1" x14ac:dyDescent="0.2">
      <c r="A39" s="324"/>
      <c r="B39" s="152"/>
      <c r="C39" s="153"/>
      <c r="D39" s="152"/>
      <c r="E39" s="325"/>
      <c r="F39" s="325"/>
    </row>
    <row r="40" spans="1:10" s="2" customFormat="1" ht="20.100000000000001" customHeight="1" x14ac:dyDescent="0.2">
      <c r="A40" s="324"/>
      <c r="B40" s="152"/>
      <c r="C40" s="327"/>
      <c r="D40" s="327"/>
      <c r="E40" s="154"/>
      <c r="F40" s="155"/>
    </row>
    <row r="41" spans="1:10" s="2" customFormat="1" ht="20.100000000000001" customHeight="1" x14ac:dyDescent="0.2">
      <c r="A41" s="324"/>
      <c r="B41" s="152"/>
      <c r="C41" s="327"/>
      <c r="D41" s="327"/>
      <c r="E41" s="327"/>
      <c r="F41" s="327"/>
    </row>
    <row r="42" spans="1:10" s="2" customFormat="1" ht="20.100000000000001" customHeight="1" x14ac:dyDescent="0.2">
      <c r="A42" s="324"/>
      <c r="B42" s="152"/>
      <c r="C42" s="327"/>
      <c r="D42" s="327"/>
      <c r="E42" s="327"/>
      <c r="F42" s="327"/>
      <c r="G42" s="328"/>
      <c r="H42" s="328"/>
      <c r="I42" s="328"/>
      <c r="J42" s="328"/>
    </row>
    <row r="43" spans="1:10" s="2" customFormat="1" ht="20.100000000000001" customHeight="1" x14ac:dyDescent="0.2">
      <c r="A43" s="324"/>
      <c r="B43" s="152"/>
      <c r="C43" s="327"/>
      <c r="D43" s="327"/>
      <c r="E43" s="327"/>
      <c r="F43" s="327"/>
      <c r="G43" s="328"/>
      <c r="H43" s="328"/>
      <c r="I43" s="328"/>
      <c r="J43" s="328"/>
    </row>
    <row r="44" spans="1:10" s="2" customFormat="1" ht="20.100000000000001" customHeight="1" x14ac:dyDescent="0.2">
      <c r="A44" s="27"/>
      <c r="B44" s="152"/>
      <c r="C44" s="157"/>
      <c r="D44" s="157"/>
      <c r="E44" s="154"/>
      <c r="F44" s="155"/>
    </row>
    <row r="45" spans="1:10" s="2" customFormat="1" ht="20.100000000000001" customHeight="1" x14ac:dyDescent="0.2">
      <c r="A45" s="324"/>
      <c r="B45" s="152"/>
      <c r="C45" s="153"/>
      <c r="D45" s="152"/>
      <c r="E45" s="325"/>
      <c r="F45" s="325"/>
      <c r="G45" s="328"/>
      <c r="H45" s="328"/>
      <c r="I45" s="328"/>
      <c r="J45" s="328"/>
    </row>
    <row r="46" spans="1:10" s="2" customFormat="1" ht="20.100000000000001" customHeight="1" x14ac:dyDescent="0.2">
      <c r="A46" s="324"/>
      <c r="B46" s="152"/>
      <c r="C46" s="327"/>
      <c r="D46" s="327"/>
      <c r="E46" s="154"/>
      <c r="F46" s="155"/>
    </row>
    <row r="47" spans="1:10" s="2" customFormat="1" ht="20.100000000000001" customHeight="1" x14ac:dyDescent="0.2">
      <c r="A47" s="324"/>
      <c r="B47" s="152"/>
      <c r="C47" s="327"/>
      <c r="D47" s="327"/>
      <c r="E47" s="327"/>
      <c r="F47" s="327"/>
    </row>
    <row r="48" spans="1:10" s="2" customFormat="1" ht="20.100000000000001" customHeight="1" x14ac:dyDescent="0.2">
      <c r="A48" s="324"/>
      <c r="B48" s="152"/>
      <c r="C48" s="327"/>
      <c r="D48" s="327"/>
      <c r="E48" s="327"/>
      <c r="F48" s="327"/>
      <c r="G48" s="328"/>
      <c r="H48" s="328"/>
      <c r="I48" s="328"/>
      <c r="J48" s="328"/>
    </row>
    <row r="49" spans="1:10" s="2" customFormat="1" ht="20.100000000000001" customHeight="1" x14ac:dyDescent="0.2">
      <c r="A49" s="324"/>
      <c r="B49" s="152"/>
      <c r="C49" s="327"/>
      <c r="D49" s="327"/>
      <c r="E49" s="327"/>
      <c r="F49" s="327"/>
      <c r="G49" s="156"/>
    </row>
    <row r="50" spans="1:10" s="2" customFormat="1" ht="20.100000000000001" customHeight="1" x14ac:dyDescent="0.2">
      <c r="A50" s="27"/>
      <c r="B50" s="152"/>
      <c r="C50" s="157"/>
      <c r="D50" s="157"/>
      <c r="E50" s="154"/>
      <c r="F50" s="155"/>
    </row>
    <row r="51" spans="1:10" s="2" customFormat="1" ht="20.100000000000001" customHeight="1" x14ac:dyDescent="0.2">
      <c r="A51" s="324"/>
      <c r="B51" s="152"/>
      <c r="C51" s="153"/>
      <c r="D51" s="152"/>
      <c r="E51" s="325"/>
      <c r="F51" s="325"/>
    </row>
    <row r="52" spans="1:10" s="2" customFormat="1" ht="20.100000000000001" customHeight="1" x14ac:dyDescent="0.2">
      <c r="A52" s="324"/>
      <c r="B52" s="152"/>
      <c r="C52" s="327"/>
      <c r="D52" s="327"/>
      <c r="E52" s="154"/>
      <c r="F52" s="155"/>
      <c r="G52" s="328"/>
      <c r="H52" s="328"/>
      <c r="I52" s="328"/>
      <c r="J52" s="328"/>
    </row>
    <row r="53" spans="1:10" s="2" customFormat="1" ht="20.100000000000001" customHeight="1" x14ac:dyDescent="0.2">
      <c r="A53" s="324"/>
      <c r="B53" s="152"/>
      <c r="C53" s="327"/>
      <c r="D53" s="327"/>
      <c r="E53" s="327"/>
      <c r="F53" s="327"/>
    </row>
    <row r="54" spans="1:10" s="2" customFormat="1" ht="20.100000000000001" customHeight="1" x14ac:dyDescent="0.2">
      <c r="A54" s="324"/>
      <c r="B54" s="152"/>
      <c r="C54" s="327"/>
      <c r="D54" s="327"/>
      <c r="E54" s="327"/>
      <c r="F54" s="327"/>
    </row>
    <row r="55" spans="1:10" s="2" customFormat="1" ht="20.100000000000001" customHeight="1" x14ac:dyDescent="0.2">
      <c r="A55" s="324"/>
      <c r="B55" s="152"/>
      <c r="C55" s="327"/>
      <c r="D55" s="327"/>
      <c r="E55" s="327"/>
      <c r="F55" s="327"/>
    </row>
    <row r="56" spans="1:10" s="2" customFormat="1" ht="20.100000000000001" customHeight="1" x14ac:dyDescent="0.2">
      <c r="A56" s="27"/>
      <c r="B56" s="152"/>
      <c r="C56" s="157"/>
      <c r="D56" s="157"/>
      <c r="E56" s="154"/>
      <c r="F56" s="155"/>
    </row>
    <row r="57" spans="1:10" s="2" customFormat="1" ht="20.100000000000001" customHeight="1" x14ac:dyDescent="0.2">
      <c r="A57" s="324"/>
      <c r="B57" s="152"/>
      <c r="C57" s="153"/>
      <c r="D57" s="152"/>
      <c r="E57" s="325"/>
      <c r="F57" s="325"/>
    </row>
    <row r="58" spans="1:10" s="2" customFormat="1" ht="20.100000000000001" customHeight="1" x14ac:dyDescent="0.2">
      <c r="A58" s="324"/>
      <c r="B58" s="152"/>
      <c r="C58" s="326"/>
      <c r="D58" s="326"/>
      <c r="E58" s="154"/>
      <c r="F58" s="155"/>
      <c r="G58" s="328"/>
      <c r="H58" s="328"/>
      <c r="I58" s="328"/>
      <c r="J58" s="328"/>
    </row>
    <row r="59" spans="1:10" s="2" customFormat="1" ht="20.100000000000001" customHeight="1" x14ac:dyDescent="0.2">
      <c r="A59" s="324"/>
      <c r="B59" s="152"/>
      <c r="C59" s="327"/>
      <c r="D59" s="327"/>
      <c r="E59" s="327"/>
      <c r="F59" s="327"/>
      <c r="G59" s="156"/>
    </row>
    <row r="60" spans="1:10" s="2" customFormat="1" ht="20.100000000000001" customHeight="1" x14ac:dyDescent="0.2">
      <c r="A60" s="324"/>
      <c r="B60" s="152"/>
      <c r="C60" s="327"/>
      <c r="D60" s="327"/>
      <c r="E60" s="327"/>
      <c r="F60" s="327"/>
    </row>
    <row r="61" spans="1:10" s="2" customFormat="1" ht="20.100000000000001" customHeight="1" x14ac:dyDescent="0.2">
      <c r="A61" s="324"/>
      <c r="B61" s="152"/>
      <c r="C61" s="327"/>
      <c r="D61" s="327"/>
      <c r="E61" s="327"/>
      <c r="F61" s="327"/>
    </row>
    <row r="62" spans="1:10" s="2" customFormat="1" ht="20.100000000000001" customHeight="1" x14ac:dyDescent="0.2">
      <c r="A62" s="159"/>
      <c r="B62" s="159"/>
      <c r="C62" s="159"/>
      <c r="D62" s="159"/>
      <c r="E62" s="160"/>
      <c r="F62" s="159"/>
    </row>
    <row r="63" spans="1:10" s="2" customFormat="1" ht="20.100000000000001" customHeight="1" x14ac:dyDescent="0.2">
      <c r="A63" s="324"/>
      <c r="B63" s="152"/>
      <c r="C63" s="153"/>
      <c r="D63" s="152"/>
      <c r="E63" s="325"/>
      <c r="F63" s="325"/>
      <c r="G63" s="328"/>
      <c r="H63" s="328"/>
      <c r="I63" s="328"/>
      <c r="J63" s="328"/>
    </row>
    <row r="64" spans="1:10" s="2" customFormat="1" ht="20.100000000000001" customHeight="1" x14ac:dyDescent="0.2">
      <c r="A64" s="324"/>
      <c r="B64" s="152"/>
      <c r="C64" s="326"/>
      <c r="D64" s="326"/>
      <c r="E64" s="154"/>
      <c r="F64" s="155"/>
      <c r="G64" s="328"/>
      <c r="H64" s="328"/>
      <c r="I64" s="328"/>
      <c r="J64" s="328"/>
    </row>
    <row r="65" spans="1:10" s="2" customFormat="1" ht="20.100000000000001" customHeight="1" x14ac:dyDescent="0.2">
      <c r="A65" s="324"/>
      <c r="B65" s="152"/>
      <c r="C65" s="327"/>
      <c r="D65" s="327"/>
      <c r="E65" s="327"/>
      <c r="F65" s="327"/>
    </row>
    <row r="66" spans="1:10" s="2" customFormat="1" ht="20.100000000000001" customHeight="1" x14ac:dyDescent="0.2">
      <c r="A66" s="324"/>
      <c r="B66" s="152"/>
      <c r="C66" s="327"/>
      <c r="D66" s="327"/>
      <c r="E66" s="327"/>
      <c r="F66" s="327"/>
    </row>
    <row r="67" spans="1:10" s="2" customFormat="1" ht="20.100000000000001" customHeight="1" x14ac:dyDescent="0.2">
      <c r="A67" s="324"/>
      <c r="B67" s="152"/>
      <c r="C67" s="327"/>
      <c r="D67" s="327"/>
      <c r="E67" s="327"/>
      <c r="F67" s="327"/>
      <c r="G67" s="328"/>
      <c r="H67" s="328"/>
      <c r="I67" s="328"/>
      <c r="J67" s="328"/>
    </row>
    <row r="68" spans="1:10" s="2" customFormat="1" ht="20.100000000000001" customHeight="1" x14ac:dyDescent="0.2">
      <c r="A68" s="27"/>
      <c r="B68" s="152"/>
      <c r="C68" s="157"/>
      <c r="D68" s="157"/>
      <c r="E68" s="154"/>
      <c r="F68" s="155"/>
      <c r="G68" s="328"/>
      <c r="H68" s="328"/>
      <c r="I68" s="328"/>
      <c r="J68" s="328"/>
    </row>
    <row r="69" spans="1:10" s="2" customFormat="1" ht="20.100000000000001" customHeight="1" x14ac:dyDescent="0.2">
      <c r="A69" s="324"/>
      <c r="B69" s="152"/>
      <c r="C69" s="153"/>
      <c r="D69" s="152"/>
      <c r="E69" s="325"/>
      <c r="F69" s="325"/>
      <c r="G69" s="328"/>
      <c r="H69" s="328"/>
      <c r="I69" s="328"/>
      <c r="J69" s="328"/>
    </row>
    <row r="70" spans="1:10" s="2" customFormat="1" ht="20.100000000000001" customHeight="1" x14ac:dyDescent="0.2">
      <c r="A70" s="324"/>
      <c r="B70" s="152"/>
      <c r="C70" s="326"/>
      <c r="D70" s="326"/>
      <c r="E70" s="154"/>
      <c r="F70" s="155"/>
    </row>
    <row r="71" spans="1:10" s="2" customFormat="1" ht="20.100000000000001" customHeight="1" x14ac:dyDescent="0.2">
      <c r="A71" s="324"/>
      <c r="B71" s="152"/>
      <c r="C71" s="327"/>
      <c r="D71" s="327"/>
      <c r="E71" s="327"/>
      <c r="F71" s="327"/>
    </row>
    <row r="72" spans="1:10" s="2" customFormat="1" ht="20.100000000000001" customHeight="1" x14ac:dyDescent="0.2">
      <c r="A72" s="324"/>
      <c r="B72" s="152"/>
      <c r="C72" s="327"/>
      <c r="D72" s="327"/>
      <c r="E72" s="327"/>
      <c r="F72" s="327"/>
    </row>
    <row r="73" spans="1:10" s="2" customFormat="1" ht="20.100000000000001" customHeight="1" x14ac:dyDescent="0.2">
      <c r="A73" s="324"/>
      <c r="B73" s="152"/>
      <c r="C73" s="327"/>
      <c r="D73" s="327"/>
      <c r="E73" s="327"/>
      <c r="F73" s="327"/>
    </row>
    <row r="74" spans="1:10" s="2" customFormat="1" ht="20.100000000000001" customHeight="1" x14ac:dyDescent="0.2">
      <c r="A74" s="159"/>
      <c r="B74" s="159"/>
      <c r="C74" s="159"/>
      <c r="D74" s="159"/>
      <c r="E74" s="160"/>
      <c r="F74" s="159"/>
    </row>
    <row r="75" spans="1:10" s="2" customFormat="1" ht="20.100000000000001" customHeight="1" x14ac:dyDescent="0.2">
      <c r="A75" s="324"/>
      <c r="B75" s="152"/>
      <c r="C75" s="153"/>
      <c r="D75" s="152"/>
      <c r="E75" s="325"/>
      <c r="F75" s="325"/>
    </row>
    <row r="76" spans="1:10" s="2" customFormat="1" ht="20.100000000000001" customHeight="1" x14ac:dyDescent="0.2">
      <c r="A76" s="324"/>
      <c r="B76" s="152"/>
      <c r="C76" s="326"/>
      <c r="D76" s="326"/>
      <c r="E76" s="154"/>
      <c r="F76" s="155"/>
    </row>
    <row r="77" spans="1:10" s="2" customFormat="1" ht="20.100000000000001" customHeight="1" x14ac:dyDescent="0.2">
      <c r="A77" s="324"/>
      <c r="B77" s="152"/>
      <c r="C77" s="327"/>
      <c r="D77" s="327"/>
      <c r="E77" s="327"/>
      <c r="F77" s="327"/>
    </row>
    <row r="78" spans="1:10" s="2" customFormat="1" ht="20.100000000000001" customHeight="1" x14ac:dyDescent="0.2">
      <c r="A78" s="324"/>
      <c r="B78" s="152"/>
      <c r="C78" s="327"/>
      <c r="D78" s="327"/>
      <c r="E78" s="327"/>
      <c r="F78" s="327"/>
    </row>
    <row r="79" spans="1:10" s="2" customFormat="1" ht="20.100000000000001" customHeight="1" x14ac:dyDescent="0.2">
      <c r="A79" s="324"/>
      <c r="B79" s="152"/>
      <c r="C79" s="327"/>
      <c r="D79" s="327"/>
      <c r="E79" s="327"/>
      <c r="F79" s="327"/>
    </row>
    <row r="80" spans="1:10" s="2" customFormat="1" ht="20.100000000000001" customHeight="1" x14ac:dyDescent="0.2">
      <c r="A80" s="27"/>
      <c r="B80" s="152"/>
      <c r="C80" s="157"/>
      <c r="D80" s="157"/>
      <c r="E80" s="154"/>
      <c r="F80" s="155"/>
    </row>
    <row r="81" spans="1:6" s="2" customFormat="1" ht="20.100000000000001" customHeight="1" x14ac:dyDescent="0.2">
      <c r="A81" s="324"/>
      <c r="B81" s="152"/>
      <c r="C81" s="153"/>
      <c r="D81" s="152"/>
      <c r="E81" s="325"/>
      <c r="F81" s="325"/>
    </row>
    <row r="82" spans="1:6" s="2" customFormat="1" ht="20.100000000000001" customHeight="1" x14ac:dyDescent="0.2">
      <c r="A82" s="324"/>
      <c r="B82" s="152"/>
      <c r="C82" s="326"/>
      <c r="D82" s="326"/>
      <c r="E82" s="154"/>
      <c r="F82" s="155"/>
    </row>
    <row r="83" spans="1:6" s="2" customFormat="1" ht="20.100000000000001" customHeight="1" x14ac:dyDescent="0.2">
      <c r="A83" s="324"/>
      <c r="B83" s="152"/>
      <c r="C83" s="327"/>
      <c r="D83" s="327"/>
      <c r="E83" s="327"/>
      <c r="F83" s="327"/>
    </row>
    <row r="84" spans="1:6" s="2" customFormat="1" ht="20.100000000000001" customHeight="1" x14ac:dyDescent="0.2">
      <c r="A84" s="324"/>
      <c r="B84" s="152"/>
      <c r="C84" s="327"/>
      <c r="D84" s="327"/>
      <c r="E84" s="327"/>
      <c r="F84" s="327"/>
    </row>
    <row r="85" spans="1:6" s="2" customFormat="1" ht="20.100000000000001" customHeight="1" x14ac:dyDescent="0.2">
      <c r="A85" s="324"/>
      <c r="B85" s="152"/>
      <c r="C85" s="327"/>
      <c r="D85" s="327"/>
      <c r="E85" s="327"/>
      <c r="F85" s="327"/>
    </row>
  </sheetData>
  <mergeCells count="102">
    <mergeCell ref="E1:F1"/>
    <mergeCell ref="A2:F2"/>
    <mergeCell ref="A3:A7"/>
    <mergeCell ref="E3:F3"/>
    <mergeCell ref="C4:F7"/>
    <mergeCell ref="G6:J6"/>
    <mergeCell ref="A9:A13"/>
    <mergeCell ref="E9:F9"/>
    <mergeCell ref="C10:D10"/>
    <mergeCell ref="C11:F11"/>
    <mergeCell ref="G11:J11"/>
    <mergeCell ref="C12:F12"/>
    <mergeCell ref="C13:F13"/>
    <mergeCell ref="B4:B7"/>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81:A85"/>
    <mergeCell ref="E81:F81"/>
    <mergeCell ref="C82:D82"/>
    <mergeCell ref="C83:F83"/>
    <mergeCell ref="C84:F84"/>
    <mergeCell ref="C85:F85"/>
    <mergeCell ref="A75:A79"/>
    <mergeCell ref="E75:F75"/>
    <mergeCell ref="C76:D76"/>
    <mergeCell ref="C77:F77"/>
    <mergeCell ref="C78:F78"/>
    <mergeCell ref="C79:F79"/>
  </mergeCells>
  <phoneticPr fontId="5"/>
  <pageMargins left="0.25" right="0.25" top="0.75" bottom="0.75" header="0.3" footer="0.3"/>
  <pageSetup paperSize="9" scale="94"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166</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45230</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当麻町</v>
      </c>
      <c r="E6" s="257"/>
      <c r="F6" s="257"/>
      <c r="G6" s="257"/>
      <c r="H6" s="257"/>
      <c r="I6" s="257"/>
      <c r="J6" s="257"/>
      <c r="K6" s="258"/>
    </row>
    <row r="7" spans="1:25" ht="30" customHeight="1" x14ac:dyDescent="0.2">
      <c r="A7" s="238" t="s">
        <v>9</v>
      </c>
      <c r="B7" s="239"/>
      <c r="C7" s="239"/>
      <c r="D7" s="256" t="str">
        <f>VLOOKUP($D$2,交通空白!$B$4:$U$28,6,FALSE)</f>
        <v>町長　村椿　哲朗</v>
      </c>
      <c r="E7" s="257"/>
      <c r="F7" s="257"/>
      <c r="G7" s="257"/>
      <c r="H7" s="257"/>
      <c r="I7" s="257"/>
      <c r="J7" s="257"/>
      <c r="K7" s="258"/>
    </row>
    <row r="8" spans="1:25" ht="30" customHeight="1" x14ac:dyDescent="0.2">
      <c r="A8" s="238" t="s">
        <v>25</v>
      </c>
      <c r="B8" s="239"/>
      <c r="C8" s="239"/>
      <c r="D8" s="256" t="str">
        <f>VLOOKUP($D$2,交通空白!$B$4:$U$28,8,FALSE)</f>
        <v>上川郡当麻町３条東２丁目１１番１号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当麻町教育委員会</v>
      </c>
      <c r="E12" s="271"/>
      <c r="F12" s="272" t="str">
        <f>VLOOKUP($D$2,交通空白!$B$4:$U$28,10,FALSE)</f>
        <v>上川郡当麻町３条東２丁目１１番１号</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２路線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当麻町教育委員会</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1</v>
      </c>
      <c r="J23" s="5">
        <f>VLOOKUP($D$2,交通空白!$B:$BU,31,FALSE)</f>
        <v>3</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1</v>
      </c>
      <c r="J35" s="5">
        <f t="shared" si="0"/>
        <v>3</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F00-000000000000}">
      <formula1>"○"</formula1>
    </dataValidation>
    <dataValidation type="list" allowBlank="1" showInputMessage="1" sqref="A22:B33" xr:uid="{00000000-0002-0000-0F00-000001000000}">
      <formula1>"交通空白地有償運送,福祉有償運送"</formula1>
    </dataValidation>
    <dataValidation allowBlank="1" showInputMessage="1" sqref="D2:K2" xr:uid="{00000000-0002-0000-0F00-000002000000}"/>
  </dataValidations>
  <hyperlinks>
    <hyperlink ref="O1:Q1" location="交通空白!A1" display="目次へ" xr:uid="{00000000-0004-0000-0F00-000000000000}"/>
  </hyperlinks>
  <pageMargins left="0.25" right="0.25" top="0.75" bottom="0.75" header="0.3" footer="0.3"/>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tint="0.59999389629810485"/>
  </sheetPr>
  <dimension ref="A1:J83"/>
  <sheetViews>
    <sheetView view="pageBreakPreview" zoomScale="85" zoomScaleNormal="100" zoomScaleSheetLayoutView="85" workbookViewId="0">
      <selection activeCell="E14" sqref="E14"/>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306"/>
      <c r="F3" s="307"/>
    </row>
    <row r="4" spans="1:10" ht="20.100000000000001" customHeight="1" x14ac:dyDescent="0.2">
      <c r="A4" s="288"/>
      <c r="B4" s="28" t="s">
        <v>36</v>
      </c>
      <c r="C4" s="287" t="s">
        <v>306</v>
      </c>
      <c r="D4" s="287"/>
      <c r="E4" s="61">
        <v>19.2</v>
      </c>
      <c r="F4" s="51" t="s">
        <v>15</v>
      </c>
    </row>
    <row r="5" spans="1:10" ht="20.100000000000001" customHeight="1" x14ac:dyDescent="0.2">
      <c r="A5" s="288"/>
      <c r="B5" s="22" t="s">
        <v>37</v>
      </c>
      <c r="C5" s="284" t="s">
        <v>307</v>
      </c>
      <c r="D5" s="285"/>
      <c r="E5" s="285"/>
      <c r="F5" s="286"/>
    </row>
    <row r="6" spans="1:10" ht="20.100000000000001" customHeight="1" x14ac:dyDescent="0.2">
      <c r="A6" s="288"/>
      <c r="B6" s="22" t="s">
        <v>38</v>
      </c>
      <c r="C6" s="284" t="s">
        <v>308</v>
      </c>
      <c r="D6" s="285"/>
      <c r="E6" s="285"/>
      <c r="F6" s="286"/>
      <c r="G6" s="283"/>
      <c r="H6" s="283"/>
      <c r="I6" s="283"/>
      <c r="J6" s="283"/>
    </row>
    <row r="7" spans="1:10" ht="20.100000000000001" customHeight="1" x14ac:dyDescent="0.2">
      <c r="A7" s="288"/>
      <c r="B7" s="22" t="s">
        <v>14</v>
      </c>
      <c r="C7" s="284" t="s">
        <v>309</v>
      </c>
      <c r="D7" s="285"/>
      <c r="E7" s="285"/>
      <c r="F7" s="286"/>
    </row>
    <row r="8" spans="1:10" ht="20.100000000000001" customHeight="1" x14ac:dyDescent="0.2">
      <c r="A8" s="27"/>
      <c r="B8" s="21"/>
      <c r="C8" s="52"/>
      <c r="D8" s="52"/>
      <c r="E8" s="62"/>
      <c r="F8" s="17"/>
      <c r="G8" s="2"/>
    </row>
    <row r="9" spans="1:10" ht="20.100000000000001" customHeight="1" x14ac:dyDescent="0.2">
      <c r="A9" s="288">
        <v>2</v>
      </c>
      <c r="B9" s="20" t="s">
        <v>16</v>
      </c>
      <c r="C9" s="24">
        <v>38991</v>
      </c>
      <c r="D9" s="20" t="s">
        <v>35</v>
      </c>
      <c r="E9" s="306"/>
      <c r="F9" s="307"/>
    </row>
    <row r="10" spans="1:10" ht="20.100000000000001" customHeight="1" x14ac:dyDescent="0.2">
      <c r="A10" s="288"/>
      <c r="B10" s="28" t="s">
        <v>36</v>
      </c>
      <c r="C10" s="287" t="s">
        <v>310</v>
      </c>
      <c r="D10" s="287"/>
      <c r="E10" s="61">
        <v>16.399999999999999</v>
      </c>
      <c r="F10" s="51" t="s">
        <v>15</v>
      </c>
    </row>
    <row r="11" spans="1:10" ht="20.100000000000001" customHeight="1" x14ac:dyDescent="0.2">
      <c r="A11" s="288"/>
      <c r="B11" s="22" t="s">
        <v>37</v>
      </c>
      <c r="C11" s="284" t="s">
        <v>311</v>
      </c>
      <c r="D11" s="285"/>
      <c r="E11" s="285"/>
      <c r="F11" s="286"/>
      <c r="G11" s="282"/>
      <c r="H11" s="282"/>
      <c r="I11" s="282"/>
      <c r="J11" s="282"/>
    </row>
    <row r="12" spans="1:10" ht="20.100000000000001" customHeight="1" x14ac:dyDescent="0.2">
      <c r="A12" s="288"/>
      <c r="B12" s="22" t="s">
        <v>38</v>
      </c>
      <c r="C12" s="284" t="s">
        <v>312</v>
      </c>
      <c r="D12" s="285"/>
      <c r="E12" s="285"/>
      <c r="F12" s="286"/>
      <c r="G12" s="15"/>
    </row>
    <row r="13" spans="1:10" ht="20.100000000000001" customHeight="1" x14ac:dyDescent="0.2">
      <c r="A13" s="288"/>
      <c r="B13" s="22" t="s">
        <v>14</v>
      </c>
      <c r="C13" s="284" t="s">
        <v>313</v>
      </c>
      <c r="D13" s="285"/>
      <c r="E13" s="285"/>
      <c r="F13" s="286"/>
    </row>
    <row r="14" spans="1:10" ht="20.100000000000001" customHeight="1" x14ac:dyDescent="0.2">
      <c r="A14" s="26"/>
      <c r="B14" s="21"/>
      <c r="C14" s="52"/>
      <c r="D14" s="52"/>
      <c r="E14" s="62"/>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92"/>
      <c r="D16" s="292"/>
      <c r="E16" s="61"/>
      <c r="F16" s="51"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52"/>
      <c r="D20" s="52"/>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51"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52"/>
      <c r="D26" s="52"/>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62"/>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61"/>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8" tint="0.59999389629810485"/>
  </sheetPr>
  <dimension ref="A1:Y38"/>
  <sheetViews>
    <sheetView view="pageBreakPreview" topLeftCell="A5" zoomScale="70" zoomScaleNormal="100" zoomScaleSheetLayoutView="70" workbookViewId="0">
      <selection activeCell="D15" sqref="D15:G15"/>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165</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45215</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占冠村</v>
      </c>
      <c r="E6" s="257"/>
      <c r="F6" s="257"/>
      <c r="G6" s="257"/>
      <c r="H6" s="257"/>
      <c r="I6" s="257"/>
      <c r="J6" s="257"/>
      <c r="K6" s="258"/>
    </row>
    <row r="7" spans="1:25" ht="30" customHeight="1" x14ac:dyDescent="0.2">
      <c r="A7" s="238" t="s">
        <v>9</v>
      </c>
      <c r="B7" s="239"/>
      <c r="C7" s="239"/>
      <c r="D7" s="256" t="str">
        <f>VLOOKUP($D$2,交通空白!$B$4:$U$28,6,FALSE)</f>
        <v>村長　田中　正治</v>
      </c>
      <c r="E7" s="257"/>
      <c r="F7" s="257"/>
      <c r="G7" s="257"/>
      <c r="H7" s="257"/>
      <c r="I7" s="257"/>
      <c r="J7" s="257"/>
      <c r="K7" s="258"/>
    </row>
    <row r="8" spans="1:25" ht="30" customHeight="1" x14ac:dyDescent="0.2">
      <c r="A8" s="238" t="s">
        <v>25</v>
      </c>
      <c r="B8" s="239"/>
      <c r="C8" s="239"/>
      <c r="D8" s="256" t="str">
        <f>VLOOKUP($D$2,交通空白!$B$4:$U$28,8,FALSE)</f>
        <v>勇払郡占冠村字中央</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占冠村役場</v>
      </c>
      <c r="E12" s="271"/>
      <c r="F12" s="272" t="str">
        <f>VLOOKUP($D$2,交通空白!$B$4:$U$28,10,FALSE)</f>
        <v>北海道勇払郡占冠村字シムカプ原野46番地の25</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２路線　9系統</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
※地域住民：南富良野町民も含む</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占冠村役場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7</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7</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1100-000000000000}"/>
    <dataValidation type="list" allowBlank="1" showInputMessage="1" sqref="A22:B33" xr:uid="{00000000-0002-0000-1100-000001000000}">
      <formula1>"交通空白地有償運送,福祉有償運送"</formula1>
    </dataValidation>
    <dataValidation type="list" allowBlank="1" showInputMessage="1" sqref="D10" xr:uid="{00000000-0002-0000-1100-000002000000}">
      <formula1>"○"</formula1>
    </dataValidation>
  </dataValidations>
  <hyperlinks>
    <hyperlink ref="O1:Q1" location="交通空白!A1" display="目次へ" xr:uid="{00000000-0004-0000-1100-000000000000}"/>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8" tint="0.59999389629810485"/>
  </sheetPr>
  <dimension ref="A1:S84"/>
  <sheetViews>
    <sheetView view="pageBreakPreview" topLeftCell="A8" zoomScale="85" zoomScaleNormal="100" zoomScaleSheetLayoutView="85" workbookViewId="0">
      <selection activeCell="C43" sqref="C43:F43"/>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53" customWidth="1"/>
    <col min="7" max="16384" width="2.109375" style="4"/>
  </cols>
  <sheetData>
    <row r="1" spans="1:19" ht="15" customHeight="1" x14ac:dyDescent="0.2">
      <c r="E1" s="283" t="s">
        <v>39</v>
      </c>
      <c r="F1" s="283"/>
    </row>
    <row r="2" spans="1:19" ht="24.9" customHeight="1" x14ac:dyDescent="0.2">
      <c r="A2" s="291" t="s">
        <v>13</v>
      </c>
      <c r="B2" s="291"/>
      <c r="C2" s="291"/>
      <c r="D2" s="291"/>
      <c r="E2" s="291"/>
      <c r="F2" s="291"/>
    </row>
    <row r="3" spans="1:19" ht="20.100000000000001" customHeight="1" x14ac:dyDescent="0.2">
      <c r="A3" s="288">
        <v>1</v>
      </c>
      <c r="B3" s="20" t="s">
        <v>16</v>
      </c>
      <c r="C3" s="24">
        <v>38991</v>
      </c>
      <c r="D3" s="20" t="s">
        <v>35</v>
      </c>
      <c r="E3" s="306"/>
      <c r="F3" s="307"/>
      <c r="G3" s="2"/>
    </row>
    <row r="4" spans="1:19" ht="20.100000000000001" customHeight="1" x14ac:dyDescent="0.2">
      <c r="A4" s="288"/>
      <c r="B4" s="28" t="s">
        <v>36</v>
      </c>
      <c r="C4" s="340" t="s">
        <v>314</v>
      </c>
      <c r="D4" s="287"/>
      <c r="E4" s="61">
        <v>63.6</v>
      </c>
      <c r="F4" s="120" t="s">
        <v>15</v>
      </c>
      <c r="G4" s="2"/>
    </row>
    <row r="5" spans="1:19" ht="20.100000000000001" customHeight="1" x14ac:dyDescent="0.2">
      <c r="A5" s="288"/>
      <c r="B5" s="22" t="s">
        <v>37</v>
      </c>
      <c r="C5" s="341" t="s">
        <v>315</v>
      </c>
      <c r="D5" s="342"/>
      <c r="E5" s="342"/>
      <c r="F5" s="343"/>
      <c r="G5" s="124"/>
      <c r="H5" s="124"/>
      <c r="I5" s="124"/>
      <c r="J5" s="124"/>
      <c r="K5" s="124"/>
      <c r="L5" s="124"/>
      <c r="M5" s="124"/>
      <c r="N5" s="124"/>
      <c r="O5" s="124"/>
      <c r="P5" s="124"/>
      <c r="Q5" s="124"/>
      <c r="R5" s="124"/>
      <c r="S5" s="2"/>
    </row>
    <row r="6" spans="1:19" ht="20.100000000000001" customHeight="1" x14ac:dyDescent="0.2">
      <c r="A6" s="288"/>
      <c r="B6" s="22" t="s">
        <v>38</v>
      </c>
      <c r="C6" s="341" t="s">
        <v>316</v>
      </c>
      <c r="D6" s="342"/>
      <c r="E6" s="342"/>
      <c r="F6" s="343"/>
      <c r="G6" s="124"/>
      <c r="H6" s="124"/>
      <c r="I6" s="124"/>
      <c r="J6" s="124"/>
      <c r="K6" s="124"/>
      <c r="L6" s="124"/>
      <c r="M6" s="124"/>
      <c r="N6" s="124"/>
      <c r="O6" s="124"/>
      <c r="P6" s="124"/>
      <c r="Q6" s="124"/>
      <c r="R6" s="124"/>
      <c r="S6" s="2"/>
    </row>
    <row r="7" spans="1:19" ht="20.100000000000001" customHeight="1" x14ac:dyDescent="0.2">
      <c r="A7" s="288"/>
      <c r="B7" s="22" t="s">
        <v>14</v>
      </c>
      <c r="C7" s="344" t="s">
        <v>317</v>
      </c>
      <c r="D7" s="345"/>
      <c r="E7" s="345"/>
      <c r="F7" s="346"/>
      <c r="G7" s="125"/>
      <c r="H7" s="125"/>
      <c r="I7" s="125"/>
      <c r="J7" s="125"/>
      <c r="K7" s="125"/>
      <c r="L7" s="125"/>
      <c r="M7" s="125"/>
      <c r="N7" s="125"/>
      <c r="O7" s="125"/>
      <c r="P7" s="125"/>
      <c r="Q7" s="125"/>
      <c r="R7" s="125"/>
      <c r="S7" s="2"/>
    </row>
    <row r="8" spans="1:19" ht="20.100000000000001" customHeight="1" x14ac:dyDescent="0.2">
      <c r="A8" s="27"/>
      <c r="B8" s="126"/>
      <c r="C8" s="127"/>
      <c r="D8" s="127"/>
      <c r="E8" s="128"/>
      <c r="F8" s="129"/>
      <c r="G8" s="2"/>
    </row>
    <row r="9" spans="1:19" ht="20.100000000000001" customHeight="1" x14ac:dyDescent="0.2">
      <c r="A9" s="288">
        <v>2</v>
      </c>
      <c r="B9" s="20" t="s">
        <v>16</v>
      </c>
      <c r="C9" s="24">
        <v>38991</v>
      </c>
      <c r="D9" s="20" t="s">
        <v>35</v>
      </c>
      <c r="E9" s="306"/>
      <c r="F9" s="307"/>
    </row>
    <row r="10" spans="1:19" ht="20.100000000000001" customHeight="1" x14ac:dyDescent="0.2">
      <c r="A10" s="288"/>
      <c r="B10" s="28" t="s">
        <v>36</v>
      </c>
      <c r="C10" s="287" t="s">
        <v>318</v>
      </c>
      <c r="D10" s="287"/>
      <c r="E10" s="61">
        <v>9.5</v>
      </c>
      <c r="F10" s="51" t="s">
        <v>15</v>
      </c>
    </row>
    <row r="11" spans="1:19" ht="20.100000000000001" customHeight="1" x14ac:dyDescent="0.2">
      <c r="A11" s="288"/>
      <c r="B11" s="22" t="s">
        <v>37</v>
      </c>
      <c r="C11" s="284" t="s">
        <v>319</v>
      </c>
      <c r="D11" s="285"/>
      <c r="E11" s="285"/>
      <c r="F11" s="286"/>
      <c r="G11" s="282"/>
      <c r="H11" s="282"/>
      <c r="I11" s="282"/>
      <c r="J11" s="282"/>
    </row>
    <row r="12" spans="1:19" ht="20.100000000000001" customHeight="1" x14ac:dyDescent="0.2">
      <c r="A12" s="288"/>
      <c r="B12" s="22" t="s">
        <v>38</v>
      </c>
      <c r="C12" s="284" t="s">
        <v>320</v>
      </c>
      <c r="D12" s="285"/>
      <c r="E12" s="285"/>
      <c r="F12" s="286"/>
      <c r="G12" s="15"/>
    </row>
    <row r="13" spans="1:19" ht="20.100000000000001" customHeight="1" x14ac:dyDescent="0.2">
      <c r="A13" s="288"/>
      <c r="B13" s="22" t="s">
        <v>14</v>
      </c>
      <c r="C13" s="284" t="s">
        <v>321</v>
      </c>
      <c r="D13" s="285"/>
      <c r="E13" s="285"/>
      <c r="F13" s="286"/>
    </row>
    <row r="14" spans="1:19" ht="20.100000000000001" customHeight="1" x14ac:dyDescent="0.2">
      <c r="A14" s="26"/>
      <c r="B14" s="21"/>
      <c r="C14" s="52"/>
      <c r="D14" s="52"/>
      <c r="E14" s="62"/>
      <c r="F14" s="17"/>
      <c r="G14" s="2"/>
    </row>
    <row r="15" spans="1:19" ht="20.100000000000001" customHeight="1" x14ac:dyDescent="0.2">
      <c r="A15" s="288">
        <v>3</v>
      </c>
      <c r="B15" s="20" t="s">
        <v>16</v>
      </c>
      <c r="C15" s="24">
        <v>38991</v>
      </c>
      <c r="D15" s="20" t="s">
        <v>35</v>
      </c>
      <c r="E15" s="306"/>
      <c r="F15" s="307"/>
    </row>
    <row r="16" spans="1:19" ht="20.100000000000001" customHeight="1" x14ac:dyDescent="0.2">
      <c r="A16" s="288"/>
      <c r="B16" s="28" t="s">
        <v>36</v>
      </c>
      <c r="C16" s="287" t="s">
        <v>322</v>
      </c>
      <c r="D16" s="287"/>
      <c r="E16" s="61">
        <v>3.8</v>
      </c>
      <c r="F16" s="51" t="s">
        <v>15</v>
      </c>
    </row>
    <row r="17" spans="1:10" ht="20.100000000000001" customHeight="1" x14ac:dyDescent="0.2">
      <c r="A17" s="288"/>
      <c r="B17" s="22" t="s">
        <v>37</v>
      </c>
      <c r="C17" s="284" t="s">
        <v>323</v>
      </c>
      <c r="D17" s="285"/>
      <c r="E17" s="285"/>
      <c r="F17" s="286"/>
      <c r="G17" s="282"/>
      <c r="H17" s="282"/>
      <c r="I17" s="282"/>
      <c r="J17" s="282"/>
    </row>
    <row r="18" spans="1:10" ht="20.100000000000001" customHeight="1" x14ac:dyDescent="0.2">
      <c r="A18" s="288"/>
      <c r="B18" s="22" t="s">
        <v>38</v>
      </c>
      <c r="C18" s="284" t="s">
        <v>324</v>
      </c>
      <c r="D18" s="285"/>
      <c r="E18" s="285"/>
      <c r="F18" s="286"/>
      <c r="G18" s="15"/>
    </row>
    <row r="19" spans="1:10" ht="20.100000000000001" customHeight="1" x14ac:dyDescent="0.2">
      <c r="A19" s="288"/>
      <c r="B19" s="22" t="s">
        <v>14</v>
      </c>
      <c r="C19" s="284" t="s">
        <v>325</v>
      </c>
      <c r="D19" s="285"/>
      <c r="E19" s="285"/>
      <c r="F19" s="286"/>
    </row>
    <row r="20" spans="1:10" ht="20.100000000000001" customHeight="1" x14ac:dyDescent="0.2">
      <c r="A20" s="26"/>
      <c r="B20" s="21"/>
      <c r="C20" s="52"/>
      <c r="D20" s="52"/>
      <c r="E20" s="62"/>
      <c r="F20" s="17"/>
      <c r="G20" s="2"/>
    </row>
    <row r="21" spans="1:10" ht="20.100000000000001" customHeight="1" x14ac:dyDescent="0.2">
      <c r="A21" s="288">
        <v>4</v>
      </c>
      <c r="B21" s="20" t="s">
        <v>16</v>
      </c>
      <c r="C21" s="24">
        <v>38991</v>
      </c>
      <c r="D21" s="20" t="s">
        <v>35</v>
      </c>
      <c r="E21" s="306"/>
      <c r="F21" s="307"/>
    </row>
    <row r="22" spans="1:10" ht="20.100000000000001" customHeight="1" x14ac:dyDescent="0.2">
      <c r="A22" s="288"/>
      <c r="B22" s="28" t="s">
        <v>36</v>
      </c>
      <c r="C22" s="287" t="s">
        <v>326</v>
      </c>
      <c r="D22" s="287"/>
      <c r="E22" s="61">
        <v>54.1</v>
      </c>
      <c r="F22" s="51" t="s">
        <v>15</v>
      </c>
    </row>
    <row r="23" spans="1:10" ht="20.100000000000001" customHeight="1" x14ac:dyDescent="0.2">
      <c r="A23" s="288"/>
      <c r="B23" s="22" t="s">
        <v>37</v>
      </c>
      <c r="C23" s="284" t="s">
        <v>327</v>
      </c>
      <c r="D23" s="285"/>
      <c r="E23" s="285"/>
      <c r="F23" s="286"/>
      <c r="G23" s="282"/>
      <c r="H23" s="282"/>
      <c r="I23" s="282"/>
      <c r="J23" s="282"/>
    </row>
    <row r="24" spans="1:10" ht="20.100000000000001" customHeight="1" x14ac:dyDescent="0.2">
      <c r="A24" s="288"/>
      <c r="B24" s="22" t="s">
        <v>38</v>
      </c>
      <c r="C24" s="284" t="s">
        <v>328</v>
      </c>
      <c r="D24" s="285"/>
      <c r="E24" s="285"/>
      <c r="F24" s="286"/>
      <c r="G24" s="15"/>
    </row>
    <row r="25" spans="1:10" ht="20.100000000000001" customHeight="1" x14ac:dyDescent="0.2">
      <c r="A25" s="288"/>
      <c r="B25" s="22" t="s">
        <v>14</v>
      </c>
      <c r="C25" s="284" t="s">
        <v>329</v>
      </c>
      <c r="D25" s="285"/>
      <c r="E25" s="285"/>
      <c r="F25" s="286"/>
    </row>
    <row r="26" spans="1:10" ht="20.100000000000001" customHeight="1" x14ac:dyDescent="0.2">
      <c r="A26" s="26"/>
      <c r="B26" s="21"/>
      <c r="C26" s="52"/>
      <c r="D26" s="52"/>
      <c r="E26" s="62"/>
      <c r="F26" s="17"/>
      <c r="G26" s="2"/>
    </row>
    <row r="27" spans="1:10" ht="20.100000000000001" customHeight="1" x14ac:dyDescent="0.2">
      <c r="A27" s="288">
        <v>5</v>
      </c>
      <c r="B27" s="20" t="s">
        <v>16</v>
      </c>
      <c r="C27" s="24">
        <v>43665</v>
      </c>
      <c r="D27" s="20" t="s">
        <v>35</v>
      </c>
      <c r="E27" s="306"/>
      <c r="F27" s="307"/>
    </row>
    <row r="28" spans="1:10" ht="20.100000000000001" customHeight="1" x14ac:dyDescent="0.2">
      <c r="A28" s="288"/>
      <c r="B28" s="28" t="s">
        <v>36</v>
      </c>
      <c r="C28" s="287" t="s">
        <v>330</v>
      </c>
      <c r="D28" s="287"/>
      <c r="E28" s="61">
        <v>63.6</v>
      </c>
      <c r="F28" s="51" t="s">
        <v>15</v>
      </c>
    </row>
    <row r="29" spans="1:10" ht="20.100000000000001" customHeight="1" x14ac:dyDescent="0.2">
      <c r="A29" s="288"/>
      <c r="B29" s="22" t="s">
        <v>37</v>
      </c>
      <c r="C29" s="284" t="s">
        <v>328</v>
      </c>
      <c r="D29" s="285"/>
      <c r="E29" s="285"/>
      <c r="F29" s="286"/>
    </row>
    <row r="30" spans="1:10" ht="20.100000000000001" customHeight="1" x14ac:dyDescent="0.2">
      <c r="A30" s="288"/>
      <c r="B30" s="22" t="s">
        <v>38</v>
      </c>
      <c r="C30" s="284" t="s">
        <v>331</v>
      </c>
      <c r="D30" s="285"/>
      <c r="E30" s="285"/>
      <c r="F30" s="286"/>
      <c r="G30" s="282"/>
      <c r="H30" s="282"/>
      <c r="I30" s="282"/>
      <c r="J30" s="282"/>
    </row>
    <row r="31" spans="1:10" ht="20.100000000000001" customHeight="1" x14ac:dyDescent="0.2">
      <c r="A31" s="288"/>
      <c r="B31" s="22" t="s">
        <v>14</v>
      </c>
      <c r="C31" s="284" t="s">
        <v>332</v>
      </c>
      <c r="D31" s="285"/>
      <c r="E31" s="285"/>
      <c r="F31" s="286"/>
      <c r="G31" s="15"/>
    </row>
    <row r="32" spans="1:10" ht="20.100000000000001" customHeight="1" x14ac:dyDescent="0.2">
      <c r="A32" s="26"/>
      <c r="B32" s="21"/>
      <c r="C32" s="52"/>
      <c r="D32" s="52"/>
      <c r="E32" s="62"/>
      <c r="F32" s="17"/>
      <c r="G32" s="2"/>
    </row>
    <row r="33" spans="1:10" ht="20.100000000000001" customHeight="1" x14ac:dyDescent="0.2">
      <c r="A33" s="288">
        <v>6</v>
      </c>
      <c r="B33" s="20" t="s">
        <v>16</v>
      </c>
      <c r="C33" s="24">
        <v>43665</v>
      </c>
      <c r="D33" s="20" t="s">
        <v>35</v>
      </c>
      <c r="E33" s="306"/>
      <c r="F33" s="307"/>
      <c r="G33" s="54"/>
      <c r="H33" s="54"/>
      <c r="I33" s="54"/>
      <c r="J33" s="54"/>
    </row>
    <row r="34" spans="1:10" ht="20.100000000000001" customHeight="1" x14ac:dyDescent="0.2">
      <c r="A34" s="288"/>
      <c r="B34" s="28" t="s">
        <v>36</v>
      </c>
      <c r="C34" s="287" t="s">
        <v>333</v>
      </c>
      <c r="D34" s="287"/>
      <c r="E34" s="61">
        <v>9.5</v>
      </c>
      <c r="F34" s="51" t="s">
        <v>15</v>
      </c>
    </row>
    <row r="35" spans="1:10" ht="20.100000000000001" customHeight="1" x14ac:dyDescent="0.2">
      <c r="A35" s="288"/>
      <c r="B35" s="22" t="s">
        <v>37</v>
      </c>
      <c r="C35" s="284" t="s">
        <v>327</v>
      </c>
      <c r="D35" s="285"/>
      <c r="E35" s="285"/>
      <c r="F35" s="286"/>
    </row>
    <row r="36" spans="1:10" ht="20.100000000000001" customHeight="1" x14ac:dyDescent="0.2">
      <c r="A36" s="288"/>
      <c r="B36" s="22" t="s">
        <v>38</v>
      </c>
      <c r="C36" s="284" t="s">
        <v>331</v>
      </c>
      <c r="D36" s="285"/>
      <c r="E36" s="285"/>
      <c r="F36" s="286"/>
      <c r="G36" s="282"/>
      <c r="H36" s="282"/>
      <c r="I36" s="282"/>
      <c r="J36" s="282"/>
    </row>
    <row r="37" spans="1:10" ht="20.100000000000001" customHeight="1" x14ac:dyDescent="0.2">
      <c r="A37" s="288"/>
      <c r="B37" s="22" t="s">
        <v>14</v>
      </c>
      <c r="C37" s="284" t="s">
        <v>334</v>
      </c>
      <c r="D37" s="285"/>
      <c r="E37" s="285"/>
      <c r="F37" s="286"/>
      <c r="G37" s="282"/>
      <c r="H37" s="282"/>
      <c r="I37" s="282"/>
      <c r="J37" s="282"/>
    </row>
    <row r="38" spans="1:10" ht="20.100000000000001" customHeight="1" x14ac:dyDescent="0.2">
      <c r="A38" s="26"/>
      <c r="B38" s="21"/>
      <c r="C38" s="52"/>
      <c r="D38" s="52"/>
      <c r="E38" s="62"/>
      <c r="F38" s="17"/>
      <c r="G38" s="2"/>
    </row>
    <row r="39" spans="1:10" ht="20.100000000000001" customHeight="1" x14ac:dyDescent="0.2">
      <c r="A39" s="288">
        <v>7</v>
      </c>
      <c r="B39" s="20" t="s">
        <v>16</v>
      </c>
      <c r="C39" s="24">
        <v>38991</v>
      </c>
      <c r="D39" s="20" t="s">
        <v>35</v>
      </c>
      <c r="E39" s="347">
        <v>45378</v>
      </c>
      <c r="F39" s="307"/>
    </row>
    <row r="40" spans="1:10" ht="20.100000000000001" customHeight="1" x14ac:dyDescent="0.2">
      <c r="A40" s="288"/>
      <c r="B40" s="28" t="s">
        <v>36</v>
      </c>
      <c r="C40" s="287" t="s">
        <v>335</v>
      </c>
      <c r="D40" s="287"/>
      <c r="E40" s="61">
        <v>56.1</v>
      </c>
      <c r="F40" s="51" t="s">
        <v>15</v>
      </c>
    </row>
    <row r="41" spans="1:10" ht="20.100000000000001" customHeight="1" x14ac:dyDescent="0.2">
      <c r="A41" s="288"/>
      <c r="B41" s="22" t="s">
        <v>37</v>
      </c>
      <c r="C41" s="284" t="s">
        <v>336</v>
      </c>
      <c r="D41" s="285"/>
      <c r="E41" s="285"/>
      <c r="F41" s="286"/>
    </row>
    <row r="42" spans="1:10" ht="20.100000000000001" customHeight="1" x14ac:dyDescent="0.2">
      <c r="A42" s="288"/>
      <c r="B42" s="22" t="s">
        <v>38</v>
      </c>
      <c r="C42" s="284" t="s">
        <v>527</v>
      </c>
      <c r="D42" s="285"/>
      <c r="E42" s="285"/>
      <c r="F42" s="286"/>
      <c r="G42" s="282"/>
      <c r="H42" s="282"/>
      <c r="I42" s="282"/>
      <c r="J42" s="282"/>
    </row>
    <row r="43" spans="1:10" ht="20.100000000000001" customHeight="1" x14ac:dyDescent="0.2">
      <c r="A43" s="288"/>
      <c r="B43" s="22" t="s">
        <v>14</v>
      </c>
      <c r="C43" s="284" t="s">
        <v>529</v>
      </c>
      <c r="D43" s="285"/>
      <c r="E43" s="285"/>
      <c r="F43" s="286"/>
      <c r="G43" s="282"/>
      <c r="H43" s="282"/>
      <c r="I43" s="282"/>
      <c r="J43" s="282"/>
    </row>
    <row r="44" spans="1:10" ht="20.100000000000001" customHeight="1" x14ac:dyDescent="0.2">
      <c r="A44" s="26"/>
      <c r="B44" s="21"/>
      <c r="C44" s="121"/>
      <c r="D44" s="121"/>
      <c r="E44" s="62"/>
      <c r="F44" s="17"/>
    </row>
    <row r="45" spans="1:10" ht="20.100000000000001" customHeight="1" x14ac:dyDescent="0.2">
      <c r="A45" s="288">
        <v>8</v>
      </c>
      <c r="B45" s="20" t="s">
        <v>16</v>
      </c>
      <c r="C45" s="24">
        <v>38991</v>
      </c>
      <c r="D45" s="20" t="s">
        <v>35</v>
      </c>
      <c r="E45" s="347">
        <v>45378</v>
      </c>
      <c r="F45" s="307"/>
    </row>
    <row r="46" spans="1:10" ht="20.100000000000001" customHeight="1" x14ac:dyDescent="0.2">
      <c r="A46" s="288"/>
      <c r="B46" s="28" t="s">
        <v>36</v>
      </c>
      <c r="C46" s="287" t="s">
        <v>337</v>
      </c>
      <c r="D46" s="287"/>
      <c r="E46" s="61">
        <v>23.5</v>
      </c>
      <c r="F46" s="120" t="s">
        <v>15</v>
      </c>
    </row>
    <row r="47" spans="1:10" ht="20.100000000000001" customHeight="1" x14ac:dyDescent="0.2">
      <c r="A47" s="288"/>
      <c r="B47" s="22" t="s">
        <v>37</v>
      </c>
      <c r="C47" s="284" t="s">
        <v>527</v>
      </c>
      <c r="D47" s="285"/>
      <c r="E47" s="285"/>
      <c r="F47" s="286"/>
    </row>
    <row r="48" spans="1:10" ht="20.100000000000001" customHeight="1" x14ac:dyDescent="0.2">
      <c r="A48" s="288"/>
      <c r="B48" s="22" t="s">
        <v>38</v>
      </c>
      <c r="C48" s="284" t="s">
        <v>338</v>
      </c>
      <c r="D48" s="285"/>
      <c r="E48" s="285"/>
      <c r="F48" s="286"/>
    </row>
    <row r="49" spans="1:6" ht="20.100000000000001" customHeight="1" x14ac:dyDescent="0.2">
      <c r="A49" s="288"/>
      <c r="B49" s="22" t="s">
        <v>14</v>
      </c>
      <c r="C49" s="284" t="s">
        <v>528</v>
      </c>
      <c r="D49" s="285"/>
      <c r="E49" s="285"/>
      <c r="F49" s="286"/>
    </row>
    <row r="50" spans="1:6" ht="20.100000000000001" customHeight="1" x14ac:dyDescent="0.2">
      <c r="A50" s="26"/>
      <c r="B50" s="21"/>
      <c r="C50" s="121"/>
      <c r="D50" s="121"/>
      <c r="E50" s="62"/>
      <c r="F50" s="17"/>
    </row>
    <row r="51" spans="1:6" ht="20.100000000000001" customHeight="1" x14ac:dyDescent="0.2">
      <c r="A51" s="288">
        <v>9</v>
      </c>
      <c r="B51" s="20" t="s">
        <v>16</v>
      </c>
      <c r="C51" s="24">
        <v>41900</v>
      </c>
      <c r="D51" s="20" t="s">
        <v>35</v>
      </c>
      <c r="E51" s="306"/>
      <c r="F51" s="307"/>
    </row>
    <row r="52" spans="1:6" ht="20.100000000000001" customHeight="1" x14ac:dyDescent="0.2">
      <c r="A52" s="288"/>
      <c r="B52" s="28" t="s">
        <v>36</v>
      </c>
      <c r="C52" s="287" t="s">
        <v>339</v>
      </c>
      <c r="D52" s="287"/>
      <c r="E52" s="61">
        <v>1</v>
      </c>
      <c r="F52" s="120" t="s">
        <v>15</v>
      </c>
    </row>
    <row r="53" spans="1:6" ht="20.100000000000001" customHeight="1" x14ac:dyDescent="0.2">
      <c r="A53" s="288"/>
      <c r="B53" s="22" t="s">
        <v>37</v>
      </c>
      <c r="C53" s="284" t="s">
        <v>340</v>
      </c>
      <c r="D53" s="285"/>
      <c r="E53" s="285"/>
      <c r="F53" s="286"/>
    </row>
    <row r="54" spans="1:6" ht="20.100000000000001" customHeight="1" x14ac:dyDescent="0.2">
      <c r="A54" s="288"/>
      <c r="B54" s="22" t="s">
        <v>38</v>
      </c>
      <c r="C54" s="284" t="s">
        <v>341</v>
      </c>
      <c r="D54" s="285"/>
      <c r="E54" s="285"/>
      <c r="F54" s="286"/>
    </row>
    <row r="55" spans="1:6" ht="20.100000000000001" customHeight="1" x14ac:dyDescent="0.2">
      <c r="A55" s="288"/>
      <c r="B55" s="22" t="s">
        <v>14</v>
      </c>
      <c r="C55" s="284" t="s">
        <v>342</v>
      </c>
      <c r="D55" s="285"/>
      <c r="E55" s="285"/>
      <c r="F55" s="286"/>
    </row>
    <row r="56" spans="1:6" ht="20.100000000000001" customHeight="1" x14ac:dyDescent="0.2">
      <c r="A56" s="2"/>
      <c r="E56" s="4"/>
      <c r="F56" s="4"/>
    </row>
    <row r="57" spans="1:6" ht="20.100000000000001" customHeight="1" x14ac:dyDescent="0.2">
      <c r="A57" s="4"/>
      <c r="E57" s="4"/>
      <c r="F57" s="4"/>
    </row>
    <row r="58" spans="1:6" ht="20.100000000000001" customHeight="1" x14ac:dyDescent="0.2">
      <c r="A58" s="282"/>
      <c r="B58" s="282"/>
      <c r="C58" s="282"/>
      <c r="D58" s="282"/>
      <c r="E58" s="4"/>
      <c r="F58" s="4"/>
    </row>
    <row r="59" spans="1:6" ht="20.100000000000001" customHeight="1" x14ac:dyDescent="0.2">
      <c r="A59" s="15"/>
      <c r="E59" s="4"/>
      <c r="F59" s="4"/>
    </row>
    <row r="60" spans="1:6" ht="20.100000000000001" customHeight="1" x14ac:dyDescent="0.2">
      <c r="A60" s="4"/>
      <c r="E60" s="4"/>
      <c r="F60" s="4"/>
    </row>
    <row r="61" spans="1:6" ht="20.100000000000001" customHeight="1" x14ac:dyDescent="0.2">
      <c r="A61" s="4"/>
      <c r="E61" s="4"/>
      <c r="F61" s="4"/>
    </row>
    <row r="62" spans="1:6" ht="20.100000000000001" customHeight="1" x14ac:dyDescent="0.2">
      <c r="A62" s="4"/>
      <c r="E62" s="4"/>
      <c r="F62" s="4"/>
    </row>
    <row r="63" spans="1:6" ht="20.100000000000001" customHeight="1" x14ac:dyDescent="0.2">
      <c r="A63" s="282"/>
      <c r="B63" s="282"/>
      <c r="C63" s="282"/>
      <c r="D63" s="282"/>
      <c r="E63" s="4"/>
      <c r="F63" s="4"/>
    </row>
    <row r="64" spans="1:6" ht="20.100000000000001" customHeight="1" x14ac:dyDescent="0.2">
      <c r="A64" s="282"/>
      <c r="B64" s="282"/>
      <c r="C64" s="282"/>
      <c r="D64" s="282"/>
      <c r="E64" s="4"/>
      <c r="F64" s="4"/>
    </row>
    <row r="65" spans="1:6" ht="20.100000000000001" customHeight="1" x14ac:dyDescent="0.2">
      <c r="A65" s="4"/>
      <c r="E65" s="4"/>
      <c r="F65" s="4"/>
    </row>
    <row r="66" spans="1:6" ht="20.100000000000001" customHeight="1" x14ac:dyDescent="0.2">
      <c r="A66" s="4"/>
      <c r="E66" s="4"/>
      <c r="F66" s="4"/>
    </row>
    <row r="67" spans="1:6" ht="20.100000000000001" customHeight="1" x14ac:dyDescent="0.2">
      <c r="A67" s="282"/>
      <c r="B67" s="282"/>
      <c r="C67" s="282"/>
      <c r="D67" s="282"/>
      <c r="E67" s="4"/>
      <c r="F67" s="4"/>
    </row>
    <row r="68" spans="1:6" ht="20.100000000000001" customHeight="1" x14ac:dyDescent="0.2">
      <c r="A68" s="282"/>
      <c r="B68" s="282"/>
      <c r="C68" s="282"/>
      <c r="D68" s="282"/>
      <c r="E68" s="4"/>
      <c r="F68" s="4"/>
    </row>
    <row r="69" spans="1:6" ht="20.100000000000001" customHeight="1" x14ac:dyDescent="0.2">
      <c r="A69" s="282"/>
      <c r="B69" s="282"/>
      <c r="C69" s="282"/>
      <c r="D69" s="282"/>
      <c r="E69" s="4"/>
      <c r="F69" s="4"/>
    </row>
    <row r="70" spans="1:6" ht="20.100000000000001" customHeight="1" x14ac:dyDescent="0.2">
      <c r="A70" s="4"/>
      <c r="E70" s="4"/>
      <c r="F70" s="4"/>
    </row>
    <row r="71" spans="1:6" ht="20.100000000000001" customHeight="1" x14ac:dyDescent="0.2">
      <c r="A71" s="4"/>
      <c r="E71" s="4"/>
      <c r="F71" s="4"/>
    </row>
    <row r="72" spans="1:6" ht="20.100000000000001" customHeight="1" x14ac:dyDescent="0.2">
      <c r="A72" s="4"/>
      <c r="E72" s="4"/>
      <c r="F72" s="4"/>
    </row>
    <row r="73" spans="1:6" ht="20.100000000000001" customHeight="1" x14ac:dyDescent="0.2">
      <c r="A73" s="4"/>
      <c r="E73" s="4"/>
      <c r="F73" s="4"/>
    </row>
    <row r="74" spans="1:6" ht="20.100000000000001" customHeight="1" x14ac:dyDescent="0.2">
      <c r="A74" s="4"/>
      <c r="E74" s="4"/>
      <c r="F74" s="4"/>
    </row>
    <row r="75" spans="1:6" ht="20.100000000000001" customHeight="1" x14ac:dyDescent="0.2">
      <c r="A75" s="4"/>
      <c r="E75" s="4"/>
      <c r="F75" s="4"/>
    </row>
    <row r="76" spans="1:6" ht="20.100000000000001" customHeight="1" x14ac:dyDescent="0.2">
      <c r="A76" s="4"/>
      <c r="E76" s="4"/>
      <c r="F76" s="4"/>
    </row>
    <row r="77" spans="1:6" ht="20.100000000000001" customHeight="1" x14ac:dyDescent="0.2">
      <c r="A77" s="4"/>
      <c r="E77" s="4"/>
      <c r="F77" s="4"/>
    </row>
    <row r="78" spans="1:6" ht="20.100000000000001" customHeight="1" x14ac:dyDescent="0.2">
      <c r="A78" s="4"/>
      <c r="E78" s="4"/>
      <c r="F78" s="4"/>
    </row>
    <row r="79" spans="1:6" ht="20.100000000000001" customHeight="1" x14ac:dyDescent="0.2">
      <c r="A79" s="4"/>
      <c r="E79" s="4"/>
      <c r="F79" s="4"/>
    </row>
    <row r="80" spans="1:6" ht="20.100000000000001" customHeight="1" x14ac:dyDescent="0.2">
      <c r="A80" s="4"/>
      <c r="E80" s="4"/>
      <c r="F80" s="4"/>
    </row>
    <row r="81" s="4" customFormat="1" ht="20.100000000000001" customHeight="1" x14ac:dyDescent="0.2"/>
    <row r="82" s="4" customFormat="1" ht="20.100000000000001" customHeight="1" x14ac:dyDescent="0.2"/>
    <row r="83" s="4" customFormat="1" ht="20.100000000000001" customHeight="1" x14ac:dyDescent="0.2"/>
    <row r="84" s="4" customFormat="1" ht="20.100000000000001" customHeight="1" x14ac:dyDescent="0.2"/>
  </sheetData>
  <mergeCells count="70">
    <mergeCell ref="A68:D68"/>
    <mergeCell ref="A69:D69"/>
    <mergeCell ref="A63:D63"/>
    <mergeCell ref="A64:D64"/>
    <mergeCell ref="A67:D67"/>
    <mergeCell ref="A58:D58"/>
    <mergeCell ref="A51:A55"/>
    <mergeCell ref="E51:F51"/>
    <mergeCell ref="C52:D52"/>
    <mergeCell ref="C53:F53"/>
    <mergeCell ref="C54:F54"/>
    <mergeCell ref="C55:F55"/>
    <mergeCell ref="A45:A49"/>
    <mergeCell ref="E45:F45"/>
    <mergeCell ref="C46:D46"/>
    <mergeCell ref="C47:F47"/>
    <mergeCell ref="C48:F48"/>
    <mergeCell ref="C49:F49"/>
    <mergeCell ref="G42:J42"/>
    <mergeCell ref="C43:F43"/>
    <mergeCell ref="G43:J43"/>
    <mergeCell ref="A33:A37"/>
    <mergeCell ref="E33:F33"/>
    <mergeCell ref="C34:D34"/>
    <mergeCell ref="C35:F35"/>
    <mergeCell ref="C36:F36"/>
    <mergeCell ref="G36:J36"/>
    <mergeCell ref="C37:F37"/>
    <mergeCell ref="G37:J37"/>
    <mergeCell ref="A39:A43"/>
    <mergeCell ref="E39:F39"/>
    <mergeCell ref="C40:D40"/>
    <mergeCell ref="C41:F41"/>
    <mergeCell ref="C42:F42"/>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C7:F7"/>
  </mergeCells>
  <phoneticPr fontId="5"/>
  <dataValidations count="1">
    <dataValidation imeMode="on" allowBlank="1" showInputMessage="1" showErrorMessage="1" sqref="C5:C7 G7:R7" xr:uid="{00000000-0002-0000-1200-000000000000}"/>
  </dataValidations>
  <pageMargins left="0.25" right="0.25" top="0.75" bottom="0.75" header="0.3" footer="0.3"/>
  <pageSetup paperSize="9" scale="73"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view="pageBreakPreview" topLeftCell="A19" zoomScale="70" zoomScaleNormal="100" zoomScaleSheetLayoutView="70" workbookViewId="0">
      <selection activeCell="E34" sqref="E34"/>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c r="E2" s="280"/>
      <c r="F2" s="280"/>
      <c r="G2" s="280"/>
      <c r="H2" s="280"/>
      <c r="I2" s="280"/>
      <c r="J2" s="280"/>
      <c r="K2" s="281"/>
      <c r="L2" s="1" t="s">
        <v>58</v>
      </c>
    </row>
    <row r="3" spans="1:25" ht="30" customHeight="1" x14ac:dyDescent="0.2">
      <c r="A3" s="238" t="s">
        <v>10</v>
      </c>
      <c r="B3" s="239"/>
      <c r="C3" s="239"/>
      <c r="D3" s="256"/>
      <c r="E3" s="257"/>
      <c r="F3" s="257"/>
      <c r="G3" s="257"/>
      <c r="H3" s="257"/>
      <c r="I3" s="257"/>
      <c r="J3" s="257"/>
      <c r="K3" s="258"/>
    </row>
    <row r="4" spans="1:25" ht="30" customHeight="1" x14ac:dyDescent="0.2">
      <c r="A4" s="238" t="s">
        <v>1</v>
      </c>
      <c r="B4" s="239"/>
      <c r="C4" s="239"/>
      <c r="D4" s="256"/>
      <c r="E4" s="257"/>
      <c r="F4" s="257"/>
      <c r="G4" s="257"/>
      <c r="H4" s="257"/>
      <c r="I4" s="257"/>
      <c r="J4" s="257"/>
      <c r="K4" s="258"/>
    </row>
    <row r="5" spans="1:25" ht="30" customHeight="1" x14ac:dyDescent="0.2">
      <c r="A5" s="238" t="s">
        <v>34</v>
      </c>
      <c r="B5" s="239"/>
      <c r="C5" s="239"/>
      <c r="D5" s="256"/>
      <c r="E5" s="257"/>
      <c r="F5" s="257"/>
      <c r="G5" s="257"/>
      <c r="H5" s="257"/>
      <c r="I5" s="257"/>
      <c r="J5" s="257"/>
      <c r="K5" s="258"/>
      <c r="L5" s="1" t="s">
        <v>40</v>
      </c>
    </row>
    <row r="6" spans="1:25" ht="30" customHeight="1" x14ac:dyDescent="0.2">
      <c r="A6" s="238" t="s">
        <v>24</v>
      </c>
      <c r="B6" s="239"/>
      <c r="C6" s="239"/>
      <c r="D6" s="256"/>
      <c r="E6" s="257"/>
      <c r="F6" s="257"/>
      <c r="G6" s="257"/>
      <c r="H6" s="257"/>
      <c r="I6" s="257"/>
      <c r="J6" s="257"/>
      <c r="K6" s="258"/>
    </row>
    <row r="7" spans="1:25" ht="30" customHeight="1" x14ac:dyDescent="0.2">
      <c r="A7" s="238" t="s">
        <v>9</v>
      </c>
      <c r="B7" s="239"/>
      <c r="C7" s="239"/>
      <c r="D7" s="256"/>
      <c r="E7" s="257"/>
      <c r="F7" s="257"/>
      <c r="G7" s="257"/>
      <c r="H7" s="257"/>
      <c r="I7" s="257"/>
      <c r="J7" s="257"/>
      <c r="K7" s="258"/>
    </row>
    <row r="8" spans="1:25" ht="30" customHeight="1" x14ac:dyDescent="0.2">
      <c r="A8" s="238" t="s">
        <v>25</v>
      </c>
      <c r="B8" s="239"/>
      <c r="C8" s="239"/>
      <c r="D8" s="256"/>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c r="E12" s="271"/>
      <c r="F12" s="272"/>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c r="E14" s="240"/>
      <c r="F14" s="240"/>
      <c r="G14" s="240"/>
      <c r="H14" s="240"/>
      <c r="I14" s="240"/>
      <c r="J14" s="240"/>
      <c r="K14" s="241"/>
      <c r="O14" s="45"/>
      <c r="X14" s="45"/>
      <c r="Y14"/>
    </row>
    <row r="15" spans="1:25" ht="40.35" customHeight="1" x14ac:dyDescent="0.2">
      <c r="A15" s="253" t="s">
        <v>21</v>
      </c>
      <c r="B15" s="254"/>
      <c r="C15" s="254"/>
      <c r="D15" s="255"/>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4"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4" x14ac:dyDescent="0.2">
      <c r="A22" s="220" t="s">
        <v>17</v>
      </c>
      <c r="B22" s="221"/>
      <c r="C22" s="226"/>
      <c r="D22" s="227"/>
      <c r="E22" s="6"/>
      <c r="F22" s="6"/>
      <c r="G22" s="6"/>
      <c r="H22" s="6"/>
      <c r="I22" s="6"/>
      <c r="J22" s="6"/>
      <c r="K22" s="130"/>
    </row>
    <row r="23" spans="1:24" ht="14.4" x14ac:dyDescent="0.2">
      <c r="A23" s="222"/>
      <c r="B23" s="223"/>
      <c r="C23" s="228"/>
      <c r="D23" s="229"/>
      <c r="E23" s="5"/>
      <c r="F23" s="5"/>
      <c r="G23" s="5"/>
      <c r="H23" s="5"/>
      <c r="I23" s="5"/>
      <c r="J23" s="5"/>
      <c r="K23" s="131">
        <f>SUM(E23:J23)</f>
        <v>0</v>
      </c>
    </row>
    <row r="24" spans="1:24" ht="14.4" x14ac:dyDescent="0.2">
      <c r="A24" s="222"/>
      <c r="B24" s="223"/>
      <c r="C24" s="230"/>
      <c r="D24" s="231"/>
      <c r="E24" s="5"/>
      <c r="F24" s="5"/>
      <c r="G24" s="5"/>
      <c r="H24" s="5"/>
      <c r="I24" s="5"/>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25" customHeight="1"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0</v>
      </c>
      <c r="K35" s="131">
        <f>SUM(E35:J35)</f>
        <v>0</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100-000000000000}">
      <formula1>"○"</formula1>
    </dataValidation>
    <dataValidation type="list" allowBlank="1" showInputMessage="1" sqref="A22:B33" xr:uid="{00000000-0002-0000-0100-000001000000}">
      <formula1>"交通空白地有償運送,福祉有償運送"</formula1>
    </dataValidation>
    <dataValidation allowBlank="1" showInputMessage="1" sqref="D2:K2" xr:uid="{00000000-0002-0000-0100-000002000000}"/>
  </dataValidations>
  <hyperlinks>
    <hyperlink ref="O1:Q1" location="交通空白!A1" display="目次へ" xr:uid="{00000000-0004-0000-0100-000000000000}"/>
  </hyperlinks>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8" tint="0.59999389629810485"/>
  </sheetPr>
  <dimension ref="A1:Y38"/>
  <sheetViews>
    <sheetView view="pageBreakPreview" topLeftCell="A15" zoomScale="70" zoomScaleNormal="100" zoomScaleSheetLayoutView="70" workbookViewId="0">
      <selection activeCell="P9" sqref="P9"/>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164</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45162</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羽幌町</v>
      </c>
      <c r="E6" s="257"/>
      <c r="F6" s="257"/>
      <c r="G6" s="257"/>
      <c r="H6" s="257"/>
      <c r="I6" s="257"/>
      <c r="J6" s="257"/>
      <c r="K6" s="258"/>
    </row>
    <row r="7" spans="1:25" ht="30" customHeight="1" x14ac:dyDescent="0.2">
      <c r="A7" s="238" t="s">
        <v>9</v>
      </c>
      <c r="B7" s="239"/>
      <c r="C7" s="239"/>
      <c r="D7" s="256" t="str">
        <f>VLOOKUP($D$2,交通空白!$B$4:$U$28,6,FALSE)</f>
        <v>町長　森　淳</v>
      </c>
      <c r="E7" s="257"/>
      <c r="F7" s="257"/>
      <c r="G7" s="257"/>
      <c r="H7" s="257"/>
      <c r="I7" s="257"/>
      <c r="J7" s="257"/>
      <c r="K7" s="258"/>
    </row>
    <row r="8" spans="1:25" ht="30" customHeight="1" x14ac:dyDescent="0.2">
      <c r="A8" s="238" t="s">
        <v>25</v>
      </c>
      <c r="B8" s="239"/>
      <c r="C8" s="239"/>
      <c r="D8" s="256" t="str">
        <f>VLOOKUP($D$2,交通空白!$B$4:$U$28,8,FALSE)</f>
        <v>苫前郡羽幌町南町１番地の１</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羽幌町スクールバス事務所</v>
      </c>
      <c r="E12" s="271"/>
      <c r="F12" s="272" t="str">
        <f>VLOOKUP($D$2,交通空白!$B$4:$U$28,10,FALSE)</f>
        <v>苫前郡羽幌町南７条４丁目２２番４（沿岸バス羽幌ターミナル事務室内）</v>
      </c>
      <c r="G12" s="272"/>
      <c r="H12" s="271"/>
      <c r="I12" s="271"/>
      <c r="J12" s="273"/>
      <c r="K12" s="274"/>
      <c r="O12" s="1" t="s">
        <v>425</v>
      </c>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2路線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羽幌町スクールバス事務所</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4</v>
      </c>
      <c r="K23" s="131">
        <f>SUM(E23:J23)</f>
        <v>6</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4</v>
      </c>
      <c r="K35" s="131">
        <f>SUM(E35:J35)</f>
        <v>6</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1300-000000000000}">
      <formula1>"○"</formula1>
    </dataValidation>
    <dataValidation type="list" allowBlank="1" showInputMessage="1" sqref="A22:B33" xr:uid="{00000000-0002-0000-1300-000001000000}">
      <formula1>"交通空白地有償運送,福祉有償運送"</formula1>
    </dataValidation>
    <dataValidation allowBlank="1" showInputMessage="1" sqref="D2:K2" xr:uid="{00000000-0002-0000-1300-000002000000}"/>
  </dataValidations>
  <hyperlinks>
    <hyperlink ref="O1:Q1" location="交通空白!A1" display="目次へ" xr:uid="{00000000-0004-0000-1300-000000000000}"/>
  </hyperlinks>
  <pageMargins left="0.25" right="0.25" top="0.75" bottom="0.75" header="0.3" footer="0.3"/>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8" tint="0.59999389629810485"/>
  </sheetPr>
  <dimension ref="A1:J83"/>
  <sheetViews>
    <sheetView view="pageBreakPreview" zoomScale="85" zoomScaleNormal="100" zoomScaleSheetLayoutView="85" workbookViewId="0">
      <selection activeCell="Y11" sqref="Y11"/>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306"/>
      <c r="F3" s="307"/>
    </row>
    <row r="4" spans="1:10" ht="20.100000000000001" customHeight="1" x14ac:dyDescent="0.2">
      <c r="A4" s="288"/>
      <c r="B4" s="28" t="s">
        <v>36</v>
      </c>
      <c r="C4" s="287" t="s">
        <v>343</v>
      </c>
      <c r="D4" s="287"/>
      <c r="E4" s="57">
        <v>22.4</v>
      </c>
      <c r="F4" s="51" t="s">
        <v>15</v>
      </c>
    </row>
    <row r="5" spans="1:10" ht="20.100000000000001" customHeight="1" x14ac:dyDescent="0.2">
      <c r="A5" s="288"/>
      <c r="B5" s="22" t="s">
        <v>37</v>
      </c>
      <c r="C5" s="284" t="s">
        <v>344</v>
      </c>
      <c r="D5" s="285"/>
      <c r="E5" s="285"/>
      <c r="F5" s="286"/>
    </row>
    <row r="6" spans="1:10" ht="20.100000000000001" customHeight="1" x14ac:dyDescent="0.2">
      <c r="A6" s="288"/>
      <c r="B6" s="22" t="s">
        <v>38</v>
      </c>
      <c r="C6" s="284" t="s">
        <v>345</v>
      </c>
      <c r="D6" s="285"/>
      <c r="E6" s="285"/>
      <c r="F6" s="286"/>
      <c r="G6" s="283"/>
      <c r="H6" s="283"/>
      <c r="I6" s="283"/>
      <c r="J6" s="283"/>
    </row>
    <row r="7" spans="1:10" ht="20.100000000000001" customHeight="1" x14ac:dyDescent="0.2">
      <c r="A7" s="288"/>
      <c r="B7" s="22" t="s">
        <v>14</v>
      </c>
      <c r="C7" s="284" t="s">
        <v>346</v>
      </c>
      <c r="D7" s="285"/>
      <c r="E7" s="285"/>
      <c r="F7" s="286"/>
    </row>
    <row r="8" spans="1:10" ht="20.100000000000001" customHeight="1" x14ac:dyDescent="0.2">
      <c r="A8" s="27"/>
      <c r="B8" s="21"/>
      <c r="C8" s="52"/>
      <c r="D8" s="52"/>
      <c r="E8" s="58"/>
      <c r="F8" s="17"/>
      <c r="G8" s="2"/>
    </row>
    <row r="9" spans="1:10" ht="20.100000000000001" customHeight="1" x14ac:dyDescent="0.2">
      <c r="A9" s="288">
        <v>2</v>
      </c>
      <c r="B9" s="20" t="s">
        <v>16</v>
      </c>
      <c r="C9" s="24">
        <v>38991</v>
      </c>
      <c r="D9" s="20" t="s">
        <v>35</v>
      </c>
      <c r="E9" s="306"/>
      <c r="F9" s="307"/>
    </row>
    <row r="10" spans="1:10" ht="20.100000000000001" customHeight="1" x14ac:dyDescent="0.2">
      <c r="A10" s="288"/>
      <c r="B10" s="28" t="s">
        <v>36</v>
      </c>
      <c r="C10" s="287" t="s">
        <v>347</v>
      </c>
      <c r="D10" s="287"/>
      <c r="E10" s="57">
        <v>22.3</v>
      </c>
      <c r="F10" s="51" t="s">
        <v>15</v>
      </c>
    </row>
    <row r="11" spans="1:10" ht="20.100000000000001" customHeight="1" x14ac:dyDescent="0.2">
      <c r="A11" s="288"/>
      <c r="B11" s="22" t="s">
        <v>37</v>
      </c>
      <c r="C11" s="284" t="s">
        <v>348</v>
      </c>
      <c r="D11" s="285"/>
      <c r="E11" s="285"/>
      <c r="F11" s="286"/>
      <c r="G11" s="282"/>
      <c r="H11" s="282"/>
      <c r="I11" s="282"/>
      <c r="J11" s="282"/>
    </row>
    <row r="12" spans="1:10" ht="20.100000000000001" customHeight="1" x14ac:dyDescent="0.2">
      <c r="A12" s="288"/>
      <c r="B12" s="22" t="s">
        <v>38</v>
      </c>
      <c r="C12" s="284" t="s">
        <v>349</v>
      </c>
      <c r="D12" s="285"/>
      <c r="E12" s="285"/>
      <c r="F12" s="286"/>
      <c r="G12" s="15"/>
    </row>
    <row r="13" spans="1:10" ht="20.100000000000001" customHeight="1" x14ac:dyDescent="0.2">
      <c r="A13" s="288"/>
      <c r="B13" s="22" t="s">
        <v>14</v>
      </c>
      <c r="C13" s="284" t="s">
        <v>350</v>
      </c>
      <c r="D13" s="285"/>
      <c r="E13" s="285"/>
      <c r="F13" s="286"/>
    </row>
    <row r="14" spans="1:10" ht="20.100000000000001" customHeight="1" x14ac:dyDescent="0.2">
      <c r="A14" s="26"/>
      <c r="B14" s="21"/>
      <c r="C14" s="52"/>
      <c r="D14" s="52"/>
      <c r="E14" s="58"/>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92"/>
      <c r="D16" s="292"/>
      <c r="E16" s="57"/>
      <c r="F16" s="51"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52"/>
      <c r="D20" s="52"/>
      <c r="E20" s="58"/>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57"/>
      <c r="F22" s="51"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52"/>
      <c r="D26" s="52"/>
      <c r="E26" s="58"/>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57"/>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58"/>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57"/>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58"/>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57"/>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58"/>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57"/>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58"/>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57"/>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58"/>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57"/>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57"/>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58"/>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57"/>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57"/>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58"/>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57"/>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172</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45184</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愛別町</v>
      </c>
      <c r="E6" s="257"/>
      <c r="F6" s="257"/>
      <c r="G6" s="257"/>
      <c r="H6" s="257"/>
      <c r="I6" s="257"/>
      <c r="J6" s="257"/>
      <c r="K6" s="258"/>
    </row>
    <row r="7" spans="1:25" ht="30" customHeight="1" x14ac:dyDescent="0.2">
      <c r="A7" s="238" t="s">
        <v>9</v>
      </c>
      <c r="B7" s="239"/>
      <c r="C7" s="239"/>
      <c r="D7" s="256" t="str">
        <f>VLOOKUP($D$2,交通空白!$B$4:$U$28,6,FALSE)</f>
        <v>町長　　矢部　福二郎</v>
      </c>
      <c r="E7" s="257"/>
      <c r="F7" s="257"/>
      <c r="G7" s="257"/>
      <c r="H7" s="257"/>
      <c r="I7" s="257"/>
      <c r="J7" s="257"/>
      <c r="K7" s="258"/>
    </row>
    <row r="8" spans="1:25" ht="30" customHeight="1" x14ac:dyDescent="0.2">
      <c r="A8" s="238" t="s">
        <v>25</v>
      </c>
      <c r="B8" s="239"/>
      <c r="C8" s="239"/>
      <c r="D8" s="256" t="str">
        <f>VLOOKUP($D$2,交通空白!$B$4:$U$28,8,FALSE)</f>
        <v xml:space="preserve">上川郡愛別町字本町１７９番地 </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愛別町役場</v>
      </c>
      <c r="E12" s="271"/>
      <c r="F12" s="272" t="str">
        <f>VLOOKUP($D$2,交通空白!$B$4:$U$28,10,FALSE)</f>
        <v>上川郡愛別町字本町１７９番地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１路線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愛別町役場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1</v>
      </c>
      <c r="K23" s="131">
        <f>SUM(E23:J23)</f>
        <v>3</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1</v>
      </c>
      <c r="K35" s="131">
        <f>SUM(E35:J35)</f>
        <v>3</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1500-000000000000}"/>
    <dataValidation type="list" allowBlank="1" showInputMessage="1" sqref="A22:B33" xr:uid="{00000000-0002-0000-1500-000001000000}">
      <formula1>"交通空白地有償運送,福祉有償運送"</formula1>
    </dataValidation>
    <dataValidation type="list" allowBlank="1" showInputMessage="1" sqref="D10" xr:uid="{00000000-0002-0000-1500-000002000000}">
      <formula1>"○"</formula1>
    </dataValidation>
  </dataValidations>
  <hyperlinks>
    <hyperlink ref="O1:Q1" location="交通空白!A1" display="目次へ" xr:uid="{00000000-0004-0000-1500-000000000000}"/>
  </hyperlinks>
  <pageMargins left="0.25" right="0.25" top="0.75" bottom="0.75" header="0.3" footer="0.3"/>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8" tint="0.59999389629810485"/>
  </sheetPr>
  <dimension ref="A1:J83"/>
  <sheetViews>
    <sheetView view="pageBreakPreview" zoomScale="85" zoomScaleNormal="100" zoomScaleSheetLayoutView="85" workbookViewId="0">
      <selection activeCell="R9" sqref="R9"/>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289">
        <v>41913</v>
      </c>
      <c r="F3" s="290"/>
    </row>
    <row r="4" spans="1:10" ht="20.100000000000001" customHeight="1" x14ac:dyDescent="0.2">
      <c r="A4" s="288"/>
      <c r="B4" s="28" t="s">
        <v>36</v>
      </c>
      <c r="C4" s="287" t="s">
        <v>351</v>
      </c>
      <c r="D4" s="287"/>
      <c r="E4" s="57">
        <v>18.5</v>
      </c>
      <c r="F4" s="120" t="s">
        <v>15</v>
      </c>
    </row>
    <row r="5" spans="1:10" ht="20.100000000000001" customHeight="1" x14ac:dyDescent="0.2">
      <c r="A5" s="288"/>
      <c r="B5" s="22" t="s">
        <v>37</v>
      </c>
      <c r="C5" s="284" t="s">
        <v>352</v>
      </c>
      <c r="D5" s="285"/>
      <c r="E5" s="285"/>
      <c r="F5" s="286"/>
    </row>
    <row r="6" spans="1:10" ht="20.100000000000001" customHeight="1" x14ac:dyDescent="0.2">
      <c r="A6" s="288"/>
      <c r="B6" s="22" t="s">
        <v>38</v>
      </c>
      <c r="C6" s="284" t="s">
        <v>353</v>
      </c>
      <c r="D6" s="285"/>
      <c r="E6" s="285"/>
      <c r="F6" s="286"/>
      <c r="G6" s="283"/>
      <c r="H6" s="283"/>
      <c r="I6" s="283"/>
      <c r="J6" s="283"/>
    </row>
    <row r="7" spans="1:10" ht="20.100000000000001" customHeight="1" x14ac:dyDescent="0.2">
      <c r="A7" s="288"/>
      <c r="B7" s="22" t="s">
        <v>14</v>
      </c>
      <c r="C7" s="313" t="s">
        <v>354</v>
      </c>
      <c r="D7" s="314"/>
      <c r="E7" s="314"/>
      <c r="F7" s="315"/>
    </row>
    <row r="8" spans="1:10" ht="20.100000000000001" customHeight="1" x14ac:dyDescent="0.2">
      <c r="A8" s="27"/>
      <c r="B8" s="21"/>
      <c r="C8" s="121"/>
      <c r="D8" s="121"/>
      <c r="E8" s="58"/>
      <c r="F8" s="17"/>
      <c r="G8" s="2"/>
    </row>
    <row r="9" spans="1:10" ht="20.100000000000001" customHeight="1" x14ac:dyDescent="0.2">
      <c r="A9" s="288">
        <v>2</v>
      </c>
      <c r="B9" s="20" t="s">
        <v>16</v>
      </c>
      <c r="C9" s="24"/>
      <c r="D9" s="20" t="s">
        <v>35</v>
      </c>
      <c r="E9" s="306"/>
      <c r="F9" s="307"/>
    </row>
    <row r="10" spans="1:10" ht="20.100000000000001" customHeight="1" x14ac:dyDescent="0.2">
      <c r="A10" s="288"/>
      <c r="B10" s="28" t="s">
        <v>36</v>
      </c>
      <c r="C10" s="292"/>
      <c r="D10" s="292"/>
      <c r="E10" s="57"/>
      <c r="F10" s="120"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21"/>
      <c r="D14" s="121"/>
      <c r="E14" s="58"/>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92"/>
      <c r="D16" s="292"/>
      <c r="E16" s="57"/>
      <c r="F16" s="120"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21"/>
      <c r="D20" s="121"/>
      <c r="E20" s="58"/>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57"/>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58"/>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57"/>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58"/>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57"/>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58"/>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57"/>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58"/>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57"/>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58"/>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57"/>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58"/>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57"/>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57"/>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58"/>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57"/>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57"/>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58"/>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57"/>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163</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45202</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東神楽町</v>
      </c>
      <c r="E6" s="257"/>
      <c r="F6" s="257"/>
      <c r="G6" s="257"/>
      <c r="H6" s="257"/>
      <c r="I6" s="257"/>
      <c r="J6" s="257"/>
      <c r="K6" s="258"/>
    </row>
    <row r="7" spans="1:25" ht="30" customHeight="1" x14ac:dyDescent="0.2">
      <c r="A7" s="238" t="s">
        <v>9</v>
      </c>
      <c r="B7" s="239"/>
      <c r="C7" s="239"/>
      <c r="D7" s="256" t="str">
        <f>VLOOKUP($D$2,交通空白!$B$4:$U$28,6,FALSE)</f>
        <v>町長　山本　進</v>
      </c>
      <c r="E7" s="257"/>
      <c r="F7" s="257"/>
      <c r="G7" s="257"/>
      <c r="H7" s="257"/>
      <c r="I7" s="257"/>
      <c r="J7" s="257"/>
      <c r="K7" s="258"/>
    </row>
    <row r="8" spans="1:25" ht="30" customHeight="1" x14ac:dyDescent="0.2">
      <c r="A8" s="238" t="s">
        <v>25</v>
      </c>
      <c r="B8" s="239"/>
      <c r="C8" s="239"/>
      <c r="D8" s="256" t="str">
        <f>VLOOKUP($D$2,交通空白!$B$4:$U$28,8,FALSE)</f>
        <v>上川郡東神楽町南1条西1丁目3番2号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東神楽町役場</v>
      </c>
      <c r="E12" s="271"/>
      <c r="F12" s="272" t="str">
        <f>VLOOKUP($D$2,交通空白!$B$4:$U$28,10,FALSE)</f>
        <v>上川郡東神楽町南１条西１丁目３番２号</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３路線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東神楽町役場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6</v>
      </c>
      <c r="K23" s="131">
        <f>SUM(E23:J23)</f>
        <v>8</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6</v>
      </c>
      <c r="K35" s="131">
        <f>SUM(E35:J35)</f>
        <v>8</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1700-000000000000}"/>
    <dataValidation type="list" allowBlank="1" showInputMessage="1" sqref="A22:B33" xr:uid="{00000000-0002-0000-1700-000001000000}">
      <formula1>"交通空白地有償運送,福祉有償運送"</formula1>
    </dataValidation>
    <dataValidation type="list" allowBlank="1" showInputMessage="1" sqref="D10" xr:uid="{00000000-0002-0000-1700-000002000000}">
      <formula1>"○"</formula1>
    </dataValidation>
  </dataValidations>
  <hyperlinks>
    <hyperlink ref="O1:Q1" location="交通空白!A1" display="目次へ" xr:uid="{00000000-0004-0000-1700-000000000000}"/>
  </hyperlinks>
  <pageMargins left="0.25" right="0.25" top="0.75" bottom="0.75" header="0.3" footer="0.3"/>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
    <tabColor theme="8" tint="0.59999389629810485"/>
  </sheetPr>
  <dimension ref="A1:J83"/>
  <sheetViews>
    <sheetView view="pageBreakPreview" zoomScale="85" zoomScaleNormal="100" zoomScaleSheetLayoutView="85" workbookViewId="0">
      <selection activeCell="C16" activeCellId="2" sqref="C4:D4 C10:D10 C16:D16"/>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347"/>
      <c r="F3" s="307"/>
    </row>
    <row r="4" spans="1:10" ht="20.100000000000001" customHeight="1" x14ac:dyDescent="0.2">
      <c r="A4" s="288"/>
      <c r="B4" s="28" t="s">
        <v>36</v>
      </c>
      <c r="C4" s="348" t="s">
        <v>355</v>
      </c>
      <c r="D4" s="348"/>
      <c r="E4" s="57">
        <v>18</v>
      </c>
      <c r="F4" s="120" t="s">
        <v>15</v>
      </c>
    </row>
    <row r="5" spans="1:10" ht="20.100000000000001" customHeight="1" x14ac:dyDescent="0.2">
      <c r="A5" s="288"/>
      <c r="B5" s="22" t="s">
        <v>37</v>
      </c>
      <c r="C5" s="284" t="s">
        <v>356</v>
      </c>
      <c r="D5" s="285"/>
      <c r="E5" s="285"/>
      <c r="F5" s="286"/>
    </row>
    <row r="6" spans="1:10" ht="20.100000000000001" customHeight="1" x14ac:dyDescent="0.2">
      <c r="A6" s="288"/>
      <c r="B6" s="22" t="s">
        <v>38</v>
      </c>
      <c r="C6" s="284" t="s">
        <v>357</v>
      </c>
      <c r="D6" s="285"/>
      <c r="E6" s="285"/>
      <c r="F6" s="286"/>
      <c r="G6" s="283"/>
      <c r="H6" s="283"/>
      <c r="I6" s="283"/>
      <c r="J6" s="283"/>
    </row>
    <row r="7" spans="1:10" ht="20.100000000000001" customHeight="1" x14ac:dyDescent="0.2">
      <c r="A7" s="288"/>
      <c r="B7" s="22" t="s">
        <v>14</v>
      </c>
      <c r="C7" s="313" t="s">
        <v>358</v>
      </c>
      <c r="D7" s="314"/>
      <c r="E7" s="314"/>
      <c r="F7" s="315"/>
    </row>
    <row r="8" spans="1:10" ht="20.100000000000001" customHeight="1" x14ac:dyDescent="0.2">
      <c r="A8" s="27"/>
      <c r="B8" s="21"/>
      <c r="C8" s="121"/>
      <c r="D8" s="121"/>
      <c r="E8" s="58"/>
      <c r="F8" s="17"/>
      <c r="G8" s="2"/>
    </row>
    <row r="9" spans="1:10" ht="20.100000000000001" customHeight="1" x14ac:dyDescent="0.2">
      <c r="A9" s="288">
        <v>2</v>
      </c>
      <c r="B9" s="20" t="s">
        <v>16</v>
      </c>
      <c r="C9" s="24">
        <v>38991</v>
      </c>
      <c r="D9" s="20" t="s">
        <v>35</v>
      </c>
      <c r="E9" s="306"/>
      <c r="F9" s="307"/>
    </row>
    <row r="10" spans="1:10" ht="20.100000000000001" customHeight="1" x14ac:dyDescent="0.2">
      <c r="A10" s="288"/>
      <c r="B10" s="28" t="s">
        <v>36</v>
      </c>
      <c r="C10" s="348" t="s">
        <v>359</v>
      </c>
      <c r="D10" s="348"/>
      <c r="E10" s="57">
        <v>16.8</v>
      </c>
      <c r="F10" s="120" t="s">
        <v>15</v>
      </c>
    </row>
    <row r="11" spans="1:10" ht="20.100000000000001" customHeight="1" x14ac:dyDescent="0.2">
      <c r="A11" s="288"/>
      <c r="B11" s="22" t="s">
        <v>37</v>
      </c>
      <c r="C11" s="284" t="s">
        <v>360</v>
      </c>
      <c r="D11" s="285"/>
      <c r="E11" s="285"/>
      <c r="F11" s="286"/>
      <c r="G11" s="282"/>
      <c r="H11" s="282"/>
      <c r="I11" s="282"/>
      <c r="J11" s="282"/>
    </row>
    <row r="12" spans="1:10" ht="20.100000000000001" customHeight="1" x14ac:dyDescent="0.2">
      <c r="A12" s="288"/>
      <c r="B12" s="22" t="s">
        <v>38</v>
      </c>
      <c r="C12" s="284" t="s">
        <v>361</v>
      </c>
      <c r="D12" s="285"/>
      <c r="E12" s="285"/>
      <c r="F12" s="286"/>
      <c r="G12" s="15"/>
    </row>
    <row r="13" spans="1:10" ht="20.100000000000001" customHeight="1" x14ac:dyDescent="0.2">
      <c r="A13" s="288"/>
      <c r="B13" s="22" t="s">
        <v>14</v>
      </c>
      <c r="C13" s="284" t="s">
        <v>362</v>
      </c>
      <c r="D13" s="285"/>
      <c r="E13" s="285"/>
      <c r="F13" s="286"/>
    </row>
    <row r="14" spans="1:10" ht="20.100000000000001" customHeight="1" x14ac:dyDescent="0.2">
      <c r="A14" s="26"/>
      <c r="B14" s="21"/>
      <c r="C14" s="121"/>
      <c r="D14" s="121"/>
      <c r="E14" s="58"/>
      <c r="F14" s="17"/>
      <c r="G14" s="2"/>
    </row>
    <row r="15" spans="1:10" ht="20.100000000000001" customHeight="1" x14ac:dyDescent="0.2">
      <c r="A15" s="288">
        <v>3</v>
      </c>
      <c r="B15" s="20" t="s">
        <v>16</v>
      </c>
      <c r="C15" s="24">
        <v>44109</v>
      </c>
      <c r="D15" s="20" t="s">
        <v>35</v>
      </c>
      <c r="E15" s="306"/>
      <c r="F15" s="307"/>
    </row>
    <row r="16" spans="1:10" ht="20.100000000000001" customHeight="1" x14ac:dyDescent="0.2">
      <c r="A16" s="288"/>
      <c r="B16" s="28" t="s">
        <v>36</v>
      </c>
      <c r="C16" s="348" t="s">
        <v>363</v>
      </c>
      <c r="D16" s="348"/>
      <c r="E16" s="57">
        <v>11.5</v>
      </c>
      <c r="F16" s="120" t="s">
        <v>15</v>
      </c>
    </row>
    <row r="17" spans="1:10" ht="20.100000000000001" customHeight="1" x14ac:dyDescent="0.2">
      <c r="A17" s="288"/>
      <c r="B17" s="22" t="s">
        <v>37</v>
      </c>
      <c r="C17" s="284" t="s">
        <v>364</v>
      </c>
      <c r="D17" s="285"/>
      <c r="E17" s="285"/>
      <c r="F17" s="286"/>
      <c r="G17" s="282"/>
      <c r="H17" s="282"/>
      <c r="I17" s="282"/>
      <c r="J17" s="282"/>
    </row>
    <row r="18" spans="1:10" ht="20.100000000000001" customHeight="1" x14ac:dyDescent="0.2">
      <c r="A18" s="288"/>
      <c r="B18" s="22" t="s">
        <v>38</v>
      </c>
      <c r="C18" s="284" t="s">
        <v>365</v>
      </c>
      <c r="D18" s="285"/>
      <c r="E18" s="285"/>
      <c r="F18" s="286"/>
      <c r="G18" s="15"/>
    </row>
    <row r="19" spans="1:10" ht="20.100000000000001" customHeight="1" x14ac:dyDescent="0.2">
      <c r="A19" s="288"/>
      <c r="B19" s="22" t="s">
        <v>14</v>
      </c>
      <c r="C19" s="284" t="s">
        <v>366</v>
      </c>
      <c r="D19" s="285"/>
      <c r="E19" s="285"/>
      <c r="F19" s="286"/>
    </row>
    <row r="20" spans="1:10" ht="20.100000000000001" customHeight="1" x14ac:dyDescent="0.2">
      <c r="A20" s="26"/>
      <c r="B20" s="21"/>
      <c r="C20" s="121"/>
      <c r="D20" s="121"/>
      <c r="E20" s="58"/>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57"/>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58"/>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57"/>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58"/>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57"/>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58"/>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57"/>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58"/>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57"/>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58"/>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57"/>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58"/>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57"/>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57"/>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58"/>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57"/>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57"/>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58"/>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57"/>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162</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45198</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上川町</v>
      </c>
      <c r="E6" s="257"/>
      <c r="F6" s="257"/>
      <c r="G6" s="257"/>
      <c r="H6" s="257"/>
      <c r="I6" s="257"/>
      <c r="J6" s="257"/>
      <c r="K6" s="258"/>
    </row>
    <row r="7" spans="1:25" ht="30" customHeight="1" x14ac:dyDescent="0.2">
      <c r="A7" s="238" t="s">
        <v>9</v>
      </c>
      <c r="B7" s="239"/>
      <c r="C7" s="239"/>
      <c r="D7" s="256" t="str">
        <f>VLOOKUP($D$2,交通空白!$B$4:$U$28,6,FALSE)</f>
        <v>佐藤　芳治</v>
      </c>
      <c r="E7" s="257"/>
      <c r="F7" s="257"/>
      <c r="G7" s="257"/>
      <c r="H7" s="257"/>
      <c r="I7" s="257"/>
      <c r="J7" s="257"/>
      <c r="K7" s="258"/>
    </row>
    <row r="8" spans="1:25" ht="30" customHeight="1" x14ac:dyDescent="0.2">
      <c r="A8" s="238" t="s">
        <v>25</v>
      </c>
      <c r="B8" s="239"/>
      <c r="C8" s="239"/>
      <c r="D8" s="256" t="str">
        <f>VLOOKUP($D$2,交通空白!$B$4:$U$28,8,FALSE)</f>
        <v>上川郡上川町南町１８０番地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上川町役場</v>
      </c>
      <c r="E12" s="271"/>
      <c r="F12" s="272" t="str">
        <f>VLOOKUP($D$2,交通空白!$B$4:$U$28,10,FALSE)</f>
        <v>上川町南町１８０番地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2路線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上川町役場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3</v>
      </c>
      <c r="J23" s="5">
        <f>VLOOKUP($D$2,交通空白!$B:$BU,31,FALSE)</f>
        <v>1</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3</v>
      </c>
      <c r="J35" s="5">
        <f t="shared" si="0"/>
        <v>1</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1900-000000000000}">
      <formula1>"○"</formula1>
    </dataValidation>
    <dataValidation type="list" allowBlank="1" showInputMessage="1" sqref="A22:B33" xr:uid="{00000000-0002-0000-1900-000001000000}">
      <formula1>"交通空白地有償運送,福祉有償運送"</formula1>
    </dataValidation>
    <dataValidation allowBlank="1" showInputMessage="1" sqref="D2:K2" xr:uid="{00000000-0002-0000-1900-000002000000}"/>
  </dataValidations>
  <hyperlinks>
    <hyperlink ref="O1:Q1" location="交通空白!A1" display="目次へ" xr:uid="{00000000-0004-0000-1900-000000000000}"/>
  </hyperlinks>
  <pageMargins left="0.25" right="0.25" top="0.75" bottom="0.75" header="0.3" footer="0.3"/>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8" tint="0.59999389629810485"/>
  </sheetPr>
  <dimension ref="A1:J83"/>
  <sheetViews>
    <sheetView view="pageBreakPreview" zoomScale="85" zoomScaleNormal="100" zoomScaleSheetLayoutView="85" workbookViewId="0">
      <selection activeCell="Q13" sqref="Q13"/>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289">
        <v>40269</v>
      </c>
      <c r="F3" s="290"/>
    </row>
    <row r="4" spans="1:10" ht="20.100000000000001" customHeight="1" x14ac:dyDescent="0.2">
      <c r="A4" s="288"/>
      <c r="B4" s="28" t="s">
        <v>36</v>
      </c>
      <c r="C4" s="287" t="s">
        <v>367</v>
      </c>
      <c r="D4" s="287"/>
      <c r="E4" s="61">
        <v>9</v>
      </c>
      <c r="F4" s="51" t="s">
        <v>15</v>
      </c>
    </row>
    <row r="5" spans="1:10" ht="20.100000000000001" customHeight="1" x14ac:dyDescent="0.2">
      <c r="A5" s="288"/>
      <c r="B5" s="22" t="s">
        <v>37</v>
      </c>
      <c r="C5" s="284" t="s">
        <v>368</v>
      </c>
      <c r="D5" s="285"/>
      <c r="E5" s="285"/>
      <c r="F5" s="286"/>
    </row>
    <row r="6" spans="1:10" ht="20.100000000000001" customHeight="1" x14ac:dyDescent="0.2">
      <c r="A6" s="288"/>
      <c r="B6" s="22" t="s">
        <v>38</v>
      </c>
      <c r="C6" s="284" t="s">
        <v>369</v>
      </c>
      <c r="D6" s="285"/>
      <c r="E6" s="285"/>
      <c r="F6" s="286"/>
      <c r="G6" s="283"/>
      <c r="H6" s="283"/>
      <c r="I6" s="283"/>
      <c r="J6" s="283"/>
    </row>
    <row r="7" spans="1:10" ht="20.100000000000001" customHeight="1" x14ac:dyDescent="0.2">
      <c r="A7" s="288"/>
      <c r="B7" s="22" t="s">
        <v>14</v>
      </c>
      <c r="C7" s="284" t="s">
        <v>370</v>
      </c>
      <c r="D7" s="285"/>
      <c r="E7" s="285"/>
      <c r="F7" s="286"/>
    </row>
    <row r="8" spans="1:10" ht="20.100000000000001" customHeight="1" x14ac:dyDescent="0.2">
      <c r="A8" s="27"/>
      <c r="B8" s="21"/>
      <c r="C8" s="52"/>
      <c r="D8" s="52"/>
      <c r="E8" s="62"/>
      <c r="F8" s="17"/>
      <c r="G8" s="2"/>
    </row>
    <row r="9" spans="1:10" ht="20.100000000000001" customHeight="1" x14ac:dyDescent="0.2">
      <c r="A9" s="288">
        <v>2</v>
      </c>
      <c r="B9" s="20" t="s">
        <v>16</v>
      </c>
      <c r="C9" s="24">
        <v>43489</v>
      </c>
      <c r="D9" s="20" t="s">
        <v>35</v>
      </c>
      <c r="E9" s="289">
        <v>44099</v>
      </c>
      <c r="F9" s="290"/>
    </row>
    <row r="10" spans="1:10" ht="20.100000000000001" customHeight="1" x14ac:dyDescent="0.2">
      <c r="A10" s="288"/>
      <c r="B10" s="28" t="s">
        <v>36</v>
      </c>
      <c r="C10" s="287" t="s">
        <v>371</v>
      </c>
      <c r="D10" s="287"/>
      <c r="E10" s="61">
        <v>16.3</v>
      </c>
      <c r="F10" s="51" t="s">
        <v>15</v>
      </c>
    </row>
    <row r="11" spans="1:10" ht="20.100000000000001" customHeight="1" x14ac:dyDescent="0.2">
      <c r="A11" s="288"/>
      <c r="B11" s="22" t="s">
        <v>37</v>
      </c>
      <c r="C11" s="284" t="s">
        <v>372</v>
      </c>
      <c r="D11" s="285"/>
      <c r="E11" s="285"/>
      <c r="F11" s="286"/>
      <c r="G11" s="282"/>
      <c r="H11" s="282"/>
      <c r="I11" s="282"/>
      <c r="J11" s="282"/>
    </row>
    <row r="12" spans="1:10" ht="20.100000000000001" customHeight="1" x14ac:dyDescent="0.2">
      <c r="A12" s="288"/>
      <c r="B12" s="22" t="s">
        <v>38</v>
      </c>
      <c r="C12" s="284" t="s">
        <v>372</v>
      </c>
      <c r="D12" s="285"/>
      <c r="E12" s="285"/>
      <c r="F12" s="286"/>
      <c r="G12" s="15"/>
    </row>
    <row r="13" spans="1:10" ht="20.100000000000001" customHeight="1" x14ac:dyDescent="0.2">
      <c r="A13" s="288"/>
      <c r="B13" s="22" t="s">
        <v>14</v>
      </c>
      <c r="C13" s="284" t="s">
        <v>373</v>
      </c>
      <c r="D13" s="285"/>
      <c r="E13" s="285"/>
      <c r="F13" s="286"/>
    </row>
    <row r="14" spans="1:10" ht="20.100000000000001" customHeight="1" x14ac:dyDescent="0.2">
      <c r="A14" s="26"/>
      <c r="B14" s="21"/>
      <c r="C14" s="52"/>
      <c r="D14" s="52"/>
      <c r="E14" s="62"/>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87"/>
      <c r="D16" s="287"/>
      <c r="E16" s="61"/>
      <c r="F16" s="51"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52"/>
      <c r="D20" s="52"/>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87"/>
      <c r="D22" s="287"/>
      <c r="E22" s="61"/>
      <c r="F22" s="51"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52"/>
      <c r="D26" s="52"/>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62"/>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61"/>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161</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45147</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猿払村</v>
      </c>
      <c r="E6" s="257"/>
      <c r="F6" s="257"/>
      <c r="G6" s="257"/>
      <c r="H6" s="257"/>
      <c r="I6" s="257"/>
      <c r="J6" s="257"/>
      <c r="K6" s="258"/>
    </row>
    <row r="7" spans="1:25" ht="30" customHeight="1" x14ac:dyDescent="0.2">
      <c r="A7" s="238" t="s">
        <v>9</v>
      </c>
      <c r="B7" s="239"/>
      <c r="C7" s="239"/>
      <c r="D7" s="256" t="str">
        <f>VLOOKUP($D$2,交通空白!$B$4:$U$28,6,FALSE)</f>
        <v>村長　　伊藤　浩一</v>
      </c>
      <c r="E7" s="257"/>
      <c r="F7" s="257"/>
      <c r="G7" s="257"/>
      <c r="H7" s="257"/>
      <c r="I7" s="257"/>
      <c r="J7" s="257"/>
      <c r="K7" s="258"/>
    </row>
    <row r="8" spans="1:25" ht="30" customHeight="1" x14ac:dyDescent="0.2">
      <c r="A8" s="238" t="s">
        <v>25</v>
      </c>
      <c r="B8" s="239"/>
      <c r="C8" s="239"/>
      <c r="D8" s="256" t="str">
        <f>VLOOKUP($D$2,交通空白!$B$4:$U$28,8,FALSE)</f>
        <v>宗谷郡猿払村鬼志別西町172番地1</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猿払村運営有償運送事務所</v>
      </c>
      <c r="E12" s="271"/>
      <c r="F12" s="272" t="str">
        <f>VLOOKUP($D$2,交通空白!$B$4:$U$28,10,FALSE)</f>
        <v>宗谷郡猿払村鬼志別南町243番地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２路線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猿払村運営有償運送事務所</v>
      </c>
      <c r="D22" s="227"/>
      <c r="E22" s="6"/>
      <c r="F22" s="6"/>
      <c r="G22" s="6"/>
      <c r="H22" s="6"/>
      <c r="I22" s="6"/>
      <c r="J22" s="6"/>
      <c r="K22" s="130"/>
    </row>
    <row r="23" spans="1:24" ht="14.4" x14ac:dyDescent="0.2">
      <c r="A23" s="222"/>
      <c r="B23" s="223"/>
      <c r="C23" s="228"/>
      <c r="D23" s="229"/>
      <c r="E23" s="5">
        <f>VLOOKUP($D$2,交通空白!$B:$BU,21,FALSE)</f>
        <v>0</v>
      </c>
      <c r="F23" s="5">
        <f>VLOOKUP($D$2,交通空白!$B:$BU,23,FALSE)</f>
        <v>3</v>
      </c>
      <c r="G23" s="5">
        <f>VLOOKUP($D$2,交通空白!$B:$BU,25,FALSE)</f>
        <v>0</v>
      </c>
      <c r="H23" s="5">
        <f>VLOOKUP($D$2,交通空白!$B:$BU,27,FALSE)</f>
        <v>0</v>
      </c>
      <c r="I23" s="5">
        <f>VLOOKUP($D$2,交通空白!$B:$BU,29,FALSE)</f>
        <v>2</v>
      </c>
      <c r="J23" s="5">
        <f>VLOOKUP($D$2,交通空白!$B:$BU,31,FALSE)</f>
        <v>0</v>
      </c>
      <c r="K23" s="131">
        <f>SUM(E23:J23)</f>
        <v>5</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3</v>
      </c>
      <c r="G35" s="5">
        <f t="shared" si="0"/>
        <v>0</v>
      </c>
      <c r="H35" s="5">
        <f t="shared" si="0"/>
        <v>0</v>
      </c>
      <c r="I35" s="5">
        <f t="shared" si="0"/>
        <v>2</v>
      </c>
      <c r="J35" s="5">
        <f t="shared" si="0"/>
        <v>0</v>
      </c>
      <c r="K35" s="131">
        <f>SUM(E35:J35)</f>
        <v>5</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1B00-000000000000}"/>
    <dataValidation type="list" allowBlank="1" showInputMessage="1" sqref="A22:B33" xr:uid="{00000000-0002-0000-1B00-000001000000}">
      <formula1>"交通空白地有償運送,福祉有償運送"</formula1>
    </dataValidation>
    <dataValidation type="list" allowBlank="1" showInputMessage="1" sqref="D10" xr:uid="{00000000-0002-0000-1B00-000002000000}">
      <formula1>"○"</formula1>
    </dataValidation>
  </dataValidations>
  <hyperlinks>
    <hyperlink ref="O1:Q1" location="交通空白!A1" display="目次へ" xr:uid="{00000000-0004-0000-1B00-000000000000}"/>
  </hyperlinks>
  <pageMargins left="0.25" right="0.25" top="0.75" bottom="0.75" header="0.3" footer="0.3"/>
  <pageSetup paperSize="9"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8" tint="0.59999389629810485"/>
  </sheetPr>
  <dimension ref="A1:J83"/>
  <sheetViews>
    <sheetView view="pageBreakPreview" zoomScale="85" zoomScaleNormal="100" zoomScaleSheetLayoutView="85" workbookViewId="0">
      <selection activeCell="Q7" sqref="Q7"/>
    </sheetView>
  </sheetViews>
  <sheetFormatPr defaultColWidth="2.109375" defaultRowHeight="14.4" x14ac:dyDescent="0.2"/>
  <cols>
    <col min="1" max="1" width="3.6640625" style="25" customWidth="1"/>
    <col min="2" max="2" width="20.6640625" style="4" customWidth="1"/>
    <col min="3" max="3" width="23.6640625" style="4" customWidth="1"/>
    <col min="4" max="5" width="20.6640625" style="4"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40817</v>
      </c>
      <c r="D3" s="20" t="s">
        <v>35</v>
      </c>
      <c r="E3" s="306"/>
      <c r="F3" s="307"/>
    </row>
    <row r="4" spans="1:10" ht="20.100000000000001" customHeight="1" x14ac:dyDescent="0.2">
      <c r="A4" s="288"/>
      <c r="B4" s="28" t="s">
        <v>36</v>
      </c>
      <c r="C4" s="287" t="s">
        <v>374</v>
      </c>
      <c r="D4" s="287"/>
      <c r="E4" s="61">
        <v>5.7</v>
      </c>
      <c r="F4" s="51" t="s">
        <v>15</v>
      </c>
    </row>
    <row r="5" spans="1:10" ht="20.100000000000001" customHeight="1" x14ac:dyDescent="0.2">
      <c r="A5" s="288"/>
      <c r="B5" s="22" t="s">
        <v>37</v>
      </c>
      <c r="C5" s="284" t="s">
        <v>375</v>
      </c>
      <c r="D5" s="285"/>
      <c r="E5" s="285"/>
      <c r="F5" s="286"/>
    </row>
    <row r="6" spans="1:10" ht="20.100000000000001" customHeight="1" x14ac:dyDescent="0.2">
      <c r="A6" s="288"/>
      <c r="B6" s="22" t="s">
        <v>38</v>
      </c>
      <c r="C6" s="284" t="s">
        <v>376</v>
      </c>
      <c r="D6" s="285"/>
      <c r="E6" s="285"/>
      <c r="F6" s="286"/>
      <c r="G6" s="283"/>
      <c r="H6" s="283"/>
      <c r="I6" s="283"/>
      <c r="J6" s="283"/>
    </row>
    <row r="7" spans="1:10" ht="20.100000000000001" customHeight="1" x14ac:dyDescent="0.2">
      <c r="A7" s="288"/>
      <c r="B7" s="22" t="s">
        <v>14</v>
      </c>
      <c r="C7" s="284" t="s">
        <v>377</v>
      </c>
      <c r="D7" s="285"/>
      <c r="E7" s="285"/>
      <c r="F7" s="286"/>
    </row>
    <row r="8" spans="1:10" ht="20.100000000000001" customHeight="1" x14ac:dyDescent="0.2">
      <c r="A8" s="27"/>
      <c r="B8" s="21"/>
      <c r="C8" s="52"/>
      <c r="D8" s="52"/>
      <c r="E8" s="52"/>
      <c r="F8" s="17"/>
      <c r="G8" s="2"/>
    </row>
    <row r="9" spans="1:10" ht="20.100000000000001" customHeight="1" x14ac:dyDescent="0.2">
      <c r="A9" s="288">
        <v>2</v>
      </c>
      <c r="B9" s="20" t="s">
        <v>16</v>
      </c>
      <c r="C9" s="24">
        <v>43153</v>
      </c>
      <c r="D9" s="20" t="s">
        <v>35</v>
      </c>
      <c r="E9" s="306"/>
      <c r="F9" s="307"/>
    </row>
    <row r="10" spans="1:10" ht="20.100000000000001" customHeight="1" x14ac:dyDescent="0.2">
      <c r="A10" s="288"/>
      <c r="B10" s="28" t="s">
        <v>36</v>
      </c>
      <c r="C10" s="287" t="s">
        <v>378</v>
      </c>
      <c r="D10" s="287"/>
      <c r="E10" s="61">
        <v>11.6</v>
      </c>
      <c r="F10" s="51" t="s">
        <v>15</v>
      </c>
    </row>
    <row r="11" spans="1:10" ht="20.100000000000001" customHeight="1" x14ac:dyDescent="0.2">
      <c r="A11" s="288"/>
      <c r="B11" s="22" t="s">
        <v>37</v>
      </c>
      <c r="C11" s="284" t="s">
        <v>379</v>
      </c>
      <c r="D11" s="285"/>
      <c r="E11" s="285"/>
      <c r="F11" s="286"/>
      <c r="G11" s="282"/>
      <c r="H11" s="282"/>
      <c r="I11" s="282"/>
      <c r="J11" s="282"/>
    </row>
    <row r="12" spans="1:10" ht="20.100000000000001" customHeight="1" x14ac:dyDescent="0.2">
      <c r="A12" s="288"/>
      <c r="B12" s="22" t="s">
        <v>38</v>
      </c>
      <c r="C12" s="284" t="s">
        <v>380</v>
      </c>
      <c r="D12" s="285"/>
      <c r="E12" s="285"/>
      <c r="F12" s="286"/>
      <c r="G12" s="15"/>
    </row>
    <row r="13" spans="1:10" ht="20.100000000000001" customHeight="1" x14ac:dyDescent="0.2">
      <c r="A13" s="288"/>
      <c r="B13" s="22" t="s">
        <v>14</v>
      </c>
      <c r="C13" s="284" t="s">
        <v>381</v>
      </c>
      <c r="D13" s="285"/>
      <c r="E13" s="285"/>
      <c r="F13" s="286"/>
    </row>
    <row r="14" spans="1:10" ht="20.100000000000001" customHeight="1" x14ac:dyDescent="0.2">
      <c r="A14" s="26"/>
      <c r="B14" s="21"/>
      <c r="C14" s="52"/>
      <c r="D14" s="52"/>
      <c r="E14" s="52"/>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92"/>
      <c r="D16" s="292"/>
      <c r="E16" s="29"/>
      <c r="F16" s="51"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52"/>
      <c r="D20" s="52"/>
      <c r="E20" s="5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29"/>
      <c r="F22" s="51"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52"/>
      <c r="D26" s="52"/>
      <c r="E26" s="5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29"/>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52"/>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29"/>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5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29"/>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5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29"/>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5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29"/>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5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29"/>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29"/>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5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29"/>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29"/>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5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29"/>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J85"/>
  <sheetViews>
    <sheetView view="pageBreakPreview" zoomScale="85" zoomScaleNormal="100" zoomScaleSheetLayoutView="85" workbookViewId="0">
      <selection activeCell="C10" sqref="C10:D10"/>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2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c r="D3" s="20" t="s">
        <v>35</v>
      </c>
      <c r="E3" s="289"/>
      <c r="F3" s="290"/>
    </row>
    <row r="4" spans="1:10" ht="20.100000000000001" customHeight="1" x14ac:dyDescent="0.2">
      <c r="A4" s="288"/>
      <c r="B4" s="28" t="s">
        <v>36</v>
      </c>
      <c r="C4" s="287"/>
      <c r="D4" s="287"/>
      <c r="E4" s="57"/>
      <c r="F4" s="18" t="s">
        <v>15</v>
      </c>
    </row>
    <row r="5" spans="1:10" ht="20.100000000000001" customHeight="1" x14ac:dyDescent="0.2">
      <c r="A5" s="288"/>
      <c r="B5" s="22" t="s">
        <v>37</v>
      </c>
      <c r="C5" s="284"/>
      <c r="D5" s="285"/>
      <c r="E5" s="285"/>
      <c r="F5" s="286"/>
    </row>
    <row r="6" spans="1:10" ht="20.100000000000001" customHeight="1" x14ac:dyDescent="0.2">
      <c r="A6" s="288"/>
      <c r="B6" s="22" t="s">
        <v>38</v>
      </c>
      <c r="C6" s="284"/>
      <c r="D6" s="285"/>
      <c r="E6" s="285"/>
      <c r="F6" s="286"/>
      <c r="G6" s="283"/>
      <c r="H6" s="283"/>
      <c r="I6" s="283"/>
      <c r="J6" s="283"/>
    </row>
    <row r="7" spans="1:10" ht="20.100000000000001" customHeight="1" x14ac:dyDescent="0.2">
      <c r="A7" s="288"/>
      <c r="B7" s="22" t="s">
        <v>14</v>
      </c>
      <c r="C7" s="284"/>
      <c r="D7" s="285"/>
      <c r="E7" s="285"/>
      <c r="F7" s="286"/>
    </row>
    <row r="8" spans="1:10" ht="20.100000000000001" customHeight="1" x14ac:dyDescent="0.2">
      <c r="A8" s="27"/>
      <c r="B8" s="21"/>
      <c r="C8" s="19"/>
      <c r="D8" s="19"/>
      <c r="E8" s="58"/>
      <c r="F8" s="17"/>
      <c r="G8" s="2"/>
    </row>
    <row r="9" spans="1:10" ht="20.100000000000001" customHeight="1" x14ac:dyDescent="0.2">
      <c r="A9" s="288">
        <v>2</v>
      </c>
      <c r="B9" s="20" t="s">
        <v>16</v>
      </c>
      <c r="C9" s="24">
        <f>$C$3</f>
        <v>0</v>
      </c>
      <c r="D9" s="20" t="s">
        <v>35</v>
      </c>
      <c r="E9" s="289"/>
      <c r="F9" s="290"/>
    </row>
    <row r="10" spans="1:10" ht="20.100000000000001" customHeight="1" x14ac:dyDescent="0.2">
      <c r="A10" s="288"/>
      <c r="B10" s="28" t="s">
        <v>36</v>
      </c>
      <c r="C10" s="287"/>
      <c r="D10" s="287"/>
      <c r="E10" s="57"/>
      <c r="F10" s="18"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9"/>
      <c r="D14" s="19"/>
      <c r="E14" s="58"/>
      <c r="F14" s="17"/>
      <c r="G14" s="2"/>
    </row>
    <row r="15" spans="1:10" ht="20.100000000000001" customHeight="1" x14ac:dyDescent="0.2">
      <c r="A15" s="288">
        <v>3</v>
      </c>
      <c r="B15" s="20" t="s">
        <v>16</v>
      </c>
      <c r="C15" s="24">
        <f>$C$3</f>
        <v>0</v>
      </c>
      <c r="D15" s="20" t="s">
        <v>35</v>
      </c>
      <c r="E15" s="289"/>
      <c r="F15" s="290"/>
    </row>
    <row r="16" spans="1:10" ht="20.100000000000001" customHeight="1" x14ac:dyDescent="0.2">
      <c r="A16" s="288"/>
      <c r="B16" s="28" t="s">
        <v>36</v>
      </c>
      <c r="C16" s="287"/>
      <c r="D16" s="287"/>
      <c r="E16" s="57"/>
      <c r="F16" s="18"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9"/>
      <c r="D20" s="19"/>
      <c r="E20" s="58"/>
      <c r="F20" s="17"/>
      <c r="G20" s="2"/>
    </row>
    <row r="21" spans="1:10" ht="20.100000000000001" customHeight="1" x14ac:dyDescent="0.2">
      <c r="A21" s="288">
        <v>4</v>
      </c>
      <c r="B21" s="20" t="s">
        <v>16</v>
      </c>
      <c r="C21" s="24">
        <f>$C$3</f>
        <v>0</v>
      </c>
      <c r="D21" s="20" t="s">
        <v>35</v>
      </c>
      <c r="E21" s="289"/>
      <c r="F21" s="290"/>
    </row>
    <row r="22" spans="1:10" ht="20.100000000000001" customHeight="1" x14ac:dyDescent="0.2">
      <c r="A22" s="288"/>
      <c r="B22" s="28" t="s">
        <v>36</v>
      </c>
      <c r="C22" s="287"/>
      <c r="D22" s="287"/>
      <c r="E22" s="57"/>
      <c r="F22" s="18"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9"/>
      <c r="D26" s="19"/>
      <c r="E26" s="58"/>
      <c r="F26" s="17"/>
      <c r="G26" s="2"/>
    </row>
    <row r="27" spans="1:10" ht="20.100000000000001" customHeight="1" x14ac:dyDescent="0.2">
      <c r="A27" s="288">
        <v>5</v>
      </c>
      <c r="B27" s="20" t="s">
        <v>16</v>
      </c>
      <c r="C27" s="24">
        <f>$C$3</f>
        <v>0</v>
      </c>
      <c r="D27" s="20" t="s">
        <v>35</v>
      </c>
      <c r="E27" s="289"/>
      <c r="F27" s="290"/>
    </row>
    <row r="28" spans="1:10" ht="20.100000000000001" customHeight="1" x14ac:dyDescent="0.2">
      <c r="A28" s="288"/>
      <c r="B28" s="28" t="s">
        <v>36</v>
      </c>
      <c r="C28" s="287"/>
      <c r="D28" s="287"/>
      <c r="E28" s="57"/>
      <c r="F28" s="18"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9"/>
      <c r="D32" s="19"/>
      <c r="E32" s="58"/>
      <c r="F32" s="17"/>
      <c r="G32" s="2"/>
    </row>
    <row r="33" spans="1:10" ht="20.100000000000001" customHeight="1" x14ac:dyDescent="0.2">
      <c r="A33" s="288">
        <v>6</v>
      </c>
      <c r="B33" s="20" t="s">
        <v>16</v>
      </c>
      <c r="C33" s="24">
        <f>$C$3</f>
        <v>0</v>
      </c>
      <c r="D33" s="20" t="s">
        <v>35</v>
      </c>
      <c r="E33" s="289"/>
      <c r="F33" s="290"/>
      <c r="G33" s="16"/>
      <c r="H33" s="16"/>
      <c r="I33" s="16"/>
      <c r="J33" s="16"/>
    </row>
    <row r="34" spans="1:10" ht="20.100000000000001" customHeight="1" x14ac:dyDescent="0.2">
      <c r="A34" s="288"/>
      <c r="B34" s="28" t="s">
        <v>36</v>
      </c>
      <c r="C34" s="287"/>
      <c r="D34" s="287"/>
      <c r="E34" s="57"/>
      <c r="F34" s="18"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9"/>
      <c r="D38" s="19"/>
      <c r="E38" s="58"/>
      <c r="F38" s="17"/>
      <c r="G38" s="2"/>
    </row>
    <row r="39" spans="1:10" ht="20.100000000000001" customHeight="1" x14ac:dyDescent="0.2">
      <c r="A39" s="288">
        <v>7</v>
      </c>
      <c r="B39" s="20" t="s">
        <v>16</v>
      </c>
      <c r="C39" s="24">
        <f>$C$3</f>
        <v>0</v>
      </c>
      <c r="D39" s="20" t="s">
        <v>35</v>
      </c>
      <c r="E39" s="289"/>
      <c r="F39" s="290"/>
    </row>
    <row r="40" spans="1:10" ht="20.100000000000001" customHeight="1" x14ac:dyDescent="0.2">
      <c r="A40" s="288"/>
      <c r="B40" s="28" t="s">
        <v>36</v>
      </c>
      <c r="C40" s="287"/>
      <c r="D40" s="287"/>
      <c r="E40" s="57"/>
      <c r="F40" s="18"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9"/>
      <c r="D44" s="19"/>
      <c r="E44" s="58"/>
      <c r="F44" s="17"/>
      <c r="G44" s="2"/>
    </row>
    <row r="45" spans="1:10" ht="20.100000000000001" customHeight="1" x14ac:dyDescent="0.2">
      <c r="A45" s="288">
        <v>8</v>
      </c>
      <c r="B45" s="20" t="s">
        <v>16</v>
      </c>
      <c r="C45" s="24">
        <f>$C$3</f>
        <v>0</v>
      </c>
      <c r="D45" s="20" t="s">
        <v>35</v>
      </c>
      <c r="E45" s="289"/>
      <c r="F45" s="290"/>
      <c r="G45" s="282"/>
      <c r="H45" s="282"/>
      <c r="I45" s="282"/>
      <c r="J45" s="282"/>
    </row>
    <row r="46" spans="1:10" ht="20.100000000000001" customHeight="1" x14ac:dyDescent="0.2">
      <c r="A46" s="288"/>
      <c r="B46" s="28" t="s">
        <v>36</v>
      </c>
      <c r="C46" s="287"/>
      <c r="D46" s="287"/>
      <c r="E46" s="57"/>
      <c r="F46" s="18"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9"/>
      <c r="D50" s="19"/>
      <c r="E50" s="58"/>
      <c r="F50" s="17"/>
      <c r="G50" s="2"/>
    </row>
    <row r="51" spans="1:10" ht="20.100000000000001" customHeight="1" x14ac:dyDescent="0.2">
      <c r="A51" s="288">
        <v>9</v>
      </c>
      <c r="B51" s="20" t="s">
        <v>16</v>
      </c>
      <c r="C51" s="24">
        <f>$C$3</f>
        <v>0</v>
      </c>
      <c r="D51" s="20" t="s">
        <v>35</v>
      </c>
      <c r="E51" s="289"/>
      <c r="F51" s="290"/>
    </row>
    <row r="52" spans="1:10" ht="20.100000000000001" customHeight="1" x14ac:dyDescent="0.2">
      <c r="A52" s="288"/>
      <c r="B52" s="28" t="s">
        <v>36</v>
      </c>
      <c r="C52" s="292"/>
      <c r="D52" s="292"/>
      <c r="E52" s="57"/>
      <c r="F52" s="18"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66"/>
      <c r="B56" s="21"/>
      <c r="C56" s="19"/>
      <c r="D56" s="19"/>
      <c r="E56" s="58"/>
      <c r="F56" s="17"/>
      <c r="G56" s="2"/>
    </row>
    <row r="57" spans="1:10" ht="20.100000000000001" customHeight="1" x14ac:dyDescent="0.2">
      <c r="A57" s="288">
        <v>10</v>
      </c>
      <c r="B57" s="20" t="s">
        <v>16</v>
      </c>
      <c r="C57" s="24">
        <f>$C$3</f>
        <v>0</v>
      </c>
      <c r="D57" s="20" t="s">
        <v>35</v>
      </c>
      <c r="E57" s="289"/>
      <c r="F57" s="290"/>
    </row>
    <row r="58" spans="1:10" ht="20.100000000000001" customHeight="1" x14ac:dyDescent="0.2">
      <c r="A58" s="288"/>
      <c r="B58" s="28" t="s">
        <v>36</v>
      </c>
      <c r="C58" s="292"/>
      <c r="D58" s="292"/>
      <c r="E58" s="57"/>
      <c r="F58" s="18"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55"/>
      <c r="B62" s="55"/>
      <c r="C62" s="55"/>
      <c r="D62" s="55"/>
      <c r="E62" s="59"/>
      <c r="F62" s="55"/>
      <c r="G62" s="2"/>
    </row>
    <row r="63" spans="1:10" ht="20.100000000000001" customHeight="1" x14ac:dyDescent="0.2">
      <c r="A63" s="288">
        <v>11</v>
      </c>
      <c r="B63" s="20" t="s">
        <v>16</v>
      </c>
      <c r="C63" s="24">
        <f>$C$3</f>
        <v>0</v>
      </c>
      <c r="D63" s="20" t="s">
        <v>35</v>
      </c>
      <c r="E63" s="289"/>
      <c r="F63" s="290"/>
      <c r="G63" s="282"/>
      <c r="H63" s="282"/>
      <c r="I63" s="282"/>
      <c r="J63" s="282"/>
    </row>
    <row r="64" spans="1:10" ht="20.100000000000001" customHeight="1" x14ac:dyDescent="0.2">
      <c r="A64" s="288"/>
      <c r="B64" s="28" t="s">
        <v>36</v>
      </c>
      <c r="C64" s="292"/>
      <c r="D64" s="292"/>
      <c r="E64" s="57"/>
      <c r="F64" s="31" t="s">
        <v>15</v>
      </c>
      <c r="G64" s="282"/>
      <c r="H64" s="282"/>
      <c r="I64" s="282"/>
      <c r="J64" s="282"/>
    </row>
    <row r="65" spans="1:10" ht="20.100000000000001" customHeight="1" x14ac:dyDescent="0.2">
      <c r="A65" s="288"/>
      <c r="B65" s="22" t="s">
        <v>37</v>
      </c>
      <c r="C65" s="284"/>
      <c r="D65" s="285"/>
      <c r="E65" s="285"/>
      <c r="F65" s="286"/>
    </row>
    <row r="66" spans="1:10" ht="20.100000000000001" customHeight="1" x14ac:dyDescent="0.2">
      <c r="A66" s="288"/>
      <c r="B66" s="22" t="s">
        <v>38</v>
      </c>
      <c r="C66" s="284"/>
      <c r="D66" s="285"/>
      <c r="E66" s="285"/>
      <c r="F66" s="286"/>
    </row>
    <row r="67" spans="1:10" ht="20.100000000000001" customHeight="1" x14ac:dyDescent="0.2">
      <c r="A67" s="288"/>
      <c r="B67" s="22" t="s">
        <v>14</v>
      </c>
      <c r="C67" s="284"/>
      <c r="D67" s="285"/>
      <c r="E67" s="285"/>
      <c r="F67" s="286"/>
      <c r="G67" s="282"/>
      <c r="H67" s="282"/>
      <c r="I67" s="282"/>
      <c r="J67" s="282"/>
    </row>
    <row r="68" spans="1:10" ht="20.100000000000001" customHeight="1" x14ac:dyDescent="0.2">
      <c r="A68" s="66"/>
      <c r="B68" s="21"/>
      <c r="C68" s="30"/>
      <c r="D68" s="30"/>
      <c r="E68" s="58"/>
      <c r="F68" s="17"/>
      <c r="G68" s="282"/>
      <c r="H68" s="282"/>
      <c r="I68" s="282"/>
      <c r="J68" s="282"/>
    </row>
    <row r="69" spans="1:10" ht="20.100000000000001" customHeight="1" x14ac:dyDescent="0.2">
      <c r="A69" s="288">
        <v>12</v>
      </c>
      <c r="B69" s="20" t="s">
        <v>16</v>
      </c>
      <c r="C69" s="24">
        <f>$C$3</f>
        <v>0</v>
      </c>
      <c r="D69" s="20" t="s">
        <v>35</v>
      </c>
      <c r="E69" s="289"/>
      <c r="F69" s="290"/>
      <c r="G69" s="282"/>
      <c r="H69" s="282"/>
      <c r="I69" s="282"/>
      <c r="J69" s="282"/>
    </row>
    <row r="70" spans="1:10" ht="20.100000000000001" customHeight="1" x14ac:dyDescent="0.2">
      <c r="A70" s="288"/>
      <c r="B70" s="28" t="s">
        <v>36</v>
      </c>
      <c r="C70" s="292"/>
      <c r="D70" s="292"/>
      <c r="E70" s="57"/>
      <c r="F70" s="31" t="s">
        <v>15</v>
      </c>
    </row>
    <row r="71" spans="1:10" ht="20.100000000000001" customHeight="1" x14ac:dyDescent="0.2">
      <c r="A71" s="288"/>
      <c r="B71" s="22" t="s">
        <v>37</v>
      </c>
      <c r="C71" s="284"/>
      <c r="D71" s="285"/>
      <c r="E71" s="285"/>
      <c r="F71" s="286"/>
    </row>
    <row r="72" spans="1:10" ht="20.100000000000001" customHeight="1" x14ac:dyDescent="0.2">
      <c r="A72" s="288"/>
      <c r="B72" s="22" t="s">
        <v>38</v>
      </c>
      <c r="C72" s="284"/>
      <c r="D72" s="285"/>
      <c r="E72" s="285"/>
      <c r="F72" s="286"/>
    </row>
    <row r="73" spans="1:10" ht="20.100000000000001" customHeight="1" x14ac:dyDescent="0.2">
      <c r="A73" s="288"/>
      <c r="B73" s="22" t="s">
        <v>14</v>
      </c>
      <c r="C73" s="284"/>
      <c r="D73" s="285"/>
      <c r="E73" s="285"/>
      <c r="F73" s="286"/>
    </row>
    <row r="74" spans="1:10" ht="20.100000000000001" customHeight="1" x14ac:dyDescent="0.2">
      <c r="A74" s="55"/>
      <c r="B74" s="55"/>
      <c r="C74" s="55"/>
      <c r="D74" s="55"/>
      <c r="E74" s="59"/>
      <c r="F74" s="55"/>
      <c r="G74" s="2"/>
    </row>
    <row r="75" spans="1:10" ht="20.100000000000001" customHeight="1" x14ac:dyDescent="0.2">
      <c r="A75" s="288">
        <v>13</v>
      </c>
      <c r="B75" s="20" t="s">
        <v>16</v>
      </c>
      <c r="C75" s="24">
        <f>$C$3</f>
        <v>0</v>
      </c>
      <c r="D75" s="20" t="s">
        <v>35</v>
      </c>
      <c r="E75" s="289"/>
      <c r="F75" s="290"/>
    </row>
    <row r="76" spans="1:10" ht="20.100000000000001" customHeight="1" x14ac:dyDescent="0.2">
      <c r="A76" s="288"/>
      <c r="B76" s="28" t="s">
        <v>36</v>
      </c>
      <c r="C76" s="292"/>
      <c r="D76" s="292"/>
      <c r="E76" s="57"/>
      <c r="F76" s="31" t="s">
        <v>15</v>
      </c>
    </row>
    <row r="77" spans="1:10" ht="20.100000000000001" customHeight="1" x14ac:dyDescent="0.2">
      <c r="A77" s="288"/>
      <c r="B77" s="22" t="s">
        <v>37</v>
      </c>
      <c r="C77" s="284"/>
      <c r="D77" s="285"/>
      <c r="E77" s="285"/>
      <c r="F77" s="286"/>
    </row>
    <row r="78" spans="1:10" ht="20.100000000000001" customHeight="1" x14ac:dyDescent="0.2">
      <c r="A78" s="288"/>
      <c r="B78" s="22" t="s">
        <v>38</v>
      </c>
      <c r="C78" s="284"/>
      <c r="D78" s="285"/>
      <c r="E78" s="285"/>
      <c r="F78" s="286"/>
    </row>
    <row r="79" spans="1:10" ht="20.100000000000001" customHeight="1" x14ac:dyDescent="0.2">
      <c r="A79" s="288"/>
      <c r="B79" s="22" t="s">
        <v>14</v>
      </c>
      <c r="C79" s="284"/>
      <c r="D79" s="285"/>
      <c r="E79" s="285"/>
      <c r="F79" s="286"/>
    </row>
    <row r="80" spans="1:10" ht="20.100000000000001" customHeight="1" x14ac:dyDescent="0.2">
      <c r="A80" s="66"/>
      <c r="B80" s="21"/>
      <c r="C80" s="30"/>
      <c r="D80" s="30"/>
      <c r="E80" s="58"/>
      <c r="F80" s="17"/>
    </row>
    <row r="81" spans="1:6" ht="20.100000000000001" customHeight="1" x14ac:dyDescent="0.2">
      <c r="A81" s="288">
        <v>14</v>
      </c>
      <c r="B81" s="20" t="s">
        <v>16</v>
      </c>
      <c r="C81" s="24">
        <f>$C$3</f>
        <v>0</v>
      </c>
      <c r="D81" s="20" t="s">
        <v>35</v>
      </c>
      <c r="E81" s="289"/>
      <c r="F81" s="290"/>
    </row>
    <row r="82" spans="1:6" ht="20.100000000000001" customHeight="1" x14ac:dyDescent="0.2">
      <c r="A82" s="288"/>
      <c r="B82" s="28" t="s">
        <v>36</v>
      </c>
      <c r="C82" s="292"/>
      <c r="D82" s="292"/>
      <c r="E82" s="57"/>
      <c r="F82" s="31" t="s">
        <v>15</v>
      </c>
    </row>
    <row r="83" spans="1:6" ht="20.100000000000001" customHeight="1" x14ac:dyDescent="0.2">
      <c r="A83" s="288"/>
      <c r="B83" s="22" t="s">
        <v>37</v>
      </c>
      <c r="C83" s="284"/>
      <c r="D83" s="285"/>
      <c r="E83" s="285"/>
      <c r="F83" s="286"/>
    </row>
    <row r="84" spans="1:6" ht="20.100000000000001" customHeight="1" x14ac:dyDescent="0.2">
      <c r="A84" s="288"/>
      <c r="B84" s="22" t="s">
        <v>38</v>
      </c>
      <c r="C84" s="284"/>
      <c r="D84" s="285"/>
      <c r="E84" s="285"/>
      <c r="F84" s="286"/>
    </row>
    <row r="85" spans="1:6" ht="20.100000000000001" customHeight="1" x14ac:dyDescent="0.2">
      <c r="A85" s="288"/>
      <c r="B85" s="22" t="s">
        <v>14</v>
      </c>
      <c r="C85" s="284"/>
      <c r="D85" s="285"/>
      <c r="E85" s="285"/>
      <c r="F85" s="286"/>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A51:A55"/>
    <mergeCell ref="C53:F53"/>
    <mergeCell ref="C54:F54"/>
    <mergeCell ref="C55:F55"/>
    <mergeCell ref="A27:A31"/>
    <mergeCell ref="A33:A37"/>
    <mergeCell ref="A57:A61"/>
    <mergeCell ref="A69:A73"/>
    <mergeCell ref="E69:F69"/>
    <mergeCell ref="C70:D70"/>
    <mergeCell ref="C71:F71"/>
    <mergeCell ref="C72:F72"/>
    <mergeCell ref="C73:F73"/>
    <mergeCell ref="A63:A67"/>
    <mergeCell ref="E63:F63"/>
    <mergeCell ref="C64:D64"/>
    <mergeCell ref="C65:F65"/>
    <mergeCell ref="C66:F66"/>
    <mergeCell ref="C67:F67"/>
    <mergeCell ref="C61:F61"/>
    <mergeCell ref="C59:F59"/>
    <mergeCell ref="C60:F60"/>
    <mergeCell ref="C58:D58"/>
    <mergeCell ref="E57:F57"/>
    <mergeCell ref="C52:D52"/>
    <mergeCell ref="E45:F45"/>
    <mergeCell ref="E51:F51"/>
    <mergeCell ref="C47:F47"/>
    <mergeCell ref="C48:F48"/>
    <mergeCell ref="C49:F49"/>
    <mergeCell ref="C35:F35"/>
    <mergeCell ref="C10:D10"/>
    <mergeCell ref="C16:D16"/>
    <mergeCell ref="C22:D22"/>
    <mergeCell ref="C28:D28"/>
    <mergeCell ref="C46:D46"/>
    <mergeCell ref="E39:F39"/>
    <mergeCell ref="C41:F41"/>
    <mergeCell ref="A39:A43"/>
    <mergeCell ref="A45:A49"/>
    <mergeCell ref="C36:F36"/>
    <mergeCell ref="E1:F1"/>
    <mergeCell ref="E9:F9"/>
    <mergeCell ref="E15:F15"/>
    <mergeCell ref="E21:F21"/>
    <mergeCell ref="E27:F27"/>
    <mergeCell ref="E33:F33"/>
    <mergeCell ref="C18:F18"/>
    <mergeCell ref="C19:F19"/>
    <mergeCell ref="C5:F5"/>
    <mergeCell ref="C6:F6"/>
    <mergeCell ref="C29:F29"/>
    <mergeCell ref="C30:F30"/>
    <mergeCell ref="C31:F31"/>
    <mergeCell ref="A2:F2"/>
    <mergeCell ref="A15:A19"/>
    <mergeCell ref="A21:A25"/>
    <mergeCell ref="E3:F3"/>
    <mergeCell ref="C4:D4"/>
    <mergeCell ref="A3:A7"/>
    <mergeCell ref="A9:A13"/>
    <mergeCell ref="C42:F42"/>
    <mergeCell ref="G64:J64"/>
    <mergeCell ref="G67:J67"/>
    <mergeCell ref="G68:J68"/>
    <mergeCell ref="G58:J58"/>
    <mergeCell ref="G63:J63"/>
    <mergeCell ref="G69:J69"/>
    <mergeCell ref="G45:J45"/>
    <mergeCell ref="G48:J48"/>
    <mergeCell ref="G52:J52"/>
    <mergeCell ref="G36:J36"/>
    <mergeCell ref="G37:J37"/>
    <mergeCell ref="G42:J42"/>
    <mergeCell ref="G43:J43"/>
    <mergeCell ref="G30:J30"/>
    <mergeCell ref="G6:J6"/>
    <mergeCell ref="C7:F7"/>
    <mergeCell ref="G11:J11"/>
    <mergeCell ref="C11:F11"/>
    <mergeCell ref="C23:F23"/>
    <mergeCell ref="C24:F24"/>
    <mergeCell ref="C25:F25"/>
    <mergeCell ref="C17:F17"/>
    <mergeCell ref="C12:F12"/>
    <mergeCell ref="C13:F13"/>
    <mergeCell ref="G17:J17"/>
    <mergeCell ref="G23:J23"/>
    <mergeCell ref="C40:D40"/>
    <mergeCell ref="C37:F37"/>
    <mergeCell ref="C34:D34"/>
    <mergeCell ref="C43:F43"/>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160</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45204</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沼田町</v>
      </c>
      <c r="E6" s="257"/>
      <c r="F6" s="257"/>
      <c r="G6" s="257"/>
      <c r="H6" s="257"/>
      <c r="I6" s="257"/>
      <c r="J6" s="257"/>
      <c r="K6" s="258"/>
    </row>
    <row r="7" spans="1:25" ht="30" customHeight="1" x14ac:dyDescent="0.2">
      <c r="A7" s="238" t="s">
        <v>9</v>
      </c>
      <c r="B7" s="239"/>
      <c r="C7" s="239"/>
      <c r="D7" s="256" t="str">
        <f>VLOOKUP($D$2,交通空白!$B$4:$U$28,6,FALSE)</f>
        <v>町長　横山　茂</v>
      </c>
      <c r="E7" s="257"/>
      <c r="F7" s="257"/>
      <c r="G7" s="257"/>
      <c r="H7" s="257"/>
      <c r="I7" s="257"/>
      <c r="J7" s="257"/>
      <c r="K7" s="258"/>
    </row>
    <row r="8" spans="1:25" ht="30" customHeight="1" x14ac:dyDescent="0.2">
      <c r="A8" s="238" t="s">
        <v>25</v>
      </c>
      <c r="B8" s="239"/>
      <c r="C8" s="239"/>
      <c r="D8" s="256" t="str">
        <f>VLOOKUP($D$2,交通空白!$B$4:$U$28,8,FALSE)</f>
        <v>雨竜郡沼田町南１条３丁目６番５３号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沼田町役場</v>
      </c>
      <c r="E12" s="271"/>
      <c r="F12" s="272" t="str">
        <f>VLOOKUP($D$2,交通空白!$B$4:$U$28,10,FALSE)</f>
        <v>雨竜郡沼田町南１条３丁目６番５３号</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５路線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沼田町役場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5</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5</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1D00-000000000000}">
      <formula1>"○"</formula1>
    </dataValidation>
    <dataValidation type="list" allowBlank="1" showInputMessage="1" sqref="A22:B33" xr:uid="{00000000-0002-0000-1D00-000001000000}">
      <formula1>"交通空白地有償運送,福祉有償運送"</formula1>
    </dataValidation>
    <dataValidation allowBlank="1" showInputMessage="1" sqref="D2:K2" xr:uid="{00000000-0002-0000-1D00-000002000000}"/>
  </dataValidations>
  <hyperlinks>
    <hyperlink ref="O1:Q1" location="交通空白!A1" display="目次へ" xr:uid="{00000000-0004-0000-1D00-000000000000}"/>
  </hyperlinks>
  <pageMargins left="0.25" right="0.25" top="0.75" bottom="0.75" header="0.3" footer="0.3"/>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8" tint="0.59999389629810485"/>
  </sheetPr>
  <dimension ref="A1:J83"/>
  <sheetViews>
    <sheetView view="pageBreakPreview" zoomScale="85" zoomScaleNormal="100" zoomScaleSheetLayoutView="85" workbookViewId="0">
      <selection activeCell="W10" sqref="W10"/>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38991</v>
      </c>
      <c r="D3" s="20" t="s">
        <v>35</v>
      </c>
      <c r="E3" s="289">
        <v>43006</v>
      </c>
      <c r="F3" s="290"/>
    </row>
    <row r="4" spans="1:10" ht="20.100000000000001" customHeight="1" x14ac:dyDescent="0.2">
      <c r="A4" s="288"/>
      <c r="B4" s="28" t="s">
        <v>36</v>
      </c>
      <c r="C4" s="287" t="s">
        <v>382</v>
      </c>
      <c r="D4" s="287"/>
      <c r="E4" s="61">
        <v>15.4</v>
      </c>
      <c r="F4" s="51" t="s">
        <v>15</v>
      </c>
    </row>
    <row r="5" spans="1:10" ht="20.100000000000001" customHeight="1" x14ac:dyDescent="0.2">
      <c r="A5" s="288"/>
      <c r="B5" s="22" t="s">
        <v>37</v>
      </c>
      <c r="C5" s="284" t="s">
        <v>383</v>
      </c>
      <c r="D5" s="285"/>
      <c r="E5" s="285"/>
      <c r="F5" s="286"/>
    </row>
    <row r="6" spans="1:10" ht="20.100000000000001" customHeight="1" x14ac:dyDescent="0.2">
      <c r="A6" s="288"/>
      <c r="B6" s="22" t="s">
        <v>38</v>
      </c>
      <c r="C6" s="284" t="s">
        <v>384</v>
      </c>
      <c r="D6" s="285"/>
      <c r="E6" s="285"/>
      <c r="F6" s="286"/>
      <c r="G6" s="283"/>
      <c r="H6" s="283"/>
      <c r="I6" s="283"/>
      <c r="J6" s="283"/>
    </row>
    <row r="7" spans="1:10" ht="20.100000000000001" customHeight="1" x14ac:dyDescent="0.2">
      <c r="A7" s="288"/>
      <c r="B7" s="22" t="s">
        <v>14</v>
      </c>
      <c r="C7" s="284" t="s">
        <v>385</v>
      </c>
      <c r="D7" s="285"/>
      <c r="E7" s="285"/>
      <c r="F7" s="286"/>
    </row>
    <row r="8" spans="1:10" ht="20.100000000000001" customHeight="1" x14ac:dyDescent="0.2">
      <c r="A8" s="27"/>
      <c r="B8" s="21"/>
      <c r="C8" s="52"/>
      <c r="D8" s="52"/>
      <c r="E8" s="62"/>
      <c r="F8" s="17"/>
      <c r="G8" s="2"/>
    </row>
    <row r="9" spans="1:10" ht="20.100000000000001" customHeight="1" x14ac:dyDescent="0.2">
      <c r="A9" s="288">
        <v>2</v>
      </c>
      <c r="B9" s="20" t="s">
        <v>16</v>
      </c>
      <c r="C9" s="24">
        <v>42437</v>
      </c>
      <c r="D9" s="20" t="s">
        <v>35</v>
      </c>
      <c r="E9" s="289">
        <v>43006</v>
      </c>
      <c r="F9" s="290"/>
    </row>
    <row r="10" spans="1:10" ht="20.100000000000001" customHeight="1" x14ac:dyDescent="0.2">
      <c r="A10" s="288"/>
      <c r="B10" s="28" t="s">
        <v>36</v>
      </c>
      <c r="C10" s="287" t="s">
        <v>386</v>
      </c>
      <c r="D10" s="287"/>
      <c r="E10" s="61">
        <v>19.36</v>
      </c>
      <c r="F10" s="51" t="s">
        <v>15</v>
      </c>
    </row>
    <row r="11" spans="1:10" ht="20.100000000000001" customHeight="1" x14ac:dyDescent="0.2">
      <c r="A11" s="288"/>
      <c r="B11" s="22" t="s">
        <v>37</v>
      </c>
      <c r="C11" s="284" t="s">
        <v>387</v>
      </c>
      <c r="D11" s="285"/>
      <c r="E11" s="285"/>
      <c r="F11" s="286"/>
      <c r="G11" s="282"/>
      <c r="H11" s="282"/>
      <c r="I11" s="282"/>
      <c r="J11" s="282"/>
    </row>
    <row r="12" spans="1:10" ht="20.100000000000001" customHeight="1" x14ac:dyDescent="0.2">
      <c r="A12" s="288"/>
      <c r="B12" s="22" t="s">
        <v>38</v>
      </c>
      <c r="C12" s="284" t="s">
        <v>388</v>
      </c>
      <c r="D12" s="285"/>
      <c r="E12" s="285"/>
      <c r="F12" s="286"/>
      <c r="G12" s="15"/>
    </row>
    <row r="13" spans="1:10" ht="20.100000000000001" customHeight="1" x14ac:dyDescent="0.2">
      <c r="A13" s="288"/>
      <c r="B13" s="22" t="s">
        <v>14</v>
      </c>
      <c r="C13" s="284" t="s">
        <v>389</v>
      </c>
      <c r="D13" s="285"/>
      <c r="E13" s="285"/>
      <c r="F13" s="286"/>
    </row>
    <row r="14" spans="1:10" ht="20.100000000000001" customHeight="1" x14ac:dyDescent="0.2">
      <c r="A14" s="26"/>
      <c r="B14" s="21"/>
      <c r="C14" s="52"/>
      <c r="D14" s="52"/>
      <c r="E14" s="62"/>
      <c r="F14" s="17"/>
      <c r="G14" s="2"/>
    </row>
    <row r="15" spans="1:10" ht="20.100000000000001" customHeight="1" x14ac:dyDescent="0.2">
      <c r="A15" s="288">
        <v>3</v>
      </c>
      <c r="B15" s="20" t="s">
        <v>16</v>
      </c>
      <c r="C15" s="24">
        <v>41345</v>
      </c>
      <c r="D15" s="20" t="s">
        <v>35</v>
      </c>
      <c r="E15" s="289">
        <v>44652</v>
      </c>
      <c r="F15" s="290"/>
    </row>
    <row r="16" spans="1:10" ht="20.100000000000001" customHeight="1" x14ac:dyDescent="0.2">
      <c r="A16" s="288"/>
      <c r="B16" s="28" t="s">
        <v>36</v>
      </c>
      <c r="C16" s="287" t="s">
        <v>390</v>
      </c>
      <c r="D16" s="287"/>
      <c r="E16" s="61">
        <v>27.7</v>
      </c>
      <c r="F16" s="51" t="s">
        <v>15</v>
      </c>
    </row>
    <row r="17" spans="1:10" ht="20.100000000000001" customHeight="1" x14ac:dyDescent="0.2">
      <c r="A17" s="288"/>
      <c r="B17" s="22" t="s">
        <v>37</v>
      </c>
      <c r="C17" s="284" t="s">
        <v>391</v>
      </c>
      <c r="D17" s="285"/>
      <c r="E17" s="285"/>
      <c r="F17" s="286"/>
      <c r="G17" s="282"/>
      <c r="H17" s="282"/>
      <c r="I17" s="282"/>
      <c r="J17" s="282"/>
    </row>
    <row r="18" spans="1:10" ht="20.100000000000001" customHeight="1" x14ac:dyDescent="0.2">
      <c r="A18" s="288"/>
      <c r="B18" s="22" t="s">
        <v>38</v>
      </c>
      <c r="C18" s="284" t="s">
        <v>392</v>
      </c>
      <c r="D18" s="285"/>
      <c r="E18" s="285"/>
      <c r="F18" s="286"/>
      <c r="G18" s="15"/>
    </row>
    <row r="19" spans="1:10" ht="20.100000000000001" customHeight="1" x14ac:dyDescent="0.2">
      <c r="A19" s="288"/>
      <c r="B19" s="22" t="s">
        <v>14</v>
      </c>
      <c r="C19" s="284" t="s">
        <v>393</v>
      </c>
      <c r="D19" s="285"/>
      <c r="E19" s="285"/>
      <c r="F19" s="286"/>
    </row>
    <row r="20" spans="1:10" ht="20.100000000000001" customHeight="1" x14ac:dyDescent="0.2">
      <c r="A20" s="26"/>
      <c r="B20" s="21"/>
      <c r="C20" s="52"/>
      <c r="D20" s="52"/>
      <c r="E20" s="62"/>
      <c r="F20" s="17"/>
      <c r="G20" s="2"/>
    </row>
    <row r="21" spans="1:10" ht="20.100000000000001" customHeight="1" x14ac:dyDescent="0.2">
      <c r="A21" s="288">
        <v>4</v>
      </c>
      <c r="B21" s="20" t="s">
        <v>16</v>
      </c>
      <c r="C21" s="24" t="s">
        <v>465</v>
      </c>
      <c r="D21" s="20" t="s">
        <v>35</v>
      </c>
      <c r="E21" s="306"/>
      <c r="F21" s="307"/>
    </row>
    <row r="22" spans="1:10" ht="20.100000000000001" customHeight="1" x14ac:dyDescent="0.2">
      <c r="A22" s="288"/>
      <c r="B22" s="28" t="s">
        <v>36</v>
      </c>
      <c r="C22" s="287" t="s">
        <v>464</v>
      </c>
      <c r="D22" s="287"/>
      <c r="E22" s="61">
        <v>14</v>
      </c>
      <c r="F22" s="51" t="s">
        <v>15</v>
      </c>
    </row>
    <row r="23" spans="1:10" ht="20.100000000000001" customHeight="1" x14ac:dyDescent="0.2">
      <c r="A23" s="288"/>
      <c r="B23" s="22" t="s">
        <v>37</v>
      </c>
      <c r="C23" s="284" t="s">
        <v>461</v>
      </c>
      <c r="D23" s="285"/>
      <c r="E23" s="285"/>
      <c r="F23" s="286"/>
    </row>
    <row r="24" spans="1:10" ht="20.100000000000001" customHeight="1" x14ac:dyDescent="0.2">
      <c r="A24" s="288"/>
      <c r="B24" s="22" t="s">
        <v>38</v>
      </c>
      <c r="C24" s="284" t="s">
        <v>462</v>
      </c>
      <c r="D24" s="285"/>
      <c r="E24" s="285"/>
      <c r="F24" s="286"/>
    </row>
    <row r="25" spans="1:10" ht="20.100000000000001" customHeight="1" x14ac:dyDescent="0.2">
      <c r="A25" s="288"/>
      <c r="B25" s="22" t="s">
        <v>14</v>
      </c>
      <c r="C25" s="284" t="s">
        <v>463</v>
      </c>
      <c r="D25" s="285"/>
      <c r="E25" s="285"/>
      <c r="F25" s="286"/>
    </row>
    <row r="26" spans="1:10" ht="20.100000000000001" customHeight="1" x14ac:dyDescent="0.2">
      <c r="A26" s="26"/>
      <c r="B26" s="21"/>
      <c r="C26" s="52"/>
      <c r="D26" s="52"/>
      <c r="E26" s="62"/>
      <c r="F26" s="17"/>
      <c r="G26" s="2"/>
    </row>
    <row r="27" spans="1:10" ht="20.100000000000001" customHeight="1" x14ac:dyDescent="0.2">
      <c r="A27" s="288">
        <v>5</v>
      </c>
      <c r="B27" s="20" t="s">
        <v>16</v>
      </c>
      <c r="C27" s="24" t="s">
        <v>465</v>
      </c>
      <c r="D27" s="20" t="s">
        <v>35</v>
      </c>
      <c r="E27" s="306"/>
      <c r="F27" s="307"/>
    </row>
    <row r="28" spans="1:10" ht="20.100000000000001" customHeight="1" x14ac:dyDescent="0.2">
      <c r="A28" s="288"/>
      <c r="B28" s="28" t="s">
        <v>36</v>
      </c>
      <c r="C28" s="292" t="s">
        <v>466</v>
      </c>
      <c r="D28" s="292"/>
      <c r="E28" s="61">
        <v>7.1</v>
      </c>
      <c r="F28" s="51" t="s">
        <v>15</v>
      </c>
    </row>
    <row r="29" spans="1:10" ht="20.100000000000001" customHeight="1" x14ac:dyDescent="0.2">
      <c r="A29" s="288"/>
      <c r="B29" s="22" t="s">
        <v>37</v>
      </c>
      <c r="C29" s="284" t="s">
        <v>467</v>
      </c>
      <c r="D29" s="285"/>
      <c r="E29" s="285"/>
      <c r="F29" s="286"/>
    </row>
    <row r="30" spans="1:10" ht="20.100000000000001" customHeight="1" x14ac:dyDescent="0.2">
      <c r="A30" s="288"/>
      <c r="B30" s="22" t="s">
        <v>38</v>
      </c>
      <c r="C30" s="284" t="s">
        <v>461</v>
      </c>
      <c r="D30" s="285"/>
      <c r="E30" s="285"/>
      <c r="F30" s="286"/>
    </row>
    <row r="31" spans="1:10" ht="20.100000000000001" customHeight="1" x14ac:dyDescent="0.2">
      <c r="A31" s="288"/>
      <c r="B31" s="22" t="s">
        <v>14</v>
      </c>
      <c r="C31" s="284" t="s">
        <v>468</v>
      </c>
      <c r="D31" s="285"/>
      <c r="E31" s="285"/>
      <c r="F31" s="286"/>
    </row>
    <row r="32" spans="1:10" ht="20.100000000000001" customHeight="1" x14ac:dyDescent="0.2">
      <c r="A32" s="26"/>
      <c r="B32" s="21"/>
      <c r="C32" s="52"/>
      <c r="D32" s="52"/>
      <c r="E32" s="62"/>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61"/>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2">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C31:F31"/>
    <mergeCell ref="A9:A13"/>
    <mergeCell ref="E9:F9"/>
    <mergeCell ref="C10:D10"/>
    <mergeCell ref="C11:F11"/>
    <mergeCell ref="G11:J11"/>
    <mergeCell ref="C12:F12"/>
    <mergeCell ref="C13:F13"/>
    <mergeCell ref="A21:A25"/>
    <mergeCell ref="E21:F21"/>
    <mergeCell ref="C22:D22"/>
    <mergeCell ref="C23:F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dataValidations count="1">
    <dataValidation imeMode="on" allowBlank="1" showInputMessage="1" showErrorMessage="1" sqref="C23:F25 C29:F31" xr:uid="{E0FC1005-F424-45A5-B9FB-7443EB2BE880}"/>
  </dataValidations>
  <pageMargins left="0.25" right="0.25" top="0.75" bottom="0.75" header="0.3" footer="0.3"/>
  <pageSetup paperSize="9" scale="94" orientation="portrait" blackAndWhite="1" r:id="rId1"/>
  <headerFooter alignWithMargins="0"/>
  <rowBreaks count="1" manualBreakCount="1">
    <brk id="43"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theme="8" tint="0.59999389629810485"/>
  </sheetPr>
  <dimension ref="A1:Y38"/>
  <sheetViews>
    <sheetView view="pageBreakPreview" topLeftCell="A16" zoomScale="70" zoomScaleNormal="100" zoomScaleSheetLayoutView="70" workbookViewId="0">
      <selection activeCell="Q12" sqref="Q12"/>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159</v>
      </c>
      <c r="E2" s="280"/>
      <c r="F2" s="280"/>
      <c r="G2" s="280"/>
      <c r="H2" s="280"/>
      <c r="I2" s="280"/>
      <c r="J2" s="280"/>
      <c r="K2" s="281"/>
      <c r="L2" s="1" t="s">
        <v>58</v>
      </c>
    </row>
    <row r="3" spans="1:25" ht="30" customHeight="1" x14ac:dyDescent="0.2">
      <c r="A3" s="238" t="s">
        <v>10</v>
      </c>
      <c r="B3" s="239"/>
      <c r="C3" s="239"/>
      <c r="D3" s="256">
        <f>VLOOKUP($D$2,交通空白!$B$4:$U$28,2,FALSE)</f>
        <v>40071</v>
      </c>
      <c r="E3" s="257"/>
      <c r="F3" s="257"/>
      <c r="G3" s="257"/>
      <c r="H3" s="257"/>
      <c r="I3" s="257"/>
      <c r="J3" s="257"/>
      <c r="K3" s="258"/>
    </row>
    <row r="4" spans="1:25" ht="30" customHeight="1" x14ac:dyDescent="0.2">
      <c r="A4" s="238" t="s">
        <v>1</v>
      </c>
      <c r="B4" s="239"/>
      <c r="C4" s="239"/>
      <c r="D4" s="256">
        <f>VLOOKUP($D$2,交通空白!$B$4:$U$28,3,FALSE)</f>
        <v>45194</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稚内市</v>
      </c>
      <c r="E6" s="257"/>
      <c r="F6" s="257"/>
      <c r="G6" s="257"/>
      <c r="H6" s="257"/>
      <c r="I6" s="257"/>
      <c r="J6" s="257"/>
      <c r="K6" s="258"/>
    </row>
    <row r="7" spans="1:25" ht="30" customHeight="1" x14ac:dyDescent="0.2">
      <c r="A7" s="238" t="s">
        <v>9</v>
      </c>
      <c r="B7" s="239"/>
      <c r="C7" s="239"/>
      <c r="D7" s="256" t="str">
        <f>VLOOKUP($D$2,交通空白!$B$4:$U$28,6,FALSE)</f>
        <v>市長　工藤　広</v>
      </c>
      <c r="E7" s="257"/>
      <c r="F7" s="257"/>
      <c r="G7" s="257"/>
      <c r="H7" s="257"/>
      <c r="I7" s="257"/>
      <c r="J7" s="257"/>
      <c r="K7" s="258"/>
    </row>
    <row r="8" spans="1:25" ht="30" customHeight="1" x14ac:dyDescent="0.2">
      <c r="A8" s="238" t="s">
        <v>25</v>
      </c>
      <c r="B8" s="239"/>
      <c r="C8" s="239"/>
      <c r="D8" s="256" t="str">
        <f>VLOOKUP($D$2,交通空白!$B$4:$U$28,8,FALSE)</f>
        <v>稚内市中央３丁目１３番１５号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宗谷バス㈱</v>
      </c>
      <c r="E12" s="271"/>
      <c r="F12" s="272" t="str">
        <f>VLOOKUP($D$2,交通空白!$B$4:$U$28,10,FALSE)</f>
        <v>稚内市末広５丁目２番２３号</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1路線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稚内市各地区（天北地区、恵北・増幌地区）に在住する住民又は観光旅客、その他の当該地域を来訪する者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宗谷バス㈱</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5</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5</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1F00-000000000000}"/>
    <dataValidation type="list" allowBlank="1" showInputMessage="1" sqref="A22:B33" xr:uid="{00000000-0002-0000-1F00-000001000000}">
      <formula1>"交通空白地有償運送,福祉有償運送"</formula1>
    </dataValidation>
    <dataValidation type="list" allowBlank="1" showInputMessage="1" sqref="D10" xr:uid="{00000000-0002-0000-1F00-000002000000}">
      <formula1>"○"</formula1>
    </dataValidation>
  </dataValidations>
  <hyperlinks>
    <hyperlink ref="O1:Q1" location="交通空白!A1" display="目次へ" xr:uid="{00000000-0004-0000-1F00-000000000000}"/>
  </hyperlinks>
  <pageMargins left="0.25" right="0.25" top="0.75" bottom="0.75" header="0.3" footer="0.3"/>
  <pageSetup paperSize="9"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
    <tabColor theme="8" tint="0.59999389629810485"/>
  </sheetPr>
  <dimension ref="A1:J83"/>
  <sheetViews>
    <sheetView view="pageBreakPreview" zoomScale="85" zoomScaleNormal="100" zoomScaleSheetLayoutView="85" workbookViewId="0">
      <selection activeCell="N8" sqref="N8"/>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43888</v>
      </c>
      <c r="D3" s="20" t="s">
        <v>35</v>
      </c>
      <c r="E3" s="289">
        <v>44105</v>
      </c>
      <c r="F3" s="290"/>
    </row>
    <row r="4" spans="1:10" ht="20.100000000000001" customHeight="1" x14ac:dyDescent="0.2">
      <c r="A4" s="288"/>
      <c r="B4" s="28" t="s">
        <v>36</v>
      </c>
      <c r="C4" s="287" t="s">
        <v>394</v>
      </c>
      <c r="D4" s="287"/>
      <c r="E4" s="61">
        <v>146.80000000000001</v>
      </c>
      <c r="F4" s="120" t="s">
        <v>15</v>
      </c>
    </row>
    <row r="5" spans="1:10" ht="20.100000000000001" customHeight="1" x14ac:dyDescent="0.2">
      <c r="A5" s="288"/>
      <c r="B5" s="22" t="s">
        <v>37</v>
      </c>
      <c r="C5" s="284" t="s">
        <v>395</v>
      </c>
      <c r="D5" s="285"/>
      <c r="E5" s="285"/>
      <c r="F5" s="286"/>
    </row>
    <row r="6" spans="1:10" ht="20.100000000000001" customHeight="1" x14ac:dyDescent="0.2">
      <c r="A6" s="288"/>
      <c r="B6" s="22" t="s">
        <v>38</v>
      </c>
      <c r="C6" s="284" t="s">
        <v>396</v>
      </c>
      <c r="D6" s="285"/>
      <c r="E6" s="285"/>
      <c r="F6" s="286"/>
      <c r="G6" s="283"/>
      <c r="H6" s="283"/>
      <c r="I6" s="283"/>
      <c r="J6" s="283"/>
    </row>
    <row r="7" spans="1:10" ht="20.100000000000001" customHeight="1" x14ac:dyDescent="0.2">
      <c r="A7" s="288"/>
      <c r="B7" s="22" t="s">
        <v>14</v>
      </c>
      <c r="C7" s="284" t="s">
        <v>397</v>
      </c>
      <c r="D7" s="285"/>
      <c r="E7" s="285"/>
      <c r="F7" s="286"/>
    </row>
    <row r="8" spans="1:10" ht="20.100000000000001" customHeight="1" x14ac:dyDescent="0.2">
      <c r="A8" s="27"/>
      <c r="B8" s="21"/>
      <c r="C8" s="121"/>
      <c r="D8" s="121"/>
      <c r="E8" s="62"/>
      <c r="F8" s="17"/>
      <c r="G8" s="2"/>
    </row>
    <row r="9" spans="1:10" ht="20.100000000000001" customHeight="1" x14ac:dyDescent="0.2">
      <c r="A9" s="288">
        <v>2</v>
      </c>
      <c r="B9" s="20" t="s">
        <v>16</v>
      </c>
      <c r="C9" s="24"/>
      <c r="D9" s="20" t="s">
        <v>35</v>
      </c>
      <c r="E9" s="289"/>
      <c r="F9" s="290"/>
    </row>
    <row r="10" spans="1:10" ht="20.100000000000001" customHeight="1" x14ac:dyDescent="0.2">
      <c r="A10" s="288"/>
      <c r="B10" s="28" t="s">
        <v>36</v>
      </c>
      <c r="C10" s="287"/>
      <c r="D10" s="287"/>
      <c r="E10" s="61"/>
      <c r="F10" s="120"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21"/>
      <c r="D14" s="121"/>
      <c r="E14" s="62"/>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61"/>
      <c r="F16" s="120"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21"/>
      <c r="D20" s="121"/>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62"/>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61"/>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158</v>
      </c>
      <c r="E2" s="280"/>
      <c r="F2" s="280"/>
      <c r="G2" s="280"/>
      <c r="H2" s="280"/>
      <c r="I2" s="280"/>
      <c r="J2" s="280"/>
      <c r="K2" s="281"/>
      <c r="L2" s="1" t="s">
        <v>58</v>
      </c>
    </row>
    <row r="3" spans="1:25" ht="30" customHeight="1" x14ac:dyDescent="0.2">
      <c r="A3" s="238" t="s">
        <v>10</v>
      </c>
      <c r="B3" s="239"/>
      <c r="C3" s="239"/>
      <c r="D3" s="256">
        <f>VLOOKUP($D$2,交通空白!$B$4:$U$28,2,FALSE)</f>
        <v>40071</v>
      </c>
      <c r="E3" s="257"/>
      <c r="F3" s="257"/>
      <c r="G3" s="257"/>
      <c r="H3" s="257"/>
      <c r="I3" s="257"/>
      <c r="J3" s="257"/>
      <c r="K3" s="258"/>
    </row>
    <row r="4" spans="1:25" ht="30" customHeight="1" x14ac:dyDescent="0.2">
      <c r="A4" s="238" t="s">
        <v>1</v>
      </c>
      <c r="B4" s="239"/>
      <c r="C4" s="239"/>
      <c r="D4" s="256">
        <f>VLOOKUP($D$2,交通空白!$B$4:$U$28,3,FALSE)</f>
        <v>45184</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富良野市</v>
      </c>
      <c r="E6" s="257"/>
      <c r="F6" s="257"/>
      <c r="G6" s="257"/>
      <c r="H6" s="257"/>
      <c r="I6" s="257"/>
      <c r="J6" s="257"/>
      <c r="K6" s="258"/>
    </row>
    <row r="7" spans="1:25" ht="30" customHeight="1" x14ac:dyDescent="0.2">
      <c r="A7" s="238" t="s">
        <v>9</v>
      </c>
      <c r="B7" s="239"/>
      <c r="C7" s="239"/>
      <c r="D7" s="256" t="str">
        <f>VLOOKUP($D$2,交通空白!$B$4:$U$28,6,FALSE)</f>
        <v>北　猛俊</v>
      </c>
      <c r="E7" s="257"/>
      <c r="F7" s="257"/>
      <c r="G7" s="257"/>
      <c r="H7" s="257"/>
      <c r="I7" s="257"/>
      <c r="J7" s="257"/>
      <c r="K7" s="258"/>
    </row>
    <row r="8" spans="1:25" ht="30" customHeight="1" x14ac:dyDescent="0.2">
      <c r="A8" s="238" t="s">
        <v>25</v>
      </c>
      <c r="B8" s="239"/>
      <c r="C8" s="239"/>
      <c r="D8" s="256" t="str">
        <f>VLOOKUP($D$2,交通空白!$B$4:$U$28,8,FALSE)</f>
        <v>富良野市弥生町１番１号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富良野市東山支所</v>
      </c>
      <c r="E12" s="271"/>
      <c r="F12" s="272" t="str">
        <f>VLOOKUP($D$2,交通空白!$B$4:$U$28,10,FALSE)</f>
        <v>富良野市字東山５０４７番地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２路線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富良野市東山支所</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4</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4</v>
      </c>
      <c r="J35" s="5">
        <f t="shared" si="0"/>
        <v>0</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100-000000000000}">
      <formula1>"○"</formula1>
    </dataValidation>
    <dataValidation type="list" allowBlank="1" showInputMessage="1" sqref="A22:B33" xr:uid="{00000000-0002-0000-2100-000001000000}">
      <formula1>"交通空白地有償運送,福祉有償運送"</formula1>
    </dataValidation>
    <dataValidation allowBlank="1" showInputMessage="1" sqref="D2:K2" xr:uid="{00000000-0002-0000-2100-000002000000}"/>
  </dataValidations>
  <hyperlinks>
    <hyperlink ref="O1:Q1" location="交通空白!A1" display="目次へ" xr:uid="{00000000-0004-0000-2100-000000000000}"/>
  </hyperlinks>
  <pageMargins left="0.25" right="0.25" top="0.75" bottom="0.75" header="0.3" footer="0.3"/>
  <pageSetup paperSize="9" scale="8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tabColor theme="8" tint="0.59999389629810485"/>
  </sheetPr>
  <dimension ref="A1:J83"/>
  <sheetViews>
    <sheetView view="pageBreakPreview" zoomScale="85" zoomScaleNormal="100" zoomScaleSheetLayoutView="85" workbookViewId="0">
      <selection activeCell="C11" sqref="C11:F11"/>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40071</v>
      </c>
      <c r="D3" s="20" t="s">
        <v>35</v>
      </c>
      <c r="E3" s="289"/>
      <c r="F3" s="290"/>
    </row>
    <row r="4" spans="1:10" ht="20.100000000000001" customHeight="1" x14ac:dyDescent="0.2">
      <c r="A4" s="288"/>
      <c r="B4" s="28" t="s">
        <v>36</v>
      </c>
      <c r="C4" s="287" t="s">
        <v>398</v>
      </c>
      <c r="D4" s="287"/>
      <c r="E4" s="61">
        <v>30</v>
      </c>
      <c r="F4" s="120" t="s">
        <v>15</v>
      </c>
    </row>
    <row r="5" spans="1:10" ht="20.100000000000001" customHeight="1" x14ac:dyDescent="0.2">
      <c r="A5" s="288"/>
      <c r="B5" s="22" t="s">
        <v>37</v>
      </c>
      <c r="C5" s="284" t="s">
        <v>399</v>
      </c>
      <c r="D5" s="285"/>
      <c r="E5" s="285"/>
      <c r="F5" s="286"/>
    </row>
    <row r="6" spans="1:10" ht="20.100000000000001" customHeight="1" x14ac:dyDescent="0.2">
      <c r="A6" s="288"/>
      <c r="B6" s="22" t="s">
        <v>38</v>
      </c>
      <c r="C6" s="284" t="s">
        <v>400</v>
      </c>
      <c r="D6" s="285"/>
      <c r="E6" s="285"/>
      <c r="F6" s="286"/>
      <c r="G6" s="283"/>
      <c r="H6" s="283"/>
      <c r="I6" s="283"/>
      <c r="J6" s="283"/>
    </row>
    <row r="7" spans="1:10" ht="20.100000000000001" customHeight="1" x14ac:dyDescent="0.2">
      <c r="A7" s="288"/>
      <c r="B7" s="22" t="s">
        <v>14</v>
      </c>
      <c r="C7" s="284" t="s">
        <v>401</v>
      </c>
      <c r="D7" s="285"/>
      <c r="E7" s="285"/>
      <c r="F7" s="286"/>
    </row>
    <row r="8" spans="1:10" ht="20.100000000000001" customHeight="1" x14ac:dyDescent="0.2">
      <c r="A8" s="27"/>
      <c r="B8" s="21"/>
      <c r="C8" s="121"/>
      <c r="D8" s="121"/>
      <c r="E8" s="62"/>
      <c r="F8" s="17"/>
      <c r="G8" s="2"/>
    </row>
    <row r="9" spans="1:10" ht="20.100000000000001" customHeight="1" x14ac:dyDescent="0.2">
      <c r="A9" s="288">
        <v>2</v>
      </c>
      <c r="B9" s="20" t="s">
        <v>16</v>
      </c>
      <c r="C9" s="24">
        <v>40071</v>
      </c>
      <c r="D9" s="20" t="s">
        <v>35</v>
      </c>
      <c r="E9" s="289">
        <v>43006</v>
      </c>
      <c r="F9" s="290"/>
    </row>
    <row r="10" spans="1:10" ht="20.100000000000001" customHeight="1" x14ac:dyDescent="0.2">
      <c r="A10" s="288"/>
      <c r="B10" s="28" t="s">
        <v>36</v>
      </c>
      <c r="C10" s="287" t="s">
        <v>402</v>
      </c>
      <c r="D10" s="287"/>
      <c r="E10" s="61">
        <v>19.36</v>
      </c>
      <c r="F10" s="120" t="s">
        <v>15</v>
      </c>
    </row>
    <row r="11" spans="1:10" ht="20.100000000000001" customHeight="1" x14ac:dyDescent="0.2">
      <c r="A11" s="288"/>
      <c r="B11" s="22" t="s">
        <v>37</v>
      </c>
      <c r="C11" s="284" t="s">
        <v>403</v>
      </c>
      <c r="D11" s="285"/>
      <c r="E11" s="285"/>
      <c r="F11" s="286"/>
      <c r="G11" s="282"/>
      <c r="H11" s="282"/>
      <c r="I11" s="282"/>
      <c r="J11" s="282"/>
    </row>
    <row r="12" spans="1:10" ht="20.100000000000001" customHeight="1" x14ac:dyDescent="0.2">
      <c r="A12" s="288"/>
      <c r="B12" s="22" t="s">
        <v>38</v>
      </c>
      <c r="C12" s="284" t="s">
        <v>404</v>
      </c>
      <c r="D12" s="285"/>
      <c r="E12" s="285"/>
      <c r="F12" s="286"/>
      <c r="G12" s="15"/>
    </row>
    <row r="13" spans="1:10" ht="20.100000000000001" customHeight="1" x14ac:dyDescent="0.2">
      <c r="A13" s="288"/>
      <c r="B13" s="22" t="s">
        <v>14</v>
      </c>
      <c r="C13" s="284" t="s">
        <v>405</v>
      </c>
      <c r="D13" s="285"/>
      <c r="E13" s="285"/>
      <c r="F13" s="286"/>
    </row>
    <row r="14" spans="1:10" ht="20.100000000000001" customHeight="1" x14ac:dyDescent="0.2">
      <c r="A14" s="26"/>
      <c r="B14" s="21"/>
      <c r="C14" s="121"/>
      <c r="D14" s="121"/>
      <c r="E14" s="62"/>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61"/>
      <c r="F16" s="120"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21"/>
      <c r="D20" s="121"/>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62"/>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61"/>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157</v>
      </c>
      <c r="E2" s="280"/>
      <c r="F2" s="280"/>
      <c r="G2" s="280"/>
      <c r="H2" s="280"/>
      <c r="I2" s="280"/>
      <c r="J2" s="280"/>
      <c r="K2" s="281"/>
      <c r="L2" s="1" t="s">
        <v>58</v>
      </c>
    </row>
    <row r="3" spans="1:25" ht="30" customHeight="1" x14ac:dyDescent="0.2">
      <c r="A3" s="238" t="s">
        <v>10</v>
      </c>
      <c r="B3" s="239"/>
      <c r="C3" s="239"/>
      <c r="D3" s="256">
        <f>VLOOKUP($D$2,交通空白!$B$4:$U$28,2,FALSE)</f>
        <v>41558</v>
      </c>
      <c r="E3" s="257"/>
      <c r="F3" s="257"/>
      <c r="G3" s="257"/>
      <c r="H3" s="257"/>
      <c r="I3" s="257"/>
      <c r="J3" s="257"/>
      <c r="K3" s="258"/>
    </row>
    <row r="4" spans="1:25" ht="30" customHeight="1" x14ac:dyDescent="0.2">
      <c r="A4" s="238" t="s">
        <v>1</v>
      </c>
      <c r="B4" s="239"/>
      <c r="C4" s="239"/>
      <c r="D4" s="256">
        <f>VLOOKUP($D$2,交通空白!$B$4:$U$28,3,FALSE)</f>
        <v>44554</v>
      </c>
      <c r="E4" s="257"/>
      <c r="F4" s="257"/>
      <c r="G4" s="257"/>
      <c r="H4" s="257"/>
      <c r="I4" s="257"/>
      <c r="J4" s="257"/>
      <c r="K4" s="258"/>
    </row>
    <row r="5" spans="1:25" ht="30" customHeight="1" x14ac:dyDescent="0.2">
      <c r="A5" s="238" t="s">
        <v>34</v>
      </c>
      <c r="B5" s="239"/>
      <c r="C5" s="239"/>
      <c r="D5" s="256">
        <f>VLOOKUP($D$2,交通空白!$B$4:$U$28,4,FALSE)</f>
        <v>45596</v>
      </c>
      <c r="E5" s="257"/>
      <c r="F5" s="257"/>
      <c r="G5" s="257"/>
      <c r="H5" s="257"/>
      <c r="I5" s="257"/>
      <c r="J5" s="257"/>
      <c r="K5" s="258"/>
      <c r="L5" s="1" t="s">
        <v>40</v>
      </c>
    </row>
    <row r="6" spans="1:25" ht="30" customHeight="1" x14ac:dyDescent="0.2">
      <c r="A6" s="238" t="s">
        <v>24</v>
      </c>
      <c r="B6" s="239"/>
      <c r="C6" s="239"/>
      <c r="D6" s="256" t="str">
        <f>VLOOKUP($D$2,交通空白!$B$4:$U$28,5,FALSE)</f>
        <v>北竜町</v>
      </c>
      <c r="E6" s="257"/>
      <c r="F6" s="257"/>
      <c r="G6" s="257"/>
      <c r="H6" s="257"/>
      <c r="I6" s="257"/>
      <c r="J6" s="257"/>
      <c r="K6" s="258"/>
    </row>
    <row r="7" spans="1:25" ht="30" customHeight="1" x14ac:dyDescent="0.2">
      <c r="A7" s="238" t="s">
        <v>9</v>
      </c>
      <c r="B7" s="239"/>
      <c r="C7" s="239"/>
      <c r="D7" s="256" t="str">
        <f>VLOOKUP($D$2,交通空白!$B$4:$U$28,6,FALSE)</f>
        <v>町長　佐野　豊</v>
      </c>
      <c r="E7" s="257"/>
      <c r="F7" s="257"/>
      <c r="G7" s="257"/>
      <c r="H7" s="257"/>
      <c r="I7" s="257"/>
      <c r="J7" s="257"/>
      <c r="K7" s="258"/>
    </row>
    <row r="8" spans="1:25" ht="30" customHeight="1" x14ac:dyDescent="0.2">
      <c r="A8" s="238" t="s">
        <v>25</v>
      </c>
      <c r="B8" s="239"/>
      <c r="C8" s="239"/>
      <c r="D8" s="256" t="str">
        <f>VLOOKUP($D$2,交通空白!$B$4:$U$28,8,FALSE)</f>
        <v>雨竜郡北竜町字和１１－１</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北竜町役場</v>
      </c>
      <c r="E12" s="271"/>
      <c r="F12" s="272" t="str">
        <f>VLOOKUP($D$2,交通空白!$B$4:$U$28,10,FALSE)</f>
        <v>雨竜郡北竜町字和１１－１</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路線　４路線　詳細別紙</v>
      </c>
      <c r="E14" s="240"/>
      <c r="F14" s="240"/>
      <c r="G14" s="240"/>
      <c r="H14" s="247"/>
      <c r="I14" s="247"/>
      <c r="J14" s="247"/>
      <c r="K14" s="248"/>
      <c r="O14" s="45"/>
      <c r="X14" s="45"/>
      <c r="Y14"/>
    </row>
    <row r="15" spans="1:25" ht="40.35" customHeight="1" x14ac:dyDescent="0.2">
      <c r="A15" s="253" t="s">
        <v>21</v>
      </c>
      <c r="B15" s="254"/>
      <c r="C15" s="254"/>
      <c r="D15" s="255" t="str">
        <f>VLOOKUP($D$2,交通空白!$B$4:$U$28,18,FALSE)</f>
        <v>北竜町に在住する住民及びその親族、その他北竜町に日常の用務を有する者等</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北竜町役場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7</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7</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2300-000000000000}"/>
    <dataValidation type="list" allowBlank="1" showInputMessage="1" sqref="A22:B33" xr:uid="{00000000-0002-0000-2300-000001000000}">
      <formula1>"交通空白地有償運送,福祉有償運送"</formula1>
    </dataValidation>
    <dataValidation type="list" allowBlank="1" showInputMessage="1" sqref="D10" xr:uid="{00000000-0002-0000-2300-000002000000}">
      <formula1>"○"</formula1>
    </dataValidation>
  </dataValidations>
  <hyperlinks>
    <hyperlink ref="O1:Q1" location="交通空白!A1" display="目次へ" xr:uid="{00000000-0004-0000-2300-000000000000}"/>
  </hyperlinks>
  <pageMargins left="0.25" right="0.25" top="0.75" bottom="0.75" header="0.3" footer="0.3"/>
  <pageSetup paperSize="9" scale="9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tabColor theme="8" tint="0.59999389629810485"/>
  </sheetPr>
  <dimension ref="A1:J85"/>
  <sheetViews>
    <sheetView view="pageBreakPreview" zoomScale="85" zoomScaleNormal="100" zoomScaleSheetLayoutView="85" workbookViewId="0">
      <selection activeCell="AE32" sqref="AE32"/>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41964</v>
      </c>
      <c r="D3" s="20" t="s">
        <v>35</v>
      </c>
      <c r="E3" s="289">
        <v>41974</v>
      </c>
      <c r="F3" s="290"/>
    </row>
    <row r="4" spans="1:10" ht="20.100000000000001" customHeight="1" x14ac:dyDescent="0.2">
      <c r="A4" s="288"/>
      <c r="B4" s="28" t="s">
        <v>36</v>
      </c>
      <c r="C4" s="287" t="s">
        <v>422</v>
      </c>
      <c r="D4" s="287"/>
      <c r="E4" s="61">
        <v>31.5</v>
      </c>
      <c r="F4" s="120" t="s">
        <v>15</v>
      </c>
    </row>
    <row r="5" spans="1:10" ht="20.100000000000001" customHeight="1" x14ac:dyDescent="0.2">
      <c r="A5" s="288"/>
      <c r="B5" s="22" t="s">
        <v>37</v>
      </c>
      <c r="C5" s="284" t="s">
        <v>423</v>
      </c>
      <c r="D5" s="285"/>
      <c r="E5" s="285"/>
      <c r="F5" s="286"/>
    </row>
    <row r="6" spans="1:10" ht="20.100000000000001" customHeight="1" x14ac:dyDescent="0.2">
      <c r="A6" s="288"/>
      <c r="B6" s="22" t="s">
        <v>38</v>
      </c>
      <c r="C6" s="284" t="s">
        <v>424</v>
      </c>
      <c r="D6" s="285"/>
      <c r="E6" s="285"/>
      <c r="F6" s="286"/>
      <c r="G6" s="283"/>
      <c r="H6" s="283"/>
      <c r="I6" s="283"/>
      <c r="J6" s="283"/>
    </row>
    <row r="7" spans="1:10" ht="20.100000000000001" customHeight="1" x14ac:dyDescent="0.2">
      <c r="A7" s="288"/>
      <c r="B7" s="22" t="s">
        <v>14</v>
      </c>
      <c r="C7" s="284" t="s">
        <v>406</v>
      </c>
      <c r="D7" s="285"/>
      <c r="E7" s="285"/>
      <c r="F7" s="286"/>
    </row>
    <row r="8" spans="1:10" ht="20.100000000000001" customHeight="1" x14ac:dyDescent="0.2">
      <c r="A8" s="27"/>
      <c r="B8" s="21"/>
      <c r="C8" s="121"/>
      <c r="D8" s="121"/>
      <c r="E8" s="62"/>
      <c r="F8" s="17"/>
      <c r="G8" s="2"/>
    </row>
    <row r="9" spans="1:10" ht="20.100000000000001" customHeight="1" x14ac:dyDescent="0.2">
      <c r="A9" s="288">
        <v>2</v>
      </c>
      <c r="B9" s="20" t="s">
        <v>16</v>
      </c>
      <c r="C9" s="24">
        <v>41717</v>
      </c>
      <c r="D9" s="20" t="s">
        <v>35</v>
      </c>
      <c r="E9" s="134">
        <v>41730</v>
      </c>
      <c r="F9" s="135"/>
    </row>
    <row r="10" spans="1:10" ht="20.100000000000001" customHeight="1" x14ac:dyDescent="0.2">
      <c r="A10" s="288"/>
      <c r="B10" s="28" t="s">
        <v>36</v>
      </c>
      <c r="C10" s="136" t="s">
        <v>407</v>
      </c>
      <c r="D10" s="138"/>
      <c r="E10" s="61">
        <v>22.8</v>
      </c>
      <c r="F10" s="139" t="s">
        <v>15</v>
      </c>
    </row>
    <row r="11" spans="1:10" ht="20.100000000000001" customHeight="1" x14ac:dyDescent="0.2">
      <c r="A11" s="288"/>
      <c r="B11" s="22" t="s">
        <v>37</v>
      </c>
      <c r="C11" s="136" t="s">
        <v>408</v>
      </c>
      <c r="D11" s="137"/>
      <c r="E11" s="137"/>
      <c r="F11" s="138"/>
      <c r="G11" s="282"/>
      <c r="H11" s="282"/>
      <c r="I11" s="282"/>
      <c r="J11" s="282"/>
    </row>
    <row r="12" spans="1:10" ht="20.100000000000001" customHeight="1" x14ac:dyDescent="0.2">
      <c r="A12" s="288"/>
      <c r="B12" s="22" t="s">
        <v>38</v>
      </c>
      <c r="C12" s="136" t="s">
        <v>409</v>
      </c>
      <c r="D12" s="137"/>
      <c r="E12" s="137"/>
      <c r="F12" s="138"/>
      <c r="G12" s="15"/>
    </row>
    <row r="13" spans="1:10" ht="20.100000000000001" customHeight="1" x14ac:dyDescent="0.2">
      <c r="A13" s="288"/>
      <c r="B13" s="22" t="s">
        <v>14</v>
      </c>
      <c r="C13" s="136" t="s">
        <v>410</v>
      </c>
      <c r="D13" s="137"/>
      <c r="E13" s="137"/>
      <c r="F13" s="138"/>
    </row>
    <row r="14" spans="1:10" ht="20.100000000000001" customHeight="1" x14ac:dyDescent="0.2">
      <c r="A14" s="26"/>
      <c r="B14" s="21"/>
      <c r="C14" s="137"/>
      <c r="D14" s="137"/>
      <c r="E14" s="62"/>
      <c r="F14" s="17"/>
      <c r="G14" s="2"/>
    </row>
    <row r="15" spans="1:10" ht="20.100000000000001" customHeight="1" x14ac:dyDescent="0.2">
      <c r="A15" s="288">
        <v>3</v>
      </c>
      <c r="B15" s="20" t="s">
        <v>16</v>
      </c>
      <c r="C15" s="24">
        <v>43915</v>
      </c>
      <c r="D15" s="20" t="s">
        <v>35</v>
      </c>
      <c r="E15" s="289">
        <v>45013</v>
      </c>
      <c r="F15" s="290"/>
    </row>
    <row r="16" spans="1:10" ht="20.100000000000001" customHeight="1" x14ac:dyDescent="0.2">
      <c r="A16" s="288"/>
      <c r="B16" s="28" t="s">
        <v>36</v>
      </c>
      <c r="C16" s="287" t="s">
        <v>411</v>
      </c>
      <c r="D16" s="287"/>
      <c r="E16" s="61">
        <v>14.7</v>
      </c>
      <c r="F16" s="139" t="s">
        <v>15</v>
      </c>
    </row>
    <row r="17" spans="1:10" ht="20.100000000000001" customHeight="1" x14ac:dyDescent="0.2">
      <c r="A17" s="288"/>
      <c r="B17" s="22" t="s">
        <v>37</v>
      </c>
      <c r="C17" s="284" t="s">
        <v>408</v>
      </c>
      <c r="D17" s="285"/>
      <c r="E17" s="285"/>
      <c r="F17" s="286"/>
      <c r="G17" s="282"/>
      <c r="H17" s="282"/>
      <c r="I17" s="282"/>
      <c r="J17" s="282"/>
    </row>
    <row r="18" spans="1:10" ht="20.100000000000001" customHeight="1" x14ac:dyDescent="0.2">
      <c r="A18" s="288"/>
      <c r="B18" s="22" t="s">
        <v>38</v>
      </c>
      <c r="C18" s="284" t="s">
        <v>412</v>
      </c>
      <c r="D18" s="285"/>
      <c r="E18" s="285"/>
      <c r="F18" s="286"/>
      <c r="G18" s="15"/>
    </row>
    <row r="19" spans="1:10" ht="20.100000000000001" customHeight="1" x14ac:dyDescent="0.2">
      <c r="A19" s="288"/>
      <c r="B19" s="22" t="s">
        <v>14</v>
      </c>
      <c r="C19" s="284" t="s">
        <v>413</v>
      </c>
      <c r="D19" s="285"/>
      <c r="E19" s="285"/>
      <c r="F19" s="286"/>
    </row>
    <row r="20" spans="1:10" ht="20.100000000000001" customHeight="1" x14ac:dyDescent="0.2">
      <c r="A20" s="26"/>
      <c r="B20" s="21"/>
      <c r="C20" s="121"/>
      <c r="D20" s="121"/>
      <c r="E20" s="62"/>
      <c r="F20" s="17"/>
      <c r="G20" s="2"/>
    </row>
    <row r="21" spans="1:10" ht="20.100000000000001" customHeight="1" x14ac:dyDescent="0.2">
      <c r="A21" s="288">
        <v>4</v>
      </c>
      <c r="B21" s="20" t="s">
        <v>16</v>
      </c>
      <c r="C21" s="24">
        <v>45327</v>
      </c>
      <c r="D21" s="20" t="s">
        <v>35</v>
      </c>
      <c r="E21" s="289">
        <v>45383</v>
      </c>
      <c r="F21" s="290"/>
    </row>
    <row r="22" spans="1:10" ht="20.100000000000001" customHeight="1" x14ac:dyDescent="0.2">
      <c r="A22" s="288"/>
      <c r="B22" s="28" t="s">
        <v>36</v>
      </c>
      <c r="C22" s="287" t="s">
        <v>524</v>
      </c>
      <c r="D22" s="287"/>
      <c r="E22" s="61">
        <v>14.1</v>
      </c>
      <c r="F22" s="162" t="s">
        <v>15</v>
      </c>
    </row>
    <row r="23" spans="1:10" ht="20.100000000000001" customHeight="1" x14ac:dyDescent="0.2">
      <c r="A23" s="288"/>
      <c r="B23" s="22" t="s">
        <v>37</v>
      </c>
      <c r="C23" s="284" t="s">
        <v>452</v>
      </c>
      <c r="D23" s="285"/>
      <c r="E23" s="285"/>
      <c r="F23" s="286"/>
      <c r="G23" s="282"/>
      <c r="H23" s="282"/>
      <c r="I23" s="282"/>
      <c r="J23" s="282"/>
    </row>
    <row r="24" spans="1:10" ht="20.100000000000001" customHeight="1" x14ac:dyDescent="0.2">
      <c r="A24" s="288"/>
      <c r="B24" s="22" t="s">
        <v>38</v>
      </c>
      <c r="C24" s="284" t="s">
        <v>525</v>
      </c>
      <c r="D24" s="285"/>
      <c r="E24" s="285"/>
      <c r="F24" s="286"/>
      <c r="G24" s="15"/>
    </row>
    <row r="25" spans="1:10" ht="20.100000000000001" customHeight="1" x14ac:dyDescent="0.2">
      <c r="A25" s="318"/>
      <c r="B25" s="22" t="s">
        <v>14</v>
      </c>
      <c r="C25" s="284" t="s">
        <v>453</v>
      </c>
      <c r="D25" s="285"/>
      <c r="E25" s="285"/>
      <c r="F25" s="286"/>
    </row>
    <row r="26" spans="1:10" ht="20.100000000000001" customHeight="1" x14ac:dyDescent="0.2">
      <c r="A26" s="166"/>
      <c r="B26" s="152"/>
      <c r="C26" s="164"/>
      <c r="D26" s="164"/>
      <c r="E26" s="164"/>
      <c r="F26" s="164"/>
    </row>
    <row r="27" spans="1:10" ht="20.100000000000001" customHeight="1" x14ac:dyDescent="0.2">
      <c r="A27" s="163"/>
      <c r="B27" s="152"/>
      <c r="C27" s="164"/>
      <c r="D27" s="164"/>
      <c r="E27" s="164"/>
      <c r="F27" s="164"/>
    </row>
    <row r="28" spans="1:10" ht="20.100000000000001" customHeight="1" x14ac:dyDescent="0.2">
      <c r="A28" s="353"/>
      <c r="B28" s="353"/>
      <c r="C28" s="353"/>
      <c r="D28" s="353"/>
      <c r="E28" s="353"/>
      <c r="F28" s="353"/>
      <c r="G28" s="2"/>
    </row>
    <row r="29" spans="1:10" ht="20.100000000000001" customHeight="1" x14ac:dyDescent="0.2">
      <c r="A29" s="349"/>
      <c r="B29" s="180"/>
      <c r="C29" s="167"/>
      <c r="D29" s="180"/>
      <c r="E29" s="351"/>
      <c r="F29" s="352"/>
    </row>
    <row r="30" spans="1:10" ht="20.100000000000001" customHeight="1" x14ac:dyDescent="0.2">
      <c r="A30" s="350"/>
      <c r="B30" s="354"/>
      <c r="C30" s="355"/>
      <c r="D30" s="355"/>
      <c r="E30" s="355"/>
      <c r="F30" s="356"/>
    </row>
    <row r="31" spans="1:10" ht="20.100000000000001" customHeight="1" x14ac:dyDescent="0.2">
      <c r="A31" s="350"/>
      <c r="B31" s="357"/>
      <c r="C31" s="358"/>
      <c r="D31" s="358"/>
      <c r="E31" s="358"/>
      <c r="F31" s="359"/>
    </row>
    <row r="32" spans="1:10" ht="20.100000000000001" customHeight="1" x14ac:dyDescent="0.2">
      <c r="A32" s="350"/>
      <c r="B32" s="357"/>
      <c r="C32" s="358"/>
      <c r="D32" s="358"/>
      <c r="E32" s="358"/>
      <c r="F32" s="359"/>
      <c r="G32" s="282"/>
      <c r="H32" s="282"/>
      <c r="I32" s="282"/>
      <c r="J32" s="282"/>
    </row>
    <row r="33" spans="1:10" ht="20.100000000000001" customHeight="1" x14ac:dyDescent="0.2">
      <c r="A33" s="350"/>
      <c r="B33" s="360"/>
      <c r="C33" s="361"/>
      <c r="D33" s="361"/>
      <c r="E33" s="361"/>
      <c r="F33" s="362"/>
      <c r="G33" s="15"/>
    </row>
    <row r="34" spans="1:10" ht="20.100000000000001" customHeight="1" x14ac:dyDescent="0.2">
      <c r="A34" s="26"/>
      <c r="B34" s="126"/>
      <c r="C34" s="127"/>
      <c r="D34" s="127"/>
      <c r="E34" s="128"/>
      <c r="F34" s="129"/>
      <c r="G34" s="2"/>
    </row>
    <row r="35" spans="1:10" ht="20.100000000000001" customHeight="1" x14ac:dyDescent="0.2">
      <c r="A35" s="288">
        <v>6</v>
      </c>
      <c r="B35" s="20" t="s">
        <v>16</v>
      </c>
      <c r="C35" s="24"/>
      <c r="D35" s="20" t="s">
        <v>35</v>
      </c>
      <c r="E35" s="306"/>
      <c r="F35" s="307"/>
      <c r="G35" s="123"/>
      <c r="H35" s="123"/>
      <c r="I35" s="123"/>
      <c r="J35" s="123"/>
    </row>
    <row r="36" spans="1:10" ht="20.100000000000001" customHeight="1" x14ac:dyDescent="0.2">
      <c r="A36" s="288"/>
      <c r="B36" s="28" t="s">
        <v>36</v>
      </c>
      <c r="C36" s="292"/>
      <c r="D36" s="292"/>
      <c r="E36" s="61"/>
      <c r="F36" s="120" t="s">
        <v>15</v>
      </c>
    </row>
    <row r="37" spans="1:10" ht="20.100000000000001" customHeight="1" x14ac:dyDescent="0.2">
      <c r="A37" s="288"/>
      <c r="B37" s="22" t="s">
        <v>37</v>
      </c>
      <c r="C37" s="284"/>
      <c r="D37" s="285"/>
      <c r="E37" s="285"/>
      <c r="F37" s="286"/>
    </row>
    <row r="38" spans="1:10" ht="20.100000000000001" customHeight="1" x14ac:dyDescent="0.2">
      <c r="A38" s="288"/>
      <c r="B38" s="22" t="s">
        <v>38</v>
      </c>
      <c r="C38" s="284"/>
      <c r="D38" s="285"/>
      <c r="E38" s="285"/>
      <c r="F38" s="286"/>
      <c r="G38" s="282"/>
      <c r="H38" s="282"/>
      <c r="I38" s="282"/>
      <c r="J38" s="282"/>
    </row>
    <row r="39" spans="1:10" ht="20.100000000000001" customHeight="1" x14ac:dyDescent="0.2">
      <c r="A39" s="288"/>
      <c r="B39" s="22" t="s">
        <v>14</v>
      </c>
      <c r="C39" s="284"/>
      <c r="D39" s="285"/>
      <c r="E39" s="285"/>
      <c r="F39" s="286"/>
      <c r="G39" s="282"/>
      <c r="H39" s="282"/>
      <c r="I39" s="282"/>
      <c r="J39" s="282"/>
    </row>
    <row r="40" spans="1:10" ht="20.100000000000001" customHeight="1" x14ac:dyDescent="0.2">
      <c r="A40" s="26"/>
      <c r="B40" s="21"/>
      <c r="C40" s="121"/>
      <c r="D40" s="121"/>
      <c r="E40" s="62"/>
      <c r="F40" s="17"/>
      <c r="G40" s="2"/>
    </row>
    <row r="41" spans="1:10" ht="20.100000000000001" customHeight="1" x14ac:dyDescent="0.2">
      <c r="A41" s="288">
        <v>7</v>
      </c>
      <c r="B41" s="20" t="s">
        <v>16</v>
      </c>
      <c r="C41" s="24"/>
      <c r="D41" s="20" t="s">
        <v>35</v>
      </c>
      <c r="E41" s="306"/>
      <c r="F41" s="307"/>
    </row>
    <row r="42" spans="1:10" ht="20.100000000000001" customHeight="1" x14ac:dyDescent="0.2">
      <c r="A42" s="288"/>
      <c r="B42" s="28" t="s">
        <v>36</v>
      </c>
      <c r="C42" s="292"/>
      <c r="D42" s="292"/>
      <c r="E42" s="61"/>
      <c r="F42" s="120" t="s">
        <v>15</v>
      </c>
    </row>
    <row r="43" spans="1:10" ht="20.100000000000001" customHeight="1" x14ac:dyDescent="0.2">
      <c r="A43" s="288"/>
      <c r="B43" s="22" t="s">
        <v>37</v>
      </c>
      <c r="C43" s="284"/>
      <c r="D43" s="285"/>
      <c r="E43" s="285"/>
      <c r="F43" s="286"/>
    </row>
    <row r="44" spans="1:10" ht="20.100000000000001" customHeight="1" x14ac:dyDescent="0.2">
      <c r="A44" s="288"/>
      <c r="B44" s="22" t="s">
        <v>38</v>
      </c>
      <c r="C44" s="284"/>
      <c r="D44" s="285"/>
      <c r="E44" s="285"/>
      <c r="F44" s="286"/>
      <c r="G44" s="282"/>
      <c r="H44" s="282"/>
      <c r="I44" s="282"/>
      <c r="J44" s="282"/>
    </row>
    <row r="45" spans="1:10" ht="20.100000000000001" customHeight="1" x14ac:dyDescent="0.2">
      <c r="A45" s="288"/>
      <c r="B45" s="22" t="s">
        <v>14</v>
      </c>
      <c r="C45" s="284"/>
      <c r="D45" s="285"/>
      <c r="E45" s="285"/>
      <c r="F45" s="286"/>
      <c r="G45" s="282"/>
      <c r="H45" s="282"/>
      <c r="I45" s="282"/>
      <c r="J45" s="282"/>
    </row>
    <row r="46" spans="1:10" ht="20.100000000000001" customHeight="1" x14ac:dyDescent="0.2">
      <c r="A46" s="26"/>
      <c r="B46" s="21"/>
      <c r="C46" s="121"/>
      <c r="D46" s="121"/>
      <c r="E46" s="62"/>
      <c r="F46" s="17"/>
      <c r="G46" s="2"/>
    </row>
    <row r="47" spans="1:10" ht="20.100000000000001" customHeight="1" x14ac:dyDescent="0.2">
      <c r="A47" s="288">
        <v>8</v>
      </c>
      <c r="B47" s="20" t="s">
        <v>16</v>
      </c>
      <c r="C47" s="24"/>
      <c r="D47" s="20" t="s">
        <v>35</v>
      </c>
      <c r="E47" s="306"/>
      <c r="F47" s="307"/>
      <c r="G47" s="282"/>
      <c r="H47" s="282"/>
      <c r="I47" s="282"/>
      <c r="J47" s="282"/>
    </row>
    <row r="48" spans="1:10" ht="20.100000000000001" customHeight="1" x14ac:dyDescent="0.2">
      <c r="A48" s="288"/>
      <c r="B48" s="28" t="s">
        <v>36</v>
      </c>
      <c r="C48" s="292"/>
      <c r="D48" s="292"/>
      <c r="E48" s="61"/>
      <c r="F48" s="120" t="s">
        <v>15</v>
      </c>
    </row>
    <row r="49" spans="1:10" ht="20.100000000000001" customHeight="1" x14ac:dyDescent="0.2">
      <c r="A49" s="288"/>
      <c r="B49" s="22" t="s">
        <v>37</v>
      </c>
      <c r="C49" s="284"/>
      <c r="D49" s="285"/>
      <c r="E49" s="285"/>
      <c r="F49" s="286"/>
    </row>
    <row r="50" spans="1:10" ht="20.100000000000001" customHeight="1" x14ac:dyDescent="0.2">
      <c r="A50" s="288"/>
      <c r="B50" s="22" t="s">
        <v>38</v>
      </c>
      <c r="C50" s="284"/>
      <c r="D50" s="285"/>
      <c r="E50" s="285"/>
      <c r="F50" s="286"/>
      <c r="G50" s="282"/>
      <c r="H50" s="282"/>
      <c r="I50" s="282"/>
      <c r="J50" s="282"/>
    </row>
    <row r="51" spans="1:10" ht="20.100000000000001" customHeight="1" x14ac:dyDescent="0.2">
      <c r="A51" s="288"/>
      <c r="B51" s="22" t="s">
        <v>14</v>
      </c>
      <c r="C51" s="284"/>
      <c r="D51" s="285"/>
      <c r="E51" s="285"/>
      <c r="F51" s="286"/>
      <c r="G51" s="15"/>
    </row>
    <row r="52" spans="1:10" ht="20.100000000000001" customHeight="1" x14ac:dyDescent="0.2">
      <c r="A52" s="26"/>
      <c r="B52" s="21"/>
      <c r="C52" s="121"/>
      <c r="D52" s="121"/>
      <c r="E52" s="62"/>
      <c r="F52" s="17"/>
      <c r="G52" s="2"/>
    </row>
    <row r="53" spans="1:10" ht="20.100000000000001" customHeight="1" x14ac:dyDescent="0.2">
      <c r="A53" s="288">
        <v>9</v>
      </c>
      <c r="B53" s="20" t="s">
        <v>16</v>
      </c>
      <c r="C53" s="24"/>
      <c r="D53" s="20" t="s">
        <v>35</v>
      </c>
      <c r="E53" s="306"/>
      <c r="F53" s="307"/>
    </row>
    <row r="54" spans="1:10" ht="20.100000000000001" customHeight="1" x14ac:dyDescent="0.2">
      <c r="A54" s="288"/>
      <c r="B54" s="28" t="s">
        <v>36</v>
      </c>
      <c r="C54" s="292"/>
      <c r="D54" s="292"/>
      <c r="E54" s="61"/>
      <c r="F54" s="120" t="s">
        <v>15</v>
      </c>
      <c r="G54" s="282"/>
      <c r="H54" s="282"/>
      <c r="I54" s="282"/>
      <c r="J54" s="282"/>
    </row>
    <row r="55" spans="1:10" ht="20.100000000000001" customHeight="1" x14ac:dyDescent="0.2">
      <c r="A55" s="288"/>
      <c r="B55" s="22" t="s">
        <v>37</v>
      </c>
      <c r="C55" s="284"/>
      <c r="D55" s="285"/>
      <c r="E55" s="285"/>
      <c r="F55" s="286"/>
    </row>
    <row r="56" spans="1:10" ht="20.100000000000001" customHeight="1" x14ac:dyDescent="0.2">
      <c r="A56" s="288"/>
      <c r="B56" s="22" t="s">
        <v>38</v>
      </c>
      <c r="C56" s="284"/>
      <c r="D56" s="285"/>
      <c r="E56" s="285"/>
      <c r="F56" s="286"/>
    </row>
    <row r="57" spans="1:10" ht="20.100000000000001" customHeight="1" x14ac:dyDescent="0.2">
      <c r="A57" s="288"/>
      <c r="B57" s="22" t="s">
        <v>14</v>
      </c>
      <c r="C57" s="284"/>
      <c r="D57" s="285"/>
      <c r="E57" s="285"/>
      <c r="F57" s="286"/>
    </row>
    <row r="58" spans="1:10" ht="20.100000000000001" customHeight="1" x14ac:dyDescent="0.2">
      <c r="A58" s="26"/>
      <c r="B58" s="21"/>
      <c r="C58" s="121"/>
      <c r="D58" s="121"/>
      <c r="E58" s="62"/>
      <c r="F58" s="17"/>
      <c r="G58" s="2"/>
    </row>
    <row r="59" spans="1:10" ht="20.100000000000001" customHeight="1" x14ac:dyDescent="0.2">
      <c r="A59" s="288">
        <v>10</v>
      </c>
      <c r="B59" s="20" t="s">
        <v>16</v>
      </c>
      <c r="C59" s="24"/>
      <c r="D59" s="20" t="s">
        <v>35</v>
      </c>
      <c r="E59" s="306"/>
      <c r="F59" s="307"/>
    </row>
    <row r="60" spans="1:10" ht="20.100000000000001" customHeight="1" x14ac:dyDescent="0.2">
      <c r="A60" s="288"/>
      <c r="B60" s="28" t="s">
        <v>36</v>
      </c>
      <c r="C60" s="292"/>
      <c r="D60" s="292"/>
      <c r="E60" s="61"/>
      <c r="F60" s="120" t="s">
        <v>15</v>
      </c>
      <c r="G60" s="282"/>
      <c r="H60" s="282"/>
      <c r="I60" s="282"/>
      <c r="J60" s="282"/>
    </row>
    <row r="61" spans="1:10" ht="20.100000000000001" customHeight="1" x14ac:dyDescent="0.2">
      <c r="A61" s="288"/>
      <c r="B61" s="22" t="s">
        <v>37</v>
      </c>
      <c r="C61" s="284"/>
      <c r="D61" s="285"/>
      <c r="E61" s="285"/>
      <c r="F61" s="286"/>
      <c r="G61" s="15"/>
    </row>
    <row r="62" spans="1:10" ht="20.100000000000001" customHeight="1" x14ac:dyDescent="0.2">
      <c r="A62" s="288"/>
      <c r="B62" s="22" t="s">
        <v>38</v>
      </c>
      <c r="C62" s="284"/>
      <c r="D62" s="285"/>
      <c r="E62" s="285"/>
      <c r="F62" s="286"/>
    </row>
    <row r="63" spans="1:10" ht="20.100000000000001" customHeight="1" x14ac:dyDescent="0.2">
      <c r="A63" s="288"/>
      <c r="B63" s="22" t="s">
        <v>14</v>
      </c>
      <c r="C63" s="284"/>
      <c r="D63" s="285"/>
      <c r="E63" s="285"/>
      <c r="F63" s="286"/>
    </row>
    <row r="64" spans="1:10" ht="20.100000000000001" customHeight="1" x14ac:dyDescent="0.2">
      <c r="A64" s="288">
        <v>11</v>
      </c>
      <c r="B64" s="20" t="s">
        <v>16</v>
      </c>
      <c r="C64" s="24"/>
      <c r="D64" s="20" t="s">
        <v>35</v>
      </c>
      <c r="E64" s="306"/>
      <c r="F64" s="307"/>
      <c r="G64" s="282"/>
      <c r="H64" s="282"/>
      <c r="I64" s="282"/>
      <c r="J64" s="282"/>
    </row>
    <row r="65" spans="1:10" ht="20.100000000000001" customHeight="1" x14ac:dyDescent="0.2">
      <c r="A65" s="288"/>
      <c r="B65" s="28" t="s">
        <v>36</v>
      </c>
      <c r="C65" s="292"/>
      <c r="D65" s="292"/>
      <c r="E65" s="61"/>
      <c r="F65" s="120" t="s">
        <v>15</v>
      </c>
      <c r="G65" s="282"/>
      <c r="H65" s="282"/>
      <c r="I65" s="282"/>
      <c r="J65" s="282"/>
    </row>
    <row r="66" spans="1:10" ht="20.100000000000001" customHeight="1" x14ac:dyDescent="0.2">
      <c r="A66" s="288"/>
      <c r="B66" s="22" t="s">
        <v>37</v>
      </c>
      <c r="C66" s="284"/>
      <c r="D66" s="285"/>
      <c r="E66" s="285"/>
      <c r="F66" s="286"/>
    </row>
    <row r="67" spans="1:10" ht="20.100000000000001" customHeight="1" x14ac:dyDescent="0.2">
      <c r="A67" s="288"/>
      <c r="B67" s="22" t="s">
        <v>38</v>
      </c>
      <c r="C67" s="284"/>
      <c r="D67" s="285"/>
      <c r="E67" s="285"/>
      <c r="F67" s="286"/>
    </row>
    <row r="68" spans="1:10" ht="20.100000000000001" customHeight="1" x14ac:dyDescent="0.2">
      <c r="A68" s="288"/>
      <c r="B68" s="22" t="s">
        <v>14</v>
      </c>
      <c r="C68" s="284"/>
      <c r="D68" s="285"/>
      <c r="E68" s="285"/>
      <c r="F68" s="286"/>
      <c r="G68" s="282"/>
      <c r="H68" s="282"/>
      <c r="I68" s="282"/>
      <c r="J68" s="282"/>
    </row>
    <row r="69" spans="1:10" ht="20.100000000000001" customHeight="1" x14ac:dyDescent="0.2">
      <c r="A69" s="26"/>
      <c r="B69" s="21"/>
      <c r="C69" s="121"/>
      <c r="D69" s="121"/>
      <c r="E69" s="62"/>
      <c r="F69" s="17"/>
      <c r="G69" s="282"/>
      <c r="H69" s="282"/>
      <c r="I69" s="282"/>
      <c r="J69" s="282"/>
    </row>
    <row r="70" spans="1:10" ht="20.100000000000001" customHeight="1" x14ac:dyDescent="0.2">
      <c r="A70" s="288">
        <v>12</v>
      </c>
      <c r="B70" s="20" t="s">
        <v>16</v>
      </c>
      <c r="C70" s="24"/>
      <c r="D70" s="20" t="s">
        <v>35</v>
      </c>
      <c r="E70" s="306"/>
      <c r="F70" s="307"/>
      <c r="G70" s="282"/>
      <c r="H70" s="282"/>
      <c r="I70" s="282"/>
      <c r="J70" s="282"/>
    </row>
    <row r="71" spans="1:10" ht="20.100000000000001" customHeight="1" x14ac:dyDescent="0.2">
      <c r="A71" s="288"/>
      <c r="B71" s="28" t="s">
        <v>36</v>
      </c>
      <c r="C71" s="292"/>
      <c r="D71" s="292"/>
      <c r="E71" s="61"/>
      <c r="F71" s="120" t="s">
        <v>15</v>
      </c>
    </row>
    <row r="72" spans="1:10" ht="20.100000000000001" customHeight="1" x14ac:dyDescent="0.2">
      <c r="A72" s="288"/>
      <c r="B72" s="22" t="s">
        <v>37</v>
      </c>
      <c r="C72" s="284"/>
      <c r="D72" s="285"/>
      <c r="E72" s="285"/>
      <c r="F72" s="286"/>
    </row>
    <row r="73" spans="1:10" ht="20.100000000000001" customHeight="1" x14ac:dyDescent="0.2">
      <c r="A73" s="288"/>
      <c r="B73" s="22" t="s">
        <v>38</v>
      </c>
      <c r="C73" s="284"/>
      <c r="D73" s="285"/>
      <c r="E73" s="285"/>
      <c r="F73" s="286"/>
    </row>
    <row r="74" spans="1:10" ht="20.100000000000001" customHeight="1" x14ac:dyDescent="0.2">
      <c r="A74" s="288"/>
      <c r="B74" s="22" t="s">
        <v>14</v>
      </c>
      <c r="C74" s="284"/>
      <c r="D74" s="285"/>
      <c r="E74" s="285"/>
      <c r="F74" s="286"/>
    </row>
    <row r="75" spans="1:10" ht="20.100000000000001" customHeight="1" x14ac:dyDescent="0.2">
      <c r="A75" s="288">
        <v>13</v>
      </c>
      <c r="B75" s="20" t="s">
        <v>16</v>
      </c>
      <c r="C75" s="24"/>
      <c r="D75" s="20" t="s">
        <v>35</v>
      </c>
      <c r="E75" s="306"/>
      <c r="F75" s="307"/>
    </row>
    <row r="76" spans="1:10" ht="20.100000000000001" customHeight="1" x14ac:dyDescent="0.2">
      <c r="A76" s="288"/>
      <c r="B76" s="28" t="s">
        <v>36</v>
      </c>
      <c r="C76" s="292"/>
      <c r="D76" s="292"/>
      <c r="E76" s="61"/>
      <c r="F76" s="120" t="s">
        <v>15</v>
      </c>
    </row>
    <row r="77" spans="1:10" ht="20.100000000000001" customHeight="1" x14ac:dyDescent="0.2">
      <c r="A77" s="288"/>
      <c r="B77" s="22" t="s">
        <v>37</v>
      </c>
      <c r="C77" s="284"/>
      <c r="D77" s="285"/>
      <c r="E77" s="285"/>
      <c r="F77" s="286"/>
    </row>
    <row r="78" spans="1:10" ht="20.100000000000001" customHeight="1" x14ac:dyDescent="0.2">
      <c r="A78" s="288"/>
      <c r="B78" s="22" t="s">
        <v>38</v>
      </c>
      <c r="C78" s="284"/>
      <c r="D78" s="285"/>
      <c r="E78" s="285"/>
      <c r="F78" s="286"/>
    </row>
    <row r="79" spans="1:10" ht="20.100000000000001" customHeight="1" x14ac:dyDescent="0.2">
      <c r="A79" s="288"/>
      <c r="B79" s="22" t="s">
        <v>14</v>
      </c>
      <c r="C79" s="284"/>
      <c r="D79" s="285"/>
      <c r="E79" s="285"/>
      <c r="F79" s="286"/>
    </row>
    <row r="80" spans="1:10" ht="20.100000000000001" customHeight="1" x14ac:dyDescent="0.2">
      <c r="A80" s="26"/>
      <c r="B80" s="21"/>
      <c r="C80" s="121"/>
      <c r="D80" s="121"/>
      <c r="E80" s="62"/>
      <c r="F80" s="17"/>
    </row>
    <row r="81" spans="1:6" ht="20.100000000000001" customHeight="1" x14ac:dyDescent="0.2">
      <c r="A81" s="288">
        <v>14</v>
      </c>
      <c r="B81" s="20" t="s">
        <v>16</v>
      </c>
      <c r="C81" s="24"/>
      <c r="D81" s="20" t="s">
        <v>35</v>
      </c>
      <c r="E81" s="306"/>
      <c r="F81" s="307"/>
    </row>
    <row r="82" spans="1:6" ht="20.100000000000001" customHeight="1" x14ac:dyDescent="0.2">
      <c r="A82" s="288"/>
      <c r="B82" s="28" t="s">
        <v>36</v>
      </c>
      <c r="C82" s="292"/>
      <c r="D82" s="292"/>
      <c r="E82" s="61"/>
      <c r="F82" s="120" t="s">
        <v>15</v>
      </c>
    </row>
    <row r="83" spans="1:6" ht="20.100000000000001" customHeight="1" x14ac:dyDescent="0.2">
      <c r="A83" s="288"/>
      <c r="B83" s="22" t="s">
        <v>37</v>
      </c>
      <c r="C83" s="284"/>
      <c r="D83" s="285"/>
      <c r="E83" s="285"/>
      <c r="F83" s="286"/>
    </row>
    <row r="84" spans="1:6" ht="20.100000000000001" customHeight="1" x14ac:dyDescent="0.2">
      <c r="A84" s="288"/>
      <c r="B84" s="22" t="s">
        <v>38</v>
      </c>
      <c r="C84" s="284"/>
      <c r="D84" s="285"/>
      <c r="E84" s="285"/>
      <c r="F84" s="286"/>
    </row>
    <row r="85" spans="1:6" ht="20.100000000000001" customHeight="1" x14ac:dyDescent="0.2">
      <c r="A85" s="288"/>
      <c r="B85" s="22" t="s">
        <v>14</v>
      </c>
      <c r="C85" s="284"/>
      <c r="D85" s="285"/>
      <c r="E85" s="285"/>
      <c r="F85" s="286"/>
    </row>
  </sheetData>
  <mergeCells count="97">
    <mergeCell ref="A28:F28"/>
    <mergeCell ref="B30:F33"/>
    <mergeCell ref="A81:A85"/>
    <mergeCell ref="E81:F81"/>
    <mergeCell ref="C82:D82"/>
    <mergeCell ref="C83:F83"/>
    <mergeCell ref="C84:F84"/>
    <mergeCell ref="C85:F85"/>
    <mergeCell ref="A75:A79"/>
    <mergeCell ref="E75:F75"/>
    <mergeCell ref="C76:D76"/>
    <mergeCell ref="C77:F77"/>
    <mergeCell ref="C78:F78"/>
    <mergeCell ref="C79:F79"/>
    <mergeCell ref="A64:A68"/>
    <mergeCell ref="E64:F64"/>
    <mergeCell ref="G69:J69"/>
    <mergeCell ref="A70:A74"/>
    <mergeCell ref="E70:F70"/>
    <mergeCell ref="G70:J70"/>
    <mergeCell ref="C71:D71"/>
    <mergeCell ref="C72:F72"/>
    <mergeCell ref="C73:F73"/>
    <mergeCell ref="C74:F74"/>
    <mergeCell ref="C68:F68"/>
    <mergeCell ref="G68:J68"/>
    <mergeCell ref="A59:A63"/>
    <mergeCell ref="E59:F59"/>
    <mergeCell ref="C60:D60"/>
    <mergeCell ref="G60:J60"/>
    <mergeCell ref="C61:F61"/>
    <mergeCell ref="C62:F62"/>
    <mergeCell ref="C63:F63"/>
    <mergeCell ref="G64:J64"/>
    <mergeCell ref="C65:D65"/>
    <mergeCell ref="G65:J65"/>
    <mergeCell ref="C66:F66"/>
    <mergeCell ref="C67:F67"/>
    <mergeCell ref="A53:A57"/>
    <mergeCell ref="E53:F53"/>
    <mergeCell ref="C54:D54"/>
    <mergeCell ref="G54:J54"/>
    <mergeCell ref="C55:F55"/>
    <mergeCell ref="C56:F56"/>
    <mergeCell ref="C57:F57"/>
    <mergeCell ref="A47:A51"/>
    <mergeCell ref="E47:F47"/>
    <mergeCell ref="G47:J47"/>
    <mergeCell ref="C48:D48"/>
    <mergeCell ref="C49:F49"/>
    <mergeCell ref="C50:F50"/>
    <mergeCell ref="G50:J50"/>
    <mergeCell ref="C51:F51"/>
    <mergeCell ref="G44:J44"/>
    <mergeCell ref="C45:F45"/>
    <mergeCell ref="G45:J45"/>
    <mergeCell ref="A35:A39"/>
    <mergeCell ref="E35:F35"/>
    <mergeCell ref="C36:D36"/>
    <mergeCell ref="C37:F37"/>
    <mergeCell ref="C38:F38"/>
    <mergeCell ref="G38:J38"/>
    <mergeCell ref="C39:F39"/>
    <mergeCell ref="G39:J39"/>
    <mergeCell ref="A41:A45"/>
    <mergeCell ref="E41:F41"/>
    <mergeCell ref="C42:D42"/>
    <mergeCell ref="C43:F43"/>
    <mergeCell ref="C44:F44"/>
    <mergeCell ref="A29:A33"/>
    <mergeCell ref="E29:F29"/>
    <mergeCell ref="G32:J32"/>
    <mergeCell ref="A9:A13"/>
    <mergeCell ref="G11:J11"/>
    <mergeCell ref="A21:A25"/>
    <mergeCell ref="E21:F21"/>
    <mergeCell ref="C22:D22"/>
    <mergeCell ref="C23:F23"/>
    <mergeCell ref="G23:J23"/>
    <mergeCell ref="C24:F24"/>
    <mergeCell ref="C25:F25"/>
    <mergeCell ref="A15:A19"/>
    <mergeCell ref="E15:F15"/>
    <mergeCell ref="C16:D16"/>
    <mergeCell ref="C17:F17"/>
    <mergeCell ref="G17:J17"/>
    <mergeCell ref="G6:J6"/>
    <mergeCell ref="C7:F7"/>
    <mergeCell ref="C18:F18"/>
    <mergeCell ref="C19:F19"/>
    <mergeCell ref="E1:F1"/>
    <mergeCell ref="A2:F2"/>
    <mergeCell ref="A3:A7"/>
    <mergeCell ref="E3:F3"/>
    <mergeCell ref="C4:D4"/>
    <mergeCell ref="C5:F5"/>
    <mergeCell ref="C6:F6"/>
  </mergeCells>
  <phoneticPr fontId="5"/>
  <pageMargins left="0.25" right="0.25" top="0.75" bottom="0.75" header="0.3" footer="0.3"/>
  <pageSetup paperSize="9" scale="94" orientation="portrait" blackAndWhite="1" r:id="rId1"/>
  <headerFooter alignWithMargins="0"/>
  <rowBreaks count="1" manualBreakCount="1">
    <brk id="45"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156</v>
      </c>
      <c r="E2" s="280"/>
      <c r="F2" s="280"/>
      <c r="G2" s="280"/>
      <c r="H2" s="280"/>
      <c r="I2" s="280"/>
      <c r="J2" s="280"/>
      <c r="K2" s="281"/>
      <c r="L2" s="1" t="s">
        <v>58</v>
      </c>
    </row>
    <row r="3" spans="1:25" ht="30" customHeight="1" x14ac:dyDescent="0.2">
      <c r="A3" s="238" t="s">
        <v>10</v>
      </c>
      <c r="B3" s="239"/>
      <c r="C3" s="239"/>
      <c r="D3" s="256">
        <f>VLOOKUP($D$2,交通空白!$B$4:$U$28,2,FALSE)</f>
        <v>42979</v>
      </c>
      <c r="E3" s="257"/>
      <c r="F3" s="257"/>
      <c r="G3" s="257"/>
      <c r="H3" s="257"/>
      <c r="I3" s="257"/>
      <c r="J3" s="257"/>
      <c r="K3" s="258"/>
    </row>
    <row r="4" spans="1:25" ht="30" customHeight="1" x14ac:dyDescent="0.2">
      <c r="A4" s="238" t="s">
        <v>1</v>
      </c>
      <c r="B4" s="239"/>
      <c r="C4" s="239"/>
      <c r="D4" s="256">
        <f>VLOOKUP($D$2,交通空白!$B$4:$U$28,3,FALSE)</f>
        <v>44910</v>
      </c>
      <c r="E4" s="257"/>
      <c r="F4" s="257"/>
      <c r="G4" s="257"/>
      <c r="H4" s="257"/>
      <c r="I4" s="257"/>
      <c r="J4" s="257"/>
      <c r="K4" s="258"/>
    </row>
    <row r="5" spans="1:25" ht="30" customHeight="1" x14ac:dyDescent="0.2">
      <c r="A5" s="238" t="s">
        <v>34</v>
      </c>
      <c r="B5" s="239"/>
      <c r="C5" s="239"/>
      <c r="D5" s="256">
        <f>VLOOKUP($D$2,交通空白!$B$4:$U$28,4,FALSE)</f>
        <v>45900</v>
      </c>
      <c r="E5" s="257"/>
      <c r="F5" s="257"/>
      <c r="G5" s="257"/>
      <c r="H5" s="257"/>
      <c r="I5" s="257"/>
      <c r="J5" s="257"/>
      <c r="K5" s="258"/>
      <c r="L5" s="1" t="s">
        <v>40</v>
      </c>
    </row>
    <row r="6" spans="1:25" ht="30" customHeight="1" x14ac:dyDescent="0.2">
      <c r="A6" s="238" t="s">
        <v>24</v>
      </c>
      <c r="B6" s="239"/>
      <c r="C6" s="239"/>
      <c r="D6" s="256" t="str">
        <f>VLOOKUP($D$2,交通空白!$B$4:$U$28,5,FALSE)</f>
        <v>幌加内町</v>
      </c>
      <c r="E6" s="257"/>
      <c r="F6" s="257"/>
      <c r="G6" s="257"/>
      <c r="H6" s="257"/>
      <c r="I6" s="257"/>
      <c r="J6" s="257"/>
      <c r="K6" s="258"/>
    </row>
    <row r="7" spans="1:25" ht="30" customHeight="1" x14ac:dyDescent="0.2">
      <c r="A7" s="238" t="s">
        <v>9</v>
      </c>
      <c r="B7" s="239"/>
      <c r="C7" s="239"/>
      <c r="D7" s="256" t="str">
        <f>VLOOKUP($D$2,交通空白!$B$4:$U$28,6,FALSE)</f>
        <v>町長　細川　雅弘　</v>
      </c>
      <c r="E7" s="257"/>
      <c r="F7" s="257"/>
      <c r="G7" s="257"/>
      <c r="H7" s="257"/>
      <c r="I7" s="257"/>
      <c r="J7" s="257"/>
      <c r="K7" s="258"/>
    </row>
    <row r="8" spans="1:25" ht="30" customHeight="1" x14ac:dyDescent="0.2">
      <c r="A8" s="238" t="s">
        <v>25</v>
      </c>
      <c r="B8" s="239"/>
      <c r="C8" s="239"/>
      <c r="D8" s="256" t="str">
        <f>VLOOKUP($D$2,交通空白!$B$4:$U$28,8,FALSE)</f>
        <v>雨竜郡幌加内町字幌加内４６９９番地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幌加内町役場</v>
      </c>
      <c r="E12" s="271"/>
      <c r="F12" s="272" t="str">
        <f>VLOOKUP($D$2,交通空白!$B$4:$U$28,10,FALSE)</f>
        <v>雨竜郡幌加内町字幌加内４６９９番地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１路線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幌加内町に在住する住民及びその親族、その他幌加内に日常の用務を有する者等</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幌加内町役場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4</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4</v>
      </c>
      <c r="J35" s="5">
        <f t="shared" si="0"/>
        <v>0</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500-000000000000}">
      <formula1>"○"</formula1>
    </dataValidation>
    <dataValidation type="list" allowBlank="1" showInputMessage="1" sqref="A22:B33" xr:uid="{00000000-0002-0000-2500-000001000000}">
      <formula1>"交通空白地有償運送,福祉有償運送"</formula1>
    </dataValidation>
    <dataValidation allowBlank="1" showInputMessage="1" sqref="D2:K2" xr:uid="{00000000-0002-0000-2500-000002000000}"/>
  </dataValidations>
  <hyperlinks>
    <hyperlink ref="O1:Q1" location="交通空白!A1" display="目次へ" xr:uid="{00000000-0004-0000-2500-000000000000}"/>
  </hyperlinks>
  <pageMargins left="0.25" right="0.25" top="0.75" bottom="0.75" header="0.3" footer="0.3"/>
  <pageSetup paperSize="9" scale="9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theme="8" tint="0.59999389629810485"/>
  </sheetPr>
  <dimension ref="A1:J83"/>
  <sheetViews>
    <sheetView view="pageBreakPreview" zoomScale="85" zoomScaleNormal="100" zoomScaleSheetLayoutView="85" workbookViewId="0">
      <selection activeCell="D8" sqref="D8"/>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42955</v>
      </c>
      <c r="D3" s="20" t="s">
        <v>35</v>
      </c>
      <c r="E3" s="289">
        <v>44652</v>
      </c>
      <c r="F3" s="290"/>
    </row>
    <row r="4" spans="1:10" ht="20.100000000000001" customHeight="1" x14ac:dyDescent="0.2">
      <c r="A4" s="288"/>
      <c r="B4" s="28" t="s">
        <v>36</v>
      </c>
      <c r="C4" s="287" t="s">
        <v>414</v>
      </c>
      <c r="D4" s="287"/>
      <c r="E4" s="61">
        <v>109.9</v>
      </c>
      <c r="F4" s="120" t="s">
        <v>15</v>
      </c>
    </row>
    <row r="5" spans="1:10" ht="20.100000000000001" customHeight="1" x14ac:dyDescent="0.2">
      <c r="A5" s="288"/>
      <c r="B5" s="22" t="s">
        <v>37</v>
      </c>
      <c r="C5" s="284" t="s">
        <v>415</v>
      </c>
      <c r="D5" s="285"/>
      <c r="E5" s="285"/>
      <c r="F5" s="286"/>
    </row>
    <row r="6" spans="1:10" ht="20.100000000000001" customHeight="1" x14ac:dyDescent="0.2">
      <c r="A6" s="288"/>
      <c r="B6" s="22" t="s">
        <v>38</v>
      </c>
      <c r="C6" s="284" t="s">
        <v>429</v>
      </c>
      <c r="D6" s="285"/>
      <c r="E6" s="285"/>
      <c r="F6" s="286"/>
      <c r="G6" s="283"/>
      <c r="H6" s="283"/>
      <c r="I6" s="283"/>
      <c r="J6" s="283"/>
    </row>
    <row r="7" spans="1:10" ht="20.100000000000001" customHeight="1" x14ac:dyDescent="0.2">
      <c r="A7" s="288"/>
      <c r="B7" s="22" t="s">
        <v>14</v>
      </c>
      <c r="C7" s="284" t="s">
        <v>428</v>
      </c>
      <c r="D7" s="285"/>
      <c r="E7" s="285"/>
      <c r="F7" s="286"/>
    </row>
    <row r="8" spans="1:10" ht="20.100000000000001" customHeight="1" x14ac:dyDescent="0.2">
      <c r="A8" s="27"/>
      <c r="B8" s="21"/>
      <c r="C8" s="121"/>
      <c r="D8" s="121"/>
      <c r="E8" s="62"/>
      <c r="F8" s="17"/>
      <c r="G8" s="2"/>
    </row>
    <row r="9" spans="1:10" ht="20.100000000000001" customHeight="1" x14ac:dyDescent="0.2">
      <c r="A9" s="288">
        <v>2</v>
      </c>
      <c r="B9" s="20" t="s">
        <v>16</v>
      </c>
      <c r="C9" s="24"/>
      <c r="D9" s="20" t="s">
        <v>35</v>
      </c>
      <c r="E9" s="289"/>
      <c r="F9" s="290"/>
    </row>
    <row r="10" spans="1:10" ht="20.100000000000001" customHeight="1" x14ac:dyDescent="0.2">
      <c r="A10" s="288"/>
      <c r="B10" s="28" t="s">
        <v>36</v>
      </c>
      <c r="C10" s="287"/>
      <c r="D10" s="287"/>
      <c r="E10" s="61"/>
      <c r="F10" s="120"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21"/>
      <c r="D14" s="121"/>
      <c r="E14" s="62"/>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61"/>
      <c r="F16" s="120"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21"/>
      <c r="D20" s="121"/>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62"/>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61"/>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Y38"/>
  <sheetViews>
    <sheetView view="pageBreakPreview" topLeftCell="A6" zoomScale="70" zoomScaleNormal="100" zoomScaleSheetLayoutView="70" workbookViewId="0">
      <selection activeCell="D15" sqref="D15:G15"/>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70</v>
      </c>
      <c r="E2" s="280"/>
      <c r="F2" s="280"/>
      <c r="G2" s="280"/>
      <c r="H2" s="280"/>
      <c r="I2" s="280"/>
      <c r="J2" s="280"/>
      <c r="K2" s="281"/>
      <c r="L2" s="1" t="s">
        <v>58</v>
      </c>
    </row>
    <row r="3" spans="1:25" ht="30" customHeight="1" x14ac:dyDescent="0.2">
      <c r="A3" s="293" t="s">
        <v>10</v>
      </c>
      <c r="B3" s="294"/>
      <c r="C3" s="295"/>
      <c r="D3" s="256">
        <f>VLOOKUP($D$2,交通空白!$B$4:$U$28,2,FALSE)</f>
        <v>38991</v>
      </c>
      <c r="E3" s="296"/>
      <c r="F3" s="296"/>
      <c r="G3" s="296"/>
      <c r="H3" s="296"/>
      <c r="I3" s="296"/>
      <c r="J3" s="296"/>
      <c r="K3" s="297"/>
    </row>
    <row r="4" spans="1:25" ht="30" customHeight="1" x14ac:dyDescent="0.2">
      <c r="A4" s="293" t="s">
        <v>1</v>
      </c>
      <c r="B4" s="294"/>
      <c r="C4" s="295"/>
      <c r="D4" s="256">
        <f>VLOOKUP($D$2,交通空白!$B$4:$U$28,3,FALSE)</f>
        <v>45202</v>
      </c>
      <c r="E4" s="296"/>
      <c r="F4" s="296"/>
      <c r="G4" s="296"/>
      <c r="H4" s="296"/>
      <c r="I4" s="296"/>
      <c r="J4" s="296"/>
      <c r="K4" s="297"/>
    </row>
    <row r="5" spans="1:25" ht="30" customHeight="1" x14ac:dyDescent="0.2">
      <c r="A5" s="293" t="s">
        <v>34</v>
      </c>
      <c r="B5" s="294"/>
      <c r="C5" s="295"/>
      <c r="D5" s="256">
        <f>VLOOKUP($D$2,交通空白!$B$4:$U$28,4,FALSE)</f>
        <v>46295</v>
      </c>
      <c r="E5" s="296"/>
      <c r="F5" s="296"/>
      <c r="G5" s="296"/>
      <c r="H5" s="296"/>
      <c r="I5" s="296"/>
      <c r="J5" s="296"/>
      <c r="K5" s="297"/>
      <c r="L5" s="1" t="s">
        <v>40</v>
      </c>
    </row>
    <row r="6" spans="1:25" ht="30" customHeight="1" x14ac:dyDescent="0.2">
      <c r="A6" s="293" t="s">
        <v>24</v>
      </c>
      <c r="B6" s="294"/>
      <c r="C6" s="295"/>
      <c r="D6" s="256" t="str">
        <f>VLOOKUP($D$2,交通空白!$B$4:$U$28,5,FALSE)</f>
        <v>上富良野町</v>
      </c>
      <c r="E6" s="296"/>
      <c r="F6" s="296"/>
      <c r="G6" s="296"/>
      <c r="H6" s="296"/>
      <c r="I6" s="296"/>
      <c r="J6" s="296"/>
      <c r="K6" s="297"/>
    </row>
    <row r="7" spans="1:25" ht="30" customHeight="1" x14ac:dyDescent="0.2">
      <c r="A7" s="293" t="s">
        <v>9</v>
      </c>
      <c r="B7" s="294"/>
      <c r="C7" s="295"/>
      <c r="D7" s="256" t="str">
        <f>VLOOKUP($D$2,交通空白!$B$4:$U$28,6,FALSE)</f>
        <v>町長　斉藤　繁</v>
      </c>
      <c r="E7" s="296"/>
      <c r="F7" s="296"/>
      <c r="G7" s="296"/>
      <c r="H7" s="296"/>
      <c r="I7" s="296"/>
      <c r="J7" s="296"/>
      <c r="K7" s="297"/>
    </row>
    <row r="8" spans="1:25" ht="30" customHeight="1" x14ac:dyDescent="0.2">
      <c r="A8" s="293" t="s">
        <v>25</v>
      </c>
      <c r="B8" s="294"/>
      <c r="C8" s="295"/>
      <c r="D8" s="256" t="str">
        <f>VLOOKUP($D$2,交通空白!$B$4:$U$28,8,FALSE)</f>
        <v>空知郡上富良野町大町２丁目２番１１号</v>
      </c>
      <c r="E8" s="296"/>
      <c r="F8" s="296"/>
      <c r="G8" s="296"/>
      <c r="H8" s="296"/>
      <c r="I8" s="296"/>
      <c r="J8" s="296"/>
      <c r="K8" s="297"/>
    </row>
    <row r="9" spans="1:25" ht="30" customHeight="1" x14ac:dyDescent="0.2">
      <c r="A9" s="242" t="s">
        <v>26</v>
      </c>
      <c r="B9" s="259"/>
      <c r="C9" s="215"/>
      <c r="D9" s="261" t="s">
        <v>18</v>
      </c>
      <c r="E9" s="262"/>
      <c r="F9" s="262"/>
      <c r="G9" s="262"/>
      <c r="H9" s="262"/>
      <c r="I9" s="262"/>
      <c r="J9" s="262"/>
      <c r="K9" s="263"/>
    </row>
    <row r="10" spans="1:25" ht="30" customHeight="1" x14ac:dyDescent="0.2">
      <c r="A10" s="244"/>
      <c r="B10" s="298"/>
      <c r="C10" s="245"/>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上富良野町</v>
      </c>
      <c r="E12" s="271"/>
      <c r="F12" s="272" t="str">
        <f>VLOOKUP($D$2,交通空白!$B$4:$U$28,10,FALSE)</f>
        <v>北海道空知郡上富良野町大町２丁目２番１１号</v>
      </c>
      <c r="G12" s="272"/>
      <c r="H12" s="271">
        <f>VLOOKUP($D$2,交通空白!$B$4:$U$28,13,FALSE)</f>
        <v>0</v>
      </c>
      <c r="I12" s="271"/>
      <c r="J12" s="273">
        <f>VLOOKUP($D$2,交通空白!$B$4:$U$28,14,FALSE)</f>
        <v>0</v>
      </c>
      <c r="K12" s="274"/>
    </row>
    <row r="13" spans="1:25" ht="57" customHeight="1" x14ac:dyDescent="0.2">
      <c r="A13" s="268"/>
      <c r="B13" s="269"/>
      <c r="C13" s="270"/>
      <c r="D13" s="271">
        <f>VLOOKUP($D$2,交通空白!$B$4:$U$28,11,FALSE)</f>
        <v>0</v>
      </c>
      <c r="E13" s="271"/>
      <c r="F13" s="272">
        <f>VLOOKUP($D$2,交通空白!$B$4:$U$28,12,FALSE)</f>
        <v>0</v>
      </c>
      <c r="G13" s="272"/>
      <c r="H13" s="240">
        <f>VLOOKUP($D$2,交通空白!$B$4:$U$28,15,FALSE)</f>
        <v>0</v>
      </c>
      <c r="I13" s="240"/>
      <c r="J13" s="273">
        <f>VLOOKUP($D$2,交通空白!$B$4:$U$28,16,FALSE)</f>
        <v>0</v>
      </c>
      <c r="K13" s="274"/>
      <c r="O13" s="45"/>
      <c r="X13" s="45"/>
    </row>
    <row r="14" spans="1:25" ht="33.9" customHeight="1" x14ac:dyDescent="0.2">
      <c r="A14" s="253" t="s">
        <v>20</v>
      </c>
      <c r="B14" s="254"/>
      <c r="C14" s="254"/>
      <c r="D14" s="240" t="str">
        <f>VLOOKUP($D$2,交通空白!$B$4:$U$28,17,FALSE)</f>
        <v>１路線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99" t="s">
        <v>31</v>
      </c>
      <c r="B16" s="300"/>
      <c r="C16" s="301"/>
      <c r="D16" s="261" t="s">
        <v>19</v>
      </c>
      <c r="E16" s="305"/>
      <c r="F16" s="261" t="s">
        <v>33</v>
      </c>
      <c r="G16" s="305"/>
      <c r="H16" s="261" t="s">
        <v>19</v>
      </c>
      <c r="I16" s="305"/>
      <c r="J16" s="261" t="s">
        <v>33</v>
      </c>
      <c r="K16" s="263"/>
      <c r="O16" s="45"/>
      <c r="P16"/>
      <c r="X16" s="45"/>
    </row>
    <row r="17" spans="1:24" ht="30" customHeight="1" x14ac:dyDescent="0.2">
      <c r="A17" s="302"/>
      <c r="B17" s="303"/>
      <c r="C17" s="304"/>
      <c r="D17" s="261"/>
      <c r="E17" s="305"/>
      <c r="F17" s="261"/>
      <c r="G17" s="305"/>
      <c r="H17" s="261"/>
      <c r="I17" s="305"/>
      <c r="J17" s="261"/>
      <c r="K17" s="263"/>
      <c r="O17" s="45"/>
      <c r="X17" s="45"/>
    </row>
    <row r="18" spans="1:24" ht="50.1" customHeight="1" x14ac:dyDescent="0.2">
      <c r="A18" s="293" t="s">
        <v>27</v>
      </c>
      <c r="B18" s="294"/>
      <c r="C18" s="295"/>
      <c r="D18" s="261"/>
      <c r="E18" s="262"/>
      <c r="F18" s="262"/>
      <c r="G18" s="305"/>
      <c r="H18" s="261"/>
      <c r="I18" s="262"/>
      <c r="J18" s="262"/>
      <c r="K18" s="263"/>
      <c r="O18" s="45"/>
      <c r="X18" s="45"/>
    </row>
    <row r="19" spans="1:24" ht="14.25" customHeight="1" x14ac:dyDescent="0.2">
      <c r="A19" s="242" t="s">
        <v>26</v>
      </c>
      <c r="B19" s="215"/>
      <c r="C19" s="214" t="s">
        <v>28</v>
      </c>
      <c r="D19" s="215"/>
      <c r="E19" s="261" t="s">
        <v>29</v>
      </c>
      <c r="F19" s="262"/>
      <c r="G19" s="262"/>
      <c r="H19" s="262"/>
      <c r="I19" s="262"/>
      <c r="J19" s="262"/>
      <c r="K19" s="263"/>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上富良野町</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1</v>
      </c>
      <c r="K23" s="131">
        <f>SUM(E23:J23)</f>
        <v>1</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1</v>
      </c>
      <c r="K35" s="131">
        <f>SUM(E35:J35)</f>
        <v>1</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8:C8"/>
    <mergeCell ref="D8:K8"/>
    <mergeCell ref="A9:C10"/>
    <mergeCell ref="D9:K9"/>
    <mergeCell ref="D10:K10"/>
    <mergeCell ref="A5:C5"/>
    <mergeCell ref="D5:K5"/>
    <mergeCell ref="A6:C6"/>
    <mergeCell ref="D6:K6"/>
    <mergeCell ref="A7:C7"/>
    <mergeCell ref="D7:K7"/>
    <mergeCell ref="O1:Q1"/>
    <mergeCell ref="A4:C4"/>
    <mergeCell ref="D4:K4"/>
    <mergeCell ref="A1:K1"/>
    <mergeCell ref="A2:C2"/>
    <mergeCell ref="D2:K2"/>
    <mergeCell ref="A3:C3"/>
    <mergeCell ref="D3:K3"/>
  </mergeCells>
  <phoneticPr fontId="5"/>
  <dataValidations count="3">
    <dataValidation allowBlank="1" showInputMessage="1" sqref="D2:K2" xr:uid="{00000000-0002-0000-0300-000000000000}"/>
    <dataValidation type="list" allowBlank="1" showInputMessage="1" sqref="A22:B33" xr:uid="{00000000-0002-0000-0300-000001000000}">
      <formula1>"交通空白地有償運送,福祉有償運送"</formula1>
    </dataValidation>
    <dataValidation type="list" allowBlank="1" showInputMessage="1" sqref="D10" xr:uid="{00000000-0002-0000-0300-000002000000}">
      <formula1>"○"</formula1>
    </dataValidation>
  </dataValidations>
  <hyperlinks>
    <hyperlink ref="O1:Q1" location="交通空白!A1" display="目次へ" xr:uid="{00000000-0004-0000-0300-000000000000}"/>
  </hyperlinks>
  <pageMargins left="0.25" right="0.25" top="0.75" bottom="0.75" header="0.3" footer="0.3"/>
  <pageSetup paperSize="9" scale="9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5">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155</v>
      </c>
      <c r="E2" s="280"/>
      <c r="F2" s="280"/>
      <c r="G2" s="280"/>
      <c r="H2" s="280"/>
      <c r="I2" s="280"/>
      <c r="J2" s="280"/>
      <c r="K2" s="281"/>
      <c r="L2" s="1" t="s">
        <v>58</v>
      </c>
    </row>
    <row r="3" spans="1:25" ht="30" customHeight="1" x14ac:dyDescent="0.2">
      <c r="A3" s="238" t="s">
        <v>10</v>
      </c>
      <c r="B3" s="239"/>
      <c r="C3" s="239"/>
      <c r="D3" s="256">
        <f>VLOOKUP($D$2,交通空白!$B$4:$U$28,2,FALSE)</f>
        <v>44105</v>
      </c>
      <c r="E3" s="257"/>
      <c r="F3" s="257"/>
      <c r="G3" s="257"/>
      <c r="H3" s="257"/>
      <c r="I3" s="257"/>
      <c r="J3" s="257"/>
      <c r="K3" s="258"/>
    </row>
    <row r="4" spans="1:25" ht="30" customHeight="1" x14ac:dyDescent="0.2">
      <c r="A4" s="238" t="s">
        <v>1</v>
      </c>
      <c r="B4" s="239"/>
      <c r="C4" s="239"/>
      <c r="D4" s="256">
        <f>VLOOKUP($D$2,交通空白!$B$4:$U$28,3,FALSE)</f>
        <v>44845</v>
      </c>
      <c r="E4" s="257"/>
      <c r="F4" s="257"/>
      <c r="G4" s="257"/>
      <c r="H4" s="257"/>
      <c r="I4" s="257"/>
      <c r="J4" s="257"/>
      <c r="K4" s="258"/>
    </row>
    <row r="5" spans="1:25" ht="30" customHeight="1" x14ac:dyDescent="0.2">
      <c r="A5" s="238" t="s">
        <v>34</v>
      </c>
      <c r="B5" s="239"/>
      <c r="C5" s="239"/>
      <c r="D5" s="256">
        <f>VLOOKUP($D$2,交通空白!$B$4:$U$28,4,FALSE)</f>
        <v>45930</v>
      </c>
      <c r="E5" s="257"/>
      <c r="F5" s="257"/>
      <c r="G5" s="257"/>
      <c r="H5" s="257"/>
      <c r="I5" s="257"/>
      <c r="J5" s="257"/>
      <c r="K5" s="258"/>
      <c r="L5" s="1" t="s">
        <v>40</v>
      </c>
    </row>
    <row r="6" spans="1:25" ht="30" customHeight="1" x14ac:dyDescent="0.2">
      <c r="A6" s="238" t="s">
        <v>24</v>
      </c>
      <c r="B6" s="239"/>
      <c r="C6" s="239"/>
      <c r="D6" s="256" t="str">
        <f>VLOOKUP($D$2,交通空白!$B$4:$U$28,5,FALSE)</f>
        <v>遠別町</v>
      </c>
      <c r="E6" s="257"/>
      <c r="F6" s="257"/>
      <c r="G6" s="257"/>
      <c r="H6" s="257"/>
      <c r="I6" s="257"/>
      <c r="J6" s="257"/>
      <c r="K6" s="258"/>
    </row>
    <row r="7" spans="1:25" ht="30" customHeight="1" x14ac:dyDescent="0.2">
      <c r="A7" s="238" t="s">
        <v>9</v>
      </c>
      <c r="B7" s="239"/>
      <c r="C7" s="239"/>
      <c r="D7" s="256" t="str">
        <f>VLOOKUP($D$2,交通空白!$B$4:$U$28,6,FALSE)</f>
        <v>町長　笹川　洸志</v>
      </c>
      <c r="E7" s="257"/>
      <c r="F7" s="257"/>
      <c r="G7" s="257"/>
      <c r="H7" s="257"/>
      <c r="I7" s="257"/>
      <c r="J7" s="257"/>
      <c r="K7" s="258"/>
    </row>
    <row r="8" spans="1:25" ht="30" customHeight="1" x14ac:dyDescent="0.2">
      <c r="A8" s="238" t="s">
        <v>25</v>
      </c>
      <c r="B8" s="239"/>
      <c r="C8" s="239"/>
      <c r="D8" s="256" t="str">
        <f>VLOOKUP($D$2,交通空白!$B$4:$U$28,8,FALSE)</f>
        <v>北海道天塩郡遠別町字本町３丁目３７番地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遠別町役場</v>
      </c>
      <c r="E12" s="271"/>
      <c r="F12" s="272" t="str">
        <f>VLOOKUP($D$2,交通空白!$B$4:$U$28,10,FALSE)</f>
        <v>天塩郡遠別町字本町３丁目３７番地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２路線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遠別町に在住する住民及びその親族、観光旅客その他遠別町に日常の用務を有する者等</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遠別町役場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3</v>
      </c>
      <c r="K23" s="131">
        <f>SUM(E23:J23)</f>
        <v>3</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3</v>
      </c>
      <c r="K35" s="131">
        <f>SUM(E35:J35)</f>
        <v>3</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2700-000000000000}"/>
    <dataValidation type="list" allowBlank="1" showInputMessage="1" sqref="A22:B33" xr:uid="{00000000-0002-0000-2700-000001000000}">
      <formula1>"交通空白地有償運送,福祉有償運送"</formula1>
    </dataValidation>
    <dataValidation type="list" allowBlank="1" showInputMessage="1" sqref="D10" xr:uid="{00000000-0002-0000-2700-000002000000}">
      <formula1>"○"</formula1>
    </dataValidation>
  </dataValidations>
  <hyperlinks>
    <hyperlink ref="O1:Q1" location="交通空白!A1" display="目次へ" xr:uid="{00000000-0004-0000-2700-000000000000}"/>
  </hyperlinks>
  <pageMargins left="0.25" right="0.25" top="0.75" bottom="0.75" header="0.3" footer="0.3"/>
  <pageSetup paperSize="9" scale="9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theme="8" tint="0.59999389629810485"/>
  </sheetPr>
  <dimension ref="A1:J83"/>
  <sheetViews>
    <sheetView view="pageBreakPreview" zoomScale="85" zoomScaleNormal="100" zoomScaleSheetLayoutView="85" workbookViewId="0">
      <selection activeCell="C12" sqref="C12:F12"/>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22"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44105</v>
      </c>
      <c r="D3" s="20" t="s">
        <v>35</v>
      </c>
      <c r="E3" s="289"/>
      <c r="F3" s="290"/>
    </row>
    <row r="4" spans="1:10" ht="20.100000000000001" customHeight="1" x14ac:dyDescent="0.2">
      <c r="A4" s="288"/>
      <c r="B4" s="28" t="s">
        <v>36</v>
      </c>
      <c r="C4" s="287" t="s">
        <v>416</v>
      </c>
      <c r="D4" s="287"/>
      <c r="E4" s="61">
        <v>18.2</v>
      </c>
      <c r="F4" s="120" t="s">
        <v>15</v>
      </c>
    </row>
    <row r="5" spans="1:10" ht="20.100000000000001" customHeight="1" x14ac:dyDescent="0.2">
      <c r="A5" s="288"/>
      <c r="B5" s="22" t="s">
        <v>37</v>
      </c>
      <c r="C5" s="284" t="s">
        <v>456</v>
      </c>
      <c r="D5" s="285"/>
      <c r="E5" s="285"/>
      <c r="F5" s="286"/>
    </row>
    <row r="6" spans="1:10" ht="20.100000000000001" customHeight="1" x14ac:dyDescent="0.2">
      <c r="A6" s="288"/>
      <c r="B6" s="22" t="s">
        <v>38</v>
      </c>
      <c r="C6" s="284" t="s">
        <v>417</v>
      </c>
      <c r="D6" s="285"/>
      <c r="E6" s="285"/>
      <c r="F6" s="286"/>
      <c r="G6" s="283"/>
      <c r="H6" s="283"/>
      <c r="I6" s="283"/>
      <c r="J6" s="283"/>
    </row>
    <row r="7" spans="1:10" ht="20.100000000000001" customHeight="1" x14ac:dyDescent="0.2">
      <c r="A7" s="288"/>
      <c r="B7" s="22" t="s">
        <v>14</v>
      </c>
      <c r="C7" s="284" t="s">
        <v>418</v>
      </c>
      <c r="D7" s="285"/>
      <c r="E7" s="285"/>
      <c r="F7" s="286"/>
    </row>
    <row r="8" spans="1:10" ht="20.100000000000001" customHeight="1" x14ac:dyDescent="0.2">
      <c r="A8" s="27"/>
      <c r="B8" s="21"/>
      <c r="C8" s="121"/>
      <c r="D8" s="121"/>
      <c r="E8" s="62"/>
      <c r="F8" s="17"/>
      <c r="G8" s="2"/>
    </row>
    <row r="9" spans="1:10" ht="20.100000000000001" customHeight="1" x14ac:dyDescent="0.2">
      <c r="A9" s="288">
        <v>2</v>
      </c>
      <c r="B9" s="20" t="s">
        <v>16</v>
      </c>
      <c r="C9" s="24">
        <v>44105</v>
      </c>
      <c r="D9" s="20" t="s">
        <v>35</v>
      </c>
      <c r="E9" s="289"/>
      <c r="F9" s="290"/>
    </row>
    <row r="10" spans="1:10" ht="20.100000000000001" customHeight="1" x14ac:dyDescent="0.2">
      <c r="A10" s="288"/>
      <c r="B10" s="28" t="s">
        <v>36</v>
      </c>
      <c r="C10" s="287" t="s">
        <v>419</v>
      </c>
      <c r="D10" s="287"/>
      <c r="E10" s="61">
        <v>15.8</v>
      </c>
      <c r="F10" s="120" t="s">
        <v>15</v>
      </c>
    </row>
    <row r="11" spans="1:10" ht="20.100000000000001" customHeight="1" x14ac:dyDescent="0.2">
      <c r="A11" s="288"/>
      <c r="B11" s="22" t="s">
        <v>37</v>
      </c>
      <c r="C11" s="284" t="s">
        <v>457</v>
      </c>
      <c r="D11" s="285"/>
      <c r="E11" s="285"/>
      <c r="F11" s="286"/>
      <c r="G11" s="282"/>
      <c r="H11" s="282"/>
      <c r="I11" s="282"/>
      <c r="J11" s="282"/>
    </row>
    <row r="12" spans="1:10" ht="20.100000000000001" customHeight="1" x14ac:dyDescent="0.2">
      <c r="A12" s="288"/>
      <c r="B12" s="22" t="s">
        <v>38</v>
      </c>
      <c r="C12" s="284" t="s">
        <v>420</v>
      </c>
      <c r="D12" s="285"/>
      <c r="E12" s="285"/>
      <c r="F12" s="286"/>
      <c r="G12" s="15"/>
    </row>
    <row r="13" spans="1:10" ht="20.100000000000001" customHeight="1" x14ac:dyDescent="0.2">
      <c r="A13" s="288"/>
      <c r="B13" s="22" t="s">
        <v>14</v>
      </c>
      <c r="C13" s="284" t="s">
        <v>421</v>
      </c>
      <c r="D13" s="285"/>
      <c r="E13" s="285"/>
      <c r="F13" s="286"/>
    </row>
    <row r="14" spans="1:10" ht="20.100000000000001" customHeight="1" x14ac:dyDescent="0.2">
      <c r="A14" s="26"/>
      <c r="B14" s="21"/>
      <c r="C14" s="121"/>
      <c r="D14" s="121"/>
      <c r="E14" s="62"/>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61"/>
      <c r="F16" s="120"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21"/>
      <c r="D20" s="121"/>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120"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21"/>
      <c r="D26" s="121"/>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120"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21"/>
      <c r="D32" s="121"/>
      <c r="E32" s="62"/>
      <c r="F32" s="17"/>
      <c r="G32" s="2"/>
    </row>
    <row r="33" spans="1:10" ht="20.100000000000001" customHeight="1" x14ac:dyDescent="0.2">
      <c r="A33" s="288">
        <v>6</v>
      </c>
      <c r="B33" s="20" t="s">
        <v>16</v>
      </c>
      <c r="C33" s="24"/>
      <c r="D33" s="20" t="s">
        <v>35</v>
      </c>
      <c r="E33" s="306"/>
      <c r="F33" s="307"/>
      <c r="G33" s="123"/>
      <c r="H33" s="123"/>
      <c r="I33" s="123"/>
      <c r="J33" s="123"/>
    </row>
    <row r="34" spans="1:10" ht="20.100000000000001" customHeight="1" x14ac:dyDescent="0.2">
      <c r="A34" s="288"/>
      <c r="B34" s="28" t="s">
        <v>36</v>
      </c>
      <c r="C34" s="292"/>
      <c r="D34" s="292"/>
      <c r="E34" s="61"/>
      <c r="F34" s="120"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21"/>
      <c r="D38" s="121"/>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120"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21"/>
      <c r="D44" s="121"/>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120"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21"/>
      <c r="D50" s="121"/>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120"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21"/>
      <c r="D56" s="121"/>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120"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120"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21"/>
      <c r="D67" s="121"/>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120"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120"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21"/>
      <c r="D78" s="121"/>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120"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154</v>
      </c>
      <c r="E2" s="280"/>
      <c r="F2" s="280"/>
      <c r="G2" s="280"/>
      <c r="H2" s="280"/>
      <c r="I2" s="280"/>
      <c r="J2" s="280"/>
      <c r="K2" s="281"/>
      <c r="L2" s="1" t="s">
        <v>58</v>
      </c>
    </row>
    <row r="3" spans="1:25" ht="30" customHeight="1" x14ac:dyDescent="0.2">
      <c r="A3" s="238" t="s">
        <v>10</v>
      </c>
      <c r="B3" s="239"/>
      <c r="C3" s="239"/>
      <c r="D3" s="256">
        <f>VLOOKUP($D$2,交通空白!$B$4:$U$28,2,FALSE)</f>
        <v>44105</v>
      </c>
      <c r="E3" s="257"/>
      <c r="F3" s="257"/>
      <c r="G3" s="257"/>
      <c r="H3" s="257"/>
      <c r="I3" s="257"/>
      <c r="J3" s="257"/>
      <c r="K3" s="258"/>
    </row>
    <row r="4" spans="1:25" ht="30" customHeight="1" x14ac:dyDescent="0.2">
      <c r="A4" s="238" t="s">
        <v>1</v>
      </c>
      <c r="B4" s="239"/>
      <c r="C4" s="239"/>
      <c r="D4" s="256">
        <f>VLOOKUP($D$2,交通空白!$B$4:$U$28,3,FALSE)</f>
        <v>44986</v>
      </c>
      <c r="E4" s="257"/>
      <c r="F4" s="257"/>
      <c r="G4" s="257"/>
      <c r="H4" s="257"/>
      <c r="I4" s="257"/>
      <c r="J4" s="257"/>
      <c r="K4" s="258"/>
    </row>
    <row r="5" spans="1:25" ht="30" customHeight="1" x14ac:dyDescent="0.2">
      <c r="A5" s="238" t="s">
        <v>34</v>
      </c>
      <c r="B5" s="239"/>
      <c r="C5" s="239"/>
      <c r="D5" s="256">
        <f>VLOOKUP($D$2,交通空白!$B$4:$U$28,4,FALSE)</f>
        <v>45930</v>
      </c>
      <c r="E5" s="257"/>
      <c r="F5" s="257"/>
      <c r="G5" s="257"/>
      <c r="H5" s="257"/>
      <c r="I5" s="257"/>
      <c r="J5" s="257"/>
      <c r="K5" s="258"/>
      <c r="L5" s="1" t="s">
        <v>40</v>
      </c>
    </row>
    <row r="6" spans="1:25" ht="30" customHeight="1" x14ac:dyDescent="0.2">
      <c r="A6" s="238" t="s">
        <v>24</v>
      </c>
      <c r="B6" s="239"/>
      <c r="C6" s="239"/>
      <c r="D6" s="256" t="str">
        <f>VLOOKUP($D$2,交通空白!$B$4:$U$28,5,FALSE)</f>
        <v>初山別村</v>
      </c>
      <c r="E6" s="257"/>
      <c r="F6" s="257"/>
      <c r="G6" s="257"/>
      <c r="H6" s="257"/>
      <c r="I6" s="257"/>
      <c r="J6" s="257"/>
      <c r="K6" s="258"/>
    </row>
    <row r="7" spans="1:25" ht="30" customHeight="1" x14ac:dyDescent="0.2">
      <c r="A7" s="238" t="s">
        <v>9</v>
      </c>
      <c r="B7" s="239"/>
      <c r="C7" s="239"/>
      <c r="D7" s="256" t="str">
        <f>VLOOKUP($D$2,交通空白!$B$4:$U$28,6,FALSE)</f>
        <v>村長　宮本　憲幸</v>
      </c>
      <c r="E7" s="257"/>
      <c r="F7" s="257"/>
      <c r="G7" s="257"/>
      <c r="H7" s="257"/>
      <c r="I7" s="257"/>
      <c r="J7" s="257"/>
      <c r="K7" s="258"/>
    </row>
    <row r="8" spans="1:25" ht="30" customHeight="1" x14ac:dyDescent="0.2">
      <c r="A8" s="238" t="s">
        <v>25</v>
      </c>
      <c r="B8" s="239"/>
      <c r="C8" s="239"/>
      <c r="D8" s="256" t="str">
        <f>VLOOKUP($D$2,交通空白!$B$4:$U$28,8,FALSE)</f>
        <v>苫前郡初山別村字初山別９６番地１</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社会福祉法人初山別村社会福祉協議会</v>
      </c>
      <c r="E12" s="271"/>
      <c r="F12" s="272" t="str">
        <f>VLOOKUP($D$2,交通空白!$B$4:$U$28,10,FALSE)</f>
        <v>苫前郡初山別村字初山別１４９番地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初山別村</v>
      </c>
      <c r="E14" s="240"/>
      <c r="F14" s="240"/>
      <c r="G14" s="240"/>
      <c r="H14" s="240"/>
      <c r="I14" s="240"/>
      <c r="J14" s="240"/>
      <c r="K14" s="241"/>
      <c r="O14" s="45"/>
      <c r="X14" s="45"/>
      <c r="Y14"/>
    </row>
    <row r="15" spans="1:25" ht="40.35" customHeight="1" x14ac:dyDescent="0.2">
      <c r="A15" s="253" t="s">
        <v>21</v>
      </c>
      <c r="B15" s="254"/>
      <c r="C15" s="254"/>
      <c r="D15" s="255" t="str">
        <f>VLOOKUP($D$2,交通空白!$B$4:$U$28,18,FALSE)</f>
        <v>初山別村に在住する住民及びその親族、観光旅客その他初山別村に日常の用務を有する者等</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社会福祉法人初山別村社会福祉協議会</v>
      </c>
      <c r="D22" s="227"/>
      <c r="E22" s="6"/>
      <c r="F22" s="6"/>
      <c r="G22" s="6"/>
      <c r="H22" s="6"/>
      <c r="I22" s="6"/>
      <c r="J22" s="6"/>
      <c r="K22" s="130"/>
    </row>
    <row r="23" spans="1:24" ht="14.4" x14ac:dyDescent="0.2">
      <c r="A23" s="222"/>
      <c r="B23" s="223"/>
      <c r="C23" s="228"/>
      <c r="D23" s="229"/>
      <c r="E23" s="5">
        <f>VLOOKUP($D$2,交通空白!$B:$BU,21,FALSE)</f>
        <v>0</v>
      </c>
      <c r="F23" s="5">
        <f>VLOOKUP($D$2,交通空白!$B:$BU,23,FALSE)</f>
        <v>1</v>
      </c>
      <c r="G23" s="5">
        <f>VLOOKUP($D$2,交通空白!$B:$BU,25,FALSE)</f>
        <v>0</v>
      </c>
      <c r="H23" s="5">
        <f>VLOOKUP($D$2,交通空白!$B:$BU,27,FALSE)</f>
        <v>0</v>
      </c>
      <c r="I23" s="5">
        <f>VLOOKUP($D$2,交通空白!$B:$BU,29,FALSE)</f>
        <v>3</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1</v>
      </c>
      <c r="G35" s="5">
        <f t="shared" si="0"/>
        <v>0</v>
      </c>
      <c r="H35" s="5">
        <f t="shared" si="0"/>
        <v>0</v>
      </c>
      <c r="I35" s="5">
        <f t="shared" si="0"/>
        <v>3</v>
      </c>
      <c r="J35" s="5">
        <f t="shared" si="0"/>
        <v>0</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900-000000000000}">
      <formula1>"○"</formula1>
    </dataValidation>
    <dataValidation type="list" allowBlank="1" showInputMessage="1" sqref="A22:B33" xr:uid="{00000000-0002-0000-2900-000001000000}">
      <formula1>"交通空白地有償運送,福祉有償運送"</formula1>
    </dataValidation>
    <dataValidation allowBlank="1" showInputMessage="1" sqref="D2:K2" xr:uid="{00000000-0002-0000-2900-000002000000}"/>
  </dataValidations>
  <hyperlinks>
    <hyperlink ref="O1:Q1" location="交通空白!A1" display="目次へ" xr:uid="{00000000-0004-0000-2900-000000000000}"/>
  </hyperlinks>
  <pageMargins left="0.25" right="0.25" top="0.75" bottom="0.75" header="0.3" footer="0.3"/>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450</v>
      </c>
      <c r="E2" s="280"/>
      <c r="F2" s="280"/>
      <c r="G2" s="280"/>
      <c r="H2" s="280"/>
      <c r="I2" s="280"/>
      <c r="J2" s="280"/>
      <c r="K2" s="281"/>
      <c r="L2" s="1" t="s">
        <v>58</v>
      </c>
    </row>
    <row r="3" spans="1:25" ht="30" customHeight="1" x14ac:dyDescent="0.2">
      <c r="A3" s="238" t="s">
        <v>10</v>
      </c>
      <c r="B3" s="239"/>
      <c r="C3" s="239"/>
      <c r="D3" s="256">
        <f>VLOOKUP($D$2,交通空白!$B$4:$U$28,2,FALSE)</f>
        <v>44627</v>
      </c>
      <c r="E3" s="257"/>
      <c r="F3" s="257"/>
      <c r="G3" s="257"/>
      <c r="H3" s="257"/>
      <c r="I3" s="257"/>
      <c r="J3" s="257"/>
      <c r="K3" s="258"/>
    </row>
    <row r="4" spans="1:25" ht="30" customHeight="1" x14ac:dyDescent="0.2">
      <c r="A4" s="238" t="s">
        <v>1</v>
      </c>
      <c r="B4" s="239"/>
      <c r="C4" s="239"/>
      <c r="D4" s="256"/>
      <c r="E4" s="257"/>
      <c r="F4" s="257"/>
      <c r="G4" s="257"/>
      <c r="H4" s="257"/>
      <c r="I4" s="257"/>
      <c r="J4" s="257"/>
      <c r="K4" s="258"/>
    </row>
    <row r="5" spans="1:25" ht="30" customHeight="1" x14ac:dyDescent="0.2">
      <c r="A5" s="238" t="s">
        <v>34</v>
      </c>
      <c r="B5" s="239"/>
      <c r="C5" s="239"/>
      <c r="D5" s="256">
        <f>VLOOKUP($D$2,交通空白!$B$4:$U$28,4,FALSE)</f>
        <v>45382</v>
      </c>
      <c r="E5" s="257"/>
      <c r="F5" s="257"/>
      <c r="G5" s="257"/>
      <c r="H5" s="257"/>
      <c r="I5" s="257"/>
      <c r="J5" s="257"/>
      <c r="K5" s="258"/>
      <c r="L5" s="1" t="s">
        <v>40</v>
      </c>
    </row>
    <row r="6" spans="1:25" ht="30" customHeight="1" x14ac:dyDescent="0.2">
      <c r="A6" s="238" t="s">
        <v>24</v>
      </c>
      <c r="B6" s="239"/>
      <c r="C6" s="239"/>
      <c r="D6" s="256" t="str">
        <f>VLOOKUP($D$2,交通空白!$B$4:$U$28,5,FALSE)</f>
        <v>雨竜町</v>
      </c>
      <c r="E6" s="257"/>
      <c r="F6" s="257"/>
      <c r="G6" s="257"/>
      <c r="H6" s="257"/>
      <c r="I6" s="257"/>
      <c r="J6" s="257"/>
      <c r="K6" s="258"/>
    </row>
    <row r="7" spans="1:25" ht="30" customHeight="1" x14ac:dyDescent="0.2">
      <c r="A7" s="238" t="s">
        <v>9</v>
      </c>
      <c r="B7" s="239"/>
      <c r="C7" s="239"/>
      <c r="D7" s="256" t="str">
        <f>VLOOKUP($D$2,交通空白!$B$4:$U$28,6,FALSE)</f>
        <v>町長　西野　尚志</v>
      </c>
      <c r="E7" s="257"/>
      <c r="F7" s="257"/>
      <c r="G7" s="257"/>
      <c r="H7" s="257"/>
      <c r="I7" s="257"/>
      <c r="J7" s="257"/>
      <c r="K7" s="258"/>
    </row>
    <row r="8" spans="1:25" ht="30" customHeight="1" x14ac:dyDescent="0.2">
      <c r="A8" s="238" t="s">
        <v>25</v>
      </c>
      <c r="B8" s="239"/>
      <c r="C8" s="239"/>
      <c r="D8" s="256" t="str">
        <f>VLOOKUP($D$2,交通空白!$B$4:$U$28,8,FALSE)</f>
        <v>雨竜郡雨竜町フシコウリウ１０４番地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有限会社　雨竜ハイヤー</v>
      </c>
      <c r="E12" s="271"/>
      <c r="F12" s="272" t="str">
        <f>VLOOKUP($D$2,交通空白!$B$4:$U$28,10,FALSE)</f>
        <v>雨竜郡雨竜町満寿３３番地３７</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１路線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有限会社　雨竜ハイヤー</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0</v>
      </c>
      <c r="K23" s="131">
        <f>SUM(E23:J23)</f>
        <v>2</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0</v>
      </c>
      <c r="K35" s="131">
        <f>SUM(E35:J35)</f>
        <v>2</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2A00-000000000000}"/>
    <dataValidation type="list" allowBlank="1" showInputMessage="1" sqref="A22:B33" xr:uid="{00000000-0002-0000-2A00-000001000000}">
      <formula1>"交通空白地有償運送,福祉有償運送"</formula1>
    </dataValidation>
    <dataValidation type="list" allowBlank="1" showInputMessage="1" sqref="D10" xr:uid="{00000000-0002-0000-2A00-000002000000}">
      <formula1>"○"</formula1>
    </dataValidation>
  </dataValidations>
  <hyperlinks>
    <hyperlink ref="O1:Q1" location="交通空白!A1" display="目次へ" xr:uid="{00000000-0004-0000-2A00-000000000000}"/>
  </hyperlinks>
  <pageMargins left="0.25" right="0.25" top="0.75" bottom="0.75" header="0.3" footer="0.3"/>
  <pageSetup paperSize="9" scale="9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tint="0.59999389629810485"/>
  </sheetPr>
  <dimension ref="A1:J83"/>
  <sheetViews>
    <sheetView view="pageBreakPreview" zoomScale="85" zoomScaleNormal="100" zoomScaleSheetLayoutView="85" workbookViewId="0">
      <selection activeCell="C5" sqref="C5:F5"/>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14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44627</v>
      </c>
      <c r="D3" s="20" t="s">
        <v>35</v>
      </c>
      <c r="E3" s="289"/>
      <c r="F3" s="290"/>
    </row>
    <row r="4" spans="1:10" ht="20.100000000000001" customHeight="1" x14ac:dyDescent="0.2">
      <c r="A4" s="288"/>
      <c r="B4" s="28" t="s">
        <v>36</v>
      </c>
      <c r="C4" s="287" t="s">
        <v>438</v>
      </c>
      <c r="D4" s="287"/>
      <c r="E4" s="61">
        <v>4.3</v>
      </c>
      <c r="F4" s="145" t="s">
        <v>15</v>
      </c>
    </row>
    <row r="5" spans="1:10" ht="20.100000000000001" customHeight="1" x14ac:dyDescent="0.2">
      <c r="A5" s="288"/>
      <c r="B5" s="22" t="s">
        <v>37</v>
      </c>
      <c r="C5" s="284" t="s">
        <v>439</v>
      </c>
      <c r="D5" s="285"/>
      <c r="E5" s="285"/>
      <c r="F5" s="286"/>
    </row>
    <row r="6" spans="1:10" ht="20.100000000000001" customHeight="1" x14ac:dyDescent="0.2">
      <c r="A6" s="288"/>
      <c r="B6" s="22" t="s">
        <v>38</v>
      </c>
      <c r="C6" s="284" t="s">
        <v>440</v>
      </c>
      <c r="D6" s="285"/>
      <c r="E6" s="285"/>
      <c r="F6" s="286"/>
      <c r="G6" s="283"/>
      <c r="H6" s="283"/>
      <c r="I6" s="283"/>
      <c r="J6" s="283"/>
    </row>
    <row r="7" spans="1:10" ht="20.100000000000001" customHeight="1" x14ac:dyDescent="0.2">
      <c r="A7" s="288"/>
      <c r="B7" s="22" t="s">
        <v>14</v>
      </c>
      <c r="C7" s="284" t="s">
        <v>441</v>
      </c>
      <c r="D7" s="285"/>
      <c r="E7" s="285"/>
      <c r="F7" s="286"/>
    </row>
    <row r="8" spans="1:10" ht="20.100000000000001" customHeight="1" x14ac:dyDescent="0.2">
      <c r="A8" s="27"/>
      <c r="B8" s="21"/>
      <c r="C8" s="144"/>
      <c r="D8" s="144"/>
      <c r="E8" s="62"/>
      <c r="F8" s="17"/>
      <c r="G8" s="2"/>
    </row>
    <row r="9" spans="1:10" ht="20.100000000000001" customHeight="1" x14ac:dyDescent="0.2">
      <c r="A9" s="288">
        <v>2</v>
      </c>
      <c r="B9" s="20" t="s">
        <v>16</v>
      </c>
      <c r="C9" s="24"/>
      <c r="D9" s="20" t="s">
        <v>35</v>
      </c>
      <c r="E9" s="289"/>
      <c r="F9" s="290"/>
    </row>
    <row r="10" spans="1:10" ht="20.100000000000001" customHeight="1" x14ac:dyDescent="0.2">
      <c r="A10" s="288"/>
      <c r="B10" s="28" t="s">
        <v>36</v>
      </c>
      <c r="C10" s="287"/>
      <c r="D10" s="287"/>
      <c r="E10" s="61"/>
      <c r="F10" s="145"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44"/>
      <c r="D14" s="144"/>
      <c r="E14" s="62"/>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61"/>
      <c r="F16" s="145"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44"/>
      <c r="D20" s="144"/>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145"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44"/>
      <c r="D26" s="144"/>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145"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44"/>
      <c r="D32" s="144"/>
      <c r="E32" s="62"/>
      <c r="F32" s="17"/>
      <c r="G32" s="2"/>
    </row>
    <row r="33" spans="1:10" ht="20.100000000000001" customHeight="1" x14ac:dyDescent="0.2">
      <c r="A33" s="288">
        <v>6</v>
      </c>
      <c r="B33" s="20" t="s">
        <v>16</v>
      </c>
      <c r="C33" s="24"/>
      <c r="D33" s="20" t="s">
        <v>35</v>
      </c>
      <c r="E33" s="306"/>
      <c r="F33" s="307"/>
      <c r="G33" s="142"/>
      <c r="H33" s="142"/>
      <c r="I33" s="142"/>
      <c r="J33" s="142"/>
    </row>
    <row r="34" spans="1:10" ht="20.100000000000001" customHeight="1" x14ac:dyDescent="0.2">
      <c r="A34" s="288"/>
      <c r="B34" s="28" t="s">
        <v>36</v>
      </c>
      <c r="C34" s="292"/>
      <c r="D34" s="292"/>
      <c r="E34" s="61"/>
      <c r="F34" s="145"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44"/>
      <c r="D38" s="144"/>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145"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44"/>
      <c r="D44" s="144"/>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145"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44"/>
      <c r="D50" s="144"/>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145"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144"/>
      <c r="D56" s="144"/>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145"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145"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144"/>
      <c r="D67" s="144"/>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145"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145"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144"/>
      <c r="D78" s="144"/>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145"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E1:F1"/>
    <mergeCell ref="A2:F2"/>
    <mergeCell ref="A3:A7"/>
    <mergeCell ref="E3:F3"/>
    <mergeCell ref="C4:D4"/>
    <mergeCell ref="C5:F5"/>
    <mergeCell ref="C6:F6"/>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79:A83"/>
    <mergeCell ref="E79:F79"/>
    <mergeCell ref="C80:D80"/>
    <mergeCell ref="C81:F81"/>
    <mergeCell ref="C82:F82"/>
    <mergeCell ref="C83:F83"/>
    <mergeCell ref="A73:A77"/>
    <mergeCell ref="E73:F73"/>
    <mergeCell ref="C74:D74"/>
    <mergeCell ref="C75:F75"/>
    <mergeCell ref="C76:F76"/>
    <mergeCell ref="C77:F7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59999389629810485"/>
  </sheetPr>
  <dimension ref="A1:Y38"/>
  <sheetViews>
    <sheetView view="pageBreakPreview" topLeftCell="A6" zoomScale="70" zoomScaleNormal="100" zoomScaleSheetLayoutView="70" workbookViewId="0">
      <selection activeCell="C22" sqref="C22:D24"/>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451</v>
      </c>
      <c r="E2" s="280"/>
      <c r="F2" s="280"/>
      <c r="G2" s="280"/>
      <c r="H2" s="280"/>
      <c r="I2" s="280"/>
      <c r="J2" s="280"/>
      <c r="K2" s="281"/>
      <c r="L2" s="1" t="s">
        <v>58</v>
      </c>
    </row>
    <row r="3" spans="1:25" ht="30" customHeight="1" x14ac:dyDescent="0.2">
      <c r="A3" s="238" t="s">
        <v>10</v>
      </c>
      <c r="B3" s="239"/>
      <c r="C3" s="239"/>
      <c r="D3" s="256">
        <f>VLOOKUP($D$2,交通空白!$B$4:$U$28,2,FALSE)</f>
        <v>44634</v>
      </c>
      <c r="E3" s="257"/>
      <c r="F3" s="257"/>
      <c r="G3" s="257"/>
      <c r="H3" s="257"/>
      <c r="I3" s="257"/>
      <c r="J3" s="257"/>
      <c r="K3" s="258"/>
    </row>
    <row r="4" spans="1:25" ht="30" customHeight="1" x14ac:dyDescent="0.2">
      <c r="A4" s="238" t="s">
        <v>1</v>
      </c>
      <c r="B4" s="239"/>
      <c r="C4" s="239"/>
      <c r="D4" s="256"/>
      <c r="E4" s="257"/>
      <c r="F4" s="257"/>
      <c r="G4" s="257"/>
      <c r="H4" s="257"/>
      <c r="I4" s="257"/>
      <c r="J4" s="257"/>
      <c r="K4" s="258"/>
    </row>
    <row r="5" spans="1:25" ht="30" customHeight="1" x14ac:dyDescent="0.2">
      <c r="A5" s="238" t="s">
        <v>34</v>
      </c>
      <c r="B5" s="239"/>
      <c r="C5" s="239"/>
      <c r="D5" s="256">
        <f>VLOOKUP($D$2,交通空白!$B$4:$U$28,4,FALSE)</f>
        <v>45382</v>
      </c>
      <c r="E5" s="257"/>
      <c r="F5" s="257"/>
      <c r="G5" s="257"/>
      <c r="H5" s="257"/>
      <c r="I5" s="257"/>
      <c r="J5" s="257"/>
      <c r="K5" s="258"/>
      <c r="L5" s="1" t="s">
        <v>40</v>
      </c>
    </row>
    <row r="6" spans="1:25" ht="30" customHeight="1" x14ac:dyDescent="0.2">
      <c r="A6" s="238" t="s">
        <v>24</v>
      </c>
      <c r="B6" s="239"/>
      <c r="C6" s="239"/>
      <c r="D6" s="256" t="str">
        <f>VLOOKUP($D$2,交通空白!$B$4:$U$28,5,FALSE)</f>
        <v>増毛町</v>
      </c>
      <c r="E6" s="257"/>
      <c r="F6" s="257"/>
      <c r="G6" s="257"/>
      <c r="H6" s="257"/>
      <c r="I6" s="257"/>
      <c r="J6" s="257"/>
      <c r="K6" s="258"/>
    </row>
    <row r="7" spans="1:25" ht="30" customHeight="1" x14ac:dyDescent="0.2">
      <c r="A7" s="238" t="s">
        <v>9</v>
      </c>
      <c r="B7" s="239"/>
      <c r="C7" s="239"/>
      <c r="D7" s="256" t="str">
        <f>VLOOKUP($D$2,交通空白!$B$4:$U$28,6,FALSE)</f>
        <v>町長　堀　雅志</v>
      </c>
      <c r="E7" s="257"/>
      <c r="F7" s="257"/>
      <c r="G7" s="257"/>
      <c r="H7" s="257"/>
      <c r="I7" s="257"/>
      <c r="J7" s="257"/>
      <c r="K7" s="258"/>
    </row>
    <row r="8" spans="1:25" ht="30" customHeight="1" x14ac:dyDescent="0.2">
      <c r="A8" s="238" t="s">
        <v>25</v>
      </c>
      <c r="B8" s="239"/>
      <c r="C8" s="239"/>
      <c r="D8" s="256" t="str">
        <f>VLOOKUP($D$2,交通空白!$B$4:$U$28,8,FALSE)</f>
        <v>増毛郡増毛町弁天町３丁目６１番地</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増毛町役場</v>
      </c>
      <c r="E12" s="271"/>
      <c r="F12" s="272" t="str">
        <f>VLOOKUP($D$2,交通空白!$B$4:$U$28,10,FALSE)</f>
        <v>増毛郡増毛町弁天町３丁目６１番地</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72" t="str">
        <f>VLOOKUP($D$2,交通空白!$B$4:$U$28,17,FALSE)</f>
        <v>増毛町。ただし、発地及び着地のいずれもが増毛町内に限る</v>
      </c>
      <c r="E14" s="272"/>
      <c r="F14" s="272"/>
      <c r="G14" s="272"/>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増毛町役場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0</v>
      </c>
      <c r="K23" s="131">
        <f>SUM(E23:J23)</f>
        <v>2</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0</v>
      </c>
      <c r="K35" s="131">
        <f>SUM(E35:J35)</f>
        <v>2</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2C00-000000000000}">
      <formula1>"○"</formula1>
    </dataValidation>
    <dataValidation type="list" allowBlank="1" showInputMessage="1" sqref="A22:B33" xr:uid="{00000000-0002-0000-2C00-000001000000}">
      <formula1>"交通空白地有償運送,福祉有償運送"</formula1>
    </dataValidation>
    <dataValidation allowBlank="1" showInputMessage="1" sqref="D2:K2" xr:uid="{00000000-0002-0000-2C00-000002000000}"/>
  </dataValidations>
  <hyperlinks>
    <hyperlink ref="O1:Q1" location="交通空白!A1" display="目次へ" xr:uid="{00000000-0004-0000-2C00-000000000000}"/>
  </hyperlinks>
  <pageMargins left="0.25" right="0.25" top="0.75" bottom="0.75" header="0.3" footer="0.3"/>
  <pageSetup paperSize="9" scale="9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18AC0-5DA5-4B53-A03A-8B3BF65070EA}">
  <sheetPr>
    <tabColor theme="8"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478</v>
      </c>
      <c r="E2" s="280"/>
      <c r="F2" s="280"/>
      <c r="G2" s="280"/>
      <c r="H2" s="280"/>
      <c r="I2" s="280"/>
      <c r="J2" s="280"/>
      <c r="K2" s="281"/>
      <c r="L2" s="1" t="s">
        <v>58</v>
      </c>
    </row>
    <row r="3" spans="1:25" ht="30" customHeight="1" x14ac:dyDescent="0.2">
      <c r="A3" s="238" t="s">
        <v>10</v>
      </c>
      <c r="B3" s="239"/>
      <c r="C3" s="239"/>
      <c r="D3" s="256">
        <f>VLOOKUP($D$2,交通空白!$B$4:$U$28,2,FALSE)</f>
        <v>45127</v>
      </c>
      <c r="E3" s="257"/>
      <c r="F3" s="257"/>
      <c r="G3" s="257"/>
      <c r="H3" s="257"/>
      <c r="I3" s="257"/>
      <c r="J3" s="257"/>
      <c r="K3" s="258"/>
    </row>
    <row r="4" spans="1:25" ht="30" customHeight="1" x14ac:dyDescent="0.2">
      <c r="A4" s="238" t="s">
        <v>1</v>
      </c>
      <c r="B4" s="239"/>
      <c r="C4" s="239"/>
      <c r="D4" s="256"/>
      <c r="E4" s="257"/>
      <c r="F4" s="257"/>
      <c r="G4" s="257"/>
      <c r="H4" s="257"/>
      <c r="I4" s="257"/>
      <c r="J4" s="257"/>
      <c r="K4" s="258"/>
    </row>
    <row r="5" spans="1:25" ht="30" customHeight="1" x14ac:dyDescent="0.2">
      <c r="A5" s="238" t="s">
        <v>34</v>
      </c>
      <c r="B5" s="239"/>
      <c r="C5" s="239"/>
      <c r="D5" s="256">
        <f>VLOOKUP($D$2,交通空白!$B$4:$U$28,4,FALSE)</f>
        <v>45869</v>
      </c>
      <c r="E5" s="257"/>
      <c r="F5" s="257"/>
      <c r="G5" s="257"/>
      <c r="H5" s="257"/>
      <c r="I5" s="257"/>
      <c r="J5" s="257"/>
      <c r="K5" s="258"/>
      <c r="L5" s="1" t="s">
        <v>40</v>
      </c>
    </row>
    <row r="6" spans="1:25" ht="30" customHeight="1" x14ac:dyDescent="0.2">
      <c r="A6" s="238" t="s">
        <v>24</v>
      </c>
      <c r="B6" s="239"/>
      <c r="C6" s="239"/>
      <c r="D6" s="256" t="str">
        <f>VLOOKUP($D$2,交通空白!$B$4:$U$28,5,FALSE)</f>
        <v>中頓別町</v>
      </c>
      <c r="E6" s="257"/>
      <c r="F6" s="257"/>
      <c r="G6" s="257"/>
      <c r="H6" s="257"/>
      <c r="I6" s="257"/>
      <c r="J6" s="257"/>
      <c r="K6" s="258"/>
    </row>
    <row r="7" spans="1:25" ht="30" customHeight="1" x14ac:dyDescent="0.2">
      <c r="A7" s="238" t="s">
        <v>9</v>
      </c>
      <c r="B7" s="239"/>
      <c r="C7" s="239"/>
      <c r="D7" s="256" t="str">
        <f>VLOOKUP($D$2,交通空白!$B$4:$U$28,6,FALSE)</f>
        <v>町長　小林　生吉</v>
      </c>
      <c r="E7" s="257"/>
      <c r="F7" s="257"/>
      <c r="G7" s="257"/>
      <c r="H7" s="257"/>
      <c r="I7" s="257"/>
      <c r="J7" s="257"/>
      <c r="K7" s="258"/>
    </row>
    <row r="8" spans="1:25" ht="30" customHeight="1" x14ac:dyDescent="0.2">
      <c r="A8" s="238" t="s">
        <v>25</v>
      </c>
      <c r="B8" s="239"/>
      <c r="C8" s="239"/>
      <c r="D8" s="256" t="str">
        <f>VLOOKUP($D$2,交通空白!$B$4:$U$28,8,FALSE)</f>
        <v>枝幸郡中頓別町字中頓別１７２－６</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中頓別町役場</v>
      </c>
      <c r="E12" s="271"/>
      <c r="F12" s="272" t="str">
        <f>VLOOKUP($D$2,交通空白!$B$4:$U$28,10,FALSE)</f>
        <v>枝幸郡中頓別町字中頓別１７２－６</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72" t="str">
        <f>VLOOKUP($D$2,交通空白!$B$4:$U$28,17,FALSE)</f>
        <v>１路線　詳細別紙</v>
      </c>
      <c r="E14" s="272"/>
      <c r="F14" s="272"/>
      <c r="G14" s="272"/>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中頓別町役場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4</v>
      </c>
      <c r="J23" s="5">
        <f>VLOOKUP($D$2,交通空白!$B:$BU,31,FALSE)</f>
        <v>3</v>
      </c>
      <c r="K23" s="131">
        <f>SUM(E23:J23)</f>
        <v>7</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4</v>
      </c>
      <c r="J35" s="5">
        <f t="shared" si="0"/>
        <v>3</v>
      </c>
      <c r="K35" s="131">
        <f>SUM(E35:J35)</f>
        <v>7</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D84A9DE6-3314-479B-B6A6-0F197AD1C8D8}"/>
    <dataValidation type="list" allowBlank="1" showInputMessage="1" sqref="A22:B33" xr:uid="{170AE67A-F855-4B8E-8FC8-7EA624505A25}">
      <formula1>"交通空白地有償運送,福祉有償運送"</formula1>
    </dataValidation>
    <dataValidation type="list" allowBlank="1" showInputMessage="1" sqref="D10" xr:uid="{383132E1-2A28-4C56-BE08-68EE67B81DBB}">
      <formula1>"○"</formula1>
    </dataValidation>
  </dataValidations>
  <hyperlinks>
    <hyperlink ref="O1:Q1" location="交通空白!A1" display="目次へ" xr:uid="{FB572CFB-5DA2-486F-88BD-77EDF1DF01DE}"/>
  </hyperlinks>
  <pageMargins left="0.25" right="0.25" top="0.75" bottom="0.75" header="0.3" footer="0.3"/>
  <pageSetup paperSize="9" scale="8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27D9-56DD-425C-B326-1429E302832D}">
  <dimension ref="A1:J85"/>
  <sheetViews>
    <sheetView view="pageBreakPreview" zoomScale="85" zoomScaleNormal="100" zoomScaleSheetLayoutView="85" workbookViewId="0">
      <selection activeCell="C8" sqref="C8"/>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176"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t="s">
        <v>484</v>
      </c>
      <c r="D3" s="20" t="s">
        <v>35</v>
      </c>
      <c r="E3" s="289"/>
      <c r="F3" s="290"/>
    </row>
    <row r="4" spans="1:10" ht="20.100000000000001" customHeight="1" x14ac:dyDescent="0.2">
      <c r="A4" s="288"/>
      <c r="B4" s="28" t="s">
        <v>36</v>
      </c>
      <c r="C4" s="287" t="s">
        <v>485</v>
      </c>
      <c r="D4" s="287"/>
      <c r="E4" s="57">
        <v>61.1</v>
      </c>
      <c r="F4" s="178" t="s">
        <v>15</v>
      </c>
    </row>
    <row r="5" spans="1:10" ht="20.100000000000001" customHeight="1" x14ac:dyDescent="0.2">
      <c r="A5" s="288"/>
      <c r="B5" s="22" t="s">
        <v>37</v>
      </c>
      <c r="C5" s="284" t="s">
        <v>486</v>
      </c>
      <c r="D5" s="285"/>
      <c r="E5" s="285"/>
      <c r="F5" s="286"/>
    </row>
    <row r="6" spans="1:10" ht="20.100000000000001" customHeight="1" x14ac:dyDescent="0.2">
      <c r="A6" s="288"/>
      <c r="B6" s="22" t="s">
        <v>38</v>
      </c>
      <c r="C6" s="284" t="s">
        <v>487</v>
      </c>
      <c r="D6" s="285"/>
      <c r="E6" s="285"/>
      <c r="F6" s="286"/>
      <c r="G6" s="283"/>
      <c r="H6" s="283"/>
      <c r="I6" s="283"/>
      <c r="J6" s="283"/>
    </row>
    <row r="7" spans="1:10" ht="20.100000000000001" customHeight="1" x14ac:dyDescent="0.2">
      <c r="A7" s="288"/>
      <c r="B7" s="22" t="s">
        <v>14</v>
      </c>
      <c r="C7" s="284" t="s">
        <v>488</v>
      </c>
      <c r="D7" s="285"/>
      <c r="E7" s="285"/>
      <c r="F7" s="286"/>
    </row>
    <row r="8" spans="1:10" ht="20.100000000000001" customHeight="1" x14ac:dyDescent="0.2">
      <c r="A8" s="27"/>
      <c r="B8" s="21"/>
      <c r="C8" s="175"/>
      <c r="D8" s="175"/>
      <c r="E8" s="58"/>
      <c r="F8" s="17"/>
      <c r="G8" s="2"/>
    </row>
    <row r="9" spans="1:10" ht="20.100000000000001" customHeight="1" x14ac:dyDescent="0.2">
      <c r="A9" s="288">
        <v>2</v>
      </c>
      <c r="B9" s="20" t="s">
        <v>16</v>
      </c>
      <c r="C9" s="24"/>
      <c r="D9" s="20" t="s">
        <v>35</v>
      </c>
      <c r="E9" s="289"/>
      <c r="F9" s="290"/>
    </row>
    <row r="10" spans="1:10" ht="20.100000000000001" customHeight="1" x14ac:dyDescent="0.2">
      <c r="A10" s="288"/>
      <c r="B10" s="28" t="s">
        <v>36</v>
      </c>
      <c r="C10" s="287"/>
      <c r="D10" s="287"/>
      <c r="E10" s="57"/>
      <c r="F10" s="178"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175"/>
      <c r="D14" s="175"/>
      <c r="E14" s="58"/>
      <c r="F14" s="17"/>
      <c r="G14" s="2"/>
    </row>
    <row r="15" spans="1:10" ht="20.100000000000001" customHeight="1" x14ac:dyDescent="0.2">
      <c r="A15" s="288">
        <v>3</v>
      </c>
      <c r="B15" s="20" t="s">
        <v>16</v>
      </c>
      <c r="C15" s="24"/>
      <c r="D15" s="20" t="s">
        <v>35</v>
      </c>
      <c r="E15" s="289"/>
      <c r="F15" s="290"/>
    </row>
    <row r="16" spans="1:10" ht="20.100000000000001" customHeight="1" x14ac:dyDescent="0.2">
      <c r="A16" s="288"/>
      <c r="B16" s="28" t="s">
        <v>36</v>
      </c>
      <c r="C16" s="287"/>
      <c r="D16" s="287"/>
      <c r="E16" s="57"/>
      <c r="F16" s="178"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175"/>
      <c r="D20" s="175"/>
      <c r="E20" s="58"/>
      <c r="F20" s="17"/>
      <c r="G20" s="2"/>
    </row>
    <row r="21" spans="1:10" ht="20.100000000000001" customHeight="1" x14ac:dyDescent="0.2">
      <c r="A21" s="288">
        <v>4</v>
      </c>
      <c r="B21" s="20" t="s">
        <v>16</v>
      </c>
      <c r="C21" s="24" t="str">
        <f>$C$3</f>
        <v>決裁日</v>
      </c>
      <c r="D21" s="20" t="s">
        <v>35</v>
      </c>
      <c r="E21" s="289"/>
      <c r="F21" s="290"/>
    </row>
    <row r="22" spans="1:10" ht="20.100000000000001" customHeight="1" x14ac:dyDescent="0.2">
      <c r="A22" s="288"/>
      <c r="B22" s="28" t="s">
        <v>36</v>
      </c>
      <c r="C22" s="287"/>
      <c r="D22" s="287"/>
      <c r="E22" s="57"/>
      <c r="F22" s="178"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175"/>
      <c r="D26" s="175"/>
      <c r="E26" s="58"/>
      <c r="F26" s="17"/>
      <c r="G26" s="2"/>
    </row>
    <row r="27" spans="1:10" ht="20.100000000000001" customHeight="1" x14ac:dyDescent="0.2">
      <c r="A27" s="288">
        <v>5</v>
      </c>
      <c r="B27" s="20" t="s">
        <v>16</v>
      </c>
      <c r="C27" s="24" t="str">
        <f>$C$3</f>
        <v>決裁日</v>
      </c>
      <c r="D27" s="20" t="s">
        <v>35</v>
      </c>
      <c r="E27" s="289"/>
      <c r="F27" s="290"/>
    </row>
    <row r="28" spans="1:10" ht="20.100000000000001" customHeight="1" x14ac:dyDescent="0.2">
      <c r="A28" s="288"/>
      <c r="B28" s="28" t="s">
        <v>36</v>
      </c>
      <c r="C28" s="287"/>
      <c r="D28" s="287"/>
      <c r="E28" s="57"/>
      <c r="F28" s="178"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175"/>
      <c r="D32" s="175"/>
      <c r="E32" s="58"/>
      <c r="F32" s="17"/>
      <c r="G32" s="2"/>
    </row>
    <row r="33" spans="1:10" ht="20.100000000000001" customHeight="1" x14ac:dyDescent="0.2">
      <c r="A33" s="288">
        <v>6</v>
      </c>
      <c r="B33" s="20" t="s">
        <v>16</v>
      </c>
      <c r="C33" s="24" t="str">
        <f>$C$3</f>
        <v>決裁日</v>
      </c>
      <c r="D33" s="20" t="s">
        <v>35</v>
      </c>
      <c r="E33" s="289"/>
      <c r="F33" s="290"/>
      <c r="G33" s="177"/>
      <c r="H33" s="177"/>
      <c r="I33" s="177"/>
      <c r="J33" s="177"/>
    </row>
    <row r="34" spans="1:10" ht="20.100000000000001" customHeight="1" x14ac:dyDescent="0.2">
      <c r="A34" s="288"/>
      <c r="B34" s="28" t="s">
        <v>36</v>
      </c>
      <c r="C34" s="287"/>
      <c r="D34" s="287"/>
      <c r="E34" s="57"/>
      <c r="F34" s="178"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175"/>
      <c r="D38" s="175"/>
      <c r="E38" s="58"/>
      <c r="F38" s="17"/>
      <c r="G38" s="2"/>
    </row>
    <row r="39" spans="1:10" ht="20.100000000000001" customHeight="1" x14ac:dyDescent="0.2">
      <c r="A39" s="288">
        <v>7</v>
      </c>
      <c r="B39" s="20" t="s">
        <v>16</v>
      </c>
      <c r="C39" s="24" t="str">
        <f>$C$3</f>
        <v>決裁日</v>
      </c>
      <c r="D39" s="20" t="s">
        <v>35</v>
      </c>
      <c r="E39" s="289"/>
      <c r="F39" s="290"/>
    </row>
    <row r="40" spans="1:10" ht="20.100000000000001" customHeight="1" x14ac:dyDescent="0.2">
      <c r="A40" s="288"/>
      <c r="B40" s="28" t="s">
        <v>36</v>
      </c>
      <c r="C40" s="287"/>
      <c r="D40" s="287"/>
      <c r="E40" s="57"/>
      <c r="F40" s="178"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175"/>
      <c r="D44" s="175"/>
      <c r="E44" s="58"/>
      <c r="F44" s="17"/>
      <c r="G44" s="2"/>
    </row>
    <row r="45" spans="1:10" ht="20.100000000000001" customHeight="1" x14ac:dyDescent="0.2">
      <c r="A45" s="288">
        <v>8</v>
      </c>
      <c r="B45" s="20" t="s">
        <v>16</v>
      </c>
      <c r="C45" s="24" t="str">
        <f>$C$3</f>
        <v>決裁日</v>
      </c>
      <c r="D45" s="20" t="s">
        <v>35</v>
      </c>
      <c r="E45" s="289"/>
      <c r="F45" s="290"/>
      <c r="G45" s="282"/>
      <c r="H45" s="282"/>
      <c r="I45" s="282"/>
      <c r="J45" s="282"/>
    </row>
    <row r="46" spans="1:10" ht="20.100000000000001" customHeight="1" x14ac:dyDescent="0.2">
      <c r="A46" s="288"/>
      <c r="B46" s="28" t="s">
        <v>36</v>
      </c>
      <c r="C46" s="287"/>
      <c r="D46" s="287"/>
      <c r="E46" s="57"/>
      <c r="F46" s="178"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175"/>
      <c r="D50" s="175"/>
      <c r="E50" s="58"/>
      <c r="F50" s="17"/>
      <c r="G50" s="2"/>
    </row>
    <row r="51" spans="1:10" ht="20.100000000000001" customHeight="1" x14ac:dyDescent="0.2">
      <c r="A51" s="288">
        <v>9</v>
      </c>
      <c r="B51" s="20" t="s">
        <v>16</v>
      </c>
      <c r="C51" s="24" t="str">
        <f>$C$3</f>
        <v>決裁日</v>
      </c>
      <c r="D51" s="20" t="s">
        <v>35</v>
      </c>
      <c r="E51" s="289"/>
      <c r="F51" s="290"/>
    </row>
    <row r="52" spans="1:10" ht="20.100000000000001" customHeight="1" x14ac:dyDescent="0.2">
      <c r="A52" s="288"/>
      <c r="B52" s="28" t="s">
        <v>36</v>
      </c>
      <c r="C52" s="292"/>
      <c r="D52" s="292"/>
      <c r="E52" s="57"/>
      <c r="F52" s="178"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66"/>
      <c r="B56" s="21"/>
      <c r="C56" s="175"/>
      <c r="D56" s="175"/>
      <c r="E56" s="58"/>
      <c r="F56" s="17"/>
      <c r="G56" s="2"/>
    </row>
    <row r="57" spans="1:10" ht="20.100000000000001" customHeight="1" x14ac:dyDescent="0.2">
      <c r="A57" s="288">
        <v>10</v>
      </c>
      <c r="B57" s="20" t="s">
        <v>16</v>
      </c>
      <c r="C57" s="24" t="str">
        <f>$C$3</f>
        <v>決裁日</v>
      </c>
      <c r="D57" s="20" t="s">
        <v>35</v>
      </c>
      <c r="E57" s="289"/>
      <c r="F57" s="290"/>
    </row>
    <row r="58" spans="1:10" ht="20.100000000000001" customHeight="1" x14ac:dyDescent="0.2">
      <c r="A58" s="288"/>
      <c r="B58" s="28" t="s">
        <v>36</v>
      </c>
      <c r="C58" s="292"/>
      <c r="D58" s="292"/>
      <c r="E58" s="57"/>
      <c r="F58" s="178"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55"/>
      <c r="B62" s="55"/>
      <c r="C62" s="55"/>
      <c r="D62" s="55"/>
      <c r="E62" s="59"/>
      <c r="F62" s="55"/>
      <c r="G62" s="2"/>
    </row>
    <row r="63" spans="1:10" ht="20.100000000000001" customHeight="1" x14ac:dyDescent="0.2">
      <c r="A63" s="288">
        <v>11</v>
      </c>
      <c r="B63" s="20" t="s">
        <v>16</v>
      </c>
      <c r="C63" s="24" t="str">
        <f>$C$3</f>
        <v>決裁日</v>
      </c>
      <c r="D63" s="20" t="s">
        <v>35</v>
      </c>
      <c r="E63" s="289"/>
      <c r="F63" s="290"/>
      <c r="G63" s="282"/>
      <c r="H63" s="282"/>
      <c r="I63" s="282"/>
      <c r="J63" s="282"/>
    </row>
    <row r="64" spans="1:10" ht="20.100000000000001" customHeight="1" x14ac:dyDescent="0.2">
      <c r="A64" s="288"/>
      <c r="B64" s="28" t="s">
        <v>36</v>
      </c>
      <c r="C64" s="292"/>
      <c r="D64" s="292"/>
      <c r="E64" s="57"/>
      <c r="F64" s="178" t="s">
        <v>15</v>
      </c>
      <c r="G64" s="282"/>
      <c r="H64" s="282"/>
      <c r="I64" s="282"/>
      <c r="J64" s="282"/>
    </row>
    <row r="65" spans="1:10" ht="20.100000000000001" customHeight="1" x14ac:dyDescent="0.2">
      <c r="A65" s="288"/>
      <c r="B65" s="22" t="s">
        <v>37</v>
      </c>
      <c r="C65" s="284"/>
      <c r="D65" s="285"/>
      <c r="E65" s="285"/>
      <c r="F65" s="286"/>
    </row>
    <row r="66" spans="1:10" ht="20.100000000000001" customHeight="1" x14ac:dyDescent="0.2">
      <c r="A66" s="288"/>
      <c r="B66" s="22" t="s">
        <v>38</v>
      </c>
      <c r="C66" s="284"/>
      <c r="D66" s="285"/>
      <c r="E66" s="285"/>
      <c r="F66" s="286"/>
    </row>
    <row r="67" spans="1:10" ht="20.100000000000001" customHeight="1" x14ac:dyDescent="0.2">
      <c r="A67" s="288"/>
      <c r="B67" s="22" t="s">
        <v>14</v>
      </c>
      <c r="C67" s="284"/>
      <c r="D67" s="285"/>
      <c r="E67" s="285"/>
      <c r="F67" s="286"/>
      <c r="G67" s="282"/>
      <c r="H67" s="282"/>
      <c r="I67" s="282"/>
      <c r="J67" s="282"/>
    </row>
    <row r="68" spans="1:10" ht="20.100000000000001" customHeight="1" x14ac:dyDescent="0.2">
      <c r="A68" s="66"/>
      <c r="B68" s="21"/>
      <c r="C68" s="175"/>
      <c r="D68" s="175"/>
      <c r="E68" s="58"/>
      <c r="F68" s="17"/>
      <c r="G68" s="282"/>
      <c r="H68" s="282"/>
      <c r="I68" s="282"/>
      <c r="J68" s="282"/>
    </row>
    <row r="69" spans="1:10" ht="20.100000000000001" customHeight="1" x14ac:dyDescent="0.2">
      <c r="A69" s="288">
        <v>12</v>
      </c>
      <c r="B69" s="20" t="s">
        <v>16</v>
      </c>
      <c r="C69" s="24" t="str">
        <f>$C$3</f>
        <v>決裁日</v>
      </c>
      <c r="D69" s="20" t="s">
        <v>35</v>
      </c>
      <c r="E69" s="289"/>
      <c r="F69" s="290"/>
      <c r="G69" s="282"/>
      <c r="H69" s="282"/>
      <c r="I69" s="282"/>
      <c r="J69" s="282"/>
    </row>
    <row r="70" spans="1:10" ht="20.100000000000001" customHeight="1" x14ac:dyDescent="0.2">
      <c r="A70" s="288"/>
      <c r="B70" s="28" t="s">
        <v>36</v>
      </c>
      <c r="C70" s="292"/>
      <c r="D70" s="292"/>
      <c r="E70" s="57"/>
      <c r="F70" s="178" t="s">
        <v>15</v>
      </c>
    </row>
    <row r="71" spans="1:10" ht="20.100000000000001" customHeight="1" x14ac:dyDescent="0.2">
      <c r="A71" s="288"/>
      <c r="B71" s="22" t="s">
        <v>37</v>
      </c>
      <c r="C71" s="284"/>
      <c r="D71" s="285"/>
      <c r="E71" s="285"/>
      <c r="F71" s="286"/>
    </row>
    <row r="72" spans="1:10" ht="20.100000000000001" customHeight="1" x14ac:dyDescent="0.2">
      <c r="A72" s="288"/>
      <c r="B72" s="22" t="s">
        <v>38</v>
      </c>
      <c r="C72" s="284"/>
      <c r="D72" s="285"/>
      <c r="E72" s="285"/>
      <c r="F72" s="286"/>
    </row>
    <row r="73" spans="1:10" ht="20.100000000000001" customHeight="1" x14ac:dyDescent="0.2">
      <c r="A73" s="288"/>
      <c r="B73" s="22" t="s">
        <v>14</v>
      </c>
      <c r="C73" s="284"/>
      <c r="D73" s="285"/>
      <c r="E73" s="285"/>
      <c r="F73" s="286"/>
    </row>
    <row r="74" spans="1:10" ht="20.100000000000001" customHeight="1" x14ac:dyDescent="0.2">
      <c r="A74" s="55"/>
      <c r="B74" s="55"/>
      <c r="C74" s="55"/>
      <c r="D74" s="55"/>
      <c r="E74" s="59"/>
      <c r="F74" s="55"/>
      <c r="G74" s="2"/>
    </row>
    <row r="75" spans="1:10" ht="20.100000000000001" customHeight="1" x14ac:dyDescent="0.2">
      <c r="A75" s="288">
        <v>13</v>
      </c>
      <c r="B75" s="20" t="s">
        <v>16</v>
      </c>
      <c r="C75" s="24" t="str">
        <f>$C$3</f>
        <v>決裁日</v>
      </c>
      <c r="D75" s="20" t="s">
        <v>35</v>
      </c>
      <c r="E75" s="289"/>
      <c r="F75" s="290"/>
    </row>
    <row r="76" spans="1:10" ht="20.100000000000001" customHeight="1" x14ac:dyDescent="0.2">
      <c r="A76" s="288"/>
      <c r="B76" s="28" t="s">
        <v>36</v>
      </c>
      <c r="C76" s="292"/>
      <c r="D76" s="292"/>
      <c r="E76" s="57"/>
      <c r="F76" s="178" t="s">
        <v>15</v>
      </c>
    </row>
    <row r="77" spans="1:10" ht="20.100000000000001" customHeight="1" x14ac:dyDescent="0.2">
      <c r="A77" s="288"/>
      <c r="B77" s="22" t="s">
        <v>37</v>
      </c>
      <c r="C77" s="284"/>
      <c r="D77" s="285"/>
      <c r="E77" s="285"/>
      <c r="F77" s="286"/>
    </row>
    <row r="78" spans="1:10" ht="20.100000000000001" customHeight="1" x14ac:dyDescent="0.2">
      <c r="A78" s="288"/>
      <c r="B78" s="22" t="s">
        <v>38</v>
      </c>
      <c r="C78" s="284"/>
      <c r="D78" s="285"/>
      <c r="E78" s="285"/>
      <c r="F78" s="286"/>
    </row>
    <row r="79" spans="1:10" ht="20.100000000000001" customHeight="1" x14ac:dyDescent="0.2">
      <c r="A79" s="288"/>
      <c r="B79" s="22" t="s">
        <v>14</v>
      </c>
      <c r="C79" s="284"/>
      <c r="D79" s="285"/>
      <c r="E79" s="285"/>
      <c r="F79" s="286"/>
    </row>
    <row r="80" spans="1:10" ht="20.100000000000001" customHeight="1" x14ac:dyDescent="0.2">
      <c r="A80" s="66"/>
      <c r="B80" s="21"/>
      <c r="C80" s="175"/>
      <c r="D80" s="175"/>
      <c r="E80" s="58"/>
      <c r="F80" s="17"/>
    </row>
    <row r="81" spans="1:6" ht="20.100000000000001" customHeight="1" x14ac:dyDescent="0.2">
      <c r="A81" s="288">
        <v>14</v>
      </c>
      <c r="B81" s="20" t="s">
        <v>16</v>
      </c>
      <c r="C81" s="24" t="str">
        <f>$C$3</f>
        <v>決裁日</v>
      </c>
      <c r="D81" s="20" t="s">
        <v>35</v>
      </c>
      <c r="E81" s="289"/>
      <c r="F81" s="290"/>
    </row>
    <row r="82" spans="1:6" ht="20.100000000000001" customHeight="1" x14ac:dyDescent="0.2">
      <c r="A82" s="288"/>
      <c r="B82" s="28" t="s">
        <v>36</v>
      </c>
      <c r="C82" s="292"/>
      <c r="D82" s="292"/>
      <c r="E82" s="57"/>
      <c r="F82" s="178" t="s">
        <v>15</v>
      </c>
    </row>
    <row r="83" spans="1:6" ht="20.100000000000001" customHeight="1" x14ac:dyDescent="0.2">
      <c r="A83" s="288"/>
      <c r="B83" s="22" t="s">
        <v>37</v>
      </c>
      <c r="C83" s="284"/>
      <c r="D83" s="285"/>
      <c r="E83" s="285"/>
      <c r="F83" s="286"/>
    </row>
    <row r="84" spans="1:6" ht="20.100000000000001" customHeight="1" x14ac:dyDescent="0.2">
      <c r="A84" s="288"/>
      <c r="B84" s="22" t="s">
        <v>38</v>
      </c>
      <c r="C84" s="284"/>
      <c r="D84" s="285"/>
      <c r="E84" s="285"/>
      <c r="F84" s="286"/>
    </row>
    <row r="85" spans="1:6" ht="20.100000000000001" customHeight="1" x14ac:dyDescent="0.2">
      <c r="A85" s="288"/>
      <c r="B85" s="22" t="s">
        <v>14</v>
      </c>
      <c r="C85" s="284"/>
      <c r="D85" s="285"/>
      <c r="E85" s="285"/>
      <c r="F85" s="286"/>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7">
    <tabColor theme="6" tint="0.39997558519241921"/>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86</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45001</v>
      </c>
      <c r="E4" s="257"/>
      <c r="F4" s="257"/>
      <c r="G4" s="257"/>
      <c r="H4" s="257"/>
      <c r="I4" s="257"/>
      <c r="J4" s="257"/>
      <c r="K4" s="258"/>
    </row>
    <row r="5" spans="1:25" ht="30" customHeight="1" x14ac:dyDescent="0.2">
      <c r="A5" s="238" t="s">
        <v>34</v>
      </c>
      <c r="B5" s="239"/>
      <c r="C5" s="239"/>
      <c r="D5" s="256">
        <f>VLOOKUP($D$2,交通空白!$B$4:$U$28,4,FALSE)</f>
        <v>46112</v>
      </c>
      <c r="E5" s="257"/>
      <c r="F5" s="257"/>
      <c r="G5" s="257"/>
      <c r="H5" s="257"/>
      <c r="I5" s="257"/>
      <c r="J5" s="257"/>
      <c r="K5" s="258"/>
      <c r="L5" s="1" t="s">
        <v>40</v>
      </c>
    </row>
    <row r="6" spans="1:25" ht="30" customHeight="1" x14ac:dyDescent="0.2">
      <c r="A6" s="238" t="s">
        <v>24</v>
      </c>
      <c r="B6" s="239"/>
      <c r="C6" s="239"/>
      <c r="D6" s="256" t="str">
        <f>VLOOKUP($D$2,交通空白!$B$4:$U$28,5,FALSE)</f>
        <v>社会福祉法人　幌加内町社会福祉協議会</v>
      </c>
      <c r="E6" s="257"/>
      <c r="F6" s="257"/>
      <c r="G6" s="257"/>
      <c r="H6" s="257"/>
      <c r="I6" s="257"/>
      <c r="J6" s="257"/>
      <c r="K6" s="258"/>
    </row>
    <row r="7" spans="1:25" ht="30" customHeight="1" x14ac:dyDescent="0.2">
      <c r="A7" s="238" t="s">
        <v>9</v>
      </c>
      <c r="B7" s="239"/>
      <c r="C7" s="239"/>
      <c r="D7" s="256" t="str">
        <f>VLOOKUP($D$2,交通空白!$B$4:$U$28,6,FALSE)</f>
        <v>会長　南谷　幸夫</v>
      </c>
      <c r="E7" s="257"/>
      <c r="F7" s="257"/>
      <c r="G7" s="257"/>
      <c r="H7" s="257"/>
      <c r="I7" s="257"/>
      <c r="J7" s="257"/>
      <c r="K7" s="258"/>
    </row>
    <row r="8" spans="1:25" ht="30" customHeight="1" x14ac:dyDescent="0.2">
      <c r="A8" s="238" t="s">
        <v>25</v>
      </c>
      <c r="B8" s="239"/>
      <c r="C8" s="239"/>
      <c r="D8" s="256" t="str">
        <f>VLOOKUP($D$2,交通空白!$B$4:$U$28,8,FALSE)</f>
        <v>雨竜郡幌加内町字親和４５９６番地３</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社会福祉法人幌加内町社会福祉協議会</v>
      </c>
      <c r="E12" s="271"/>
      <c r="F12" s="272" t="str">
        <f>VLOOKUP($D$2,交通空白!$B$4:$U$28,10,FALSE)</f>
        <v>北海道雨竜郡幌加内町字親和4596番地3</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幌加内町</v>
      </c>
      <c r="E14" s="240"/>
      <c r="F14" s="240"/>
      <c r="G14" s="240"/>
      <c r="H14" s="240"/>
      <c r="I14" s="240"/>
      <c r="J14" s="240"/>
      <c r="K14" s="241"/>
      <c r="O14" s="45"/>
      <c r="X14" s="45"/>
      <c r="Y14"/>
    </row>
    <row r="15" spans="1:25" ht="40.35" customHeight="1" x14ac:dyDescent="0.2">
      <c r="A15" s="253" t="s">
        <v>21</v>
      </c>
      <c r="B15" s="254"/>
      <c r="C15" s="254"/>
      <c r="D15" s="363" t="str">
        <f>VLOOKUP($D$2,交通空白!$B$4:$U$28,18,FALSE)</f>
        <v>社会福祉法人幌加内町社会福祉協議会の会員であって、施行規則第49条第2号に規定する当該地域内の住民及びその親族、当該地域内に存する官公庁、病院その他の公共的施設を利用する者、その他当該地域において日常生活に必要な用務を反復継続して行う必要がある者。</v>
      </c>
      <c r="E15" s="364"/>
      <c r="F15" s="364"/>
      <c r="G15" s="364"/>
      <c r="H15" s="364"/>
      <c r="I15" s="364"/>
      <c r="J15" s="364"/>
      <c r="K15" s="365"/>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社会福祉法人幌加内町社会福祉協議会</v>
      </c>
      <c r="D22" s="227"/>
      <c r="E22" s="6"/>
      <c r="F22" s="6"/>
      <c r="G22" s="6"/>
      <c r="H22" s="6"/>
      <c r="I22" s="6"/>
      <c r="J22" s="6"/>
      <c r="K22" s="130"/>
    </row>
    <row r="23" spans="1:24" ht="14.4" x14ac:dyDescent="0.2">
      <c r="A23" s="222"/>
      <c r="B23" s="223"/>
      <c r="C23" s="228"/>
      <c r="D23" s="229"/>
      <c r="E23" s="5">
        <f>VLOOKUP($D$2,交通空白!$B:$BU,21,FALSE)</f>
        <v>0</v>
      </c>
      <c r="F23" s="5">
        <f>VLOOKUP($D$2,交通空白!$B:$BU,23,FALSE)</f>
        <v>3</v>
      </c>
      <c r="G23" s="5">
        <f>VLOOKUP($D$2,交通空白!$B:$BU,25,FALSE)</f>
        <v>0</v>
      </c>
      <c r="H23" s="5">
        <f>VLOOKUP($D$2,交通空白!$B:$BU,27,FALSE)</f>
        <v>0</v>
      </c>
      <c r="I23" s="5">
        <f>VLOOKUP($D$2,交通空白!$B:$BU,29,FALSE)</f>
        <v>1</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3</v>
      </c>
      <c r="G35" s="5">
        <f t="shared" si="0"/>
        <v>0</v>
      </c>
      <c r="H35" s="5">
        <f t="shared" si="0"/>
        <v>0</v>
      </c>
      <c r="I35" s="5">
        <f t="shared" si="0"/>
        <v>1</v>
      </c>
      <c r="J35" s="5">
        <f t="shared" si="0"/>
        <v>0</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0">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O1:Q1"/>
    <mergeCell ref="J16:K16"/>
    <mergeCell ref="D17:E17"/>
    <mergeCell ref="F17:G17"/>
    <mergeCell ref="H17:I17"/>
    <mergeCell ref="J17:K17"/>
    <mergeCell ref="D16:E16"/>
    <mergeCell ref="F16:G16"/>
    <mergeCell ref="H16:I16"/>
    <mergeCell ref="A34:B36"/>
    <mergeCell ref="C34:D36"/>
    <mergeCell ref="A22:B27"/>
    <mergeCell ref="C22:D24"/>
    <mergeCell ref="C25:D27"/>
    <mergeCell ref="A28:B33"/>
    <mergeCell ref="C28:D30"/>
    <mergeCell ref="C31:D33"/>
    <mergeCell ref="A14:C14"/>
    <mergeCell ref="A18:C18"/>
    <mergeCell ref="D18:G18"/>
    <mergeCell ref="H18:K18"/>
    <mergeCell ref="A19:B21"/>
    <mergeCell ref="C19:D21"/>
    <mergeCell ref="E19:K19"/>
    <mergeCell ref="D14:G14"/>
    <mergeCell ref="H14:K14"/>
    <mergeCell ref="A15:C15"/>
    <mergeCell ref="A16:C17"/>
    <mergeCell ref="D15:K15"/>
  </mergeCells>
  <phoneticPr fontId="5"/>
  <dataValidations count="3">
    <dataValidation type="list" allowBlank="1" showInputMessage="1" sqref="D10" xr:uid="{00000000-0002-0000-2D00-000000000000}">
      <formula1>"○"</formula1>
    </dataValidation>
    <dataValidation type="list" allowBlank="1" showInputMessage="1" sqref="A22:B33" xr:uid="{00000000-0002-0000-2D00-000001000000}">
      <formula1>"交通空白地有償運送,福祉有償運送"</formula1>
    </dataValidation>
    <dataValidation allowBlank="1" showInputMessage="1" sqref="D2:K2" xr:uid="{00000000-0002-0000-2D00-000002000000}"/>
  </dataValidations>
  <hyperlinks>
    <hyperlink ref="O1:Q1" location="交通空白!A1" display="目次へ" xr:uid="{00000000-0004-0000-2D00-000000000000}"/>
  </hyperlinks>
  <pageMargins left="0.25" right="0.25" top="0.75" bottom="0.75" header="0.3" footer="0.3"/>
  <pageSetup paperSize="9" scale="8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39997558519241921"/>
  </sheetPr>
  <dimension ref="A1"/>
  <sheetViews>
    <sheetView workbookViewId="0"/>
  </sheetViews>
  <sheetFormatPr defaultRowHeight="13.2" x14ac:dyDescent="0.2"/>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59999389629810485"/>
  </sheetPr>
  <dimension ref="A1:J43"/>
  <sheetViews>
    <sheetView view="pageBreakPreview" zoomScale="70" zoomScaleNormal="100" zoomScaleSheetLayoutView="70" workbookViewId="0">
      <selection activeCell="D15" sqref="D15:G15"/>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0" customWidth="1"/>
    <col min="6" max="6" width="3.6640625" style="48"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41990</v>
      </c>
      <c r="D3" s="20" t="s">
        <v>35</v>
      </c>
      <c r="E3" s="306"/>
      <c r="F3" s="307"/>
    </row>
    <row r="4" spans="1:10" ht="20.100000000000001" customHeight="1" x14ac:dyDescent="0.2">
      <c r="A4" s="288"/>
      <c r="B4" s="28" t="s">
        <v>36</v>
      </c>
      <c r="C4" s="287" t="s">
        <v>253</v>
      </c>
      <c r="D4" s="287"/>
      <c r="E4" s="57">
        <v>26.8</v>
      </c>
      <c r="F4" s="46" t="s">
        <v>15</v>
      </c>
    </row>
    <row r="5" spans="1:10" ht="20.100000000000001" customHeight="1" x14ac:dyDescent="0.2">
      <c r="A5" s="288"/>
      <c r="B5" s="22" t="s">
        <v>37</v>
      </c>
      <c r="C5" s="284" t="s">
        <v>254</v>
      </c>
      <c r="D5" s="285"/>
      <c r="E5" s="285"/>
      <c r="F5" s="286"/>
    </row>
    <row r="6" spans="1:10" ht="20.100000000000001" customHeight="1" x14ac:dyDescent="0.2">
      <c r="A6" s="288"/>
      <c r="B6" s="22" t="s">
        <v>38</v>
      </c>
      <c r="C6" s="284" t="s">
        <v>254</v>
      </c>
      <c r="D6" s="285"/>
      <c r="E6" s="285"/>
      <c r="F6" s="286"/>
      <c r="G6" s="309"/>
      <c r="H6" s="283"/>
      <c r="I6" s="283"/>
      <c r="J6" s="283"/>
    </row>
    <row r="7" spans="1:10" ht="20.100000000000001" customHeight="1" x14ac:dyDescent="0.2">
      <c r="A7" s="288"/>
      <c r="B7" s="22" t="s">
        <v>14</v>
      </c>
      <c r="C7" s="284" t="s">
        <v>255</v>
      </c>
      <c r="D7" s="285"/>
      <c r="E7" s="285"/>
      <c r="F7" s="286"/>
    </row>
    <row r="8" spans="1:10" ht="20.100000000000001" customHeight="1" x14ac:dyDescent="0.2">
      <c r="A8" s="27"/>
      <c r="B8" s="21"/>
      <c r="C8" s="47"/>
      <c r="D8" s="47"/>
      <c r="E8" s="58"/>
      <c r="F8" s="17"/>
      <c r="G8" s="2"/>
    </row>
    <row r="9" spans="1:10" ht="20.100000000000001" customHeight="1" x14ac:dyDescent="0.2">
      <c r="A9" s="288">
        <v>2</v>
      </c>
      <c r="B9" s="20" t="s">
        <v>16</v>
      </c>
      <c r="C9" s="24"/>
      <c r="D9" s="20" t="s">
        <v>35</v>
      </c>
      <c r="E9" s="306"/>
      <c r="F9" s="307"/>
    </row>
    <row r="10" spans="1:10" ht="20.100000000000001" customHeight="1" x14ac:dyDescent="0.2">
      <c r="A10" s="288"/>
      <c r="B10" s="28" t="s">
        <v>36</v>
      </c>
      <c r="C10" s="287"/>
      <c r="D10" s="287"/>
      <c r="E10" s="57"/>
      <c r="F10" s="46" t="s">
        <v>15</v>
      </c>
    </row>
    <row r="11" spans="1:10" ht="20.100000000000001" customHeight="1" x14ac:dyDescent="0.2">
      <c r="A11" s="288"/>
      <c r="B11" s="22" t="s">
        <v>37</v>
      </c>
      <c r="C11" s="284"/>
      <c r="D11" s="285"/>
      <c r="E11" s="285"/>
      <c r="F11" s="286"/>
      <c r="G11" s="282"/>
      <c r="H11" s="282"/>
      <c r="I11" s="282"/>
      <c r="J11" s="282"/>
    </row>
    <row r="12" spans="1:10" ht="20.100000000000001" customHeight="1" x14ac:dyDescent="0.2">
      <c r="A12" s="288"/>
      <c r="B12" s="22" t="s">
        <v>38</v>
      </c>
      <c r="C12" s="284"/>
      <c r="D12" s="285"/>
      <c r="E12" s="285"/>
      <c r="F12" s="286"/>
      <c r="G12" s="15"/>
    </row>
    <row r="13" spans="1:10" ht="20.100000000000001" customHeight="1" x14ac:dyDescent="0.2">
      <c r="A13" s="288"/>
      <c r="B13" s="22" t="s">
        <v>14</v>
      </c>
      <c r="C13" s="284"/>
      <c r="D13" s="285"/>
      <c r="E13" s="285"/>
      <c r="F13" s="286"/>
    </row>
    <row r="14" spans="1:10" ht="20.100000000000001" customHeight="1" x14ac:dyDescent="0.2">
      <c r="A14" s="26"/>
      <c r="B14" s="21"/>
      <c r="C14" s="47"/>
      <c r="D14" s="47"/>
      <c r="E14" s="58"/>
      <c r="F14" s="17"/>
      <c r="G14" s="2"/>
    </row>
    <row r="15" spans="1:10" ht="20.100000000000001" customHeight="1" x14ac:dyDescent="0.2">
      <c r="A15" s="288">
        <v>3</v>
      </c>
      <c r="B15" s="20" t="s">
        <v>16</v>
      </c>
      <c r="C15" s="24"/>
      <c r="D15" s="20" t="s">
        <v>35</v>
      </c>
      <c r="E15" s="306"/>
      <c r="F15" s="307"/>
    </row>
    <row r="16" spans="1:10" ht="20.100000000000001" customHeight="1" x14ac:dyDescent="0.2">
      <c r="A16" s="288"/>
      <c r="B16" s="28" t="s">
        <v>36</v>
      </c>
      <c r="C16" s="287"/>
      <c r="D16" s="287"/>
      <c r="E16" s="57"/>
      <c r="F16" s="46" t="s">
        <v>15</v>
      </c>
    </row>
    <row r="17" spans="1:10" ht="20.100000000000001" customHeight="1" x14ac:dyDescent="0.2">
      <c r="A17" s="288"/>
      <c r="B17" s="22" t="s">
        <v>37</v>
      </c>
      <c r="C17" s="284"/>
      <c r="D17" s="285"/>
      <c r="E17" s="285"/>
      <c r="F17" s="286"/>
      <c r="G17" s="282"/>
      <c r="H17" s="282"/>
      <c r="I17" s="282"/>
      <c r="J17" s="282"/>
    </row>
    <row r="18" spans="1:10" ht="20.100000000000001" customHeight="1" x14ac:dyDescent="0.2">
      <c r="A18" s="288"/>
      <c r="B18" s="22" t="s">
        <v>38</v>
      </c>
      <c r="C18" s="284"/>
      <c r="D18" s="285"/>
      <c r="E18" s="285"/>
      <c r="F18" s="286"/>
      <c r="G18" s="15"/>
    </row>
    <row r="19" spans="1:10" ht="20.100000000000001" customHeight="1" x14ac:dyDescent="0.2">
      <c r="A19" s="288"/>
      <c r="B19" s="22" t="s">
        <v>14</v>
      </c>
      <c r="C19" s="284"/>
      <c r="D19" s="285"/>
      <c r="E19" s="285"/>
      <c r="F19" s="286"/>
    </row>
    <row r="20" spans="1:10" ht="20.100000000000001" customHeight="1" x14ac:dyDescent="0.2">
      <c r="A20" s="26"/>
      <c r="B20" s="21"/>
      <c r="C20" s="47"/>
      <c r="D20" s="47"/>
      <c r="E20" s="58"/>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308"/>
      <c r="D22" s="308"/>
      <c r="E22" s="57"/>
      <c r="F22" s="46"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47"/>
      <c r="D26" s="47"/>
      <c r="E26" s="58"/>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308"/>
      <c r="D28" s="308"/>
      <c r="E28" s="57"/>
      <c r="F28" s="46"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47"/>
      <c r="D32" s="47"/>
      <c r="E32" s="58"/>
      <c r="F32" s="17"/>
      <c r="G32" s="2"/>
    </row>
    <row r="33" spans="1:10" ht="20.100000000000001" customHeight="1" x14ac:dyDescent="0.2">
      <c r="A33" s="288">
        <v>6</v>
      </c>
      <c r="B33" s="20" t="s">
        <v>16</v>
      </c>
      <c r="C33" s="24"/>
      <c r="D33" s="20" t="s">
        <v>35</v>
      </c>
      <c r="E33" s="306"/>
      <c r="F33" s="307"/>
      <c r="G33" s="49"/>
      <c r="H33" s="49"/>
      <c r="I33" s="49"/>
      <c r="J33" s="49"/>
    </row>
    <row r="34" spans="1:10" ht="20.100000000000001" customHeight="1" x14ac:dyDescent="0.2">
      <c r="A34" s="288"/>
      <c r="B34" s="28" t="s">
        <v>36</v>
      </c>
      <c r="C34" s="308"/>
      <c r="D34" s="308"/>
      <c r="E34" s="57"/>
      <c r="F34" s="46"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47"/>
      <c r="D38" s="47"/>
      <c r="E38" s="58"/>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308"/>
      <c r="D40" s="308"/>
      <c r="E40" s="57"/>
      <c r="F40" s="46"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sheetData>
  <mergeCells count="53">
    <mergeCell ref="G42:J42"/>
    <mergeCell ref="C43:F43"/>
    <mergeCell ref="G43:J43"/>
    <mergeCell ref="A39:A43"/>
    <mergeCell ref="E39:F39"/>
    <mergeCell ref="C40:D40"/>
    <mergeCell ref="C41:F41"/>
    <mergeCell ref="C42:F42"/>
    <mergeCell ref="G36:J36"/>
    <mergeCell ref="C37:F37"/>
    <mergeCell ref="G37:J37"/>
    <mergeCell ref="A27:A31"/>
    <mergeCell ref="E27:F27"/>
    <mergeCell ref="C28:D28"/>
    <mergeCell ref="C29:F29"/>
    <mergeCell ref="C30:F30"/>
    <mergeCell ref="G30:J30"/>
    <mergeCell ref="C31:F31"/>
    <mergeCell ref="A33:A37"/>
    <mergeCell ref="E33:F33"/>
    <mergeCell ref="C34:D34"/>
    <mergeCell ref="C35:F35"/>
    <mergeCell ref="C36:F36"/>
    <mergeCell ref="A15:A19"/>
    <mergeCell ref="E15:F15"/>
    <mergeCell ref="C16:D16"/>
    <mergeCell ref="C17:F17"/>
    <mergeCell ref="G17:J17"/>
    <mergeCell ref="C18:F18"/>
    <mergeCell ref="C19:F19"/>
    <mergeCell ref="A21:A25"/>
    <mergeCell ref="E21:F21"/>
    <mergeCell ref="C22:D22"/>
    <mergeCell ref="C23:F23"/>
    <mergeCell ref="G6:J6"/>
    <mergeCell ref="C7:F7"/>
    <mergeCell ref="A9:A13"/>
    <mergeCell ref="E9:F9"/>
    <mergeCell ref="C10:D10"/>
    <mergeCell ref="C11:F11"/>
    <mergeCell ref="G11:J11"/>
    <mergeCell ref="C12:F12"/>
    <mergeCell ref="C13:F13"/>
    <mergeCell ref="G23:J23"/>
    <mergeCell ref="C24:F24"/>
    <mergeCell ref="C25:F25"/>
    <mergeCell ref="E1:F1"/>
    <mergeCell ref="A2:F2"/>
    <mergeCell ref="A3:A7"/>
    <mergeCell ref="E3:F3"/>
    <mergeCell ref="C4:D4"/>
    <mergeCell ref="C5:F5"/>
    <mergeCell ref="C6:F6"/>
  </mergeCells>
  <phoneticPr fontId="5"/>
  <pageMargins left="0.25" right="0.25" top="0.75" bottom="0.75" header="0.3" footer="0.3"/>
  <pageSetup paperSize="9" scale="94" orientation="portrait" blackAndWhite="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8">
    <tabColor theme="6" tint="0.39997558519241921"/>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87</v>
      </c>
      <c r="E2" s="280"/>
      <c r="F2" s="280"/>
      <c r="G2" s="280"/>
      <c r="H2" s="280"/>
      <c r="I2" s="280"/>
      <c r="J2" s="280"/>
      <c r="K2" s="281"/>
      <c r="L2" s="1" t="s">
        <v>58</v>
      </c>
    </row>
    <row r="3" spans="1:25" ht="30" customHeight="1" x14ac:dyDescent="0.2">
      <c r="A3" s="238" t="s">
        <v>10</v>
      </c>
      <c r="B3" s="239"/>
      <c r="C3" s="239"/>
      <c r="D3" s="256">
        <f>VLOOKUP($D$2,交通空白!$B$4:$U$28,2,FALSE)</f>
        <v>39890</v>
      </c>
      <c r="E3" s="257"/>
      <c r="F3" s="257"/>
      <c r="G3" s="257"/>
      <c r="H3" s="257"/>
      <c r="I3" s="257"/>
      <c r="J3" s="257"/>
      <c r="K3" s="258"/>
    </row>
    <row r="4" spans="1:25" ht="30" customHeight="1" x14ac:dyDescent="0.2">
      <c r="A4" s="238" t="s">
        <v>1</v>
      </c>
      <c r="B4" s="239"/>
      <c r="C4" s="239"/>
      <c r="D4" s="256">
        <f>VLOOKUP($D$2,交通空白!$B$4:$U$28,3,FALSE)</f>
        <v>44991</v>
      </c>
      <c r="E4" s="257"/>
      <c r="F4" s="257"/>
      <c r="G4" s="257"/>
      <c r="H4" s="257"/>
      <c r="I4" s="257"/>
      <c r="J4" s="257"/>
      <c r="K4" s="258"/>
    </row>
    <row r="5" spans="1:25" ht="30" customHeight="1" x14ac:dyDescent="0.2">
      <c r="A5" s="238" t="s">
        <v>34</v>
      </c>
      <c r="B5" s="239"/>
      <c r="C5" s="239"/>
      <c r="D5" s="256">
        <f>VLOOKUP($D$2,交通空白!$B$4:$U$28,4,FALSE)</f>
        <v>46112</v>
      </c>
      <c r="E5" s="257"/>
      <c r="F5" s="257"/>
      <c r="G5" s="257"/>
      <c r="H5" s="257"/>
      <c r="I5" s="257"/>
      <c r="J5" s="257"/>
      <c r="K5" s="258"/>
      <c r="L5" s="1" t="s">
        <v>40</v>
      </c>
    </row>
    <row r="6" spans="1:25" ht="30" customHeight="1" x14ac:dyDescent="0.2">
      <c r="A6" s="238" t="s">
        <v>24</v>
      </c>
      <c r="B6" s="239"/>
      <c r="C6" s="239"/>
      <c r="D6" s="256" t="str">
        <f>VLOOKUP($D$2,交通空白!$B$4:$U$28,5,FALSE)</f>
        <v>社会福祉法人　占冠村社会福祉協議会</v>
      </c>
      <c r="E6" s="257"/>
      <c r="F6" s="257"/>
      <c r="G6" s="257"/>
      <c r="H6" s="257"/>
      <c r="I6" s="257"/>
      <c r="J6" s="257"/>
      <c r="K6" s="258"/>
    </row>
    <row r="7" spans="1:25" ht="30" customHeight="1" x14ac:dyDescent="0.2">
      <c r="A7" s="238" t="s">
        <v>9</v>
      </c>
      <c r="B7" s="239"/>
      <c r="C7" s="239"/>
      <c r="D7" s="256" t="str">
        <f>VLOOKUP($D$2,交通空白!$B$4:$U$28,6,FALSE)</f>
        <v>会長　山下　由美子</v>
      </c>
      <c r="E7" s="257"/>
      <c r="F7" s="257"/>
      <c r="G7" s="257"/>
      <c r="H7" s="257"/>
      <c r="I7" s="257"/>
      <c r="J7" s="257"/>
      <c r="K7" s="258"/>
    </row>
    <row r="8" spans="1:25" ht="30" customHeight="1" x14ac:dyDescent="0.2">
      <c r="A8" s="238" t="s">
        <v>25</v>
      </c>
      <c r="B8" s="239"/>
      <c r="C8" s="239"/>
      <c r="D8" s="256" t="str">
        <f>VLOOKUP($D$2,交通空白!$B$4:$U$28,8,FALSE)</f>
        <v>勇払郡占冠村字シムカプ原野５６番２１</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社会福祉法人　占冠村社会福祉協議会</v>
      </c>
      <c r="E12" s="271"/>
      <c r="F12" s="272" t="str">
        <f>VLOOKUP($D$2,交通空白!$B$4:$U$28,10,FALSE)</f>
        <v>勇払郡占冠村字シムカプ原野５６番２１</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占冠村</v>
      </c>
      <c r="E14" s="240"/>
      <c r="F14" s="240"/>
      <c r="G14" s="240"/>
      <c r="H14" s="240"/>
      <c r="I14" s="240"/>
      <c r="J14" s="240"/>
      <c r="K14" s="241"/>
      <c r="O14" s="45"/>
      <c r="X14" s="45"/>
      <c r="Y14"/>
    </row>
    <row r="15" spans="1:25" ht="50.25" customHeight="1" x14ac:dyDescent="0.2">
      <c r="A15" s="253" t="s">
        <v>21</v>
      </c>
      <c r="B15" s="254"/>
      <c r="C15" s="254"/>
      <c r="D15" s="363" t="str">
        <f>VLOOKUP($D$2,交通空白!$B$4:$U$28,18,FALSE)</f>
        <v>社会福祉法人占冠村社会福祉協議会の会員であって、施行規則第49条第2号に規定する者及び「占冠村ケア会議」において移動が困難であると認められた者及びその親族、付添人が、当該地域内に存する官公庁、病院その他の公共的施設を利用する場合。その他当該地域において日常生活に必要な用務を行う必要がある場合。村外の医療施設・介護施設等に通院又は入退院する場合。</v>
      </c>
      <c r="E15" s="364"/>
      <c r="F15" s="364"/>
      <c r="G15" s="364"/>
      <c r="H15" s="364"/>
      <c r="I15" s="364"/>
      <c r="J15" s="364"/>
      <c r="K15" s="365"/>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39.9"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社会福祉法人　占冠村社会福祉協議会</v>
      </c>
      <c r="D22" s="227"/>
      <c r="E22" s="6"/>
      <c r="F22" s="6"/>
      <c r="G22" s="6"/>
      <c r="H22" s="6"/>
      <c r="I22" s="6"/>
      <c r="J22" s="6"/>
      <c r="K22" s="130"/>
    </row>
    <row r="23" spans="1:24" ht="14.4" x14ac:dyDescent="0.2">
      <c r="A23" s="222"/>
      <c r="B23" s="223"/>
      <c r="C23" s="228"/>
      <c r="D23" s="229"/>
      <c r="E23" s="5">
        <f>VLOOKUP($D$2,交通空白!$B:$BU,21,FALSE)</f>
        <v>0</v>
      </c>
      <c r="F23" s="5">
        <f>VLOOKUP($D$2,交通空白!$B:$BU,23,FALSE)</f>
        <v>3</v>
      </c>
      <c r="G23" s="5">
        <f>VLOOKUP($D$2,交通空白!$B:$BU,25,FALSE)</f>
        <v>0</v>
      </c>
      <c r="H23" s="5">
        <f>VLOOKUP($D$2,交通空白!$B:$BU,27,FALSE)</f>
        <v>0</v>
      </c>
      <c r="I23" s="5">
        <f>VLOOKUP($D$2,交通空白!$B:$BU,29,FALSE)</f>
        <v>1</v>
      </c>
      <c r="J23" s="5">
        <f>VLOOKUP($D$2,交通空白!$B:$BU,31,FALSE)</f>
        <v>0</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3</v>
      </c>
      <c r="G35" s="5">
        <f t="shared" si="0"/>
        <v>0</v>
      </c>
      <c r="H35" s="5">
        <f t="shared" si="0"/>
        <v>0</v>
      </c>
      <c r="I35" s="5">
        <f t="shared" si="0"/>
        <v>1</v>
      </c>
      <c r="J35" s="5">
        <f t="shared" si="0"/>
        <v>0</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0">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O1:Q1"/>
    <mergeCell ref="J16:K16"/>
    <mergeCell ref="D17:E17"/>
    <mergeCell ref="F17:G17"/>
    <mergeCell ref="H17:I17"/>
    <mergeCell ref="J17:K17"/>
    <mergeCell ref="D16:E16"/>
    <mergeCell ref="F16:G16"/>
    <mergeCell ref="H16:I16"/>
    <mergeCell ref="A34:B36"/>
    <mergeCell ref="C34:D36"/>
    <mergeCell ref="A22:B27"/>
    <mergeCell ref="C22:D24"/>
    <mergeCell ref="C25:D27"/>
    <mergeCell ref="A28:B33"/>
    <mergeCell ref="C28:D30"/>
    <mergeCell ref="C31:D33"/>
    <mergeCell ref="A14:C14"/>
    <mergeCell ref="A18:C18"/>
    <mergeCell ref="D18:G18"/>
    <mergeCell ref="H18:K18"/>
    <mergeCell ref="A19:B21"/>
    <mergeCell ref="C19:D21"/>
    <mergeCell ref="E19:K19"/>
    <mergeCell ref="D14:G14"/>
    <mergeCell ref="H14:K14"/>
    <mergeCell ref="A15:C15"/>
    <mergeCell ref="A16:C17"/>
    <mergeCell ref="D15:K15"/>
  </mergeCells>
  <phoneticPr fontId="5"/>
  <dataValidations count="3">
    <dataValidation allowBlank="1" showInputMessage="1" sqref="D2:K2" xr:uid="{00000000-0002-0000-2F00-000000000000}"/>
    <dataValidation type="list" allowBlank="1" showInputMessage="1" sqref="A22:B33" xr:uid="{00000000-0002-0000-2F00-000001000000}">
      <formula1>"交通空白地有償運送,福祉有償運送"</formula1>
    </dataValidation>
    <dataValidation type="list" allowBlank="1" showInputMessage="1" sqref="D10" xr:uid="{00000000-0002-0000-2F00-000002000000}">
      <formula1>"○"</formula1>
    </dataValidation>
  </dataValidations>
  <hyperlinks>
    <hyperlink ref="O1:Q1" location="交通空白!A1" display="目次へ" xr:uid="{00000000-0004-0000-2F00-000000000000}"/>
  </hyperlinks>
  <pageMargins left="0.25" right="0.25" top="0.75" bottom="0.75" header="0.3" footer="0.3"/>
  <pageSetup paperSize="9" scale="8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3.2" x14ac:dyDescent="0.2"/>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59999389629810485"/>
  </sheetPr>
  <dimension ref="A1:Y38"/>
  <sheetViews>
    <sheetView view="pageBreakPreview" topLeftCell="A6" zoomScale="70" zoomScaleNormal="100" zoomScaleSheetLayoutView="70" workbookViewId="0">
      <selection activeCell="D14" sqref="D14:G14"/>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171</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45212</v>
      </c>
      <c r="E4" s="257"/>
      <c r="F4" s="257"/>
      <c r="G4" s="257"/>
      <c r="H4" s="257"/>
      <c r="I4" s="257"/>
      <c r="J4" s="257"/>
      <c r="K4" s="258"/>
    </row>
    <row r="5" spans="1:25" ht="30" customHeight="1" x14ac:dyDescent="0.2">
      <c r="A5" s="238" t="s">
        <v>34</v>
      </c>
      <c r="B5" s="239"/>
      <c r="C5" s="239"/>
      <c r="D5" s="256">
        <f>VLOOKUP($D$2,交通空白!$B$4:$U$28,4,FALSE)</f>
        <v>45199</v>
      </c>
      <c r="E5" s="257"/>
      <c r="F5" s="257"/>
      <c r="G5" s="257"/>
      <c r="H5" s="257"/>
      <c r="I5" s="257"/>
      <c r="J5" s="257"/>
      <c r="K5" s="258"/>
      <c r="L5" s="1" t="s">
        <v>40</v>
      </c>
    </row>
    <row r="6" spans="1:25" ht="30" customHeight="1" x14ac:dyDescent="0.2">
      <c r="A6" s="238" t="s">
        <v>24</v>
      </c>
      <c r="B6" s="239"/>
      <c r="C6" s="239"/>
      <c r="D6" s="256" t="str">
        <f>VLOOKUP($D$2,交通空白!$B$4:$U$28,5,FALSE)</f>
        <v>鷹栖町</v>
      </c>
      <c r="E6" s="257"/>
      <c r="F6" s="257"/>
      <c r="G6" s="257"/>
      <c r="H6" s="257"/>
      <c r="I6" s="257"/>
      <c r="J6" s="257"/>
      <c r="K6" s="258"/>
    </row>
    <row r="7" spans="1:25" ht="30" customHeight="1" x14ac:dyDescent="0.2">
      <c r="A7" s="238" t="s">
        <v>9</v>
      </c>
      <c r="B7" s="239"/>
      <c r="C7" s="239"/>
      <c r="D7" s="256" t="str">
        <f>VLOOKUP($D$2,交通空白!$B$4:$U$28,6,FALSE)</f>
        <v>町長　谷　寿男</v>
      </c>
      <c r="E7" s="257"/>
      <c r="F7" s="257"/>
      <c r="G7" s="257"/>
      <c r="H7" s="257"/>
      <c r="I7" s="257"/>
      <c r="J7" s="257"/>
      <c r="K7" s="258"/>
    </row>
    <row r="8" spans="1:25" ht="30" customHeight="1" x14ac:dyDescent="0.2">
      <c r="A8" s="238" t="s">
        <v>25</v>
      </c>
      <c r="B8" s="239"/>
      <c r="C8" s="239"/>
      <c r="D8" s="256" t="str">
        <f>VLOOKUP($D$2,交通空白!$B$4:$U$28,8,FALSE)</f>
        <v>上川郡鷹栖町南１条３丁目５番１号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鷹栖町役場</v>
      </c>
      <c r="E12" s="271"/>
      <c r="F12" s="272" t="str">
        <f>VLOOKUP($D$2,交通空白!$B$4:$U$28,10,FALSE)</f>
        <v>上川郡鷹栖町南1条3丁目5番1号</v>
      </c>
      <c r="G12" s="272"/>
      <c r="H12" s="271">
        <f>VLOOKUP($D$2,交通空白!$B$4:$U$28,13,FALSE)</f>
        <v>0</v>
      </c>
      <c r="I12" s="271"/>
      <c r="J12" s="273">
        <f>VLOOKUP($D$2,交通空白!$B$4:$U$28,14,FALSE)</f>
        <v>0</v>
      </c>
      <c r="K12" s="274"/>
    </row>
    <row r="13" spans="1:25" ht="57" customHeight="1" x14ac:dyDescent="0.2">
      <c r="A13" s="268"/>
      <c r="B13" s="269"/>
      <c r="C13" s="270"/>
      <c r="D13" s="271">
        <f>VLOOKUP($D$2,交通空白!$B$4:$U$28,11,FALSE)</f>
        <v>0</v>
      </c>
      <c r="E13" s="271"/>
      <c r="F13" s="272">
        <f>VLOOKUP($D$2,交通空白!$B$4:$U$28,12,FALSE)</f>
        <v>0</v>
      </c>
      <c r="G13" s="272"/>
      <c r="H13" s="240">
        <f>VLOOKUP($D$2,交通空白!$B$4:$U$28,15,FALSE)</f>
        <v>0</v>
      </c>
      <c r="I13" s="240"/>
      <c r="J13" s="273">
        <f>VLOOKUP($D$2,交通空白!$B$4:$U$28,16,FALSE)</f>
        <v>0</v>
      </c>
      <c r="K13" s="274"/>
      <c r="O13" s="45"/>
      <c r="X13" s="45"/>
    </row>
    <row r="14" spans="1:25" ht="33.9" customHeight="1" x14ac:dyDescent="0.2">
      <c r="A14" s="253" t="s">
        <v>20</v>
      </c>
      <c r="B14" s="254"/>
      <c r="C14" s="254"/>
      <c r="D14" s="271" t="str">
        <f>VLOOKUP($D$2,交通空白!$B$4:$U$28,17,FALSE)</f>
        <v>上川郡鷹栖町のうち中央地区、北成地区、北斗地区</v>
      </c>
      <c r="E14" s="271"/>
      <c r="F14" s="271"/>
      <c r="G14" s="271"/>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鷹栖町役場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2</v>
      </c>
      <c r="J23" s="5">
        <f>VLOOKUP($D$2,交通空白!$B:$BU,31,FALSE)</f>
        <v>2</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2</v>
      </c>
      <c r="J35" s="5">
        <f t="shared" si="0"/>
        <v>2</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500-000000000000}"/>
    <dataValidation type="list" allowBlank="1" showInputMessage="1" sqref="A22:B33" xr:uid="{00000000-0002-0000-0500-000001000000}">
      <formula1>"交通空白地有償運送,福祉有償運送"</formula1>
    </dataValidation>
    <dataValidation type="list" allowBlank="1" showInputMessage="1" sqref="D10" xr:uid="{00000000-0002-0000-0500-000002000000}">
      <formula1>"○"</formula1>
    </dataValidation>
  </dataValidations>
  <hyperlinks>
    <hyperlink ref="O1:Q1" location="交通空白!A1" display="目次へ" xr:uid="{00000000-0004-0000-0500-000000000000}"/>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tint="0.59999389629810485"/>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170</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45215</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東川町</v>
      </c>
      <c r="E6" s="257"/>
      <c r="F6" s="257"/>
      <c r="G6" s="257"/>
      <c r="H6" s="257"/>
      <c r="I6" s="257"/>
      <c r="J6" s="257"/>
      <c r="K6" s="258"/>
    </row>
    <row r="7" spans="1:25" ht="30" customHeight="1" x14ac:dyDescent="0.2">
      <c r="A7" s="238" t="s">
        <v>9</v>
      </c>
      <c r="B7" s="239"/>
      <c r="C7" s="239"/>
      <c r="D7" s="256" t="str">
        <f>VLOOKUP($D$2,交通空白!$B$4:$U$28,6,FALSE)</f>
        <v>町長　菊地　伸</v>
      </c>
      <c r="E7" s="257"/>
      <c r="F7" s="257"/>
      <c r="G7" s="257"/>
      <c r="H7" s="257"/>
      <c r="I7" s="257"/>
      <c r="J7" s="257"/>
      <c r="K7" s="258"/>
    </row>
    <row r="8" spans="1:25" ht="30" customHeight="1" x14ac:dyDescent="0.2">
      <c r="A8" s="238" t="s">
        <v>25</v>
      </c>
      <c r="B8" s="239"/>
      <c r="C8" s="239"/>
      <c r="D8" s="256" t="str">
        <f>VLOOKUP($D$2,交通空白!$B$4:$U$28,8,FALSE)</f>
        <v>上川郡東川町東町１丁目１６番１号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東川町役場</v>
      </c>
      <c r="E12" s="271"/>
      <c r="F12" s="272" t="str">
        <f>VLOOKUP($D$2,交通空白!$B$4:$U$28,10,FALSE)</f>
        <v>上川郡東川町東町1丁目16番1号</v>
      </c>
      <c r="G12" s="272"/>
      <c r="H12" s="271"/>
      <c r="I12" s="271"/>
      <c r="J12" s="273"/>
      <c r="K12" s="274"/>
    </row>
    <row r="13" spans="1:25" ht="57" customHeight="1" x14ac:dyDescent="0.2">
      <c r="A13" s="268"/>
      <c r="B13" s="269"/>
      <c r="C13" s="270"/>
      <c r="D13" s="271"/>
      <c r="E13" s="271"/>
      <c r="F13" s="272"/>
      <c r="G13" s="272"/>
      <c r="H13" s="240"/>
      <c r="I13" s="240"/>
      <c r="J13" s="273"/>
      <c r="K13" s="274"/>
      <c r="O13" s="45"/>
      <c r="X13" s="45"/>
    </row>
    <row r="14" spans="1:25" ht="33.9" customHeight="1" x14ac:dyDescent="0.2">
      <c r="A14" s="253" t="s">
        <v>20</v>
      </c>
      <c r="B14" s="254"/>
      <c r="C14" s="254"/>
      <c r="D14" s="240" t="str">
        <f>VLOOKUP($D$2,交通空白!$B$4:$U$28,17,FALSE)</f>
        <v>３路線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東川町役場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4</v>
      </c>
      <c r="K23" s="131">
        <f>SUM(E23:J23)</f>
        <v>4</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4</v>
      </c>
      <c r="K35" s="131">
        <f>SUM(E35:J35)</f>
        <v>4</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600-000000000000}">
      <formula1>"○"</formula1>
    </dataValidation>
    <dataValidation type="list" allowBlank="1" showInputMessage="1" sqref="A22:B33" xr:uid="{00000000-0002-0000-0600-000001000000}">
      <formula1>"交通空白地有償運送,福祉有償運送"</formula1>
    </dataValidation>
    <dataValidation allowBlank="1" showInputMessage="1" sqref="D2:K2" xr:uid="{00000000-0002-0000-0600-000002000000}"/>
  </dataValidations>
  <hyperlinks>
    <hyperlink ref="O1:Q1" location="交通空白!A1" display="目次へ" xr:uid="{00000000-0004-0000-0600-000000000000}"/>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tint="0.59999389629810485"/>
  </sheetPr>
  <dimension ref="A1:J83"/>
  <sheetViews>
    <sheetView view="pageBreakPreview" zoomScale="85" zoomScaleNormal="100" zoomScaleSheetLayoutView="85" workbookViewId="0">
      <selection activeCell="E3" sqref="E3:F3"/>
    </sheetView>
  </sheetViews>
  <sheetFormatPr defaultColWidth="2.109375" defaultRowHeight="14.4" x14ac:dyDescent="0.2"/>
  <cols>
    <col min="1" max="1" width="3.6640625" style="25" customWidth="1"/>
    <col min="2" max="2" width="20.6640625" style="4" customWidth="1"/>
    <col min="3" max="3" width="23.6640625" style="4" customWidth="1"/>
    <col min="4" max="4" width="20.6640625" style="4" customWidth="1"/>
    <col min="5" max="5" width="20.6640625" style="63" customWidth="1"/>
    <col min="6" max="6" width="3.6640625" style="53" customWidth="1"/>
    <col min="7" max="16384" width="2.109375" style="4"/>
  </cols>
  <sheetData>
    <row r="1" spans="1:10" ht="15" customHeight="1" x14ac:dyDescent="0.2">
      <c r="E1" s="283" t="s">
        <v>39</v>
      </c>
      <c r="F1" s="283"/>
    </row>
    <row r="2" spans="1:10" ht="24.9" customHeight="1" x14ac:dyDescent="0.2">
      <c r="A2" s="291" t="s">
        <v>13</v>
      </c>
      <c r="B2" s="291"/>
      <c r="C2" s="291"/>
      <c r="D2" s="291"/>
      <c r="E2" s="291"/>
      <c r="F2" s="291"/>
    </row>
    <row r="3" spans="1:10" ht="20.100000000000001" customHeight="1" x14ac:dyDescent="0.2">
      <c r="A3" s="288">
        <v>1</v>
      </c>
      <c r="B3" s="20" t="s">
        <v>16</v>
      </c>
      <c r="C3" s="24">
        <v>43332</v>
      </c>
      <c r="D3" s="20" t="s">
        <v>35</v>
      </c>
      <c r="E3" s="289">
        <v>45215</v>
      </c>
      <c r="F3" s="290"/>
    </row>
    <row r="4" spans="1:10" ht="20.100000000000001" customHeight="1" x14ac:dyDescent="0.2">
      <c r="A4" s="288"/>
      <c r="B4" s="28" t="s">
        <v>36</v>
      </c>
      <c r="C4" s="287" t="s">
        <v>256</v>
      </c>
      <c r="D4" s="287"/>
      <c r="E4" s="61">
        <v>22.7</v>
      </c>
      <c r="F4" s="51" t="s">
        <v>15</v>
      </c>
    </row>
    <row r="5" spans="1:10" ht="20.100000000000001" customHeight="1" x14ac:dyDescent="0.2">
      <c r="A5" s="288"/>
      <c r="B5" s="22" t="s">
        <v>37</v>
      </c>
      <c r="C5" s="284" t="s">
        <v>257</v>
      </c>
      <c r="D5" s="285"/>
      <c r="E5" s="285"/>
      <c r="F5" s="286"/>
    </row>
    <row r="6" spans="1:10" ht="20.100000000000001" customHeight="1" x14ac:dyDescent="0.2">
      <c r="A6" s="288"/>
      <c r="B6" s="22" t="s">
        <v>38</v>
      </c>
      <c r="C6" s="284" t="s">
        <v>502</v>
      </c>
      <c r="D6" s="285"/>
      <c r="E6" s="285"/>
      <c r="F6" s="286"/>
      <c r="G6" s="283"/>
      <c r="H6" s="283"/>
      <c r="I6" s="283"/>
      <c r="J6" s="283"/>
    </row>
    <row r="7" spans="1:10" ht="20.100000000000001" customHeight="1" x14ac:dyDescent="0.2">
      <c r="A7" s="288"/>
      <c r="B7" s="22" t="s">
        <v>14</v>
      </c>
      <c r="C7" s="284" t="s">
        <v>504</v>
      </c>
      <c r="D7" s="285"/>
      <c r="E7" s="285"/>
      <c r="F7" s="286"/>
    </row>
    <row r="8" spans="1:10" ht="20.100000000000001" customHeight="1" x14ac:dyDescent="0.2">
      <c r="A8" s="27"/>
      <c r="B8" s="21"/>
      <c r="C8" s="52"/>
      <c r="D8" s="52"/>
      <c r="E8" s="62"/>
      <c r="F8" s="17"/>
      <c r="G8" s="2"/>
    </row>
    <row r="9" spans="1:10" ht="20.100000000000001" customHeight="1" x14ac:dyDescent="0.2">
      <c r="A9" s="288">
        <v>2</v>
      </c>
      <c r="B9" s="20" t="s">
        <v>16</v>
      </c>
      <c r="C9" s="64">
        <f>$C$3</f>
        <v>43332</v>
      </c>
      <c r="D9" s="65" t="s">
        <v>35</v>
      </c>
      <c r="E9" s="289">
        <v>45215</v>
      </c>
      <c r="F9" s="290"/>
    </row>
    <row r="10" spans="1:10" ht="20.100000000000001" customHeight="1" x14ac:dyDescent="0.2">
      <c r="A10" s="288"/>
      <c r="B10" s="28" t="s">
        <v>36</v>
      </c>
      <c r="C10" s="287" t="s">
        <v>258</v>
      </c>
      <c r="D10" s="287"/>
      <c r="E10" s="61">
        <v>22.4</v>
      </c>
      <c r="F10" s="51" t="s">
        <v>15</v>
      </c>
    </row>
    <row r="11" spans="1:10" ht="20.100000000000001" customHeight="1" x14ac:dyDescent="0.2">
      <c r="A11" s="288"/>
      <c r="B11" s="22" t="s">
        <v>37</v>
      </c>
      <c r="C11" s="284" t="s">
        <v>260</v>
      </c>
      <c r="D11" s="285"/>
      <c r="E11" s="285"/>
      <c r="F11" s="286"/>
      <c r="G11" s="282"/>
      <c r="H11" s="282"/>
      <c r="I11" s="282"/>
      <c r="J11" s="282"/>
    </row>
    <row r="12" spans="1:10" ht="20.100000000000001" customHeight="1" x14ac:dyDescent="0.2">
      <c r="A12" s="288"/>
      <c r="B12" s="22" t="s">
        <v>38</v>
      </c>
      <c r="C12" s="284" t="s">
        <v>259</v>
      </c>
      <c r="D12" s="285"/>
      <c r="E12" s="285"/>
      <c r="F12" s="286"/>
      <c r="G12" s="15"/>
    </row>
    <row r="13" spans="1:10" ht="20.100000000000001" customHeight="1" x14ac:dyDescent="0.2">
      <c r="A13" s="288"/>
      <c r="B13" s="22" t="s">
        <v>14</v>
      </c>
      <c r="C13" s="310" t="s">
        <v>503</v>
      </c>
      <c r="D13" s="311"/>
      <c r="E13" s="311"/>
      <c r="F13" s="312"/>
    </row>
    <row r="14" spans="1:10" ht="20.100000000000001" customHeight="1" x14ac:dyDescent="0.2">
      <c r="A14" s="26"/>
      <c r="B14" s="21"/>
      <c r="C14" s="52"/>
      <c r="D14" s="52"/>
      <c r="E14" s="62"/>
      <c r="F14" s="17"/>
      <c r="G14" s="2"/>
    </row>
    <row r="15" spans="1:10" ht="20.100000000000001" customHeight="1" x14ac:dyDescent="0.2">
      <c r="A15" s="288">
        <v>3</v>
      </c>
      <c r="B15" s="20" t="s">
        <v>16</v>
      </c>
      <c r="C15" s="64">
        <f>$C$3</f>
        <v>43332</v>
      </c>
      <c r="D15" s="20" t="s">
        <v>35</v>
      </c>
      <c r="E15" s="289">
        <v>45215</v>
      </c>
      <c r="F15" s="290"/>
    </row>
    <row r="16" spans="1:10" ht="20.100000000000001" customHeight="1" x14ac:dyDescent="0.2">
      <c r="A16" s="288"/>
      <c r="B16" s="28" t="s">
        <v>36</v>
      </c>
      <c r="C16" s="287" t="s">
        <v>261</v>
      </c>
      <c r="D16" s="287"/>
      <c r="E16" s="61">
        <v>31.3</v>
      </c>
      <c r="F16" s="51" t="s">
        <v>15</v>
      </c>
    </row>
    <row r="17" spans="1:10" ht="20.100000000000001" customHeight="1" x14ac:dyDescent="0.2">
      <c r="A17" s="288"/>
      <c r="B17" s="22" t="s">
        <v>37</v>
      </c>
      <c r="C17" s="284" t="s">
        <v>262</v>
      </c>
      <c r="D17" s="285"/>
      <c r="E17" s="285"/>
      <c r="F17" s="286"/>
      <c r="G17" s="282"/>
      <c r="H17" s="282"/>
      <c r="I17" s="282"/>
      <c r="J17" s="282"/>
    </row>
    <row r="18" spans="1:10" ht="20.100000000000001" customHeight="1" x14ac:dyDescent="0.2">
      <c r="A18" s="288"/>
      <c r="B18" s="22" t="s">
        <v>38</v>
      </c>
      <c r="C18" s="284" t="s">
        <v>263</v>
      </c>
      <c r="D18" s="285"/>
      <c r="E18" s="285"/>
      <c r="F18" s="286"/>
      <c r="G18" s="15"/>
    </row>
    <row r="19" spans="1:10" ht="20.100000000000001" customHeight="1" x14ac:dyDescent="0.2">
      <c r="A19" s="288"/>
      <c r="B19" s="22" t="s">
        <v>14</v>
      </c>
      <c r="C19" s="313" t="s">
        <v>505</v>
      </c>
      <c r="D19" s="314"/>
      <c r="E19" s="314"/>
      <c r="F19" s="315"/>
    </row>
    <row r="20" spans="1:10" ht="20.100000000000001" customHeight="1" x14ac:dyDescent="0.2">
      <c r="A20" s="26"/>
      <c r="B20" s="21"/>
      <c r="C20" s="52"/>
      <c r="D20" s="52"/>
      <c r="E20" s="62"/>
      <c r="F20" s="17"/>
      <c r="G20" s="2"/>
    </row>
    <row r="21" spans="1:10" ht="20.100000000000001" customHeight="1" x14ac:dyDescent="0.2">
      <c r="A21" s="288">
        <v>4</v>
      </c>
      <c r="B21" s="20" t="s">
        <v>16</v>
      </c>
      <c r="C21" s="24"/>
      <c r="D21" s="20" t="s">
        <v>35</v>
      </c>
      <c r="E21" s="306"/>
      <c r="F21" s="307"/>
    </row>
    <row r="22" spans="1:10" ht="20.100000000000001" customHeight="1" x14ac:dyDescent="0.2">
      <c r="A22" s="288"/>
      <c r="B22" s="28" t="s">
        <v>36</v>
      </c>
      <c r="C22" s="292"/>
      <c r="D22" s="292"/>
      <c r="E22" s="61"/>
      <c r="F22" s="51" t="s">
        <v>15</v>
      </c>
    </row>
    <row r="23" spans="1:10" ht="20.100000000000001" customHeight="1" x14ac:dyDescent="0.2">
      <c r="A23" s="288"/>
      <c r="B23" s="22" t="s">
        <v>37</v>
      </c>
      <c r="C23" s="284"/>
      <c r="D23" s="285"/>
      <c r="E23" s="285"/>
      <c r="F23" s="286"/>
      <c r="G23" s="282"/>
      <c r="H23" s="282"/>
      <c r="I23" s="282"/>
      <c r="J23" s="282"/>
    </row>
    <row r="24" spans="1:10" ht="20.100000000000001" customHeight="1" x14ac:dyDescent="0.2">
      <c r="A24" s="288"/>
      <c r="B24" s="22" t="s">
        <v>38</v>
      </c>
      <c r="C24" s="284"/>
      <c r="D24" s="285"/>
      <c r="E24" s="285"/>
      <c r="F24" s="286"/>
      <c r="G24" s="15"/>
    </row>
    <row r="25" spans="1:10" ht="20.100000000000001" customHeight="1" x14ac:dyDescent="0.2">
      <c r="A25" s="288"/>
      <c r="B25" s="22" t="s">
        <v>14</v>
      </c>
      <c r="C25" s="284"/>
      <c r="D25" s="285"/>
      <c r="E25" s="285"/>
      <c r="F25" s="286"/>
    </row>
    <row r="26" spans="1:10" ht="20.100000000000001" customHeight="1" x14ac:dyDescent="0.2">
      <c r="A26" s="26"/>
      <c r="B26" s="21"/>
      <c r="C26" s="52"/>
      <c r="D26" s="52"/>
      <c r="E26" s="62"/>
      <c r="F26" s="17"/>
      <c r="G26" s="2"/>
    </row>
    <row r="27" spans="1:10" ht="20.100000000000001" customHeight="1" x14ac:dyDescent="0.2">
      <c r="A27" s="288">
        <v>5</v>
      </c>
      <c r="B27" s="20" t="s">
        <v>16</v>
      </c>
      <c r="C27" s="24"/>
      <c r="D27" s="20" t="s">
        <v>35</v>
      </c>
      <c r="E27" s="306"/>
      <c r="F27" s="307"/>
    </row>
    <row r="28" spans="1:10" ht="20.100000000000001" customHeight="1" x14ac:dyDescent="0.2">
      <c r="A28" s="288"/>
      <c r="B28" s="28" t="s">
        <v>36</v>
      </c>
      <c r="C28" s="292"/>
      <c r="D28" s="292"/>
      <c r="E28" s="61"/>
      <c r="F28" s="51" t="s">
        <v>15</v>
      </c>
    </row>
    <row r="29" spans="1:10" ht="20.100000000000001" customHeight="1" x14ac:dyDescent="0.2">
      <c r="A29" s="288"/>
      <c r="B29" s="22" t="s">
        <v>37</v>
      </c>
      <c r="C29" s="284"/>
      <c r="D29" s="285"/>
      <c r="E29" s="285"/>
      <c r="F29" s="286"/>
    </row>
    <row r="30" spans="1:10" ht="20.100000000000001" customHeight="1" x14ac:dyDescent="0.2">
      <c r="A30" s="288"/>
      <c r="B30" s="22" t="s">
        <v>38</v>
      </c>
      <c r="C30" s="284"/>
      <c r="D30" s="285"/>
      <c r="E30" s="285"/>
      <c r="F30" s="286"/>
      <c r="G30" s="282"/>
      <c r="H30" s="282"/>
      <c r="I30" s="282"/>
      <c r="J30" s="282"/>
    </row>
    <row r="31" spans="1:10" ht="20.100000000000001" customHeight="1" x14ac:dyDescent="0.2">
      <c r="A31" s="288"/>
      <c r="B31" s="22" t="s">
        <v>14</v>
      </c>
      <c r="C31" s="284"/>
      <c r="D31" s="285"/>
      <c r="E31" s="285"/>
      <c r="F31" s="286"/>
      <c r="G31" s="15"/>
    </row>
    <row r="32" spans="1:10" ht="20.100000000000001" customHeight="1" x14ac:dyDescent="0.2">
      <c r="A32" s="26"/>
      <c r="B32" s="21"/>
      <c r="C32" s="52"/>
      <c r="D32" s="52"/>
      <c r="E32" s="62"/>
      <c r="F32" s="17"/>
      <c r="G32" s="2"/>
    </row>
    <row r="33" spans="1:10" ht="20.100000000000001" customHeight="1" x14ac:dyDescent="0.2">
      <c r="A33" s="288">
        <v>6</v>
      </c>
      <c r="B33" s="20" t="s">
        <v>16</v>
      </c>
      <c r="C33" s="24"/>
      <c r="D33" s="20" t="s">
        <v>35</v>
      </c>
      <c r="E33" s="306"/>
      <c r="F33" s="307"/>
      <c r="G33" s="54"/>
      <c r="H33" s="54"/>
      <c r="I33" s="54"/>
      <c r="J33" s="54"/>
    </row>
    <row r="34" spans="1:10" ht="20.100000000000001" customHeight="1" x14ac:dyDescent="0.2">
      <c r="A34" s="288"/>
      <c r="B34" s="28" t="s">
        <v>36</v>
      </c>
      <c r="C34" s="292"/>
      <c r="D34" s="292"/>
      <c r="E34" s="61"/>
      <c r="F34" s="51" t="s">
        <v>15</v>
      </c>
    </row>
    <row r="35" spans="1:10" ht="20.100000000000001" customHeight="1" x14ac:dyDescent="0.2">
      <c r="A35" s="288"/>
      <c r="B35" s="22" t="s">
        <v>37</v>
      </c>
      <c r="C35" s="284"/>
      <c r="D35" s="285"/>
      <c r="E35" s="285"/>
      <c r="F35" s="286"/>
    </row>
    <row r="36" spans="1:10" ht="20.100000000000001" customHeight="1" x14ac:dyDescent="0.2">
      <c r="A36" s="288"/>
      <c r="B36" s="22" t="s">
        <v>38</v>
      </c>
      <c r="C36" s="284"/>
      <c r="D36" s="285"/>
      <c r="E36" s="285"/>
      <c r="F36" s="286"/>
      <c r="G36" s="282"/>
      <c r="H36" s="282"/>
      <c r="I36" s="282"/>
      <c r="J36" s="282"/>
    </row>
    <row r="37" spans="1:10" ht="20.100000000000001" customHeight="1" x14ac:dyDescent="0.2">
      <c r="A37" s="288"/>
      <c r="B37" s="22" t="s">
        <v>14</v>
      </c>
      <c r="C37" s="284"/>
      <c r="D37" s="285"/>
      <c r="E37" s="285"/>
      <c r="F37" s="286"/>
      <c r="G37" s="282"/>
      <c r="H37" s="282"/>
      <c r="I37" s="282"/>
      <c r="J37" s="282"/>
    </row>
    <row r="38" spans="1:10" ht="20.100000000000001" customHeight="1" x14ac:dyDescent="0.2">
      <c r="A38" s="26"/>
      <c r="B38" s="21"/>
      <c r="C38" s="52"/>
      <c r="D38" s="52"/>
      <c r="E38" s="62"/>
      <c r="F38" s="17"/>
      <c r="G38" s="2"/>
    </row>
    <row r="39" spans="1:10" ht="20.100000000000001" customHeight="1" x14ac:dyDescent="0.2">
      <c r="A39" s="288">
        <v>7</v>
      </c>
      <c r="B39" s="20" t="s">
        <v>16</v>
      </c>
      <c r="C39" s="24"/>
      <c r="D39" s="20" t="s">
        <v>35</v>
      </c>
      <c r="E39" s="306"/>
      <c r="F39" s="307"/>
    </row>
    <row r="40" spans="1:10" ht="20.100000000000001" customHeight="1" x14ac:dyDescent="0.2">
      <c r="A40" s="288"/>
      <c r="B40" s="28" t="s">
        <v>36</v>
      </c>
      <c r="C40" s="292"/>
      <c r="D40" s="292"/>
      <c r="E40" s="61"/>
      <c r="F40" s="51" t="s">
        <v>15</v>
      </c>
    </row>
    <row r="41" spans="1:10" ht="20.100000000000001" customHeight="1" x14ac:dyDescent="0.2">
      <c r="A41" s="288"/>
      <c r="B41" s="22" t="s">
        <v>37</v>
      </c>
      <c r="C41" s="284"/>
      <c r="D41" s="285"/>
      <c r="E41" s="285"/>
      <c r="F41" s="286"/>
    </row>
    <row r="42" spans="1:10" ht="20.100000000000001" customHeight="1" x14ac:dyDescent="0.2">
      <c r="A42" s="288"/>
      <c r="B42" s="22" t="s">
        <v>38</v>
      </c>
      <c r="C42" s="284"/>
      <c r="D42" s="285"/>
      <c r="E42" s="285"/>
      <c r="F42" s="286"/>
      <c r="G42" s="282"/>
      <c r="H42" s="282"/>
      <c r="I42" s="282"/>
      <c r="J42" s="282"/>
    </row>
    <row r="43" spans="1:10" ht="20.100000000000001" customHeight="1" x14ac:dyDescent="0.2">
      <c r="A43" s="288"/>
      <c r="B43" s="22" t="s">
        <v>14</v>
      </c>
      <c r="C43" s="284"/>
      <c r="D43" s="285"/>
      <c r="E43" s="285"/>
      <c r="F43" s="286"/>
      <c r="G43" s="282"/>
      <c r="H43" s="282"/>
      <c r="I43" s="282"/>
      <c r="J43" s="282"/>
    </row>
    <row r="44" spans="1:10" ht="20.100000000000001" customHeight="1" x14ac:dyDescent="0.2">
      <c r="A44" s="26"/>
      <c r="B44" s="21"/>
      <c r="C44" s="52"/>
      <c r="D44" s="52"/>
      <c r="E44" s="62"/>
      <c r="F44" s="17"/>
      <c r="G44" s="2"/>
    </row>
    <row r="45" spans="1:10" ht="20.100000000000001" customHeight="1" x14ac:dyDescent="0.2">
      <c r="A45" s="288">
        <v>8</v>
      </c>
      <c r="B45" s="20" t="s">
        <v>16</v>
      </c>
      <c r="C45" s="24"/>
      <c r="D45" s="20" t="s">
        <v>35</v>
      </c>
      <c r="E45" s="306"/>
      <c r="F45" s="307"/>
      <c r="G45" s="282"/>
      <c r="H45" s="282"/>
      <c r="I45" s="282"/>
      <c r="J45" s="282"/>
    </row>
    <row r="46" spans="1:10" ht="20.100000000000001" customHeight="1" x14ac:dyDescent="0.2">
      <c r="A46" s="288"/>
      <c r="B46" s="28" t="s">
        <v>36</v>
      </c>
      <c r="C46" s="292"/>
      <c r="D46" s="292"/>
      <c r="E46" s="61"/>
      <c r="F46" s="51" t="s">
        <v>15</v>
      </c>
    </row>
    <row r="47" spans="1:10" ht="20.100000000000001" customHeight="1" x14ac:dyDescent="0.2">
      <c r="A47" s="288"/>
      <c r="B47" s="22" t="s">
        <v>37</v>
      </c>
      <c r="C47" s="284"/>
      <c r="D47" s="285"/>
      <c r="E47" s="285"/>
      <c r="F47" s="286"/>
    </row>
    <row r="48" spans="1:10" ht="20.100000000000001" customHeight="1" x14ac:dyDescent="0.2">
      <c r="A48" s="288"/>
      <c r="B48" s="22" t="s">
        <v>38</v>
      </c>
      <c r="C48" s="284"/>
      <c r="D48" s="285"/>
      <c r="E48" s="285"/>
      <c r="F48" s="286"/>
      <c r="G48" s="282"/>
      <c r="H48" s="282"/>
      <c r="I48" s="282"/>
      <c r="J48" s="282"/>
    </row>
    <row r="49" spans="1:10" ht="20.100000000000001" customHeight="1" x14ac:dyDescent="0.2">
      <c r="A49" s="288"/>
      <c r="B49" s="22" t="s">
        <v>14</v>
      </c>
      <c r="C49" s="284"/>
      <c r="D49" s="285"/>
      <c r="E49" s="285"/>
      <c r="F49" s="286"/>
      <c r="G49" s="15"/>
    </row>
    <row r="50" spans="1:10" ht="20.100000000000001" customHeight="1" x14ac:dyDescent="0.2">
      <c r="A50" s="26"/>
      <c r="B50" s="21"/>
      <c r="C50" s="52"/>
      <c r="D50" s="52"/>
      <c r="E50" s="62"/>
      <c r="F50" s="17"/>
      <c r="G50" s="2"/>
    </row>
    <row r="51" spans="1:10" ht="20.100000000000001" customHeight="1" x14ac:dyDescent="0.2">
      <c r="A51" s="288">
        <v>9</v>
      </c>
      <c r="B51" s="20" t="s">
        <v>16</v>
      </c>
      <c r="C51" s="24"/>
      <c r="D51" s="20" t="s">
        <v>35</v>
      </c>
      <c r="E51" s="306"/>
      <c r="F51" s="307"/>
    </row>
    <row r="52" spans="1:10" ht="20.100000000000001" customHeight="1" x14ac:dyDescent="0.2">
      <c r="A52" s="288"/>
      <c r="B52" s="28" t="s">
        <v>36</v>
      </c>
      <c r="C52" s="292"/>
      <c r="D52" s="292"/>
      <c r="E52" s="61"/>
      <c r="F52" s="51" t="s">
        <v>15</v>
      </c>
      <c r="G52" s="282"/>
      <c r="H52" s="282"/>
      <c r="I52" s="282"/>
      <c r="J52" s="282"/>
    </row>
    <row r="53" spans="1:10" ht="20.100000000000001" customHeight="1" x14ac:dyDescent="0.2">
      <c r="A53" s="288"/>
      <c r="B53" s="22" t="s">
        <v>37</v>
      </c>
      <c r="C53" s="284"/>
      <c r="D53" s="285"/>
      <c r="E53" s="285"/>
      <c r="F53" s="286"/>
    </row>
    <row r="54" spans="1:10" ht="20.100000000000001" customHeight="1" x14ac:dyDescent="0.2">
      <c r="A54" s="288"/>
      <c r="B54" s="22" t="s">
        <v>38</v>
      </c>
      <c r="C54" s="284"/>
      <c r="D54" s="285"/>
      <c r="E54" s="285"/>
      <c r="F54" s="286"/>
    </row>
    <row r="55" spans="1:10" ht="20.100000000000001" customHeight="1" x14ac:dyDescent="0.2">
      <c r="A55" s="288"/>
      <c r="B55" s="22" t="s">
        <v>14</v>
      </c>
      <c r="C55" s="284"/>
      <c r="D55" s="285"/>
      <c r="E55" s="285"/>
      <c r="F55" s="286"/>
    </row>
    <row r="56" spans="1:10" ht="20.100000000000001" customHeight="1" x14ac:dyDescent="0.2">
      <c r="A56" s="26"/>
      <c r="B56" s="21"/>
      <c r="C56" s="52"/>
      <c r="D56" s="52"/>
      <c r="E56" s="62"/>
      <c r="F56" s="17"/>
      <c r="G56" s="2"/>
    </row>
    <row r="57" spans="1:10" ht="20.100000000000001" customHeight="1" x14ac:dyDescent="0.2">
      <c r="A57" s="288">
        <v>10</v>
      </c>
      <c r="B57" s="20" t="s">
        <v>16</v>
      </c>
      <c r="C57" s="24"/>
      <c r="D57" s="20" t="s">
        <v>35</v>
      </c>
      <c r="E57" s="306"/>
      <c r="F57" s="307"/>
    </row>
    <row r="58" spans="1:10" ht="20.100000000000001" customHeight="1" x14ac:dyDescent="0.2">
      <c r="A58" s="288"/>
      <c r="B58" s="28" t="s">
        <v>36</v>
      </c>
      <c r="C58" s="292"/>
      <c r="D58" s="292"/>
      <c r="E58" s="61"/>
      <c r="F58" s="51" t="s">
        <v>15</v>
      </c>
      <c r="G58" s="282"/>
      <c r="H58" s="282"/>
      <c r="I58" s="282"/>
      <c r="J58" s="282"/>
    </row>
    <row r="59" spans="1:10" ht="20.100000000000001" customHeight="1" x14ac:dyDescent="0.2">
      <c r="A59" s="288"/>
      <c r="B59" s="22" t="s">
        <v>37</v>
      </c>
      <c r="C59" s="284"/>
      <c r="D59" s="285"/>
      <c r="E59" s="285"/>
      <c r="F59" s="286"/>
      <c r="G59" s="15"/>
    </row>
    <row r="60" spans="1:10" ht="20.100000000000001" customHeight="1" x14ac:dyDescent="0.2">
      <c r="A60" s="288"/>
      <c r="B60" s="22" t="s">
        <v>38</v>
      </c>
      <c r="C60" s="284"/>
      <c r="D60" s="285"/>
      <c r="E60" s="285"/>
      <c r="F60" s="286"/>
    </row>
    <row r="61" spans="1:10" ht="20.100000000000001" customHeight="1" x14ac:dyDescent="0.2">
      <c r="A61" s="288"/>
      <c r="B61" s="22" t="s">
        <v>14</v>
      </c>
      <c r="C61" s="284"/>
      <c r="D61" s="285"/>
      <c r="E61" s="285"/>
      <c r="F61" s="286"/>
    </row>
    <row r="62" spans="1:10" ht="20.100000000000001" customHeight="1" x14ac:dyDescent="0.2">
      <c r="A62" s="288">
        <v>11</v>
      </c>
      <c r="B62" s="20" t="s">
        <v>16</v>
      </c>
      <c r="C62" s="24"/>
      <c r="D62" s="20" t="s">
        <v>35</v>
      </c>
      <c r="E62" s="306"/>
      <c r="F62" s="307"/>
      <c r="G62" s="282"/>
      <c r="H62" s="282"/>
      <c r="I62" s="282"/>
      <c r="J62" s="282"/>
    </row>
    <row r="63" spans="1:10" ht="20.100000000000001" customHeight="1" x14ac:dyDescent="0.2">
      <c r="A63" s="288"/>
      <c r="B63" s="28" t="s">
        <v>36</v>
      </c>
      <c r="C63" s="292"/>
      <c r="D63" s="292"/>
      <c r="E63" s="61"/>
      <c r="F63" s="51" t="s">
        <v>15</v>
      </c>
      <c r="G63" s="282"/>
      <c r="H63" s="282"/>
      <c r="I63" s="282"/>
      <c r="J63" s="282"/>
    </row>
    <row r="64" spans="1:10" ht="20.100000000000001" customHeight="1" x14ac:dyDescent="0.2">
      <c r="A64" s="288"/>
      <c r="B64" s="22" t="s">
        <v>37</v>
      </c>
      <c r="C64" s="284"/>
      <c r="D64" s="285"/>
      <c r="E64" s="285"/>
      <c r="F64" s="286"/>
    </row>
    <row r="65" spans="1:10" ht="20.100000000000001" customHeight="1" x14ac:dyDescent="0.2">
      <c r="A65" s="288"/>
      <c r="B65" s="22" t="s">
        <v>38</v>
      </c>
      <c r="C65" s="284"/>
      <c r="D65" s="285"/>
      <c r="E65" s="285"/>
      <c r="F65" s="286"/>
    </row>
    <row r="66" spans="1:10" ht="20.100000000000001" customHeight="1" x14ac:dyDescent="0.2">
      <c r="A66" s="288"/>
      <c r="B66" s="22" t="s">
        <v>14</v>
      </c>
      <c r="C66" s="284"/>
      <c r="D66" s="285"/>
      <c r="E66" s="285"/>
      <c r="F66" s="286"/>
      <c r="G66" s="282"/>
      <c r="H66" s="282"/>
      <c r="I66" s="282"/>
      <c r="J66" s="282"/>
    </row>
    <row r="67" spans="1:10" ht="20.100000000000001" customHeight="1" x14ac:dyDescent="0.2">
      <c r="A67" s="26"/>
      <c r="B67" s="21"/>
      <c r="C67" s="52"/>
      <c r="D67" s="52"/>
      <c r="E67" s="62"/>
      <c r="F67" s="17"/>
      <c r="G67" s="282"/>
      <c r="H67" s="282"/>
      <c r="I67" s="282"/>
      <c r="J67" s="282"/>
    </row>
    <row r="68" spans="1:10" ht="20.100000000000001" customHeight="1" x14ac:dyDescent="0.2">
      <c r="A68" s="288">
        <v>12</v>
      </c>
      <c r="B68" s="20" t="s">
        <v>16</v>
      </c>
      <c r="C68" s="24"/>
      <c r="D68" s="20" t="s">
        <v>35</v>
      </c>
      <c r="E68" s="306"/>
      <c r="F68" s="307"/>
      <c r="G68" s="282"/>
      <c r="H68" s="282"/>
      <c r="I68" s="282"/>
      <c r="J68" s="282"/>
    </row>
    <row r="69" spans="1:10" ht="20.100000000000001" customHeight="1" x14ac:dyDescent="0.2">
      <c r="A69" s="288"/>
      <c r="B69" s="28" t="s">
        <v>36</v>
      </c>
      <c r="C69" s="292"/>
      <c r="D69" s="292"/>
      <c r="E69" s="61"/>
      <c r="F69" s="51" t="s">
        <v>15</v>
      </c>
    </row>
    <row r="70" spans="1:10" ht="20.100000000000001" customHeight="1" x14ac:dyDescent="0.2">
      <c r="A70" s="288"/>
      <c r="B70" s="22" t="s">
        <v>37</v>
      </c>
      <c r="C70" s="284"/>
      <c r="D70" s="285"/>
      <c r="E70" s="285"/>
      <c r="F70" s="286"/>
    </row>
    <row r="71" spans="1:10" ht="20.100000000000001" customHeight="1" x14ac:dyDescent="0.2">
      <c r="A71" s="288"/>
      <c r="B71" s="22" t="s">
        <v>38</v>
      </c>
      <c r="C71" s="284"/>
      <c r="D71" s="285"/>
      <c r="E71" s="285"/>
      <c r="F71" s="286"/>
    </row>
    <row r="72" spans="1:10" ht="20.100000000000001" customHeight="1" x14ac:dyDescent="0.2">
      <c r="A72" s="288"/>
      <c r="B72" s="22" t="s">
        <v>14</v>
      </c>
      <c r="C72" s="284"/>
      <c r="D72" s="285"/>
      <c r="E72" s="285"/>
      <c r="F72" s="286"/>
    </row>
    <row r="73" spans="1:10" ht="20.100000000000001" customHeight="1" x14ac:dyDescent="0.2">
      <c r="A73" s="288">
        <v>13</v>
      </c>
      <c r="B73" s="20" t="s">
        <v>16</v>
      </c>
      <c r="C73" s="24"/>
      <c r="D73" s="20" t="s">
        <v>35</v>
      </c>
      <c r="E73" s="306"/>
      <c r="F73" s="307"/>
    </row>
    <row r="74" spans="1:10" ht="20.100000000000001" customHeight="1" x14ac:dyDescent="0.2">
      <c r="A74" s="288"/>
      <c r="B74" s="28" t="s">
        <v>36</v>
      </c>
      <c r="C74" s="292"/>
      <c r="D74" s="292"/>
      <c r="E74" s="61"/>
      <c r="F74" s="51" t="s">
        <v>15</v>
      </c>
    </row>
    <row r="75" spans="1:10" ht="20.100000000000001" customHeight="1" x14ac:dyDescent="0.2">
      <c r="A75" s="288"/>
      <c r="B75" s="22" t="s">
        <v>37</v>
      </c>
      <c r="C75" s="284"/>
      <c r="D75" s="285"/>
      <c r="E75" s="285"/>
      <c r="F75" s="286"/>
    </row>
    <row r="76" spans="1:10" ht="20.100000000000001" customHeight="1" x14ac:dyDescent="0.2">
      <c r="A76" s="288"/>
      <c r="B76" s="22" t="s">
        <v>38</v>
      </c>
      <c r="C76" s="284"/>
      <c r="D76" s="285"/>
      <c r="E76" s="285"/>
      <c r="F76" s="286"/>
    </row>
    <row r="77" spans="1:10" ht="20.100000000000001" customHeight="1" x14ac:dyDescent="0.2">
      <c r="A77" s="288"/>
      <c r="B77" s="22" t="s">
        <v>14</v>
      </c>
      <c r="C77" s="284"/>
      <c r="D77" s="285"/>
      <c r="E77" s="285"/>
      <c r="F77" s="286"/>
    </row>
    <row r="78" spans="1:10" ht="20.100000000000001" customHeight="1" x14ac:dyDescent="0.2">
      <c r="A78" s="26"/>
      <c r="B78" s="21"/>
      <c r="C78" s="52"/>
      <c r="D78" s="52"/>
      <c r="E78" s="62"/>
      <c r="F78" s="17"/>
    </row>
    <row r="79" spans="1:10" ht="20.100000000000001" customHeight="1" x14ac:dyDescent="0.2">
      <c r="A79" s="288">
        <v>14</v>
      </c>
      <c r="B79" s="20" t="s">
        <v>16</v>
      </c>
      <c r="C79" s="24"/>
      <c r="D79" s="20" t="s">
        <v>35</v>
      </c>
      <c r="E79" s="306"/>
      <c r="F79" s="307"/>
    </row>
    <row r="80" spans="1:10" ht="20.100000000000001" customHeight="1" x14ac:dyDescent="0.2">
      <c r="A80" s="288"/>
      <c r="B80" s="28" t="s">
        <v>36</v>
      </c>
      <c r="C80" s="292"/>
      <c r="D80" s="292"/>
      <c r="E80" s="61"/>
      <c r="F80" s="51" t="s">
        <v>15</v>
      </c>
    </row>
    <row r="81" spans="1:6" ht="20.100000000000001" customHeight="1" x14ac:dyDescent="0.2">
      <c r="A81" s="288"/>
      <c r="B81" s="22" t="s">
        <v>37</v>
      </c>
      <c r="C81" s="284"/>
      <c r="D81" s="285"/>
      <c r="E81" s="285"/>
      <c r="F81" s="286"/>
    </row>
    <row r="82" spans="1:6" ht="20.100000000000001" customHeight="1" x14ac:dyDescent="0.2">
      <c r="A82" s="288"/>
      <c r="B82" s="22" t="s">
        <v>38</v>
      </c>
      <c r="C82" s="284"/>
      <c r="D82" s="285"/>
      <c r="E82" s="285"/>
      <c r="F82" s="286"/>
    </row>
    <row r="83" spans="1:6" ht="20.100000000000001" customHeight="1" x14ac:dyDescent="0.2">
      <c r="A83" s="288"/>
      <c r="B83" s="22" t="s">
        <v>14</v>
      </c>
      <c r="C83" s="284"/>
      <c r="D83" s="285"/>
      <c r="E83" s="285"/>
      <c r="F83" s="286"/>
    </row>
  </sheetData>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8" tint="0.59999389629810485"/>
  </sheetPr>
  <dimension ref="A1:Y38"/>
  <sheetViews>
    <sheetView view="pageBreakPreview" zoomScale="70" zoomScaleNormal="100" zoomScaleSheetLayoutView="70" workbookViewId="0">
      <selection activeCell="D15" sqref="D15:G15"/>
    </sheetView>
  </sheetViews>
  <sheetFormatPr defaultColWidth="9" defaultRowHeight="13.2" x14ac:dyDescent="0.2"/>
  <cols>
    <col min="1" max="11" width="9.6640625" style="1" customWidth="1"/>
    <col min="12" max="16384" width="9" style="1"/>
  </cols>
  <sheetData>
    <row r="1" spans="1:25" ht="30" customHeight="1" thickBot="1" x14ac:dyDescent="0.25">
      <c r="A1" s="275" t="s">
        <v>0</v>
      </c>
      <c r="B1" s="276"/>
      <c r="C1" s="276"/>
      <c r="D1" s="276"/>
      <c r="E1" s="276"/>
      <c r="F1" s="276"/>
      <c r="G1" s="276"/>
      <c r="H1" s="276"/>
      <c r="I1" s="276"/>
      <c r="J1" s="276"/>
      <c r="K1" s="276"/>
      <c r="L1" s="1" t="s">
        <v>41</v>
      </c>
      <c r="O1" s="205" t="s">
        <v>59</v>
      </c>
      <c r="P1" s="206"/>
      <c r="Q1" s="207"/>
    </row>
    <row r="2" spans="1:25" ht="30" customHeight="1" x14ac:dyDescent="0.2">
      <c r="A2" s="277" t="s">
        <v>23</v>
      </c>
      <c r="B2" s="278"/>
      <c r="C2" s="278"/>
      <c r="D2" s="279" t="s">
        <v>169</v>
      </c>
      <c r="E2" s="280"/>
      <c r="F2" s="280"/>
      <c r="G2" s="280"/>
      <c r="H2" s="280"/>
      <c r="I2" s="280"/>
      <c r="J2" s="280"/>
      <c r="K2" s="281"/>
      <c r="L2" s="1" t="s">
        <v>58</v>
      </c>
    </row>
    <row r="3" spans="1:25" ht="30" customHeight="1" x14ac:dyDescent="0.2">
      <c r="A3" s="238" t="s">
        <v>10</v>
      </c>
      <c r="B3" s="239"/>
      <c r="C3" s="239"/>
      <c r="D3" s="256">
        <f>VLOOKUP($D$2,交通空白!$B$4:$U$28,2,FALSE)</f>
        <v>38991</v>
      </c>
      <c r="E3" s="257"/>
      <c r="F3" s="257"/>
      <c r="G3" s="257"/>
      <c r="H3" s="257"/>
      <c r="I3" s="257"/>
      <c r="J3" s="257"/>
      <c r="K3" s="258"/>
    </row>
    <row r="4" spans="1:25" ht="30" customHeight="1" x14ac:dyDescent="0.2">
      <c r="A4" s="238" t="s">
        <v>1</v>
      </c>
      <c r="B4" s="239"/>
      <c r="C4" s="239"/>
      <c r="D4" s="256">
        <f>VLOOKUP($D$2,交通空白!$B$4:$U$28,3,FALSE)</f>
        <v>45195</v>
      </c>
      <c r="E4" s="257"/>
      <c r="F4" s="257"/>
      <c r="G4" s="257"/>
      <c r="H4" s="257"/>
      <c r="I4" s="257"/>
      <c r="J4" s="257"/>
      <c r="K4" s="258"/>
    </row>
    <row r="5" spans="1:25" ht="30" customHeight="1" x14ac:dyDescent="0.2">
      <c r="A5" s="238" t="s">
        <v>34</v>
      </c>
      <c r="B5" s="239"/>
      <c r="C5" s="239"/>
      <c r="D5" s="256">
        <f>VLOOKUP($D$2,交通空白!$B$4:$U$28,4,FALSE)</f>
        <v>46295</v>
      </c>
      <c r="E5" s="257"/>
      <c r="F5" s="257"/>
      <c r="G5" s="257"/>
      <c r="H5" s="257"/>
      <c r="I5" s="257"/>
      <c r="J5" s="257"/>
      <c r="K5" s="258"/>
      <c r="L5" s="1" t="s">
        <v>40</v>
      </c>
    </row>
    <row r="6" spans="1:25" ht="30" customHeight="1" x14ac:dyDescent="0.2">
      <c r="A6" s="238" t="s">
        <v>24</v>
      </c>
      <c r="B6" s="239"/>
      <c r="C6" s="239"/>
      <c r="D6" s="256" t="str">
        <f>VLOOKUP($D$2,交通空白!$B$4:$U$28,5,FALSE)</f>
        <v>剣淵町</v>
      </c>
      <c r="E6" s="257"/>
      <c r="F6" s="257"/>
      <c r="G6" s="257"/>
      <c r="H6" s="257"/>
      <c r="I6" s="257"/>
      <c r="J6" s="257"/>
      <c r="K6" s="258"/>
    </row>
    <row r="7" spans="1:25" ht="30" customHeight="1" x14ac:dyDescent="0.2">
      <c r="A7" s="238" t="s">
        <v>9</v>
      </c>
      <c r="B7" s="239"/>
      <c r="C7" s="239"/>
      <c r="D7" s="256" t="str">
        <f>VLOOKUP($D$2,交通空白!$B$4:$U$28,6,FALSE)</f>
        <v>町長　早坂　純夫</v>
      </c>
      <c r="E7" s="257"/>
      <c r="F7" s="257"/>
      <c r="G7" s="257"/>
      <c r="H7" s="257"/>
      <c r="I7" s="257"/>
      <c r="J7" s="257"/>
      <c r="K7" s="258"/>
    </row>
    <row r="8" spans="1:25" ht="30" customHeight="1" x14ac:dyDescent="0.2">
      <c r="A8" s="238" t="s">
        <v>25</v>
      </c>
      <c r="B8" s="239"/>
      <c r="C8" s="239"/>
      <c r="D8" s="256" t="str">
        <f>VLOOKUP($D$2,交通空白!$B$4:$U$28,8,FALSE)</f>
        <v>上川郡剣淵町仲町３７番１号</v>
      </c>
      <c r="E8" s="257"/>
      <c r="F8" s="257"/>
      <c r="G8" s="257"/>
      <c r="H8" s="257"/>
      <c r="I8" s="257"/>
      <c r="J8" s="257"/>
      <c r="K8" s="258"/>
    </row>
    <row r="9" spans="1:25" ht="30" customHeight="1" x14ac:dyDescent="0.2">
      <c r="A9" s="242" t="s">
        <v>26</v>
      </c>
      <c r="B9" s="259"/>
      <c r="C9" s="215"/>
      <c r="D9" s="261" t="s">
        <v>18</v>
      </c>
      <c r="E9" s="262"/>
      <c r="F9" s="262"/>
      <c r="G9" s="262"/>
      <c r="H9" s="262"/>
      <c r="I9" s="262"/>
      <c r="J9" s="262"/>
      <c r="K9" s="263"/>
    </row>
    <row r="10" spans="1:25" ht="30" customHeight="1" x14ac:dyDescent="0.2">
      <c r="A10" s="243"/>
      <c r="B10" s="260"/>
      <c r="C10" s="217"/>
      <c r="D10" s="261" t="s">
        <v>55</v>
      </c>
      <c r="E10" s="262"/>
      <c r="F10" s="262"/>
      <c r="G10" s="262"/>
      <c r="H10" s="262"/>
      <c r="I10" s="262"/>
      <c r="J10" s="262"/>
      <c r="K10" s="263"/>
    </row>
    <row r="11" spans="1:25" ht="30" customHeight="1" x14ac:dyDescent="0.2">
      <c r="A11" s="253" t="s">
        <v>22</v>
      </c>
      <c r="B11" s="254"/>
      <c r="C11" s="264"/>
      <c r="D11" s="240" t="s">
        <v>11</v>
      </c>
      <c r="E11" s="240"/>
      <c r="F11" s="240" t="s">
        <v>32</v>
      </c>
      <c r="G11" s="240"/>
      <c r="H11" s="240" t="s">
        <v>11</v>
      </c>
      <c r="I11" s="240"/>
      <c r="J11" s="240" t="s">
        <v>32</v>
      </c>
      <c r="K11" s="241"/>
    </row>
    <row r="12" spans="1:25" ht="57" customHeight="1" x14ac:dyDescent="0.2">
      <c r="A12" s="265"/>
      <c r="B12" s="266"/>
      <c r="C12" s="267"/>
      <c r="D12" s="271" t="str">
        <f>VLOOKUP($D$2,交通空白!$B$4:$U$28,9,FALSE)</f>
        <v>剣淵町役場</v>
      </c>
      <c r="E12" s="271"/>
      <c r="F12" s="272" t="str">
        <f>VLOOKUP($D$2,交通空白!$B$4:$U$28,10,FALSE)</f>
        <v>上川郡剣淵町仲町37番1号</v>
      </c>
      <c r="G12" s="272"/>
      <c r="H12" s="271">
        <f>VLOOKUP($D$2,交通空白!$B$4:$U$28,13,FALSE)</f>
        <v>0</v>
      </c>
      <c r="I12" s="271"/>
      <c r="J12" s="273">
        <f>VLOOKUP($D$2,交通空白!$B$4:$U$28,14,FALSE)</f>
        <v>0</v>
      </c>
      <c r="K12" s="274"/>
    </row>
    <row r="13" spans="1:25" ht="57" customHeight="1" x14ac:dyDescent="0.2">
      <c r="A13" s="268"/>
      <c r="B13" s="269"/>
      <c r="C13" s="270"/>
      <c r="D13" s="271">
        <f>VLOOKUP($D$2,交通空白!$B$4:$U$28,11,FALSE)</f>
        <v>0</v>
      </c>
      <c r="E13" s="271"/>
      <c r="F13" s="272">
        <f>VLOOKUP($D$2,交通空白!$B$4:$U$28,12,FALSE)</f>
        <v>0</v>
      </c>
      <c r="G13" s="272"/>
      <c r="H13" s="240">
        <f>VLOOKUP($D$2,交通空白!$B$4:$U$28,15,FALSE)</f>
        <v>0</v>
      </c>
      <c r="I13" s="240"/>
      <c r="J13" s="273">
        <f>VLOOKUP($D$2,交通空白!$B$4:$U$28,16,FALSE)</f>
        <v>0</v>
      </c>
      <c r="K13" s="274"/>
      <c r="O13" s="45"/>
      <c r="X13" s="45"/>
    </row>
    <row r="14" spans="1:25" ht="33.9" customHeight="1" x14ac:dyDescent="0.2">
      <c r="A14" s="253" t="s">
        <v>20</v>
      </c>
      <c r="B14" s="254"/>
      <c r="C14" s="254"/>
      <c r="D14" s="240" t="str">
        <f>VLOOKUP($D$2,交通空白!$B$4:$U$28,17,FALSE)</f>
        <v>4路線　詳細別紙</v>
      </c>
      <c r="E14" s="240"/>
      <c r="F14" s="240"/>
      <c r="G14" s="240"/>
      <c r="H14" s="240"/>
      <c r="I14" s="240"/>
      <c r="J14" s="240"/>
      <c r="K14" s="241"/>
      <c r="O14" s="45"/>
      <c r="X14" s="45"/>
      <c r="Y14"/>
    </row>
    <row r="15" spans="1:25" ht="40.35" customHeight="1" x14ac:dyDescent="0.2">
      <c r="A15" s="253" t="s">
        <v>21</v>
      </c>
      <c r="B15" s="254"/>
      <c r="C15" s="254"/>
      <c r="D15" s="255" t="str">
        <f>VLOOKUP($D$2,交通空白!$B$4:$U$28,18,FALSE)</f>
        <v>地域住民又は観光旅客その他の当該地域を来訪する者</v>
      </c>
      <c r="E15" s="255"/>
      <c r="F15" s="255"/>
      <c r="G15" s="255"/>
      <c r="H15" s="240"/>
      <c r="I15" s="240"/>
      <c r="J15" s="240"/>
      <c r="K15" s="241"/>
      <c r="O15" s="45"/>
      <c r="X15" s="45"/>
    </row>
    <row r="16" spans="1:25" ht="30" customHeight="1" x14ac:dyDescent="0.2">
      <c r="A16" s="249" t="s">
        <v>31</v>
      </c>
      <c r="B16" s="250"/>
      <c r="C16" s="250"/>
      <c r="D16" s="240" t="s">
        <v>19</v>
      </c>
      <c r="E16" s="240"/>
      <c r="F16" s="240" t="s">
        <v>33</v>
      </c>
      <c r="G16" s="240"/>
      <c r="H16" s="240" t="s">
        <v>19</v>
      </c>
      <c r="I16" s="240"/>
      <c r="J16" s="240" t="s">
        <v>33</v>
      </c>
      <c r="K16" s="241"/>
      <c r="O16" s="45"/>
      <c r="P16"/>
      <c r="X16" s="45"/>
    </row>
    <row r="17" spans="1:24" ht="30" customHeight="1" x14ac:dyDescent="0.2">
      <c r="A17" s="249"/>
      <c r="B17" s="250"/>
      <c r="C17" s="250"/>
      <c r="D17" s="251"/>
      <c r="E17" s="233"/>
      <c r="F17" s="251"/>
      <c r="G17" s="233"/>
      <c r="H17" s="251"/>
      <c r="I17" s="233"/>
      <c r="J17" s="251"/>
      <c r="K17" s="252"/>
      <c r="O17" s="45"/>
      <c r="X17" s="45"/>
    </row>
    <row r="18" spans="1:24" ht="50.1" customHeight="1" x14ac:dyDescent="0.2">
      <c r="A18" s="238" t="s">
        <v>27</v>
      </c>
      <c r="B18" s="239"/>
      <c r="C18" s="239"/>
      <c r="D18" s="240"/>
      <c r="E18" s="240"/>
      <c r="F18" s="240"/>
      <c r="G18" s="240"/>
      <c r="H18" s="240"/>
      <c r="I18" s="240"/>
      <c r="J18" s="240"/>
      <c r="K18" s="241"/>
      <c r="O18" s="45"/>
      <c r="X18" s="45"/>
    </row>
    <row r="19" spans="1:24" ht="14.25" customHeight="1" x14ac:dyDescent="0.2">
      <c r="A19" s="242" t="s">
        <v>26</v>
      </c>
      <c r="B19" s="215"/>
      <c r="C19" s="214" t="s">
        <v>28</v>
      </c>
      <c r="D19" s="215"/>
      <c r="E19" s="240" t="s">
        <v>29</v>
      </c>
      <c r="F19" s="247"/>
      <c r="G19" s="247"/>
      <c r="H19" s="247"/>
      <c r="I19" s="247"/>
      <c r="J19" s="247"/>
      <c r="K19" s="248"/>
      <c r="O19" s="45"/>
      <c r="X19" s="45"/>
    </row>
    <row r="20" spans="1:24" ht="14.4" x14ac:dyDescent="0.2">
      <c r="A20" s="243"/>
      <c r="B20" s="217"/>
      <c r="C20" s="216"/>
      <c r="D20" s="217"/>
      <c r="E20" s="10" t="s">
        <v>2</v>
      </c>
      <c r="F20" s="10" t="s">
        <v>4</v>
      </c>
      <c r="G20" s="10" t="s">
        <v>5</v>
      </c>
      <c r="H20" s="9" t="s">
        <v>30</v>
      </c>
      <c r="I20" s="10" t="s">
        <v>6</v>
      </c>
      <c r="J20" s="10" t="s">
        <v>7</v>
      </c>
      <c r="K20" s="11" t="s">
        <v>8</v>
      </c>
    </row>
    <row r="21" spans="1:24" ht="14.25" customHeight="1" x14ac:dyDescent="0.2">
      <c r="A21" s="244"/>
      <c r="B21" s="245"/>
      <c r="C21" s="246"/>
      <c r="D21" s="245"/>
      <c r="E21" s="12" t="s">
        <v>3</v>
      </c>
      <c r="F21" s="12" t="s">
        <v>3</v>
      </c>
      <c r="G21" s="12" t="s">
        <v>3</v>
      </c>
      <c r="H21" s="12" t="s">
        <v>3</v>
      </c>
      <c r="I21" s="12" t="s">
        <v>3</v>
      </c>
      <c r="J21" s="12"/>
      <c r="K21" s="13" t="s">
        <v>3</v>
      </c>
    </row>
    <row r="22" spans="1:24" ht="14.25" customHeight="1" x14ac:dyDescent="0.2">
      <c r="A22" s="220" t="s">
        <v>17</v>
      </c>
      <c r="B22" s="221"/>
      <c r="C22" s="226" t="str">
        <f>D12</f>
        <v>剣淵町役場</v>
      </c>
      <c r="D22" s="227"/>
      <c r="E22" s="6"/>
      <c r="F22" s="6"/>
      <c r="G22" s="6"/>
      <c r="H22" s="6"/>
      <c r="I22" s="6"/>
      <c r="J22" s="6"/>
      <c r="K22" s="130"/>
    </row>
    <row r="23" spans="1:24" ht="14.4" x14ac:dyDescent="0.2">
      <c r="A23" s="222"/>
      <c r="B23" s="223"/>
      <c r="C23" s="228"/>
      <c r="D23" s="229"/>
      <c r="E23" s="5">
        <f>VLOOKUP($D$2,交通空白!$B:$BU,21,FALSE)</f>
        <v>0</v>
      </c>
      <c r="F23" s="5">
        <f>VLOOKUP($D$2,交通空白!$B:$BU,23,FALSE)</f>
        <v>0</v>
      </c>
      <c r="G23" s="5">
        <f>VLOOKUP($D$2,交通空白!$B:$BU,25,FALSE)</f>
        <v>0</v>
      </c>
      <c r="H23" s="5">
        <f>VLOOKUP($D$2,交通空白!$B:$BU,27,FALSE)</f>
        <v>0</v>
      </c>
      <c r="I23" s="5">
        <f>VLOOKUP($D$2,交通空白!$B:$BU,29,FALSE)</f>
        <v>0</v>
      </c>
      <c r="J23" s="5">
        <f>VLOOKUP($D$2,交通空白!$B:$BU,31,FALSE)</f>
        <v>5</v>
      </c>
      <c r="K23" s="131">
        <f>SUM(E23:J23)</f>
        <v>5</v>
      </c>
    </row>
    <row r="24" spans="1:24" ht="14.4" x14ac:dyDescent="0.2">
      <c r="A24" s="222"/>
      <c r="B24" s="223"/>
      <c r="C24" s="230"/>
      <c r="D24" s="231"/>
      <c r="E24" s="5">
        <f>VLOOKUP($D$2,交通空白!$B:$BU,22,FALSE)</f>
        <v>0</v>
      </c>
      <c r="F24" s="5">
        <f>VLOOKUP($D$2,交通空白!$B:$BU,24,FALSE)</f>
        <v>0</v>
      </c>
      <c r="G24" s="5">
        <f>VLOOKUP($D$2,交通空白!$B:$BU,26,FALSE)</f>
        <v>0</v>
      </c>
      <c r="H24" s="5">
        <f>VLOOKUP($D$2,交通空白!$B:$BU,28,FALSE)</f>
        <v>0</v>
      </c>
      <c r="I24" s="5">
        <f>VLOOKUP($D$2,交通空白!$B:$BU,30,FALSE)</f>
        <v>0</v>
      </c>
      <c r="J24" s="5"/>
      <c r="K24" s="132">
        <f>SUM(E24:I24)</f>
        <v>0</v>
      </c>
    </row>
    <row r="25" spans="1:24" ht="14.4" x14ac:dyDescent="0.2">
      <c r="A25" s="222"/>
      <c r="B25" s="223"/>
      <c r="C25" s="226"/>
      <c r="D25" s="227"/>
      <c r="E25" s="6"/>
      <c r="F25" s="6"/>
      <c r="G25" s="6"/>
      <c r="H25" s="6"/>
      <c r="I25" s="6"/>
      <c r="J25" s="6"/>
      <c r="K25" s="130"/>
    </row>
    <row r="26" spans="1:24" ht="14.4" x14ac:dyDescent="0.2">
      <c r="A26" s="222"/>
      <c r="B26" s="223"/>
      <c r="C26" s="228"/>
      <c r="D26" s="229"/>
      <c r="E26" s="5"/>
      <c r="F26" s="5"/>
      <c r="G26" s="5"/>
      <c r="H26" s="5"/>
      <c r="I26" s="5"/>
      <c r="J26" s="5"/>
      <c r="K26" s="131">
        <f>SUM(E26:J26)</f>
        <v>0</v>
      </c>
    </row>
    <row r="27" spans="1:24" ht="14.4" x14ac:dyDescent="0.2">
      <c r="A27" s="224"/>
      <c r="B27" s="225"/>
      <c r="C27" s="230"/>
      <c r="D27" s="231"/>
      <c r="E27" s="5"/>
      <c r="F27" s="5"/>
      <c r="G27" s="5"/>
      <c r="H27" s="5"/>
      <c r="I27" s="5"/>
      <c r="J27" s="5"/>
      <c r="K27" s="132">
        <f>SUM(E27:I27)</f>
        <v>0</v>
      </c>
    </row>
    <row r="28" spans="1:24" ht="14.4" x14ac:dyDescent="0.2">
      <c r="A28" s="232"/>
      <c r="B28" s="233"/>
      <c r="C28" s="226"/>
      <c r="D28" s="227"/>
      <c r="E28" s="6"/>
      <c r="F28" s="6"/>
      <c r="G28" s="6"/>
      <c r="H28" s="6"/>
      <c r="I28" s="6"/>
      <c r="J28" s="6"/>
      <c r="K28" s="130"/>
    </row>
    <row r="29" spans="1:24" ht="14.4" x14ac:dyDescent="0.2">
      <c r="A29" s="234"/>
      <c r="B29" s="235"/>
      <c r="C29" s="228"/>
      <c r="D29" s="229"/>
      <c r="E29" s="5"/>
      <c r="F29" s="5"/>
      <c r="G29" s="5"/>
      <c r="H29" s="5"/>
      <c r="I29" s="5"/>
      <c r="J29" s="5"/>
      <c r="K29" s="131">
        <f>SUM(E29:J29)</f>
        <v>0</v>
      </c>
    </row>
    <row r="30" spans="1:24" ht="14.4" x14ac:dyDescent="0.2">
      <c r="A30" s="234"/>
      <c r="B30" s="235"/>
      <c r="C30" s="230"/>
      <c r="D30" s="231"/>
      <c r="E30" s="5"/>
      <c r="F30" s="5"/>
      <c r="G30" s="5"/>
      <c r="H30" s="5"/>
      <c r="I30" s="5"/>
      <c r="J30" s="5"/>
      <c r="K30" s="132">
        <f>SUM(E30:I30)</f>
        <v>0</v>
      </c>
      <c r="L30" s="3"/>
      <c r="M30" s="8"/>
    </row>
    <row r="31" spans="1:24" ht="14.4" x14ac:dyDescent="0.2">
      <c r="A31" s="234"/>
      <c r="B31" s="235"/>
      <c r="C31" s="226"/>
      <c r="D31" s="227"/>
      <c r="E31" s="6"/>
      <c r="F31" s="6"/>
      <c r="G31" s="6"/>
      <c r="H31" s="6"/>
      <c r="I31" s="6"/>
      <c r="J31" s="6"/>
      <c r="K31" s="130"/>
      <c r="M31" s="8"/>
    </row>
    <row r="32" spans="1:24" ht="14.4" x14ac:dyDescent="0.2">
      <c r="A32" s="234"/>
      <c r="B32" s="235"/>
      <c r="C32" s="228"/>
      <c r="D32" s="229"/>
      <c r="E32" s="5"/>
      <c r="F32" s="5"/>
      <c r="G32" s="5"/>
      <c r="H32" s="5"/>
      <c r="I32" s="5"/>
      <c r="J32" s="5"/>
      <c r="K32" s="131">
        <f>SUM(E32:J32)</f>
        <v>0</v>
      </c>
    </row>
    <row r="33" spans="1:11" ht="14.4" x14ac:dyDescent="0.2">
      <c r="A33" s="236"/>
      <c r="B33" s="237"/>
      <c r="C33" s="230"/>
      <c r="D33" s="231"/>
      <c r="E33" s="5"/>
      <c r="F33" s="5"/>
      <c r="G33" s="5"/>
      <c r="H33" s="5"/>
      <c r="I33" s="5"/>
      <c r="J33" s="5"/>
      <c r="K33" s="132">
        <f>SUM(E33:I33)</f>
        <v>0</v>
      </c>
    </row>
    <row r="34" spans="1:11" ht="14.4" x14ac:dyDescent="0.2">
      <c r="A34" s="208"/>
      <c r="B34" s="209"/>
      <c r="C34" s="214" t="s">
        <v>12</v>
      </c>
      <c r="D34" s="215"/>
      <c r="E34" s="6"/>
      <c r="F34" s="6"/>
      <c r="G34" s="6"/>
      <c r="H34" s="6"/>
      <c r="I34" s="6"/>
      <c r="J34" s="6"/>
      <c r="K34" s="130"/>
    </row>
    <row r="35" spans="1:11" ht="14.4" x14ac:dyDescent="0.2">
      <c r="A35" s="210"/>
      <c r="B35" s="211"/>
      <c r="C35" s="216"/>
      <c r="D35" s="217"/>
      <c r="E35" s="5">
        <f t="shared" ref="E35:J35" si="0">SUM(E23+E26+E29+E32)</f>
        <v>0</v>
      </c>
      <c r="F35" s="5">
        <f t="shared" si="0"/>
        <v>0</v>
      </c>
      <c r="G35" s="5">
        <f t="shared" si="0"/>
        <v>0</v>
      </c>
      <c r="H35" s="5">
        <f t="shared" si="0"/>
        <v>0</v>
      </c>
      <c r="I35" s="5">
        <f t="shared" si="0"/>
        <v>0</v>
      </c>
      <c r="J35" s="5">
        <f t="shared" si="0"/>
        <v>5</v>
      </c>
      <c r="K35" s="131">
        <f>SUM(E35:J35)</f>
        <v>5</v>
      </c>
    </row>
    <row r="36" spans="1:11" ht="15" thickBot="1" x14ac:dyDescent="0.25">
      <c r="A36" s="212"/>
      <c r="B36" s="213"/>
      <c r="C36" s="218"/>
      <c r="D36" s="219"/>
      <c r="E36" s="14">
        <f>SUM(E24+E27+E30+E33)</f>
        <v>0</v>
      </c>
      <c r="F36" s="14">
        <f>SUM(F24+F27+F30+F33)</f>
        <v>0</v>
      </c>
      <c r="G36" s="14">
        <f>SUM(G24+G27+G30+G33)</f>
        <v>0</v>
      </c>
      <c r="H36" s="14">
        <f>SUM(H24+H27+H30+H33)</f>
        <v>0</v>
      </c>
      <c r="I36" s="14">
        <f>SUM(I24+I27+I30+I33)</f>
        <v>0</v>
      </c>
      <c r="J36" s="7"/>
      <c r="K36" s="133">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800-000000000000}"/>
    <dataValidation type="list" allowBlank="1" showInputMessage="1" sqref="A22:B33" xr:uid="{00000000-0002-0000-0800-000001000000}">
      <formula1>"交通空白地有償運送,福祉有償運送"</formula1>
    </dataValidation>
    <dataValidation type="list" allowBlank="1" showInputMessage="1" sqref="D10" xr:uid="{00000000-0002-0000-0800-000002000000}">
      <formula1>"○"</formula1>
    </dataValidation>
  </dataValidations>
  <hyperlinks>
    <hyperlink ref="O1:Q1" location="交通空白!A1" display="目次へ" xr:uid="{00000000-0004-0000-0800-000000000000}"/>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49</vt:i4>
      </vt:variant>
    </vt:vector>
  </HeadingPairs>
  <TitlesOfParts>
    <vt:vector size="100" baseType="lpstr">
      <vt:lpstr>交通空白</vt:lpstr>
      <vt:lpstr>様式</vt:lpstr>
      <vt:lpstr>別紙</vt:lpstr>
      <vt:lpstr>市交1</vt:lpstr>
      <vt:lpstr>市交1別紙</vt:lpstr>
      <vt:lpstr>市交3</vt:lpstr>
      <vt:lpstr>市交4</vt:lpstr>
      <vt:lpstr>市交4別紙</vt:lpstr>
      <vt:lpstr>市交5</vt:lpstr>
      <vt:lpstr>市交5別紙</vt:lpstr>
      <vt:lpstr>市交6</vt:lpstr>
      <vt:lpstr>市交6別紙</vt:lpstr>
      <vt:lpstr>市交7</vt:lpstr>
      <vt:lpstr>市交7別紙</vt:lpstr>
      <vt:lpstr>市交7別紙 (区域)</vt:lpstr>
      <vt:lpstr>市交8</vt:lpstr>
      <vt:lpstr>市交8別紙</vt:lpstr>
      <vt:lpstr>市交9</vt:lpstr>
      <vt:lpstr>市交9別紙</vt:lpstr>
      <vt:lpstr>市交10</vt:lpstr>
      <vt:lpstr>市交10別紙</vt:lpstr>
      <vt:lpstr>市交11</vt:lpstr>
      <vt:lpstr>市交11別紙</vt:lpstr>
      <vt:lpstr>市交14</vt:lpstr>
      <vt:lpstr>市交14別紙 </vt:lpstr>
      <vt:lpstr>市交15</vt:lpstr>
      <vt:lpstr>市交15別紙</vt:lpstr>
      <vt:lpstr>市交17</vt:lpstr>
      <vt:lpstr>市交17別紙</vt:lpstr>
      <vt:lpstr>市交21</vt:lpstr>
      <vt:lpstr>市交21別紙</vt:lpstr>
      <vt:lpstr>市交22</vt:lpstr>
      <vt:lpstr>市交22別紙</vt:lpstr>
      <vt:lpstr>市交23</vt:lpstr>
      <vt:lpstr>市交23別紙</vt:lpstr>
      <vt:lpstr>市交24</vt:lpstr>
      <vt:lpstr>市交24別紙 </vt:lpstr>
      <vt:lpstr>市交25</vt:lpstr>
      <vt:lpstr>市交25別紙</vt:lpstr>
      <vt:lpstr>市交26</vt:lpstr>
      <vt:lpstr>市交26別紙 </vt:lpstr>
      <vt:lpstr>市交27</vt:lpstr>
      <vt:lpstr>交1</vt:lpstr>
      <vt:lpstr>交1別紙</vt:lpstr>
      <vt:lpstr>交2</vt:lpstr>
      <vt:lpstr>交3</vt:lpstr>
      <vt:lpstr>交3別紙</vt:lpstr>
      <vt:lpstr>過1</vt:lpstr>
      <vt:lpstr>Sheet1</vt:lpstr>
      <vt:lpstr>過2</vt:lpstr>
      <vt:lpstr>Sheet2</vt:lpstr>
      <vt:lpstr>過1!Print_Area</vt:lpstr>
      <vt:lpstr>過2!Print_Area</vt:lpstr>
      <vt:lpstr>交1!Print_Area</vt:lpstr>
      <vt:lpstr>交1別紙!Print_Area</vt:lpstr>
      <vt:lpstr>交2!Print_Area</vt:lpstr>
      <vt:lpstr>交3!Print_Area</vt:lpstr>
      <vt:lpstr>交3別紙!Print_Area</vt:lpstr>
      <vt:lpstr>交通空白!Print_Area</vt:lpstr>
      <vt:lpstr>市交1!Print_Area</vt:lpstr>
      <vt:lpstr>市交10!Print_Area</vt:lpstr>
      <vt:lpstr>市交10別紙!Print_Area</vt:lpstr>
      <vt:lpstr>市交11!Print_Area</vt:lpstr>
      <vt:lpstr>市交11別紙!Print_Area</vt:lpstr>
      <vt:lpstr>市交14!Print_Area</vt:lpstr>
      <vt:lpstr>'市交14別紙 '!Print_Area</vt:lpstr>
      <vt:lpstr>市交15!Print_Area</vt:lpstr>
      <vt:lpstr>市交15別紙!Print_Area</vt:lpstr>
      <vt:lpstr>市交17!Print_Area</vt:lpstr>
      <vt:lpstr>市交17別紙!Print_Area</vt:lpstr>
      <vt:lpstr>市交1別紙!Print_Area</vt:lpstr>
      <vt:lpstr>市交21!Print_Area</vt:lpstr>
      <vt:lpstr>市交21別紙!Print_Area</vt:lpstr>
      <vt:lpstr>市交22!Print_Area</vt:lpstr>
      <vt:lpstr>市交22別紙!Print_Area</vt:lpstr>
      <vt:lpstr>市交23!Print_Area</vt:lpstr>
      <vt:lpstr>市交23別紙!Print_Area</vt:lpstr>
      <vt:lpstr>市交24!Print_Area</vt:lpstr>
      <vt:lpstr>'市交24別紙 '!Print_Area</vt:lpstr>
      <vt:lpstr>市交25!Print_Area</vt:lpstr>
      <vt:lpstr>市交25別紙!Print_Area</vt:lpstr>
      <vt:lpstr>市交26!Print_Area</vt:lpstr>
      <vt:lpstr>'市交26別紙 '!Print_Area</vt:lpstr>
      <vt:lpstr>市交27!Print_Area</vt:lpstr>
      <vt:lpstr>市交3!Print_Area</vt:lpstr>
      <vt:lpstr>市交4!Print_Area</vt:lpstr>
      <vt:lpstr>市交4別紙!Print_Area</vt:lpstr>
      <vt:lpstr>市交5!Print_Area</vt:lpstr>
      <vt:lpstr>市交5別紙!Print_Area</vt:lpstr>
      <vt:lpstr>市交6!Print_Area</vt:lpstr>
      <vt:lpstr>市交6別紙!Print_Area</vt:lpstr>
      <vt:lpstr>市交7!Print_Area</vt:lpstr>
      <vt:lpstr>市交7別紙!Print_Area</vt:lpstr>
      <vt:lpstr>'市交7別紙 (区域)'!Print_Area</vt:lpstr>
      <vt:lpstr>市交8!Print_Area</vt:lpstr>
      <vt:lpstr>市交8別紙!Print_Area</vt:lpstr>
      <vt:lpstr>市交9!Print_Area</vt:lpstr>
      <vt:lpstr>市交9別紙!Print_Area</vt:lpstr>
      <vt:lpstr>別紙!Print_Area</vt:lpstr>
      <vt:lpstr>様式!Print_Area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saeki-k52e2</dc:creator>
  <cp:lastModifiedBy>小泉　磨里</cp:lastModifiedBy>
  <cp:lastPrinted>2024-03-27T02:07:51Z</cp:lastPrinted>
  <dcterms:created xsi:type="dcterms:W3CDTF">2007-02-20T07:44:10Z</dcterms:created>
  <dcterms:modified xsi:type="dcterms:W3CDTF">2024-04-24T05:55:40Z</dcterms:modified>
</cp:coreProperties>
</file>