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fs01\共有\北海道運輸局\07　自動車交通部\31　作業用フォルダ（作業終了後、Ｗフォルダへ移動）\04　報告関係等\01　定例報告\02　旅客第二課\05　自家用有償旅客運送\04_登録簿HP公表\各支局による登録簿収納フォルダ\R6.3末\帯広\"/>
    </mc:Choice>
  </mc:AlternateContent>
  <xr:revisionPtr revIDLastSave="0" documentId="13_ncr:1_{88EAF61E-01B4-4D10-86DE-1E6560140CDF}" xr6:coauthVersionLast="47" xr6:coauthVersionMax="47" xr10:uidLastSave="{00000000-0000-0000-0000-000000000000}"/>
  <bookViews>
    <workbookView xWindow="-108" yWindow="-108" windowWidth="23256" windowHeight="12456" tabRatio="879" xr2:uid="{00000000-000D-0000-FFFF-FFFF00000000}"/>
  </bookViews>
  <sheets>
    <sheet name="交通空白" sheetId="75" r:id="rId1"/>
    <sheet name="様式" sheetId="81" r:id="rId2"/>
    <sheet name="別紙" sheetId="74" r:id="rId3"/>
    <sheet name="市交2" sheetId="79" r:id="rId4"/>
    <sheet name="市交2別紙" sheetId="80" r:id="rId5"/>
    <sheet name="市交６" sheetId="82" r:id="rId6"/>
    <sheet name="市交６別紙" sheetId="83" r:id="rId7"/>
    <sheet name="市交８" sheetId="84" r:id="rId8"/>
    <sheet name="市公８別紙" sheetId="88" r:id="rId9"/>
    <sheet name="公２" sheetId="86" r:id="rId10"/>
    <sheet name="公３" sheetId="87" r:id="rId11"/>
    <sheet name="交１" sheetId="85" r:id="rId12"/>
    <sheet name="交２" sheetId="91" r:id="rId13"/>
    <sheet name="交２別紙" sheetId="92" r:id="rId14"/>
    <sheet name="交３" sheetId="90" r:id="rId15"/>
  </sheets>
  <definedNames>
    <definedName name="_xlnm.Print_Area" localSheetId="11">交１!$A$1:$K$36</definedName>
    <definedName name="_xlnm.Print_Area" localSheetId="12">交２!$A$1:$K$36</definedName>
    <definedName name="_xlnm.Print_Area" localSheetId="13">交２別紙!$A$1:$F$43</definedName>
    <definedName name="_xlnm.Print_Area" localSheetId="14">交３!$A$1:$K$36</definedName>
    <definedName name="_xlnm.Print_Area" localSheetId="0">交通空白!$A$1:$I$18</definedName>
    <definedName name="_xlnm.Print_Area" localSheetId="9">公２!$A$1:$K$36</definedName>
    <definedName name="_xlnm.Print_Area" localSheetId="10">公３!$A$1:$K$36</definedName>
    <definedName name="_xlnm.Print_Area" localSheetId="3">市交2!$A$1:$K$36</definedName>
    <definedName name="_xlnm.Print_Area" localSheetId="4">市交2別紙!$A$1:$F$79</definedName>
    <definedName name="_xlnm.Print_Area" localSheetId="5">市交６!$A$1:$K$36</definedName>
    <definedName name="_xlnm.Print_Area" localSheetId="6">市交６別紙!$A$1:$F$13</definedName>
    <definedName name="_xlnm.Print_Area" localSheetId="7">市交８!$A$1:$K$36</definedName>
    <definedName name="_xlnm.Print_Area" localSheetId="8">市公８別紙!$A$1:$F$43</definedName>
    <definedName name="_xlnm.Print_Area" localSheetId="2">別紙!$A$1:$F$43</definedName>
    <definedName name="_xlnm.Print_Area" localSheetId="1">様式!$A$1:$K$36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79" l="1"/>
  <c r="AF5" i="75"/>
  <c r="C81" i="92"/>
  <c r="C75" i="92"/>
  <c r="C69" i="92"/>
  <c r="C63" i="92"/>
  <c r="C57" i="92"/>
  <c r="C51" i="92"/>
  <c r="C45" i="92"/>
  <c r="C39" i="92"/>
  <c r="C33" i="92"/>
  <c r="C27" i="92"/>
  <c r="C21" i="92"/>
  <c r="C15" i="92"/>
  <c r="C9" i="92"/>
  <c r="K33" i="91"/>
  <c r="K32" i="91"/>
  <c r="K30" i="91"/>
  <c r="K29" i="91"/>
  <c r="K27" i="91"/>
  <c r="K26" i="91"/>
  <c r="I24" i="91"/>
  <c r="I36" i="91" s="1"/>
  <c r="H24" i="91"/>
  <c r="H36" i="91" s="1"/>
  <c r="G24" i="91"/>
  <c r="G36" i="91" s="1"/>
  <c r="F24" i="91"/>
  <c r="F36" i="91" s="1"/>
  <c r="E24" i="91"/>
  <c r="E36" i="91" s="1"/>
  <c r="J23" i="91"/>
  <c r="J35" i="91" s="1"/>
  <c r="I23" i="91"/>
  <c r="I35" i="91" s="1"/>
  <c r="H23" i="91"/>
  <c r="H35" i="91" s="1"/>
  <c r="G23" i="91"/>
  <c r="G35" i="91" s="1"/>
  <c r="F23" i="91"/>
  <c r="F35" i="91" s="1"/>
  <c r="E23" i="91"/>
  <c r="D15" i="91"/>
  <c r="D14" i="91"/>
  <c r="F13" i="91"/>
  <c r="D13" i="91"/>
  <c r="C25" i="91" s="1"/>
  <c r="F12" i="91"/>
  <c r="D12" i="91"/>
  <c r="C22" i="91" s="1"/>
  <c r="D8" i="91"/>
  <c r="D7" i="91"/>
  <c r="D6" i="91"/>
  <c r="D5" i="91"/>
  <c r="D3" i="91"/>
  <c r="AG9" i="75"/>
  <c r="AF9" i="75"/>
  <c r="K36" i="91" l="1"/>
  <c r="K23" i="91"/>
  <c r="K24" i="91"/>
  <c r="E35" i="91"/>
  <c r="K35" i="91" s="1"/>
  <c r="AG8" i="75"/>
  <c r="AF8" i="75"/>
  <c r="K33" i="90"/>
  <c r="K32" i="90"/>
  <c r="K30" i="90"/>
  <c r="K29" i="90"/>
  <c r="K27" i="90"/>
  <c r="K26" i="90"/>
  <c r="I24" i="90"/>
  <c r="I36" i="90" s="1"/>
  <c r="H24" i="90"/>
  <c r="H36" i="90" s="1"/>
  <c r="G24" i="90"/>
  <c r="G36" i="90" s="1"/>
  <c r="F24" i="90"/>
  <c r="F36" i="90" s="1"/>
  <c r="E24" i="90"/>
  <c r="J23" i="90"/>
  <c r="J35" i="90" s="1"/>
  <c r="I23" i="90"/>
  <c r="I35" i="90" s="1"/>
  <c r="H23" i="90"/>
  <c r="H35" i="90" s="1"/>
  <c r="G23" i="90"/>
  <c r="G35" i="90" s="1"/>
  <c r="F23" i="90"/>
  <c r="F35" i="90" s="1"/>
  <c r="E23" i="90"/>
  <c r="E35" i="90" s="1"/>
  <c r="D15" i="90"/>
  <c r="D14" i="90"/>
  <c r="F13" i="90"/>
  <c r="D13" i="90"/>
  <c r="C25" i="90" s="1"/>
  <c r="F12" i="90"/>
  <c r="D12" i="90"/>
  <c r="C22" i="90" s="1"/>
  <c r="D8" i="90"/>
  <c r="D7" i="90"/>
  <c r="D6" i="90"/>
  <c r="D5" i="90"/>
  <c r="D3" i="90"/>
  <c r="D3" i="81"/>
  <c r="K24" i="90" l="1"/>
  <c r="K35" i="90"/>
  <c r="K23" i="90"/>
  <c r="E36" i="90"/>
  <c r="K36" i="90" s="1"/>
  <c r="C81" i="88"/>
  <c r="C75" i="88"/>
  <c r="C69" i="88"/>
  <c r="C63" i="88"/>
  <c r="C57" i="88"/>
  <c r="C51" i="88"/>
  <c r="C45" i="88"/>
  <c r="C39" i="88"/>
  <c r="C33" i="88"/>
  <c r="C27" i="88"/>
  <c r="C21" i="88"/>
  <c r="C15" i="88"/>
  <c r="C9" i="88"/>
  <c r="AF4" i="75" l="1"/>
  <c r="AF2" i="75"/>
  <c r="AG2" i="75"/>
  <c r="AG4" i="75"/>
  <c r="D15" i="87" l="1"/>
  <c r="D7" i="79" l="1"/>
  <c r="D5" i="85" l="1"/>
  <c r="D3" i="85"/>
  <c r="I35" i="85"/>
  <c r="K23" i="85"/>
  <c r="D15" i="85"/>
  <c r="D7" i="85"/>
  <c r="D6" i="85"/>
  <c r="AG7" i="75"/>
  <c r="AF7" i="75"/>
  <c r="D15" i="82" l="1"/>
  <c r="J36" i="82" l="1"/>
  <c r="J12" i="79"/>
  <c r="H12" i="79"/>
  <c r="C28" i="79" s="1"/>
  <c r="F13" i="79"/>
  <c r="D13" i="79"/>
  <c r="C25" i="79" s="1"/>
  <c r="J23" i="81" l="1"/>
  <c r="I24" i="81"/>
  <c r="I23" i="81"/>
  <c r="H24" i="81"/>
  <c r="H23" i="81"/>
  <c r="G24" i="81"/>
  <c r="G23" i="81"/>
  <c r="F24" i="81"/>
  <c r="F23" i="81"/>
  <c r="E24" i="81"/>
  <c r="E23" i="81"/>
  <c r="D15" i="81"/>
  <c r="AG14" i="75"/>
  <c r="AF14" i="75"/>
  <c r="AF13" i="75"/>
  <c r="AF12" i="75"/>
  <c r="AG11" i="75"/>
  <c r="AF11" i="75"/>
  <c r="AG6" i="75"/>
  <c r="AF6" i="75"/>
  <c r="AG5" i="75"/>
  <c r="AG3" i="75"/>
  <c r="AF3" i="75"/>
  <c r="AG18" i="75"/>
  <c r="AF18" i="75"/>
  <c r="AG17" i="75"/>
  <c r="AF17" i="75"/>
  <c r="AG16" i="75"/>
  <c r="AF16" i="75"/>
  <c r="AG15" i="75"/>
  <c r="AF15" i="75"/>
  <c r="C81" i="74" l="1"/>
  <c r="C75" i="74"/>
  <c r="C69" i="74"/>
  <c r="C63" i="74"/>
  <c r="C57" i="74"/>
  <c r="C51" i="74"/>
  <c r="C45" i="74"/>
  <c r="C39" i="74"/>
  <c r="C33" i="74"/>
  <c r="C27" i="74"/>
  <c r="C21" i="74"/>
  <c r="C15" i="74"/>
  <c r="C9" i="74"/>
  <c r="D14" i="86" l="1"/>
  <c r="I36" i="87" l="1"/>
  <c r="H36" i="87"/>
  <c r="G36" i="87"/>
  <c r="F36" i="87"/>
  <c r="E36" i="87"/>
  <c r="J35" i="87"/>
  <c r="I35" i="87"/>
  <c r="H35" i="87"/>
  <c r="G35" i="87"/>
  <c r="F35" i="87"/>
  <c r="E35" i="87"/>
  <c r="K33" i="87"/>
  <c r="K32" i="87"/>
  <c r="K30" i="87"/>
  <c r="K29" i="87"/>
  <c r="K27" i="87"/>
  <c r="K26" i="87"/>
  <c r="K24" i="87"/>
  <c r="K23" i="87"/>
  <c r="D14" i="87"/>
  <c r="F12" i="87"/>
  <c r="D12" i="87"/>
  <c r="C22" i="87" s="1"/>
  <c r="D8" i="87"/>
  <c r="D7" i="87"/>
  <c r="D6" i="87"/>
  <c r="D5" i="87"/>
  <c r="D3" i="87"/>
  <c r="I36" i="86"/>
  <c r="H36" i="86"/>
  <c r="G36" i="86"/>
  <c r="F36" i="86"/>
  <c r="E36" i="86"/>
  <c r="K36" i="86" s="1"/>
  <c r="J35" i="86"/>
  <c r="I35" i="86"/>
  <c r="H35" i="86"/>
  <c r="G35" i="86"/>
  <c r="F35" i="86"/>
  <c r="E35" i="86"/>
  <c r="K33" i="86"/>
  <c r="K32" i="86"/>
  <c r="K30" i="86"/>
  <c r="K29" i="86"/>
  <c r="K27" i="86"/>
  <c r="K26" i="86"/>
  <c r="K24" i="86"/>
  <c r="K23" i="86"/>
  <c r="D15" i="86"/>
  <c r="F12" i="86"/>
  <c r="D12" i="86"/>
  <c r="C22" i="86" s="1"/>
  <c r="D8" i="86"/>
  <c r="D7" i="86"/>
  <c r="D6" i="86"/>
  <c r="D5" i="86"/>
  <c r="D3" i="86"/>
  <c r="I36" i="85"/>
  <c r="H36" i="85"/>
  <c r="G36" i="85"/>
  <c r="F36" i="85"/>
  <c r="E36" i="85"/>
  <c r="K36" i="85" s="1"/>
  <c r="J35" i="85"/>
  <c r="H35" i="85"/>
  <c r="G35" i="85"/>
  <c r="F35" i="85"/>
  <c r="E35" i="85"/>
  <c r="K33" i="85"/>
  <c r="K32" i="85"/>
  <c r="K30" i="85"/>
  <c r="K29" i="85"/>
  <c r="K27" i="85"/>
  <c r="K26" i="85"/>
  <c r="K24" i="85"/>
  <c r="D14" i="85"/>
  <c r="F12" i="85"/>
  <c r="D12" i="85"/>
  <c r="C22" i="85" s="1"/>
  <c r="D8" i="85"/>
  <c r="I36" i="84"/>
  <c r="H36" i="84"/>
  <c r="G36" i="84"/>
  <c r="F36" i="84"/>
  <c r="E36" i="84"/>
  <c r="J35" i="84"/>
  <c r="I35" i="84"/>
  <c r="H35" i="84"/>
  <c r="G35" i="84"/>
  <c r="F35" i="84"/>
  <c r="E35" i="84"/>
  <c r="K33" i="84"/>
  <c r="K32" i="84"/>
  <c r="K30" i="84"/>
  <c r="K29" i="84"/>
  <c r="K27" i="84"/>
  <c r="K26" i="84"/>
  <c r="K24" i="84"/>
  <c r="K23" i="84"/>
  <c r="D15" i="84"/>
  <c r="F12" i="84"/>
  <c r="D12" i="84"/>
  <c r="C22" i="84" s="1"/>
  <c r="D8" i="84"/>
  <c r="D7" i="84"/>
  <c r="D6" i="84"/>
  <c r="D5" i="84"/>
  <c r="D3" i="84"/>
  <c r="I36" i="82"/>
  <c r="H36" i="82"/>
  <c r="G36" i="82"/>
  <c r="F36" i="82"/>
  <c r="E36" i="82"/>
  <c r="J35" i="82"/>
  <c r="I35" i="82"/>
  <c r="H35" i="82"/>
  <c r="G35" i="82"/>
  <c r="F35" i="82"/>
  <c r="E35" i="82"/>
  <c r="K33" i="82"/>
  <c r="K32" i="82"/>
  <c r="K30" i="82"/>
  <c r="K29" i="82"/>
  <c r="K27" i="82"/>
  <c r="K26" i="82"/>
  <c r="K24" i="82"/>
  <c r="K23" i="82"/>
  <c r="D14" i="82"/>
  <c r="F12" i="82"/>
  <c r="D12" i="82"/>
  <c r="C22" i="82" s="1"/>
  <c r="D8" i="82"/>
  <c r="D7" i="82"/>
  <c r="D6" i="82"/>
  <c r="D5" i="82"/>
  <c r="D4" i="82"/>
  <c r="D3" i="82"/>
  <c r="I36" i="81"/>
  <c r="H36" i="81"/>
  <c r="G36" i="81"/>
  <c r="F36" i="81"/>
  <c r="E36" i="81"/>
  <c r="J35" i="81"/>
  <c r="I35" i="81"/>
  <c r="H35" i="81"/>
  <c r="G35" i="81"/>
  <c r="F35" i="81"/>
  <c r="E35" i="81"/>
  <c r="K33" i="81"/>
  <c r="K32" i="81"/>
  <c r="K30" i="81"/>
  <c r="K29" i="81"/>
  <c r="K27" i="81"/>
  <c r="K26" i="81"/>
  <c r="K24" i="81"/>
  <c r="K23" i="81"/>
  <c r="D14" i="81"/>
  <c r="F13" i="81"/>
  <c r="D13" i="81"/>
  <c r="C25" i="81" s="1"/>
  <c r="F12" i="81"/>
  <c r="D12" i="81"/>
  <c r="C22" i="81" s="1"/>
  <c r="D8" i="81"/>
  <c r="D7" i="81"/>
  <c r="D6" i="81"/>
  <c r="D5" i="81"/>
  <c r="D4" i="81"/>
  <c r="K36" i="82" l="1"/>
  <c r="K36" i="87"/>
  <c r="K35" i="85"/>
  <c r="K36" i="84"/>
  <c r="K35" i="81"/>
  <c r="K36" i="81"/>
  <c r="K35" i="87"/>
  <c r="K35" i="86"/>
  <c r="K35" i="84"/>
  <c r="K35" i="82"/>
  <c r="I36" i="79"/>
  <c r="H36" i="79"/>
  <c r="G36" i="79"/>
  <c r="F36" i="79"/>
  <c r="E36" i="79"/>
  <c r="J35" i="79"/>
  <c r="I35" i="79"/>
  <c r="H35" i="79"/>
  <c r="G35" i="79"/>
  <c r="F35" i="79"/>
  <c r="E35" i="79"/>
  <c r="K33" i="79"/>
  <c r="K32" i="79"/>
  <c r="K30" i="79"/>
  <c r="K29" i="79"/>
  <c r="K27" i="79"/>
  <c r="K26" i="79"/>
  <c r="K24" i="79"/>
  <c r="K23" i="79"/>
  <c r="D15" i="79"/>
  <c r="D14" i="79"/>
  <c r="F12" i="79"/>
  <c r="D12" i="79"/>
  <c r="C22" i="79" s="1"/>
  <c r="D8" i="79"/>
  <c r="D6" i="79"/>
  <c r="D5" i="79"/>
  <c r="D3" i="79"/>
  <c r="K36" i="79" l="1"/>
  <c r="K35" i="7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100-000001000000}">
      <text>
        <r>
          <rPr>
            <sz val="11"/>
            <color indexed="81"/>
            <rFont val="ＭＳ Ｐゴシック"/>
            <family val="3"/>
            <charset val="128"/>
          </rPr>
          <t>軽自動車は-1で入力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300-000001000000}">
      <text>
        <r>
          <rPr>
            <sz val="11"/>
            <color indexed="81"/>
            <rFont val="ＭＳ Ｐゴシック"/>
            <family val="3"/>
            <charset val="128"/>
          </rPr>
          <t>軽自動車は-1で入力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500-000001000000}">
      <text>
        <r>
          <rPr>
            <sz val="11"/>
            <color indexed="81"/>
            <rFont val="ＭＳ Ｐゴシック"/>
            <family val="3"/>
            <charset val="128"/>
          </rPr>
          <t>軽自動車は-1で入力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700-000001000000}">
      <text>
        <r>
          <rPr>
            <sz val="11"/>
            <color indexed="81"/>
            <rFont val="ＭＳ Ｐゴシック"/>
            <family val="3"/>
            <charset val="128"/>
          </rPr>
          <t>軽自動車は-1で入力</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900-000001000000}">
      <text>
        <r>
          <rPr>
            <sz val="11"/>
            <color indexed="81"/>
            <rFont val="ＭＳ Ｐゴシック"/>
            <family val="3"/>
            <charset val="128"/>
          </rPr>
          <t>軽自動車は-1で入力</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A00-000001000000}">
      <text>
        <r>
          <rPr>
            <sz val="11"/>
            <color indexed="81"/>
            <rFont val="ＭＳ Ｐゴシック"/>
            <family val="3"/>
            <charset val="128"/>
          </rPr>
          <t>軽自動車は-1で入力</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B00-000001000000}">
      <text>
        <r>
          <rPr>
            <sz val="11"/>
            <color indexed="81"/>
            <rFont val="ＭＳ Ｐゴシック"/>
            <family val="3"/>
            <charset val="128"/>
          </rPr>
          <t>軽自動車は-1で入力</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C00-000001000000}">
      <text>
        <r>
          <rPr>
            <sz val="11"/>
            <color indexed="81"/>
            <rFont val="ＭＳ Ｐゴシック"/>
            <family val="3"/>
            <charset val="128"/>
          </rPr>
          <t>軽自動車は-1で入力</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E00-000001000000}">
      <text>
        <r>
          <rPr>
            <sz val="11"/>
            <color indexed="81"/>
            <rFont val="ＭＳ Ｐゴシック"/>
            <family val="3"/>
            <charset val="128"/>
          </rPr>
          <t>軽自動車は-1で入力</t>
        </r>
      </text>
    </comment>
  </commentList>
</comments>
</file>

<file path=xl/sharedStrings.xml><?xml version="1.0" encoding="utf-8"?>
<sst xmlns="http://schemas.openxmlformats.org/spreadsheetml/2006/main" count="1253" uniqueCount="208">
  <si>
    <t>自家用有償旅客運送者登録簿</t>
    <rPh sb="0" eb="3">
      <t>ジカヨウ</t>
    </rPh>
    <rPh sb="3" eb="5">
      <t>ユウショウ</t>
    </rPh>
    <rPh sb="5" eb="7">
      <t>リョカク</t>
    </rPh>
    <rPh sb="7" eb="9">
      <t>ウンソウ</t>
    </rPh>
    <rPh sb="9" eb="10">
      <t>シャ</t>
    </rPh>
    <rPh sb="10" eb="13">
      <t>トウロクボ</t>
    </rPh>
    <phoneticPr fontId="5"/>
  </si>
  <si>
    <t>更新登録年月日</t>
    <rPh sb="0" eb="2">
      <t>コウシン</t>
    </rPh>
    <rPh sb="2" eb="4">
      <t>トウロク</t>
    </rPh>
    <rPh sb="4" eb="7">
      <t>ネンガッピ</t>
    </rPh>
    <phoneticPr fontId="5"/>
  </si>
  <si>
    <t>寝台車</t>
    <rPh sb="0" eb="3">
      <t>シンダイシャ</t>
    </rPh>
    <phoneticPr fontId="5"/>
  </si>
  <si>
    <t>（軽自動車）</t>
    <rPh sb="1" eb="5">
      <t>ケイジドウシャ</t>
    </rPh>
    <phoneticPr fontId="5"/>
  </si>
  <si>
    <t>車いす車</t>
    <rPh sb="0" eb="1">
      <t>クルマ</t>
    </rPh>
    <rPh sb="3" eb="4">
      <t>グルマ</t>
    </rPh>
    <phoneticPr fontId="5"/>
  </si>
  <si>
    <t>兼用車</t>
    <rPh sb="0" eb="2">
      <t>ケンヨウ</t>
    </rPh>
    <rPh sb="2" eb="3">
      <t>クルマ</t>
    </rPh>
    <phoneticPr fontId="5"/>
  </si>
  <si>
    <t>セダン等</t>
    <rPh sb="3" eb="4">
      <t>トウ</t>
    </rPh>
    <phoneticPr fontId="5"/>
  </si>
  <si>
    <t>バ　ス</t>
    <phoneticPr fontId="5"/>
  </si>
  <si>
    <t>合　計</t>
    <rPh sb="0" eb="1">
      <t>ゴウ</t>
    </rPh>
    <rPh sb="2" eb="3">
      <t>ケイ</t>
    </rPh>
    <phoneticPr fontId="5"/>
  </si>
  <si>
    <t>代表者の氏名</t>
    <rPh sb="0" eb="3">
      <t>ダイヒョウシャ</t>
    </rPh>
    <rPh sb="4" eb="6">
      <t>シメイ</t>
    </rPh>
    <phoneticPr fontId="5"/>
  </si>
  <si>
    <t>登録年月日</t>
    <rPh sb="0" eb="2">
      <t>トウロク</t>
    </rPh>
    <rPh sb="2" eb="5">
      <t>ネンガッピ</t>
    </rPh>
    <phoneticPr fontId="5"/>
  </si>
  <si>
    <t>名　　　　称</t>
    <rPh sb="0" eb="1">
      <t>ナ</t>
    </rPh>
    <rPh sb="5" eb="6">
      <t>ショウ</t>
    </rPh>
    <phoneticPr fontId="5"/>
  </si>
  <si>
    <t>合計</t>
    <rPh sb="0" eb="2">
      <t>ゴウケイ</t>
    </rPh>
    <phoneticPr fontId="5"/>
  </si>
  <si>
    <t>路　　線　　一　　覧</t>
    <rPh sb="0" eb="1">
      <t>ロ</t>
    </rPh>
    <rPh sb="3" eb="4">
      <t>セン</t>
    </rPh>
    <rPh sb="6" eb="7">
      <t>イチ</t>
    </rPh>
    <rPh sb="9" eb="10">
      <t>ラン</t>
    </rPh>
    <phoneticPr fontId="5"/>
  </si>
  <si>
    <t>主たる経過地</t>
    <rPh sb="0" eb="1">
      <t>シュ</t>
    </rPh>
    <rPh sb="3" eb="6">
      <t>ケイカチ</t>
    </rPh>
    <phoneticPr fontId="5"/>
  </si>
  <si>
    <t>km</t>
    <phoneticPr fontId="5"/>
  </si>
  <si>
    <t>登録（届出）年月日</t>
    <rPh sb="0" eb="2">
      <t>トウロク</t>
    </rPh>
    <rPh sb="3" eb="5">
      <t>トドケデ</t>
    </rPh>
    <rPh sb="6" eb="9">
      <t>ネンガッピ</t>
    </rPh>
    <phoneticPr fontId="5"/>
  </si>
  <si>
    <t>交通空白地有償運送</t>
  </si>
  <si>
    <t>交通空白地有償運送</t>
    <rPh sb="0" eb="2">
      <t>コウツウ</t>
    </rPh>
    <rPh sb="2" eb="5">
      <t>クウハクチ</t>
    </rPh>
    <rPh sb="5" eb="7">
      <t>ユウショウ</t>
    </rPh>
    <rPh sb="7" eb="9">
      <t>ウンソウ</t>
    </rPh>
    <phoneticPr fontId="5"/>
  </si>
  <si>
    <t>氏名又は名称</t>
    <rPh sb="0" eb="2">
      <t>シメイ</t>
    </rPh>
    <rPh sb="2" eb="3">
      <t>マタ</t>
    </rPh>
    <rPh sb="4" eb="6">
      <t>メイショウ</t>
    </rPh>
    <phoneticPr fontId="5"/>
  </si>
  <si>
    <t>路線又は運送の区域</t>
    <rPh sb="0" eb="1">
      <t>ミチ</t>
    </rPh>
    <rPh sb="1" eb="2">
      <t>セン</t>
    </rPh>
    <rPh sb="2" eb="3">
      <t>マタ</t>
    </rPh>
    <rPh sb="4" eb="5">
      <t>ウン</t>
    </rPh>
    <rPh sb="5" eb="6">
      <t>ソウ</t>
    </rPh>
    <rPh sb="7" eb="8">
      <t>ク</t>
    </rPh>
    <rPh sb="8" eb="9">
      <t>イキ</t>
    </rPh>
    <phoneticPr fontId="5"/>
  </si>
  <si>
    <t>運送する旅客の範囲</t>
    <rPh sb="0" eb="2">
      <t>ウンソウ</t>
    </rPh>
    <rPh sb="4" eb="6">
      <t>リョカク</t>
    </rPh>
    <rPh sb="7" eb="9">
      <t>ハンイ</t>
    </rPh>
    <phoneticPr fontId="5"/>
  </si>
  <si>
    <t>事務所の名称及び位置</t>
    <rPh sb="0" eb="3">
      <t>ジムショ</t>
    </rPh>
    <rPh sb="4" eb="6">
      <t>メイショウ</t>
    </rPh>
    <rPh sb="6" eb="7">
      <t>オヨ</t>
    </rPh>
    <rPh sb="8" eb="9">
      <t>クライ</t>
    </rPh>
    <rPh sb="9" eb="10">
      <t>オキ</t>
    </rPh>
    <phoneticPr fontId="5"/>
  </si>
  <si>
    <t>登録番号</t>
    <rPh sb="0" eb="1">
      <t>ノボル</t>
    </rPh>
    <rPh sb="1" eb="2">
      <t>ロク</t>
    </rPh>
    <rPh sb="2" eb="3">
      <t>バン</t>
    </rPh>
    <rPh sb="3" eb="4">
      <t>ゴウ</t>
    </rPh>
    <phoneticPr fontId="5"/>
  </si>
  <si>
    <t>名称</t>
    <rPh sb="0" eb="1">
      <t>ナ</t>
    </rPh>
    <rPh sb="1" eb="2">
      <t>ショウ</t>
    </rPh>
    <phoneticPr fontId="5"/>
  </si>
  <si>
    <t>住所</t>
    <rPh sb="0" eb="1">
      <t>ジュウ</t>
    </rPh>
    <rPh sb="1" eb="2">
      <t>ショ</t>
    </rPh>
    <phoneticPr fontId="5"/>
  </si>
  <si>
    <t>運送の種別</t>
    <rPh sb="0" eb="1">
      <t>ウン</t>
    </rPh>
    <rPh sb="1" eb="2">
      <t>ソウ</t>
    </rPh>
    <rPh sb="3" eb="4">
      <t>タネ</t>
    </rPh>
    <rPh sb="4" eb="5">
      <t>ベツ</t>
    </rPh>
    <phoneticPr fontId="5"/>
  </si>
  <si>
    <t>備考</t>
    <rPh sb="0" eb="1">
      <t>ソナエ</t>
    </rPh>
    <rPh sb="1" eb="2">
      <t>コウ</t>
    </rPh>
    <phoneticPr fontId="5"/>
  </si>
  <si>
    <t>事務所</t>
    <rPh sb="0" eb="1">
      <t>コト</t>
    </rPh>
    <rPh sb="1" eb="2">
      <t>ツトム</t>
    </rPh>
    <rPh sb="2" eb="3">
      <t>ショ</t>
    </rPh>
    <phoneticPr fontId="5"/>
  </si>
  <si>
    <t>　　自家用有償旅客運送自動車の数</t>
    <rPh sb="2" eb="3">
      <t>ジ</t>
    </rPh>
    <rPh sb="3" eb="4">
      <t>イエ</t>
    </rPh>
    <rPh sb="4" eb="5">
      <t>ヨウ</t>
    </rPh>
    <rPh sb="5" eb="6">
      <t>ユウ</t>
    </rPh>
    <rPh sb="6" eb="7">
      <t>ショウ</t>
    </rPh>
    <rPh sb="7" eb="8">
      <t>タビ</t>
    </rPh>
    <rPh sb="8" eb="9">
      <t>キャク</t>
    </rPh>
    <rPh sb="9" eb="10">
      <t>ウン</t>
    </rPh>
    <rPh sb="10" eb="11">
      <t>ソウ</t>
    </rPh>
    <rPh sb="11" eb="12">
      <t>ジ</t>
    </rPh>
    <rPh sb="12" eb="13">
      <t>ドウ</t>
    </rPh>
    <rPh sb="13" eb="14">
      <t>クルマ</t>
    </rPh>
    <rPh sb="15" eb="16">
      <t>カズ</t>
    </rPh>
    <phoneticPr fontId="5"/>
  </si>
  <si>
    <t>回転シート車</t>
    <rPh sb="0" eb="2">
      <t>カイテン</t>
    </rPh>
    <rPh sb="5" eb="6">
      <t>シャ</t>
    </rPh>
    <phoneticPr fontId="5"/>
  </si>
  <si>
    <t>事業者協力型自家用有償旅客運送を行うときは協力を得る一般旅客自動車運送事業者の氏名又は名称及び住所</t>
    <rPh sb="0" eb="3">
      <t>ジギョウシャ</t>
    </rPh>
    <rPh sb="3" eb="6">
      <t>キョウリョクガタ</t>
    </rPh>
    <rPh sb="6" eb="8">
      <t>ジカ</t>
    </rPh>
    <rPh sb="8" eb="9">
      <t>ヨウ</t>
    </rPh>
    <rPh sb="9" eb="11">
      <t>ユウショウ</t>
    </rPh>
    <rPh sb="11" eb="13">
      <t>リョカク</t>
    </rPh>
    <rPh sb="13" eb="15">
      <t>ウンソウ</t>
    </rPh>
    <rPh sb="16" eb="17">
      <t>オコナ</t>
    </rPh>
    <rPh sb="21" eb="23">
      <t>キョウリョク</t>
    </rPh>
    <rPh sb="24" eb="25">
      <t>エ</t>
    </rPh>
    <rPh sb="26" eb="28">
      <t>イッパン</t>
    </rPh>
    <rPh sb="28" eb="30">
      <t>リョカク</t>
    </rPh>
    <rPh sb="30" eb="33">
      <t>ジドウシャ</t>
    </rPh>
    <rPh sb="33" eb="35">
      <t>ウンソウ</t>
    </rPh>
    <rPh sb="35" eb="38">
      <t>ジギョウシャ</t>
    </rPh>
    <rPh sb="39" eb="41">
      <t>シメイ</t>
    </rPh>
    <rPh sb="41" eb="42">
      <t>マタ</t>
    </rPh>
    <rPh sb="43" eb="45">
      <t>メイショウ</t>
    </rPh>
    <rPh sb="45" eb="46">
      <t>オヨ</t>
    </rPh>
    <rPh sb="47" eb="49">
      <t>ジュウショ</t>
    </rPh>
    <phoneticPr fontId="5"/>
  </si>
  <si>
    <t>位　　　　　置</t>
    <rPh sb="0" eb="1">
      <t>クライ</t>
    </rPh>
    <rPh sb="6" eb="7">
      <t>オキ</t>
    </rPh>
    <phoneticPr fontId="5"/>
  </si>
  <si>
    <t>住　　　　所</t>
    <rPh sb="0" eb="1">
      <t>ジュウ</t>
    </rPh>
    <rPh sb="5" eb="6">
      <t>ショ</t>
    </rPh>
    <phoneticPr fontId="5"/>
  </si>
  <si>
    <t>有効期間</t>
    <rPh sb="0" eb="2">
      <t>ユウコウ</t>
    </rPh>
    <rPh sb="2" eb="4">
      <t>キカン</t>
    </rPh>
    <phoneticPr fontId="5"/>
  </si>
  <si>
    <t>変更年月日</t>
    <rPh sb="0" eb="2">
      <t>ヘンコウ</t>
    </rPh>
    <rPh sb="2" eb="5">
      <t>ネンガッピ</t>
    </rPh>
    <phoneticPr fontId="5"/>
  </si>
  <si>
    <t>路線名</t>
    <rPh sb="0" eb="1">
      <t>ロ</t>
    </rPh>
    <rPh sb="1" eb="2">
      <t>セン</t>
    </rPh>
    <rPh sb="2" eb="3">
      <t>メイ</t>
    </rPh>
    <phoneticPr fontId="5"/>
  </si>
  <si>
    <t>起点</t>
    <rPh sb="0" eb="1">
      <t>ハジメ</t>
    </rPh>
    <rPh sb="1" eb="2">
      <t>テン</t>
    </rPh>
    <phoneticPr fontId="5"/>
  </si>
  <si>
    <t>終点</t>
    <rPh sb="0" eb="1">
      <t>シュウ</t>
    </rPh>
    <rPh sb="1" eb="2">
      <t>テン</t>
    </rPh>
    <phoneticPr fontId="5"/>
  </si>
  <si>
    <t>別　　紙</t>
    <phoneticPr fontId="5"/>
  </si>
  <si>
    <t>本省様式はなし</t>
    <rPh sb="0" eb="2">
      <t>ホンショウ</t>
    </rPh>
    <rPh sb="2" eb="4">
      <t>ヨウシキ</t>
    </rPh>
    <phoneticPr fontId="5"/>
  </si>
  <si>
    <t>第２号様式（第５１条の５関係）</t>
    <phoneticPr fontId="5"/>
  </si>
  <si>
    <t>№</t>
    <phoneticPr fontId="5"/>
  </si>
  <si>
    <t>登録番号</t>
    <rPh sb="0" eb="2">
      <t>トウロク</t>
    </rPh>
    <rPh sb="2" eb="4">
      <t>バンゴウ</t>
    </rPh>
    <phoneticPr fontId="14"/>
  </si>
  <si>
    <t>登録年月日</t>
    <rPh sb="0" eb="2">
      <t>トウロク</t>
    </rPh>
    <rPh sb="2" eb="5">
      <t>ネンガッピ</t>
    </rPh>
    <phoneticPr fontId="14"/>
  </si>
  <si>
    <t>更新登録年月日</t>
    <rPh sb="0" eb="2">
      <t>コウシン</t>
    </rPh>
    <rPh sb="2" eb="4">
      <t>トウロク</t>
    </rPh>
    <rPh sb="4" eb="7">
      <t>ネンガッピ</t>
    </rPh>
    <phoneticPr fontId="14"/>
  </si>
  <si>
    <t>有効期間</t>
    <rPh sb="0" eb="2">
      <t>ユウコウ</t>
    </rPh>
    <rPh sb="2" eb="4">
      <t>キカン</t>
    </rPh>
    <phoneticPr fontId="14"/>
  </si>
  <si>
    <t>名称</t>
    <rPh sb="0" eb="2">
      <t>メイショウ</t>
    </rPh>
    <phoneticPr fontId="5"/>
  </si>
  <si>
    <t>代表者の氏名</t>
    <rPh sb="0" eb="3">
      <t>ダイヒョウシャ</t>
    </rPh>
    <rPh sb="4" eb="6">
      <t>シメイ</t>
    </rPh>
    <phoneticPr fontId="14"/>
  </si>
  <si>
    <t>郵便番号</t>
    <phoneticPr fontId="14"/>
  </si>
  <si>
    <t>住所</t>
    <rPh sb="0" eb="2">
      <t>ジュウショ</t>
    </rPh>
    <phoneticPr fontId="5"/>
  </si>
  <si>
    <t>事務所の名称</t>
    <rPh sb="0" eb="3">
      <t>ジムショ</t>
    </rPh>
    <rPh sb="4" eb="6">
      <t>メイショウ</t>
    </rPh>
    <phoneticPr fontId="14"/>
  </si>
  <si>
    <t>事務所の位置</t>
    <rPh sb="0" eb="3">
      <t>ジムショ</t>
    </rPh>
    <rPh sb="4" eb="6">
      <t>イチ</t>
    </rPh>
    <phoneticPr fontId="14"/>
  </si>
  <si>
    <t>路線又は運送の区域</t>
    <rPh sb="0" eb="2">
      <t>ロセン</t>
    </rPh>
    <rPh sb="2" eb="3">
      <t>マタ</t>
    </rPh>
    <rPh sb="4" eb="6">
      <t>ウンソウ</t>
    </rPh>
    <rPh sb="7" eb="9">
      <t>クイキ</t>
    </rPh>
    <phoneticPr fontId="14"/>
  </si>
  <si>
    <t>運送する旅客の範囲</t>
    <rPh sb="0" eb="2">
      <t>ウンソウ</t>
    </rPh>
    <rPh sb="4" eb="6">
      <t>リョカク</t>
    </rPh>
    <rPh sb="7" eb="9">
      <t>ハンイ</t>
    </rPh>
    <phoneticPr fontId="14"/>
  </si>
  <si>
    <t>連絡先</t>
    <rPh sb="0" eb="3">
      <t>レンラクサキ</t>
    </rPh>
    <phoneticPr fontId="14"/>
  </si>
  <si>
    <t>アドレス</t>
    <phoneticPr fontId="5"/>
  </si>
  <si>
    <t>部署</t>
    <rPh sb="0" eb="2">
      <t>ブショ</t>
    </rPh>
    <phoneticPr fontId="14"/>
  </si>
  <si>
    <t>○</t>
  </si>
  <si>
    <t>事務所の名称</t>
    <phoneticPr fontId="5"/>
  </si>
  <si>
    <t>事務所の位置</t>
    <phoneticPr fontId="5"/>
  </si>
  <si>
    <t>←交通空白のシートからコピペ</t>
    <rPh sb="1" eb="3">
      <t>コウツウ</t>
    </rPh>
    <rPh sb="3" eb="5">
      <t>クウハク</t>
    </rPh>
    <phoneticPr fontId="5"/>
  </si>
  <si>
    <t>9-1</t>
    <phoneticPr fontId="5"/>
  </si>
  <si>
    <t>9-2</t>
    <phoneticPr fontId="5"/>
  </si>
  <si>
    <t>9-3</t>
    <phoneticPr fontId="5"/>
  </si>
  <si>
    <t>9-4</t>
    <phoneticPr fontId="5"/>
  </si>
  <si>
    <t>目次へ</t>
    <rPh sb="0" eb="2">
      <t>モクジ</t>
    </rPh>
    <phoneticPr fontId="5"/>
  </si>
  <si>
    <t>寝台車
(軽自動車)　　　　　　　　</t>
    <rPh sb="0" eb="1">
      <t>ネ</t>
    </rPh>
    <rPh sb="1" eb="2">
      <t>ダイ</t>
    </rPh>
    <rPh sb="2" eb="3">
      <t>クルマ</t>
    </rPh>
    <phoneticPr fontId="22"/>
  </si>
  <si>
    <t>車いす車
(軽自動車)</t>
    <rPh sb="0" eb="1">
      <t>クルマ</t>
    </rPh>
    <rPh sb="3" eb="4">
      <t>シャ</t>
    </rPh>
    <rPh sb="6" eb="10">
      <t>ケイジドウシャ</t>
    </rPh>
    <phoneticPr fontId="22"/>
  </si>
  <si>
    <t>兼用車
(軽自動車)</t>
    <rPh sb="0" eb="2">
      <t>ケンヨウ</t>
    </rPh>
    <rPh sb="2" eb="3">
      <t>シャ</t>
    </rPh>
    <phoneticPr fontId="22"/>
  </si>
  <si>
    <t>回転ｼｰﾄ車
(軽自動車)</t>
    <rPh sb="0" eb="2">
      <t>カイテン</t>
    </rPh>
    <rPh sb="5" eb="6">
      <t>シャ</t>
    </rPh>
    <phoneticPr fontId="22"/>
  </si>
  <si>
    <t>セダン等
(軽自動車)</t>
    <rPh sb="3" eb="4">
      <t>トウ</t>
    </rPh>
    <phoneticPr fontId="22"/>
  </si>
  <si>
    <t>バス</t>
    <phoneticPr fontId="22"/>
  </si>
  <si>
    <t>計</t>
    <rPh sb="0" eb="1">
      <t>ケイ</t>
    </rPh>
    <phoneticPr fontId="22"/>
  </si>
  <si>
    <t>路線</t>
    <rPh sb="0" eb="2">
      <t>ロセン</t>
    </rPh>
    <phoneticPr fontId="5"/>
  </si>
  <si>
    <t>事業者協力型有償運送の
事業者名称</t>
    <rPh sb="0" eb="3">
      <t>ジギョウシャ</t>
    </rPh>
    <rPh sb="3" eb="6">
      <t>キョウリョクガタ</t>
    </rPh>
    <rPh sb="6" eb="8">
      <t>ユウショウ</t>
    </rPh>
    <rPh sb="8" eb="10">
      <t>ウンソウ</t>
    </rPh>
    <rPh sb="12" eb="15">
      <t>ジギョウシャ</t>
    </rPh>
    <rPh sb="15" eb="17">
      <t>メイショウ</t>
    </rPh>
    <phoneticPr fontId="14"/>
  </si>
  <si>
    <t>事業者協力型有償運送の
事業者住所</t>
    <rPh sb="15" eb="17">
      <t>ジュウショ</t>
    </rPh>
    <phoneticPr fontId="14"/>
  </si>
  <si>
    <t>北帯市交第２号</t>
    <rPh sb="0" eb="1">
      <t>キタ</t>
    </rPh>
    <rPh sb="1" eb="3">
      <t>オビシ</t>
    </rPh>
    <rPh sb="4" eb="5">
      <t>ダイ</t>
    </rPh>
    <rPh sb="6" eb="7">
      <t>ゴウ</t>
    </rPh>
    <phoneticPr fontId="14"/>
  </si>
  <si>
    <t>本別町</t>
    <rPh sb="0" eb="3">
      <t>ホンベツチョウ</t>
    </rPh>
    <phoneticPr fontId="14"/>
  </si>
  <si>
    <t>中川郡本別町北２丁目４番地１</t>
    <rPh sb="0" eb="3">
      <t>ナカガワグン</t>
    </rPh>
    <rPh sb="3" eb="6">
      <t>ホンベツチョウ</t>
    </rPh>
    <rPh sb="6" eb="7">
      <t>キタ</t>
    </rPh>
    <rPh sb="8" eb="10">
      <t>チョウメ</t>
    </rPh>
    <rPh sb="11" eb="13">
      <t>バンチ</t>
    </rPh>
    <phoneticPr fontId="14"/>
  </si>
  <si>
    <t>本別町役場</t>
    <rPh sb="0" eb="3">
      <t>ホンベツチョウ</t>
    </rPh>
    <rPh sb="3" eb="5">
      <t>ヤクバ</t>
    </rPh>
    <phoneticPr fontId="5"/>
  </si>
  <si>
    <t>中川郡本別町北２丁目４番地１</t>
    <rPh sb="0" eb="3">
      <t>ナカガワグン</t>
    </rPh>
    <rPh sb="3" eb="6">
      <t>ホンベツチョウ</t>
    </rPh>
    <rPh sb="6" eb="7">
      <t>キタ</t>
    </rPh>
    <rPh sb="8" eb="10">
      <t>チョウメ</t>
    </rPh>
    <rPh sb="11" eb="13">
      <t>バンチ</t>
    </rPh>
    <phoneticPr fontId="5"/>
  </si>
  <si>
    <t>本別ハイヤー㈲</t>
    <rPh sb="0" eb="2">
      <t>ホンベツ</t>
    </rPh>
    <phoneticPr fontId="5"/>
  </si>
  <si>
    <t>中川郡本別町北５丁目５番地９</t>
    <rPh sb="0" eb="3">
      <t>ナカガワグン</t>
    </rPh>
    <rPh sb="3" eb="6">
      <t>ホンベツチョウ</t>
    </rPh>
    <rPh sb="6" eb="7">
      <t>キタ</t>
    </rPh>
    <rPh sb="8" eb="10">
      <t>チョウメ</t>
    </rPh>
    <rPh sb="11" eb="13">
      <t>バンチ</t>
    </rPh>
    <phoneticPr fontId="5"/>
  </si>
  <si>
    <t>㈲北海陸運</t>
    <rPh sb="1" eb="3">
      <t>ホッカイ</t>
    </rPh>
    <rPh sb="3" eb="5">
      <t>リクウン</t>
    </rPh>
    <phoneticPr fontId="5"/>
  </si>
  <si>
    <t>中川郡本別町上本別１０番地３</t>
    <rPh sb="0" eb="3">
      <t>ナカガワグン</t>
    </rPh>
    <rPh sb="3" eb="6">
      <t>ホンベツチョウ</t>
    </rPh>
    <rPh sb="6" eb="7">
      <t>カミ</t>
    </rPh>
    <rPh sb="7" eb="9">
      <t>ホンベツ</t>
    </rPh>
    <rPh sb="11" eb="13">
      <t>バンチ</t>
    </rPh>
    <phoneticPr fontId="5"/>
  </si>
  <si>
    <t>北帯市交第６号</t>
    <rPh sb="0" eb="1">
      <t>キタ</t>
    </rPh>
    <rPh sb="1" eb="2">
      <t>オビ</t>
    </rPh>
    <rPh sb="2" eb="3">
      <t>シ</t>
    </rPh>
    <rPh sb="4" eb="5">
      <t>ダイ</t>
    </rPh>
    <rPh sb="6" eb="7">
      <t>ゴウ</t>
    </rPh>
    <phoneticPr fontId="14"/>
  </si>
  <si>
    <t>足寄町</t>
    <rPh sb="0" eb="3">
      <t>アショロチョウ</t>
    </rPh>
    <phoneticPr fontId="14"/>
  </si>
  <si>
    <t>渡辺　俊一</t>
    <rPh sb="0" eb="2">
      <t>ワタナベ</t>
    </rPh>
    <rPh sb="3" eb="5">
      <t>シュンイチ</t>
    </rPh>
    <phoneticPr fontId="5"/>
  </si>
  <si>
    <t>足寄郡足寄町北１条４丁目４８番地１</t>
    <rPh sb="0" eb="3">
      <t>アショログン</t>
    </rPh>
    <rPh sb="3" eb="6">
      <t>アショロチョウ</t>
    </rPh>
    <rPh sb="6" eb="7">
      <t>キタ</t>
    </rPh>
    <rPh sb="8" eb="9">
      <t>ジョウ</t>
    </rPh>
    <rPh sb="10" eb="12">
      <t>チョウメ</t>
    </rPh>
    <rPh sb="14" eb="16">
      <t>バンチ</t>
    </rPh>
    <phoneticPr fontId="14"/>
  </si>
  <si>
    <t>足寄町</t>
    <rPh sb="0" eb="3">
      <t>アショロチョウ</t>
    </rPh>
    <phoneticPr fontId="5"/>
  </si>
  <si>
    <t>足寄郡足寄町北１条４丁目４８番地１</t>
    <phoneticPr fontId="5"/>
  </si>
  <si>
    <t>北帯市交第８号</t>
    <rPh sb="0" eb="1">
      <t>キタ</t>
    </rPh>
    <rPh sb="1" eb="2">
      <t>オビ</t>
    </rPh>
    <rPh sb="2" eb="3">
      <t>シ</t>
    </rPh>
    <rPh sb="4" eb="5">
      <t>ダイ</t>
    </rPh>
    <rPh sb="6" eb="7">
      <t>ゴウ</t>
    </rPh>
    <phoneticPr fontId="14"/>
  </si>
  <si>
    <t>上士幌町</t>
    <rPh sb="0" eb="4">
      <t>カミシホロチョウ</t>
    </rPh>
    <phoneticPr fontId="14"/>
  </si>
  <si>
    <t>竹中　貢</t>
    <rPh sb="0" eb="2">
      <t>タケナカ</t>
    </rPh>
    <rPh sb="3" eb="4">
      <t>ミツグ</t>
    </rPh>
    <phoneticPr fontId="5"/>
  </si>
  <si>
    <t>上士幌町内</t>
    <rPh sb="0" eb="3">
      <t>カミシホロ</t>
    </rPh>
    <rPh sb="3" eb="5">
      <t>チョウナイ</t>
    </rPh>
    <phoneticPr fontId="5"/>
  </si>
  <si>
    <t>特定非営利活動法人　ひだまり</t>
    <rPh sb="0" eb="2">
      <t>トクテイ</t>
    </rPh>
    <rPh sb="2" eb="5">
      <t>ヒエイリ</t>
    </rPh>
    <rPh sb="5" eb="7">
      <t>カツドウ</t>
    </rPh>
    <rPh sb="7" eb="9">
      <t>ホウジン</t>
    </rPh>
    <phoneticPr fontId="5"/>
  </si>
  <si>
    <t>堀川　真一</t>
    <rPh sb="0" eb="2">
      <t>ホリカワ</t>
    </rPh>
    <rPh sb="3" eb="5">
      <t>シンイチ</t>
    </rPh>
    <phoneticPr fontId="5"/>
  </si>
  <si>
    <t>十勝郡浦幌町字栄町３８番地３</t>
    <rPh sb="0" eb="3">
      <t>トカチグン</t>
    </rPh>
    <rPh sb="3" eb="6">
      <t>ウラホロチョウ</t>
    </rPh>
    <rPh sb="6" eb="7">
      <t>アザ</t>
    </rPh>
    <rPh sb="7" eb="9">
      <t>サカエマチ</t>
    </rPh>
    <rPh sb="11" eb="13">
      <t>バンチ</t>
    </rPh>
    <phoneticPr fontId="5"/>
  </si>
  <si>
    <t>上士幌タクシー㈲</t>
    <rPh sb="0" eb="3">
      <t>カミシホロ</t>
    </rPh>
    <phoneticPr fontId="5"/>
  </si>
  <si>
    <t>十勝郡浦幌町字栄町３８番地３</t>
    <phoneticPr fontId="5"/>
  </si>
  <si>
    <t>浦幌町</t>
    <rPh sb="0" eb="3">
      <t>ウラホロチョウ</t>
    </rPh>
    <phoneticPr fontId="5"/>
  </si>
  <si>
    <t>社会福祉法人　清水町社会福祉協議会</t>
    <rPh sb="0" eb="2">
      <t>シャカイ</t>
    </rPh>
    <rPh sb="2" eb="4">
      <t>フクシ</t>
    </rPh>
    <rPh sb="4" eb="6">
      <t>ホウジン</t>
    </rPh>
    <rPh sb="7" eb="10">
      <t>シミズチョウ</t>
    </rPh>
    <rPh sb="10" eb="12">
      <t>シャカイ</t>
    </rPh>
    <rPh sb="12" eb="14">
      <t>フクシ</t>
    </rPh>
    <rPh sb="14" eb="17">
      <t>キョウギカイ</t>
    </rPh>
    <phoneticPr fontId="14"/>
  </si>
  <si>
    <t>村瀬　悟</t>
    <rPh sb="0" eb="2">
      <t>ムラセ</t>
    </rPh>
    <rPh sb="3" eb="4">
      <t>サトル</t>
    </rPh>
    <phoneticPr fontId="5"/>
  </si>
  <si>
    <t>上川郡清水町南２条７丁目１番地</t>
    <rPh sb="0" eb="3">
      <t>カミカワグン</t>
    </rPh>
    <rPh sb="3" eb="6">
      <t>シミズチョウ</t>
    </rPh>
    <rPh sb="6" eb="7">
      <t>ミナミ</t>
    </rPh>
    <rPh sb="8" eb="9">
      <t>ジョウ</t>
    </rPh>
    <rPh sb="10" eb="12">
      <t>チョウメ</t>
    </rPh>
    <rPh sb="13" eb="15">
      <t>バンチ</t>
    </rPh>
    <phoneticPr fontId="14"/>
  </si>
  <si>
    <t>上川郡清水町南２条７丁目１番地</t>
    <phoneticPr fontId="5"/>
  </si>
  <si>
    <t>社会福祉法人　清水町社会福祉協議会</t>
    <phoneticPr fontId="5"/>
  </si>
  <si>
    <t>清水町</t>
    <rPh sb="0" eb="3">
      <t>シミズチョウ</t>
    </rPh>
    <phoneticPr fontId="5"/>
  </si>
  <si>
    <t>河西郡芽室町上美生４線３６番地</t>
    <rPh sb="0" eb="2">
      <t>カセイ</t>
    </rPh>
    <rPh sb="2" eb="3">
      <t>グン</t>
    </rPh>
    <rPh sb="3" eb="6">
      <t>メムロチョウ</t>
    </rPh>
    <rPh sb="6" eb="7">
      <t>ウエ</t>
    </rPh>
    <rPh sb="7" eb="8">
      <t>ビ</t>
    </rPh>
    <rPh sb="8" eb="9">
      <t>イ</t>
    </rPh>
    <rPh sb="10" eb="11">
      <t>セン</t>
    </rPh>
    <rPh sb="13" eb="15">
      <t>バンチ</t>
    </rPh>
    <phoneticPr fontId="14"/>
  </si>
  <si>
    <t>みんなのお店ＫＡＭＩＢＩ</t>
    <rPh sb="5" eb="6">
      <t>ミセ</t>
    </rPh>
    <phoneticPr fontId="5"/>
  </si>
  <si>
    <t>河西郡芽室町上美生４線３６番地</t>
    <phoneticPr fontId="5"/>
  </si>
  <si>
    <t>芽室町上美生地区</t>
    <rPh sb="0" eb="3">
      <t>メムロチョウ</t>
    </rPh>
    <rPh sb="3" eb="4">
      <t>カミ</t>
    </rPh>
    <rPh sb="4" eb="6">
      <t>ミウ</t>
    </rPh>
    <rPh sb="6" eb="8">
      <t>チク</t>
    </rPh>
    <phoneticPr fontId="5"/>
  </si>
  <si>
    <t>清水町の地域内の住民及びその親族その他当該地域において日常生活に必要な用務を反復継続して行う清水町社会福祉協議会に会員登録されている者（会員となる予定の者を含む）及びその同伴者</t>
    <rPh sb="0" eb="3">
      <t>シミズチョウ</t>
    </rPh>
    <rPh sb="4" eb="7">
      <t>チイキナイ</t>
    </rPh>
    <rPh sb="8" eb="10">
      <t>ジュウミン</t>
    </rPh>
    <rPh sb="10" eb="11">
      <t>オヨ</t>
    </rPh>
    <rPh sb="14" eb="16">
      <t>シンゾク</t>
    </rPh>
    <rPh sb="18" eb="19">
      <t>タ</t>
    </rPh>
    <rPh sb="19" eb="21">
      <t>トウガイ</t>
    </rPh>
    <rPh sb="21" eb="23">
      <t>チイキ</t>
    </rPh>
    <rPh sb="27" eb="29">
      <t>ニチジョウ</t>
    </rPh>
    <rPh sb="29" eb="31">
      <t>セイカツ</t>
    </rPh>
    <rPh sb="32" eb="34">
      <t>ヒツヨウ</t>
    </rPh>
    <rPh sb="35" eb="37">
      <t>ヨウム</t>
    </rPh>
    <rPh sb="38" eb="40">
      <t>ハンプク</t>
    </rPh>
    <rPh sb="40" eb="42">
      <t>ケイゾク</t>
    </rPh>
    <rPh sb="44" eb="45">
      <t>オコナ</t>
    </rPh>
    <rPh sb="46" eb="49">
      <t>シミズチョウ</t>
    </rPh>
    <rPh sb="49" eb="51">
      <t>シャカイ</t>
    </rPh>
    <rPh sb="51" eb="53">
      <t>フクシ</t>
    </rPh>
    <rPh sb="53" eb="56">
      <t>キョウギカイ</t>
    </rPh>
    <rPh sb="57" eb="59">
      <t>カイイン</t>
    </rPh>
    <rPh sb="59" eb="61">
      <t>トウロク</t>
    </rPh>
    <rPh sb="66" eb="67">
      <t>モノ</t>
    </rPh>
    <rPh sb="68" eb="70">
      <t>カイイン</t>
    </rPh>
    <rPh sb="73" eb="75">
      <t>ヨテイ</t>
    </rPh>
    <rPh sb="76" eb="77">
      <t>モノ</t>
    </rPh>
    <rPh sb="78" eb="79">
      <t>フク</t>
    </rPh>
    <rPh sb="81" eb="82">
      <t>オヨ</t>
    </rPh>
    <rPh sb="85" eb="88">
      <t>ドウハンシャ</t>
    </rPh>
    <phoneticPr fontId="5"/>
  </si>
  <si>
    <t>北帯市交第２号</t>
    <phoneticPr fontId="5"/>
  </si>
  <si>
    <t>北帯市交第６号</t>
    <phoneticPr fontId="5"/>
  </si>
  <si>
    <t>北帯市交第８号</t>
    <rPh sb="1" eb="2">
      <t>オビ</t>
    </rPh>
    <phoneticPr fontId="5"/>
  </si>
  <si>
    <t>北帯公第２号</t>
    <rPh sb="1" eb="2">
      <t>オビ</t>
    </rPh>
    <rPh sb="2" eb="3">
      <t>コウ</t>
    </rPh>
    <phoneticPr fontId="5"/>
  </si>
  <si>
    <t>北帯公第３号</t>
    <rPh sb="1" eb="2">
      <t>オビ</t>
    </rPh>
    <rPh sb="2" eb="3">
      <t>コウ</t>
    </rPh>
    <phoneticPr fontId="5"/>
  </si>
  <si>
    <t>中川郡本別町美里別６２０番地２</t>
    <rPh sb="0" eb="3">
      <t>ナカガワグン</t>
    </rPh>
    <rPh sb="3" eb="6">
      <t>ホンベツチョウ</t>
    </rPh>
    <rPh sb="6" eb="8">
      <t>ビリ</t>
    </rPh>
    <rPh sb="8" eb="9">
      <t>ベツ</t>
    </rPh>
    <rPh sb="12" eb="14">
      <t>バンチ</t>
    </rPh>
    <phoneticPr fontId="5"/>
  </si>
  <si>
    <t>中川郡本別町北２丁目４番地１</t>
    <rPh sb="0" eb="3">
      <t>ナカガワグン</t>
    </rPh>
    <rPh sb="3" eb="6">
      <t>ホンベツチョウ</t>
    </rPh>
    <rPh sb="6" eb="7">
      <t>キタ</t>
    </rPh>
    <rPh sb="8" eb="10">
      <t>チョウメ</t>
    </rPh>
    <rPh sb="11" eb="13">
      <t>バンチ</t>
    </rPh>
    <phoneticPr fontId="3"/>
  </si>
  <si>
    <t>仙美里元町</t>
    <rPh sb="0" eb="3">
      <t>センビリ</t>
    </rPh>
    <rPh sb="3" eb="5">
      <t>モトマチ</t>
    </rPh>
    <phoneticPr fontId="5"/>
  </si>
  <si>
    <t>中川郡本別町西仙美里８番地８</t>
    <rPh sb="0" eb="3">
      <t>ナカガワグン</t>
    </rPh>
    <rPh sb="3" eb="6">
      <t>ホンベツチョウ</t>
    </rPh>
    <rPh sb="6" eb="7">
      <t>ニシ</t>
    </rPh>
    <rPh sb="7" eb="10">
      <t>センビリ</t>
    </rPh>
    <rPh sb="11" eb="13">
      <t>バンチ</t>
    </rPh>
    <phoneticPr fontId="3"/>
  </si>
  <si>
    <t>中川郡本別町北２丁目４番地１</t>
    <rPh sb="6" eb="7">
      <t>キタ</t>
    </rPh>
    <rPh sb="8" eb="10">
      <t>チョウメ</t>
    </rPh>
    <rPh sb="11" eb="13">
      <t>バンチ</t>
    </rPh>
    <phoneticPr fontId="5"/>
  </si>
  <si>
    <t>追名牛地区</t>
    <rPh sb="0" eb="1">
      <t>オ</t>
    </rPh>
    <rPh sb="1" eb="2">
      <t>メイ</t>
    </rPh>
    <rPh sb="2" eb="3">
      <t>ウシ</t>
    </rPh>
    <rPh sb="3" eb="5">
      <t>チク</t>
    </rPh>
    <phoneticPr fontId="5"/>
  </si>
  <si>
    <t>中川郡本別町西美里別７８４番地５</t>
    <rPh sb="6" eb="7">
      <t>ニシ</t>
    </rPh>
    <rPh sb="7" eb="9">
      <t>ビリ</t>
    </rPh>
    <rPh sb="9" eb="10">
      <t>ベツ</t>
    </rPh>
    <rPh sb="13" eb="15">
      <t>バンチ</t>
    </rPh>
    <phoneticPr fontId="3"/>
  </si>
  <si>
    <t>中川郡本別町北２丁目４番地１</t>
    <rPh sb="6" eb="7">
      <t>キタ</t>
    </rPh>
    <rPh sb="8" eb="10">
      <t>チョウメ</t>
    </rPh>
    <rPh sb="11" eb="13">
      <t>バンチ</t>
    </rPh>
    <phoneticPr fontId="3"/>
  </si>
  <si>
    <t>美里別西地区</t>
    <rPh sb="0" eb="2">
      <t>ビリ</t>
    </rPh>
    <rPh sb="2" eb="3">
      <t>ベツ</t>
    </rPh>
    <rPh sb="3" eb="4">
      <t>ニシ</t>
    </rPh>
    <rPh sb="4" eb="6">
      <t>チク</t>
    </rPh>
    <phoneticPr fontId="5"/>
  </si>
  <si>
    <t>中川郡本別町西美里別２８番地３</t>
    <rPh sb="6" eb="7">
      <t>ニシ</t>
    </rPh>
    <rPh sb="7" eb="9">
      <t>ビリ</t>
    </rPh>
    <rPh sb="9" eb="10">
      <t>ベツ</t>
    </rPh>
    <rPh sb="12" eb="14">
      <t>バンチ</t>
    </rPh>
    <phoneticPr fontId="3"/>
  </si>
  <si>
    <t>中川郡本別町北２丁目４番地1</t>
    <rPh sb="6" eb="7">
      <t>キタ</t>
    </rPh>
    <rPh sb="8" eb="10">
      <t>チョウメ</t>
    </rPh>
    <rPh sb="11" eb="13">
      <t>バンチ</t>
    </rPh>
    <phoneticPr fontId="3"/>
  </si>
  <si>
    <t>負箙地区</t>
    <rPh sb="0" eb="1">
      <t>マ</t>
    </rPh>
    <rPh sb="2" eb="4">
      <t>チク</t>
    </rPh>
    <phoneticPr fontId="5"/>
  </si>
  <si>
    <t>中川郡本別町西勇足１３４番地１４</t>
    <rPh sb="6" eb="7">
      <t>ニシ</t>
    </rPh>
    <rPh sb="7" eb="8">
      <t>ユウ</t>
    </rPh>
    <rPh sb="8" eb="9">
      <t>タリ</t>
    </rPh>
    <rPh sb="12" eb="14">
      <t>バンチ</t>
    </rPh>
    <phoneticPr fontId="3"/>
  </si>
  <si>
    <t>勇足元町</t>
    <rPh sb="0" eb="1">
      <t>ユウ</t>
    </rPh>
    <rPh sb="1" eb="2">
      <t>タリ</t>
    </rPh>
    <rPh sb="2" eb="4">
      <t>モトマチ</t>
    </rPh>
    <phoneticPr fontId="5"/>
  </si>
  <si>
    <t>勇足元町</t>
    <rPh sb="0" eb="2">
      <t>ユウタリ</t>
    </rPh>
    <rPh sb="2" eb="3">
      <t>モト</t>
    </rPh>
    <rPh sb="3" eb="4">
      <t>マチ</t>
    </rPh>
    <phoneticPr fontId="5"/>
  </si>
  <si>
    <t>中川郡本別町美里別４９９番地６</t>
    <rPh sb="6" eb="9">
      <t>ビリベツ</t>
    </rPh>
    <rPh sb="12" eb="14">
      <t>バンチ</t>
    </rPh>
    <phoneticPr fontId="3"/>
  </si>
  <si>
    <t>美里別東地区</t>
    <rPh sb="0" eb="3">
      <t>ビリベツ</t>
    </rPh>
    <rPh sb="3" eb="4">
      <t>ヒガシ</t>
    </rPh>
    <rPh sb="4" eb="6">
      <t>チク</t>
    </rPh>
    <phoneticPr fontId="5"/>
  </si>
  <si>
    <t>南４、共栄、緑町、向陽町、東町、南2、北３</t>
    <rPh sb="0" eb="1">
      <t>ミナミ</t>
    </rPh>
    <rPh sb="3" eb="5">
      <t>キョウエイ</t>
    </rPh>
    <rPh sb="6" eb="7">
      <t>ミドリ</t>
    </rPh>
    <rPh sb="7" eb="8">
      <t>マチ</t>
    </rPh>
    <rPh sb="9" eb="12">
      <t>コウヨウチョウ</t>
    </rPh>
    <rPh sb="13" eb="14">
      <t>ヒガシ</t>
    </rPh>
    <rPh sb="14" eb="15">
      <t>マチ</t>
    </rPh>
    <rPh sb="16" eb="17">
      <t>ミナミ</t>
    </rPh>
    <rPh sb="19" eb="20">
      <t>キタ</t>
    </rPh>
    <phoneticPr fontId="5"/>
  </si>
  <si>
    <t>新町、栄町、北地区、錦町、山手町、北３、南２</t>
    <rPh sb="0" eb="2">
      <t>シンマチ</t>
    </rPh>
    <rPh sb="3" eb="5">
      <t>サカエマチ</t>
    </rPh>
    <rPh sb="6" eb="7">
      <t>キタ</t>
    </rPh>
    <rPh sb="7" eb="9">
      <t>チク</t>
    </rPh>
    <rPh sb="10" eb="12">
      <t>ニシキマチ</t>
    </rPh>
    <rPh sb="13" eb="16">
      <t>ヤマテチョウ</t>
    </rPh>
    <rPh sb="17" eb="18">
      <t>キタ</t>
    </rPh>
    <rPh sb="20" eb="21">
      <t>ミナミ</t>
    </rPh>
    <phoneticPr fontId="5"/>
  </si>
  <si>
    <t>中川郡本別町北３丁目１番地１</t>
    <rPh sb="6" eb="7">
      <t>キタ</t>
    </rPh>
    <rPh sb="8" eb="10">
      <t>チョウメ</t>
    </rPh>
    <rPh sb="11" eb="13">
      <t>バンチ</t>
    </rPh>
    <phoneticPr fontId="5"/>
  </si>
  <si>
    <t>北４</t>
    <rPh sb="0" eb="1">
      <t>キタ</t>
    </rPh>
    <phoneticPr fontId="5"/>
  </si>
  <si>
    <t>北３、北地区、山手町、錦町、栄町、新町、東町、向陽町、緑町、南２、南４、共栄</t>
    <rPh sb="0" eb="1">
      <t>キタ</t>
    </rPh>
    <rPh sb="3" eb="4">
      <t>キタ</t>
    </rPh>
    <rPh sb="4" eb="6">
      <t>チク</t>
    </rPh>
    <rPh sb="7" eb="10">
      <t>ヤマテチョウ</t>
    </rPh>
    <rPh sb="11" eb="13">
      <t>ニシキマチ</t>
    </rPh>
    <rPh sb="14" eb="16">
      <t>サカエマチ</t>
    </rPh>
    <rPh sb="17" eb="19">
      <t>シンマチ</t>
    </rPh>
    <rPh sb="20" eb="21">
      <t>ヒガシ</t>
    </rPh>
    <rPh sb="21" eb="22">
      <t>マチ</t>
    </rPh>
    <rPh sb="23" eb="26">
      <t>コウヨウチョウ</t>
    </rPh>
    <rPh sb="27" eb="28">
      <t>ミドリ</t>
    </rPh>
    <rPh sb="28" eb="29">
      <t>マチ</t>
    </rPh>
    <rPh sb="30" eb="31">
      <t>ミナミ</t>
    </rPh>
    <rPh sb="33" eb="34">
      <t>ミナミ</t>
    </rPh>
    <rPh sb="36" eb="38">
      <t>キョウエイ</t>
    </rPh>
    <phoneticPr fontId="5"/>
  </si>
  <si>
    <t>南４、共栄、緑町、向陽町、東町、南２、北３、山手町、錦町、北地区、栄町、新町</t>
    <rPh sb="0" eb="1">
      <t>ミナミ</t>
    </rPh>
    <rPh sb="3" eb="5">
      <t>キョウエイ</t>
    </rPh>
    <rPh sb="6" eb="7">
      <t>ミドリ</t>
    </rPh>
    <rPh sb="7" eb="8">
      <t>マチ</t>
    </rPh>
    <rPh sb="9" eb="12">
      <t>コウヨウチョウ</t>
    </rPh>
    <rPh sb="13" eb="14">
      <t>ヒガシ</t>
    </rPh>
    <rPh sb="14" eb="15">
      <t>マチ</t>
    </rPh>
    <rPh sb="16" eb="17">
      <t>ミナミ</t>
    </rPh>
    <rPh sb="19" eb="20">
      <t>キタ</t>
    </rPh>
    <rPh sb="22" eb="25">
      <t>ヤマテチョウ</t>
    </rPh>
    <rPh sb="26" eb="28">
      <t>ニシキマチ</t>
    </rPh>
    <rPh sb="29" eb="30">
      <t>キタ</t>
    </rPh>
    <rPh sb="30" eb="32">
      <t>チク</t>
    </rPh>
    <rPh sb="33" eb="35">
      <t>サカエマチ</t>
    </rPh>
    <rPh sb="36" eb="38">
      <t>シンマチ</t>
    </rPh>
    <phoneticPr fontId="5"/>
  </si>
  <si>
    <t>新町、栄町、北地区、錦町、山手町、北３、南２、東町、向陽町、緑町、共栄、南４</t>
    <rPh sb="0" eb="2">
      <t>シンマチ</t>
    </rPh>
    <rPh sb="3" eb="5">
      <t>サカエマチ</t>
    </rPh>
    <rPh sb="6" eb="7">
      <t>キタ</t>
    </rPh>
    <rPh sb="7" eb="9">
      <t>チク</t>
    </rPh>
    <rPh sb="10" eb="12">
      <t>ニシキマチ</t>
    </rPh>
    <rPh sb="13" eb="16">
      <t>ヤマテチョウ</t>
    </rPh>
    <rPh sb="17" eb="18">
      <t>キタ</t>
    </rPh>
    <rPh sb="20" eb="21">
      <t>ミナミ</t>
    </rPh>
    <rPh sb="23" eb="24">
      <t>ヒガシ</t>
    </rPh>
    <rPh sb="24" eb="25">
      <t>マチ</t>
    </rPh>
    <rPh sb="26" eb="29">
      <t>コウヨウチョウ</t>
    </rPh>
    <rPh sb="30" eb="31">
      <t>ミドリ</t>
    </rPh>
    <rPh sb="31" eb="32">
      <t>マチ</t>
    </rPh>
    <rPh sb="33" eb="35">
      <t>キョウエイ</t>
    </rPh>
    <rPh sb="36" eb="37">
      <t>ミナミ</t>
    </rPh>
    <phoneticPr fontId="5"/>
  </si>
  <si>
    <t>足寄町市街地</t>
    <rPh sb="0" eb="3">
      <t>アショロチョウ</t>
    </rPh>
    <rPh sb="3" eb="6">
      <t>シガイチ</t>
    </rPh>
    <phoneticPr fontId="5"/>
  </si>
  <si>
    <t>足寄郡足寄町北１条１丁目１番地（道の駅あしょろ銀河ホール２１）</t>
    <rPh sb="0" eb="3">
      <t>アショログン</t>
    </rPh>
    <rPh sb="3" eb="6">
      <t>アショロチョウ</t>
    </rPh>
    <rPh sb="6" eb="7">
      <t>キタ</t>
    </rPh>
    <rPh sb="8" eb="9">
      <t>ジョウ</t>
    </rPh>
    <rPh sb="10" eb="12">
      <t>チョウメ</t>
    </rPh>
    <rPh sb="13" eb="15">
      <t>バンチ</t>
    </rPh>
    <rPh sb="16" eb="17">
      <t>ミチ</t>
    </rPh>
    <rPh sb="18" eb="19">
      <t>エキ</t>
    </rPh>
    <rPh sb="23" eb="25">
      <t>ギンガ</t>
    </rPh>
    <phoneticPr fontId="3"/>
  </si>
  <si>
    <t>北帯公第２号</t>
    <rPh sb="0" eb="1">
      <t>キタ</t>
    </rPh>
    <rPh sb="1" eb="2">
      <t>オビ</t>
    </rPh>
    <rPh sb="2" eb="3">
      <t>コウ</t>
    </rPh>
    <rPh sb="3" eb="4">
      <t>ダイ</t>
    </rPh>
    <rPh sb="5" eb="6">
      <t>ゴウ</t>
    </rPh>
    <phoneticPr fontId="14"/>
  </si>
  <si>
    <t>北帯公第３号</t>
    <rPh sb="0" eb="1">
      <t>キタ</t>
    </rPh>
    <rPh sb="1" eb="2">
      <t>オビ</t>
    </rPh>
    <rPh sb="2" eb="3">
      <t>コウ</t>
    </rPh>
    <rPh sb="3" eb="4">
      <t>ダイ</t>
    </rPh>
    <rPh sb="5" eb="6">
      <t>ゴウ</t>
    </rPh>
    <phoneticPr fontId="14"/>
  </si>
  <si>
    <t>〒089-3334</t>
    <phoneticPr fontId="5"/>
  </si>
  <si>
    <t>〒089-0138</t>
    <phoneticPr fontId="5"/>
  </si>
  <si>
    <t>中川郡本別町西美里別６番地８</t>
    <rPh sb="6" eb="7">
      <t>ニシ</t>
    </rPh>
    <rPh sb="7" eb="10">
      <t>ビリベツ</t>
    </rPh>
    <rPh sb="11" eb="13">
      <t>バンチ</t>
    </rPh>
    <phoneticPr fontId="3"/>
  </si>
  <si>
    <t>当該市町村に在住する住民及びその親族、その他当該市町村に日常の用務を有する者</t>
    <rPh sb="0" eb="2">
      <t>トウガイ</t>
    </rPh>
    <rPh sb="2" eb="5">
      <t>シチョウソン</t>
    </rPh>
    <rPh sb="12" eb="13">
      <t>オヨ</t>
    </rPh>
    <rPh sb="16" eb="18">
      <t>シンゾク</t>
    </rPh>
    <rPh sb="22" eb="24">
      <t>トウガイ</t>
    </rPh>
    <rPh sb="24" eb="27">
      <t>シチョウソン</t>
    </rPh>
    <phoneticPr fontId="5"/>
  </si>
  <si>
    <t>河東郡上士幌町字上士幌東３線２３８</t>
    <rPh sb="0" eb="3">
      <t>カトウグン</t>
    </rPh>
    <rPh sb="3" eb="7">
      <t>カミシホロチョウ</t>
    </rPh>
    <rPh sb="7" eb="8">
      <t>アザ</t>
    </rPh>
    <rPh sb="8" eb="11">
      <t>カミシホロ</t>
    </rPh>
    <rPh sb="11" eb="12">
      <t>ヒガシ</t>
    </rPh>
    <rPh sb="13" eb="14">
      <t>セン</t>
    </rPh>
    <phoneticPr fontId="14"/>
  </si>
  <si>
    <t>河東郡上士幌町字上士幌東２線２３８</t>
    <rPh sb="7" eb="8">
      <t>アザ</t>
    </rPh>
    <rPh sb="8" eb="11">
      <t>カミシホロ</t>
    </rPh>
    <phoneticPr fontId="5"/>
  </si>
  <si>
    <t>北帯交第１号</t>
    <rPh sb="1" eb="2">
      <t>オビ</t>
    </rPh>
    <rPh sb="2" eb="3">
      <t>コウ</t>
    </rPh>
    <phoneticPr fontId="5"/>
  </si>
  <si>
    <t>北帯交第１号</t>
    <rPh sb="0" eb="1">
      <t>キタ</t>
    </rPh>
    <rPh sb="1" eb="2">
      <t>オビ</t>
    </rPh>
    <rPh sb="2" eb="3">
      <t>コウ</t>
    </rPh>
    <rPh sb="3" eb="4">
      <t>ダイ</t>
    </rPh>
    <rPh sb="5" eb="6">
      <t>ゴウ</t>
    </rPh>
    <phoneticPr fontId="14"/>
  </si>
  <si>
    <t>地域住民又は観光旅客その他の当該地域を来訪する者</t>
    <rPh sb="0" eb="2">
      <t>チイキ</t>
    </rPh>
    <rPh sb="2" eb="4">
      <t>ジュウミン</t>
    </rPh>
    <rPh sb="4" eb="5">
      <t>マタ</t>
    </rPh>
    <rPh sb="6" eb="8">
      <t>カンコウ</t>
    </rPh>
    <rPh sb="8" eb="10">
      <t>リョカク</t>
    </rPh>
    <rPh sb="12" eb="13">
      <t>タ</t>
    </rPh>
    <rPh sb="14" eb="16">
      <t>トウガイ</t>
    </rPh>
    <rPh sb="16" eb="18">
      <t>チイキ</t>
    </rPh>
    <rPh sb="19" eb="21">
      <t>ライホウ</t>
    </rPh>
    <rPh sb="23" eb="24">
      <t>モノ</t>
    </rPh>
    <phoneticPr fontId="5"/>
  </si>
  <si>
    <t>佐々木　基裕</t>
    <rPh sb="0" eb="3">
      <t>ササキ</t>
    </rPh>
    <rPh sb="4" eb="5">
      <t>モト</t>
    </rPh>
    <phoneticPr fontId="5"/>
  </si>
  <si>
    <t>特定非営利活動法人　上美生</t>
    <rPh sb="0" eb="2">
      <t>トクテイ</t>
    </rPh>
    <rPh sb="2" eb="5">
      <t>ヒエイリ</t>
    </rPh>
    <rPh sb="5" eb="7">
      <t>カツドウ</t>
    </rPh>
    <rPh sb="7" eb="9">
      <t>ホウジン</t>
    </rPh>
    <rPh sb="10" eb="11">
      <t>ウエ</t>
    </rPh>
    <rPh sb="11" eb="12">
      <t>ビ</t>
    </rPh>
    <rPh sb="12" eb="13">
      <t>イ</t>
    </rPh>
    <phoneticPr fontId="14"/>
  </si>
  <si>
    <t>上美生地区の地域内の住民及びその親族その他当該地域において日常生活に必要な用務を反復継続して行うＫＡＭＩＢＩ便（カミビン）に会員登録されている者（会員となる予定の者を含む）及びその同伴者</t>
    <rPh sb="0" eb="1">
      <t>カミ</t>
    </rPh>
    <rPh sb="3" eb="5">
      <t>チク</t>
    </rPh>
    <rPh sb="6" eb="9">
      <t>チイキナイ</t>
    </rPh>
    <rPh sb="10" eb="12">
      <t>ジュウミン</t>
    </rPh>
    <rPh sb="12" eb="13">
      <t>オヨ</t>
    </rPh>
    <rPh sb="16" eb="18">
      <t>シンゾク</t>
    </rPh>
    <rPh sb="20" eb="21">
      <t>タ</t>
    </rPh>
    <rPh sb="21" eb="23">
      <t>トウガイ</t>
    </rPh>
    <rPh sb="23" eb="25">
      <t>チイキ</t>
    </rPh>
    <rPh sb="29" eb="31">
      <t>ニチジョウ</t>
    </rPh>
    <rPh sb="31" eb="33">
      <t>セイカツ</t>
    </rPh>
    <rPh sb="34" eb="36">
      <t>ヒツヨウ</t>
    </rPh>
    <rPh sb="37" eb="39">
      <t>ヨウム</t>
    </rPh>
    <rPh sb="40" eb="42">
      <t>ハンプク</t>
    </rPh>
    <rPh sb="42" eb="44">
      <t>ケイゾク</t>
    </rPh>
    <rPh sb="46" eb="47">
      <t>オコナ</t>
    </rPh>
    <rPh sb="54" eb="55">
      <t>ビン</t>
    </rPh>
    <rPh sb="62" eb="64">
      <t>カイイン</t>
    </rPh>
    <rPh sb="64" eb="66">
      <t>トウロク</t>
    </rPh>
    <rPh sb="71" eb="72">
      <t>モノ</t>
    </rPh>
    <rPh sb="73" eb="75">
      <t>カイイン</t>
    </rPh>
    <rPh sb="78" eb="80">
      <t>ヨテイ</t>
    </rPh>
    <rPh sb="81" eb="82">
      <t>モノ</t>
    </rPh>
    <rPh sb="83" eb="84">
      <t>フク</t>
    </rPh>
    <rPh sb="86" eb="87">
      <t>オヨ</t>
    </rPh>
    <rPh sb="90" eb="93">
      <t>ドウハンシャ</t>
    </rPh>
    <phoneticPr fontId="5"/>
  </si>
  <si>
    <t>上士幌タクシー㈲</t>
    <rPh sb="0" eb="3">
      <t>カミシホロ</t>
    </rPh>
    <phoneticPr fontId="5"/>
  </si>
  <si>
    <t>別紙のとおり</t>
    <rPh sb="0" eb="2">
      <t>ベッシ</t>
    </rPh>
    <phoneticPr fontId="5"/>
  </si>
  <si>
    <t>上士幌タクシー㈲</t>
    <phoneticPr fontId="5"/>
  </si>
  <si>
    <t>河東郡上士幌町字上士幌東２線２３８</t>
    <phoneticPr fontId="5"/>
  </si>
  <si>
    <t>上士幌タクシー㈲の事業用車両１台持込</t>
    <rPh sb="9" eb="12">
      <t>ジギョウヨウ</t>
    </rPh>
    <rPh sb="12" eb="14">
      <t>シャリョウ</t>
    </rPh>
    <rPh sb="15" eb="16">
      <t>ダイ</t>
    </rPh>
    <rPh sb="16" eb="18">
      <t>モチコミ</t>
    </rPh>
    <phoneticPr fontId="5"/>
  </si>
  <si>
    <t>市街地循環バス①</t>
    <rPh sb="0" eb="3">
      <t>シガイチ</t>
    </rPh>
    <rPh sb="3" eb="5">
      <t>ジュンカン</t>
    </rPh>
    <phoneticPr fontId="5"/>
  </si>
  <si>
    <t>市街地循環バス②</t>
    <rPh sb="0" eb="3">
      <t>シガイチ</t>
    </rPh>
    <rPh sb="3" eb="5">
      <t>ジュンカン</t>
    </rPh>
    <phoneticPr fontId="5"/>
  </si>
  <si>
    <t>市街地循環バス③</t>
    <rPh sb="0" eb="3">
      <t>シガイチ</t>
    </rPh>
    <rPh sb="3" eb="5">
      <t>ジュンカン</t>
    </rPh>
    <phoneticPr fontId="5"/>
  </si>
  <si>
    <t>市街地循環バス-短ルート</t>
    <rPh sb="0" eb="3">
      <t>シガイチ</t>
    </rPh>
    <rPh sb="3" eb="5">
      <t>ジュンカン</t>
    </rPh>
    <rPh sb="8" eb="9">
      <t>ミジカ</t>
    </rPh>
    <phoneticPr fontId="5"/>
  </si>
  <si>
    <t>上士幌町字上士幌東３線２３８番地３</t>
    <phoneticPr fontId="5"/>
  </si>
  <si>
    <t>上士幌町字上士幌２４６番地３</t>
    <phoneticPr fontId="5"/>
  </si>
  <si>
    <t>交通ターミナル</t>
    <phoneticPr fontId="5"/>
  </si>
  <si>
    <t>小学校東側</t>
    <phoneticPr fontId="5"/>
  </si>
  <si>
    <t>上士幌町字上士幌２４６番地３</t>
    <phoneticPr fontId="5"/>
  </si>
  <si>
    <t>上士幌町字上士幌２４６番地３</t>
    <phoneticPr fontId="5"/>
  </si>
  <si>
    <t>上士幌町字上士幌東４線２４３番地</t>
    <phoneticPr fontId="5"/>
  </si>
  <si>
    <t>上士幌町字上士幌東３線２３７番地</t>
    <phoneticPr fontId="5"/>
  </si>
  <si>
    <t>上士幌町字上士幌東３線２２７番地１</t>
    <phoneticPr fontId="5"/>
  </si>
  <si>
    <t>上士幌町字上士幌東３線２３５番地６</t>
    <phoneticPr fontId="5"/>
  </si>
  <si>
    <t>足寄町国民健康保険病院</t>
    <rPh sb="0" eb="3">
      <t>アショロチョウ</t>
    </rPh>
    <rPh sb="3" eb="5">
      <t>コクミン</t>
    </rPh>
    <rPh sb="5" eb="7">
      <t>ケンコウ</t>
    </rPh>
    <rPh sb="7" eb="9">
      <t>ホケン</t>
    </rPh>
    <rPh sb="9" eb="11">
      <t>ビョウイン</t>
    </rPh>
    <phoneticPr fontId="5"/>
  </si>
  <si>
    <t>〒089-3701</t>
    <phoneticPr fontId="5"/>
  </si>
  <si>
    <t>〒080-1492</t>
    <phoneticPr fontId="5"/>
  </si>
  <si>
    <t>〒082-0384</t>
    <phoneticPr fontId="5"/>
  </si>
  <si>
    <t>〒080-1408</t>
    <phoneticPr fontId="5"/>
  </si>
  <si>
    <t>一般社団法人　めむろシニアワークセンター</t>
    <rPh sb="0" eb="6">
      <t>イッパンシャダンホウジン</t>
    </rPh>
    <phoneticPr fontId="5"/>
  </si>
  <si>
    <t>金澤　清</t>
    <rPh sb="0" eb="2">
      <t>カナザワ</t>
    </rPh>
    <rPh sb="3" eb="4">
      <t>キヨシ</t>
    </rPh>
    <phoneticPr fontId="5"/>
  </si>
  <si>
    <t>〒082-0030</t>
    <phoneticPr fontId="5"/>
  </si>
  <si>
    <t>河西郡芽室町本通８丁目１番地１</t>
    <rPh sb="0" eb="3">
      <t>カサイグン</t>
    </rPh>
    <rPh sb="3" eb="6">
      <t>メムロチョウ</t>
    </rPh>
    <rPh sb="6" eb="8">
      <t>ホンドオ</t>
    </rPh>
    <rPh sb="9" eb="11">
      <t>チョウメ</t>
    </rPh>
    <rPh sb="12" eb="14">
      <t>バンチ</t>
    </rPh>
    <phoneticPr fontId="5"/>
  </si>
  <si>
    <t>河西郡芽室町本通８丁目１番地１</t>
    <phoneticPr fontId="5"/>
  </si>
  <si>
    <t>芽室町新生区、北伏古区、毛根区、芽室太区、関山区</t>
    <rPh sb="0" eb="3">
      <t>メムロチョウ</t>
    </rPh>
    <rPh sb="3" eb="5">
      <t>シンセイ</t>
    </rPh>
    <rPh sb="5" eb="6">
      <t>ク</t>
    </rPh>
    <rPh sb="7" eb="8">
      <t>キタ</t>
    </rPh>
    <rPh sb="8" eb="10">
      <t>フシコ</t>
    </rPh>
    <rPh sb="10" eb="11">
      <t>ク</t>
    </rPh>
    <rPh sb="12" eb="13">
      <t>ケ</t>
    </rPh>
    <rPh sb="13" eb="14">
      <t>ネ</t>
    </rPh>
    <rPh sb="14" eb="15">
      <t>ク</t>
    </rPh>
    <rPh sb="16" eb="18">
      <t>メムロ</t>
    </rPh>
    <rPh sb="18" eb="19">
      <t>フト</t>
    </rPh>
    <rPh sb="19" eb="20">
      <t>ク</t>
    </rPh>
    <rPh sb="21" eb="23">
      <t>セキヤマ</t>
    </rPh>
    <rPh sb="23" eb="24">
      <t>ク</t>
    </rPh>
    <phoneticPr fontId="5"/>
  </si>
  <si>
    <t>北帯交第３号</t>
    <rPh sb="0" eb="1">
      <t>キタ</t>
    </rPh>
    <rPh sb="1" eb="2">
      <t>オビ</t>
    </rPh>
    <rPh sb="2" eb="3">
      <t>コウ</t>
    </rPh>
    <rPh sb="3" eb="4">
      <t>ダイ</t>
    </rPh>
    <rPh sb="5" eb="6">
      <t>ゴウ</t>
    </rPh>
    <phoneticPr fontId="14"/>
  </si>
  <si>
    <t>北帯交第３号</t>
    <phoneticPr fontId="5"/>
  </si>
  <si>
    <t>北帯交第２号</t>
    <rPh sb="0" eb="1">
      <t>キタ</t>
    </rPh>
    <rPh sb="1" eb="2">
      <t>オビ</t>
    </rPh>
    <rPh sb="2" eb="3">
      <t>コウ</t>
    </rPh>
    <rPh sb="3" eb="4">
      <t>ダイ</t>
    </rPh>
    <rPh sb="5" eb="6">
      <t>ゴウ</t>
    </rPh>
    <phoneticPr fontId="14"/>
  </si>
  <si>
    <t>大樹町</t>
    <rPh sb="0" eb="3">
      <t>タイキチョウ</t>
    </rPh>
    <phoneticPr fontId="5"/>
  </si>
  <si>
    <t>〒089-2195</t>
    <phoneticPr fontId="5"/>
  </si>
  <si>
    <t>広尾郡大樹町東本通３３</t>
    <rPh sb="0" eb="7">
      <t>ヒロオグンタイキチョウヒガシ</t>
    </rPh>
    <rPh sb="7" eb="9">
      <t>ホンドオ</t>
    </rPh>
    <phoneticPr fontId="5"/>
  </si>
  <si>
    <t>大樹町役場</t>
    <rPh sb="0" eb="3">
      <t>タイキチョウ</t>
    </rPh>
    <rPh sb="3" eb="5">
      <t>ヤクバ</t>
    </rPh>
    <phoneticPr fontId="5"/>
  </si>
  <si>
    <t>広尾郡大樹町東本通３３</t>
    <phoneticPr fontId="5"/>
  </si>
  <si>
    <t>㈲雅交通</t>
    <rPh sb="1" eb="2">
      <t>ミヤビ</t>
    </rPh>
    <rPh sb="2" eb="4">
      <t>コウツウ</t>
    </rPh>
    <phoneticPr fontId="5"/>
  </si>
  <si>
    <t>広尾郡大樹町高校通２６－６</t>
    <rPh sb="0" eb="9">
      <t>ヒロオグンタイキチョウコウコウドオ</t>
    </rPh>
    <phoneticPr fontId="5"/>
  </si>
  <si>
    <t>北帯交第２号</t>
    <phoneticPr fontId="5"/>
  </si>
  <si>
    <t>㈲雅交通</t>
    <rPh sb="1" eb="2">
      <t>ミヤビ</t>
    </rPh>
    <rPh sb="2" eb="4">
      <t>コウツウ</t>
    </rPh>
    <phoneticPr fontId="5"/>
  </si>
  <si>
    <t>広尾郡大樹町高校通２６－６</t>
    <rPh sb="0" eb="8">
      <t>ヒロオグンタイキチョウコウコウ</t>
    </rPh>
    <rPh sb="8" eb="9">
      <t>ドオ</t>
    </rPh>
    <phoneticPr fontId="5"/>
  </si>
  <si>
    <t>㈲雅交通の事業用車両１台持込</t>
    <rPh sb="1" eb="2">
      <t>ミヤビ</t>
    </rPh>
    <rPh sb="2" eb="4">
      <t>コウツウ</t>
    </rPh>
    <phoneticPr fontId="5"/>
  </si>
  <si>
    <t>市街地循環バス</t>
    <rPh sb="0" eb="3">
      <t>シガイチ</t>
    </rPh>
    <rPh sb="3" eb="5">
      <t>ジュンカン</t>
    </rPh>
    <phoneticPr fontId="5"/>
  </si>
  <si>
    <t>コスモール大樹（広尾郡大樹町西本通９８）</t>
    <rPh sb="5" eb="7">
      <t>タイキ</t>
    </rPh>
    <rPh sb="8" eb="14">
      <t>ヒロオグンタイキチョウ</t>
    </rPh>
    <rPh sb="14" eb="15">
      <t>ニシ</t>
    </rPh>
    <rPh sb="15" eb="17">
      <t>ホンドオ</t>
    </rPh>
    <phoneticPr fontId="5"/>
  </si>
  <si>
    <t>町立病院、中央運動公園、大樹町役場</t>
    <rPh sb="0" eb="4">
      <t>チョウリツビョウイン</t>
    </rPh>
    <rPh sb="5" eb="11">
      <t>チュウオウウンドウコウエン</t>
    </rPh>
    <rPh sb="12" eb="15">
      <t>タイキチョウ</t>
    </rPh>
    <rPh sb="15" eb="17">
      <t>ヤクバ</t>
    </rPh>
    <phoneticPr fontId="5"/>
  </si>
  <si>
    <t>黒川　豊</t>
    <rPh sb="0" eb="2">
      <t>クロカワ</t>
    </rPh>
    <rPh sb="3" eb="4">
      <t>ユタカ</t>
    </rPh>
    <phoneticPr fontId="5"/>
  </si>
  <si>
    <t>中川郡本別町押帯４２番地４</t>
    <rPh sb="6" eb="7">
      <t>オ</t>
    </rPh>
    <rPh sb="7" eb="8">
      <t>オ</t>
    </rPh>
    <rPh sb="10" eb="12">
      <t>バンチ</t>
    </rPh>
    <phoneticPr fontId="3"/>
  </si>
  <si>
    <t>河口　啓明</t>
    <rPh sb="0" eb="2">
      <t>カワグチ</t>
    </rPh>
    <rPh sb="3" eb="5">
      <t>ヒロアキ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</si>
</sst>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1" formatCode="_ * #,##0_ ;_ * \-#,##0_ ;_ * &quot;-&quot;_ ;_ @_ "/>
    <numFmt numFmtId="176" formatCode="&quot;北&quot;&quot;札&quot;&quot;市&quot;&quot;交&quot;&quot;第&quot;##&quot;号&quot;"/>
    <numFmt numFmtId="177" formatCode="0.0_ "/>
    <numFmt numFmtId="178" formatCode="#,##0_);\(#,##0\)"/>
    <numFmt numFmtId="179" formatCode="0.E+00"/>
    <numFmt numFmtId="180" formatCode="0.0"/>
    <numFmt numFmtId="181" formatCode="#,##0;[Red]#,##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1"/>
      <name val="ＭＳ Ｐゴシック"/>
      <family val="3"/>
      <charset val="128"/>
    </font>
    <font>
      <sz val="11"/>
      <name val="ＭＳ Ｐゴシック"/>
      <family val="3"/>
      <charset val="128"/>
      <scheme val="minor"/>
    </font>
    <font>
      <sz val="12"/>
      <name val="ＭＳ Ｐゴシック"/>
      <family val="3"/>
      <charset val="128"/>
      <scheme val="minor"/>
    </font>
    <font>
      <sz val="8"/>
      <name val="ＭＳ Ｐゴシック"/>
      <family val="3"/>
      <charset val="128"/>
      <scheme val="minor"/>
    </font>
    <font>
      <sz val="12"/>
      <color theme="1"/>
      <name val="ＭＳ Ｐゴシック"/>
      <family val="3"/>
      <charset val="128"/>
      <scheme val="minor"/>
    </font>
    <font>
      <sz val="16"/>
      <name val="ＭＳ Ｐゴシック"/>
      <family val="3"/>
      <charset val="128"/>
      <scheme val="minor"/>
    </font>
    <font>
      <sz val="14"/>
      <name val="ＭＳ Ｐゴシック"/>
      <family val="3"/>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u/>
      <sz val="11"/>
      <color theme="10"/>
      <name val="ＭＳ Ｐゴシック"/>
      <family val="2"/>
      <charset val="128"/>
      <scheme val="minor"/>
    </font>
    <font>
      <u/>
      <sz val="10"/>
      <color theme="10"/>
      <name val="ＭＳ Ｐゴシック"/>
      <family val="3"/>
      <charset val="128"/>
      <scheme val="minor"/>
    </font>
    <font>
      <sz val="9"/>
      <name val="ＭＳ Ｐゴシック"/>
      <family val="3"/>
      <charset val="128"/>
      <scheme val="minor"/>
    </font>
    <font>
      <u/>
      <sz val="11"/>
      <color theme="10"/>
      <name val="ＭＳ Ｐゴシック"/>
      <family val="3"/>
      <charset val="128"/>
      <scheme val="minor"/>
    </font>
    <font>
      <b/>
      <u/>
      <sz val="18"/>
      <color theme="10"/>
      <name val="ＭＳ Ｐゴシック"/>
      <family val="3"/>
      <charset val="128"/>
      <scheme val="minor"/>
    </font>
    <font>
      <sz val="8"/>
      <name val="ＭＳ ゴシック"/>
      <family val="3"/>
      <charset val="128"/>
    </font>
    <font>
      <sz val="6"/>
      <name val="標準ゴシック"/>
      <family val="3"/>
      <charset val="128"/>
    </font>
    <font>
      <sz val="8"/>
      <name val="標準ゴシック"/>
      <family val="3"/>
      <charset val="128"/>
    </font>
    <font>
      <sz val="10"/>
      <name val="ＭＳ ゴシック"/>
      <family val="3"/>
      <charset val="128"/>
    </font>
    <font>
      <sz val="10"/>
      <name val="標準ゴシック"/>
      <family val="3"/>
      <charset val="128"/>
    </font>
    <font>
      <sz val="11"/>
      <name val="ＭＳ ゴシック"/>
      <family val="3"/>
      <charset val="128"/>
    </font>
    <font>
      <sz val="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theme="8" tint="-0.249977111117893"/>
        <bgColor indexed="64"/>
      </patternFill>
    </fill>
  </fills>
  <borders count="45">
    <border>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diagonal style="thin">
        <color indexed="64"/>
      </diagonal>
    </border>
    <border diagonalUp="1">
      <left/>
      <right style="thin">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8">
    <xf numFmtId="0" fontId="0" fillId="0" borderId="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0" fontId="3" fillId="0" borderId="0">
      <alignment vertical="center"/>
    </xf>
    <xf numFmtId="0" fontId="4" fillId="0" borderId="0"/>
    <xf numFmtId="0" fontId="16" fillId="0" borderId="0" applyNumberFormat="0" applyFill="0" applyBorder="0" applyAlignment="0" applyProtection="0">
      <alignment vertical="center"/>
    </xf>
    <xf numFmtId="0" fontId="2" fillId="0" borderId="0">
      <alignment vertical="center"/>
    </xf>
  </cellStyleXfs>
  <cellXfs count="261">
    <xf numFmtId="0" fontId="0" fillId="0" borderId="0" xfId="0">
      <alignment vertical="center"/>
    </xf>
    <xf numFmtId="0" fontId="7" fillId="0" borderId="0" xfId="0" applyFont="1">
      <alignment vertical="center"/>
    </xf>
    <xf numFmtId="0" fontId="8" fillId="0" borderId="0" xfId="0" applyFont="1" applyBorder="1">
      <alignment vertical="center"/>
    </xf>
    <xf numFmtId="0" fontId="7" fillId="0" borderId="0" xfId="0" applyFont="1" applyBorder="1" applyAlignment="1">
      <alignment vertical="center"/>
    </xf>
    <xf numFmtId="0" fontId="8" fillId="0" borderId="0" xfId="0" applyFo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7" fillId="0" borderId="0" xfId="0" applyFont="1" applyAlignment="1">
      <alignment vertical="center"/>
    </xf>
    <xf numFmtId="0" fontId="7" fillId="0" borderId="1" xfId="0" applyFont="1" applyBorder="1" applyAlignment="1">
      <alignment vertical="center" shrinkToFi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178" fontId="8" fillId="0" borderId="5" xfId="0" quotePrefix="1" applyNumberFormat="1" applyFont="1" applyFill="1" applyBorder="1" applyAlignment="1" applyProtection="1">
      <alignment horizontal="center" vertical="center"/>
    </xf>
    <xf numFmtId="178" fontId="8" fillId="0" borderId="7" xfId="0" quotePrefix="1" applyNumberFormat="1" applyFont="1" applyFill="1" applyBorder="1" applyAlignment="1" applyProtection="1">
      <alignment horizontal="center" vertical="center"/>
    </xf>
    <xf numFmtId="178" fontId="8" fillId="0" borderId="6" xfId="0" quotePrefix="1" applyNumberFormat="1" applyFont="1" applyFill="1" applyBorder="1" applyAlignment="1" applyProtection="1">
      <alignment horizontal="center" vertical="center"/>
    </xf>
    <xf numFmtId="178" fontId="8" fillId="0" borderId="8" xfId="0" quotePrefix="1" applyNumberFormat="1" applyFont="1" applyFill="1" applyBorder="1" applyAlignment="1" applyProtection="1">
      <alignment horizontal="center" vertical="center"/>
    </xf>
    <xf numFmtId="178" fontId="10" fillId="0" borderId="5" xfId="0" quotePrefix="1" applyNumberFormat="1" applyFont="1" applyFill="1" applyBorder="1" applyAlignment="1" applyProtection="1">
      <alignment horizontal="center" vertical="center"/>
    </xf>
    <xf numFmtId="177" fontId="8" fillId="0" borderId="0" xfId="0" applyNumberFormat="1" applyFont="1">
      <alignment vertical="center"/>
    </xf>
    <xf numFmtId="0" fontId="8" fillId="0" borderId="0" xfId="1" applyNumberFormat="1" applyFont="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left" vertical="center"/>
    </xf>
    <xf numFmtId="0" fontId="10" fillId="0" borderId="11" xfId="0" applyFont="1" applyBorder="1" applyAlignment="1">
      <alignment horizontal="distributed" vertical="center"/>
    </xf>
    <xf numFmtId="0" fontId="10" fillId="0" borderId="9" xfId="0" applyFont="1" applyBorder="1" applyAlignment="1">
      <alignment horizontal="distributed" vertical="center"/>
    </xf>
    <xf numFmtId="0" fontId="10" fillId="0" borderId="10" xfId="0" applyFont="1" applyBorder="1" applyAlignment="1">
      <alignment horizontal="distributed" vertical="center"/>
    </xf>
    <xf numFmtId="0" fontId="8" fillId="0" borderId="0" xfId="0" applyFont="1" applyAlignment="1">
      <alignment horizontal="center" vertical="center"/>
    </xf>
    <xf numFmtId="58" fontId="10" fillId="0" borderId="11" xfId="0" applyNumberFormat="1" applyFont="1" applyFill="1" applyBorder="1" applyAlignment="1">
      <alignment horizontal="center" vertical="center" shrinkToFit="1"/>
    </xf>
    <xf numFmtId="0" fontId="8" fillId="0" borderId="0" xfId="0" applyFont="1" applyAlignment="1">
      <alignment horizontal="center" vertical="top"/>
    </xf>
    <xf numFmtId="0" fontId="8" fillId="0" borderId="12" xfId="0" applyFont="1" applyBorder="1" applyAlignment="1">
      <alignment horizontal="center" vertical="top"/>
    </xf>
    <xf numFmtId="0" fontId="8" fillId="0" borderId="0" xfId="0" applyFont="1" applyBorder="1" applyAlignment="1">
      <alignment horizontal="center" vertical="top"/>
    </xf>
    <xf numFmtId="0" fontId="10" fillId="0" borderId="13" xfId="0" applyFont="1" applyBorder="1" applyAlignment="1">
      <alignment horizontal="distributed" vertical="center"/>
    </xf>
    <xf numFmtId="0" fontId="10" fillId="0" borderId="9" xfId="0" applyFont="1" applyBorder="1" applyAlignment="1">
      <alignment horizontal="left" vertical="center"/>
    </xf>
    <xf numFmtId="0" fontId="10" fillId="0" borderId="10" xfId="0" applyFont="1" applyBorder="1" applyAlignment="1">
      <alignment horizontal="center" vertical="center"/>
    </xf>
    <xf numFmtId="0" fontId="13" fillId="0" borderId="11" xfId="4" applyFont="1" applyFill="1" applyBorder="1" applyAlignment="1">
      <alignment horizontal="center" vertical="center" shrinkToFit="1"/>
    </xf>
    <xf numFmtId="179" fontId="13" fillId="0" borderId="11" xfId="4" applyNumberFormat="1" applyFont="1" applyFill="1" applyBorder="1" applyAlignment="1">
      <alignment horizontal="center" vertical="center" shrinkToFit="1"/>
    </xf>
    <xf numFmtId="0" fontId="13" fillId="0" borderId="0" xfId="4" applyFont="1" applyFill="1" applyAlignment="1">
      <alignment horizontal="center" vertical="center" shrinkToFit="1"/>
    </xf>
    <xf numFmtId="0" fontId="13" fillId="0" borderId="35" xfId="4" applyFont="1" applyBorder="1" applyAlignment="1">
      <alignment shrinkToFit="1"/>
    </xf>
    <xf numFmtId="0" fontId="13" fillId="0" borderId="11" xfId="6" applyFont="1" applyBorder="1" applyAlignment="1">
      <alignment horizontal="left" vertical="center" shrinkToFit="1"/>
    </xf>
    <xf numFmtId="0" fontId="13" fillId="0" borderId="11" xfId="4" applyFont="1" applyBorder="1" applyAlignment="1">
      <alignment vertical="center" shrinkToFit="1"/>
    </xf>
    <xf numFmtId="0" fontId="13" fillId="0" borderId="0" xfId="4" applyFont="1" applyAlignment="1">
      <alignment vertical="center" shrinkToFit="1"/>
    </xf>
    <xf numFmtId="0" fontId="13" fillId="2" borderId="11" xfId="4" applyNumberFormat="1" applyFont="1" applyFill="1" applyBorder="1" applyAlignment="1">
      <alignment horizontal="left" vertical="center" shrinkToFit="1"/>
    </xf>
    <xf numFmtId="0" fontId="15" fillId="0" borderId="11" xfId="5" applyNumberFormat="1" applyFont="1" applyFill="1" applyBorder="1" applyAlignment="1">
      <alignment horizontal="left" vertical="center" shrinkToFit="1"/>
    </xf>
    <xf numFmtId="0" fontId="15" fillId="0" borderId="35" xfId="5" applyNumberFormat="1" applyFont="1" applyFill="1" applyBorder="1" applyAlignment="1">
      <alignment horizontal="left" vertical="center" shrinkToFit="1"/>
    </xf>
    <xf numFmtId="0" fontId="13" fillId="0" borderId="35" xfId="4" applyNumberFormat="1" applyFont="1" applyBorder="1" applyAlignment="1">
      <alignment vertical="center" shrinkToFit="1"/>
    </xf>
    <xf numFmtId="0" fontId="13" fillId="0" borderId="35" xfId="4" applyFont="1" applyBorder="1" applyAlignment="1">
      <alignment horizontal="left" shrinkToFit="1"/>
    </xf>
    <xf numFmtId="0" fontId="13" fillId="0" borderId="0" xfId="4" applyFont="1" applyBorder="1" applyAlignment="1">
      <alignment vertical="center" shrinkToFit="1"/>
    </xf>
    <xf numFmtId="0" fontId="13" fillId="0" borderId="0" xfId="4" applyFont="1" applyAlignment="1">
      <alignment horizontal="center" vertical="center" shrinkToFit="1"/>
    </xf>
    <xf numFmtId="0" fontId="13" fillId="0" borderId="11" xfId="7" applyFont="1" applyBorder="1">
      <alignment vertical="center"/>
    </xf>
    <xf numFmtId="0" fontId="19" fillId="0" borderId="11" xfId="6" applyFont="1" applyBorder="1">
      <alignment vertical="center"/>
    </xf>
    <xf numFmtId="57" fontId="13" fillId="0" borderId="11" xfId="4" applyNumberFormat="1" applyFont="1" applyBorder="1" applyAlignment="1">
      <alignment horizontal="center" vertical="center" shrinkToFit="1"/>
    </xf>
    <xf numFmtId="0" fontId="13" fillId="0" borderId="0" xfId="4" applyFont="1" applyAlignment="1">
      <alignment vertical="center"/>
    </xf>
    <xf numFmtId="57" fontId="13" fillId="0" borderId="11" xfId="4" applyNumberFormat="1" applyFont="1" applyFill="1" applyBorder="1" applyAlignment="1">
      <alignment horizontal="center" vertical="center" shrinkToFit="1"/>
    </xf>
    <xf numFmtId="0" fontId="7" fillId="0" borderId="0" xfId="0" applyFont="1" applyAlignment="1">
      <alignment horizontal="left" vertical="center"/>
    </xf>
    <xf numFmtId="0" fontId="10" fillId="0" borderId="10" xfId="0" applyFont="1" applyBorder="1" applyAlignment="1">
      <alignment horizontal="center" vertical="center"/>
    </xf>
    <xf numFmtId="0" fontId="10" fillId="0" borderId="9" xfId="0" applyFont="1" applyBorder="1" applyAlignment="1">
      <alignment horizontal="left" vertical="center"/>
    </xf>
    <xf numFmtId="0" fontId="8" fillId="0" borderId="0" xfId="0" applyFont="1" applyAlignment="1">
      <alignment horizontal="center" vertical="center"/>
    </xf>
    <xf numFmtId="0" fontId="8" fillId="0" borderId="0" xfId="1" applyNumberFormat="1" applyFont="1" applyAlignment="1">
      <alignment horizontal="center" vertical="center"/>
    </xf>
    <xf numFmtId="0" fontId="8" fillId="0" borderId="0" xfId="1" applyNumberFormat="1" applyFont="1" applyAlignment="1">
      <alignment horizontal="center" vertical="center"/>
    </xf>
    <xf numFmtId="0" fontId="8" fillId="0" borderId="0" xfId="0" applyFont="1" applyAlignment="1">
      <alignment horizontal="center" vertical="center"/>
    </xf>
    <xf numFmtId="0" fontId="10" fillId="0" borderId="9" xfId="0" applyFont="1" applyBorder="1" applyAlignment="1">
      <alignment horizontal="left" vertical="center"/>
    </xf>
    <xf numFmtId="0" fontId="10" fillId="0" borderId="10" xfId="0" applyFont="1" applyBorder="1" applyAlignment="1">
      <alignment horizontal="center" vertical="center"/>
    </xf>
    <xf numFmtId="0" fontId="13" fillId="0" borderId="35" xfId="4" applyFont="1" applyBorder="1" applyAlignment="1">
      <alignment vertical="center" shrinkToFit="1"/>
    </xf>
    <xf numFmtId="0" fontId="8" fillId="0" borderId="9" xfId="0" quotePrefix="1" applyFont="1" applyBorder="1" applyAlignment="1">
      <alignment vertical="center"/>
    </xf>
    <xf numFmtId="57" fontId="13" fillId="0" borderId="11" xfId="4" applyNumberFormat="1" applyFont="1" applyBorder="1" applyAlignment="1">
      <alignment horizontal="center" vertical="center"/>
    </xf>
    <xf numFmtId="0" fontId="10" fillId="0" borderId="10" xfId="0" applyFont="1" applyBorder="1" applyAlignment="1">
      <alignment horizontal="center" vertical="center"/>
    </xf>
    <xf numFmtId="180" fontId="10" fillId="0" borderId="14" xfId="0" applyNumberFormat="1" applyFont="1" applyBorder="1" applyAlignment="1">
      <alignment horizontal="right" vertical="center"/>
    </xf>
    <xf numFmtId="180" fontId="10" fillId="0" borderId="9" xfId="0" applyNumberFormat="1" applyFont="1" applyBorder="1" applyAlignment="1">
      <alignment horizontal="right" vertical="center"/>
    </xf>
    <xf numFmtId="180" fontId="8" fillId="0" borderId="9" xfId="0" quotePrefix="1" applyNumberFormat="1" applyFont="1" applyBorder="1" applyAlignment="1">
      <alignment horizontal="right" vertical="center"/>
    </xf>
    <xf numFmtId="180" fontId="8" fillId="0" borderId="0" xfId="0" applyNumberFormat="1" applyFont="1" applyAlignment="1">
      <alignment horizontal="right" vertical="center"/>
    </xf>
    <xf numFmtId="0" fontId="10" fillId="0" borderId="14" xfId="0" applyFont="1" applyBorder="1" applyAlignment="1">
      <alignment horizontal="right" vertical="center"/>
    </xf>
    <xf numFmtId="0" fontId="10" fillId="0" borderId="9" xfId="0" applyFont="1" applyBorder="1" applyAlignment="1">
      <alignment horizontal="right" vertical="center"/>
    </xf>
    <xf numFmtId="0" fontId="8" fillId="0" borderId="0" xfId="0" applyFont="1" applyAlignment="1">
      <alignment horizontal="right" vertical="center"/>
    </xf>
    <xf numFmtId="0" fontId="13" fillId="0" borderId="11" xfId="6" applyNumberFormat="1" applyFont="1" applyFill="1" applyBorder="1" applyAlignment="1">
      <alignment horizontal="left" vertical="center" shrinkToFit="1"/>
    </xf>
    <xf numFmtId="0" fontId="13" fillId="0" borderId="11" xfId="6" applyFont="1" applyFill="1" applyBorder="1" applyAlignment="1">
      <alignment horizontal="left" vertical="center" shrinkToFit="1"/>
    </xf>
    <xf numFmtId="0" fontId="8" fillId="0" borderId="9" xfId="0" applyFont="1" applyBorder="1" applyAlignment="1">
      <alignment horizontal="center" vertical="top"/>
    </xf>
    <xf numFmtId="179" fontId="13" fillId="0" borderId="10" xfId="4" applyNumberFormat="1" applyFont="1" applyFill="1" applyBorder="1" applyAlignment="1">
      <alignment horizontal="center" vertical="center" shrinkToFit="1"/>
    </xf>
    <xf numFmtId="41" fontId="15" fillId="0" borderId="10" xfId="5" applyNumberFormat="1" applyFont="1" applyFill="1" applyBorder="1" applyAlignment="1">
      <alignment horizontal="left" vertical="center" shrinkToFit="1"/>
    </xf>
    <xf numFmtId="41" fontId="15" fillId="0" borderId="10" xfId="5" applyNumberFormat="1" applyFont="1" applyFill="1" applyBorder="1" applyAlignment="1">
      <alignment shrinkToFit="1"/>
    </xf>
    <xf numFmtId="0" fontId="13" fillId="0" borderId="10" xfId="4" applyFont="1" applyBorder="1" applyAlignment="1">
      <alignment vertical="center" shrinkToFit="1"/>
    </xf>
    <xf numFmtId="41" fontId="18" fillId="0" borderId="10" xfId="5" applyNumberFormat="1" applyFont="1" applyFill="1" applyBorder="1" applyAlignment="1">
      <alignment horizontal="left" vertical="center" shrinkToFit="1"/>
    </xf>
    <xf numFmtId="41" fontId="18" fillId="0" borderId="10" xfId="5" applyNumberFormat="1" applyFont="1" applyFill="1" applyBorder="1" applyAlignment="1">
      <alignment horizontal="left" vertical="center"/>
    </xf>
    <xf numFmtId="0" fontId="13" fillId="4" borderId="11" xfId="4" applyFont="1" applyFill="1" applyBorder="1" applyAlignment="1">
      <alignment horizontal="center" vertical="center" shrinkToFit="1"/>
    </xf>
    <xf numFmtId="179" fontId="13" fillId="4" borderId="11" xfId="4" applyNumberFormat="1" applyFont="1" applyFill="1" applyBorder="1" applyAlignment="1">
      <alignment horizontal="center" vertical="center" shrinkToFit="1"/>
    </xf>
    <xf numFmtId="179" fontId="13" fillId="4" borderId="35" xfId="4" applyNumberFormat="1" applyFont="1" applyFill="1" applyBorder="1" applyAlignment="1">
      <alignment horizontal="center" vertical="center" shrinkToFit="1"/>
    </xf>
    <xf numFmtId="179" fontId="13" fillId="4" borderId="35" xfId="4" applyNumberFormat="1" applyFont="1" applyFill="1" applyBorder="1" applyAlignment="1">
      <alignment horizontal="center" vertical="center"/>
    </xf>
    <xf numFmtId="0" fontId="1" fillId="0" borderId="11" xfId="6" applyFont="1" applyBorder="1" applyAlignment="1">
      <alignment horizontal="right" vertical="center" shrinkToFit="1"/>
    </xf>
    <xf numFmtId="0" fontId="17" fillId="3" borderId="11" xfId="6" applyFont="1" applyFill="1" applyBorder="1" applyAlignment="1">
      <alignment horizontal="center" vertical="center" shrinkToFit="1"/>
    </xf>
    <xf numFmtId="181" fontId="26" fillId="0" borderId="15" xfId="0" applyNumberFormat="1" applyFont="1" applyFill="1" applyBorder="1" applyAlignment="1" applyProtection="1">
      <alignment vertical="center"/>
    </xf>
    <xf numFmtId="178" fontId="26" fillId="0" borderId="16" xfId="0" applyNumberFormat="1" applyFont="1" applyFill="1" applyBorder="1" applyAlignment="1" applyProtection="1">
      <alignment vertical="center"/>
    </xf>
    <xf numFmtId="181" fontId="26" fillId="0" borderId="15" xfId="0" quotePrefix="1" applyNumberFormat="1" applyFont="1" applyFill="1" applyBorder="1" applyAlignment="1" applyProtection="1">
      <alignment vertical="center"/>
    </xf>
    <xf numFmtId="178" fontId="26" fillId="0" borderId="16" xfId="0" quotePrefix="1" applyNumberFormat="1" applyFont="1" applyFill="1" applyBorder="1" applyAlignment="1" applyProtection="1">
      <alignment vertical="center"/>
    </xf>
    <xf numFmtId="181" fontId="26" fillId="0" borderId="15" xfId="0" applyNumberFormat="1" applyFont="1" applyFill="1" applyBorder="1" applyAlignment="1">
      <alignment vertical="center"/>
    </xf>
    <xf numFmtId="181" fontId="26" fillId="0" borderId="12" xfId="0" applyNumberFormat="1" applyFont="1" applyFill="1" applyBorder="1" applyAlignment="1" applyProtection="1">
      <alignment vertical="center"/>
    </xf>
    <xf numFmtId="178" fontId="26" fillId="0" borderId="12" xfId="0" applyNumberFormat="1" applyFont="1" applyFill="1" applyBorder="1" applyAlignment="1" applyProtection="1">
      <alignment vertical="center"/>
    </xf>
    <xf numFmtId="181" fontId="26" fillId="0" borderId="12" xfId="0" quotePrefix="1" applyNumberFormat="1" applyFont="1" applyFill="1" applyBorder="1" applyAlignment="1" applyProtection="1">
      <alignment vertical="center"/>
    </xf>
    <xf numFmtId="178" fontId="26" fillId="0" borderId="12" xfId="0" quotePrefix="1" applyNumberFormat="1" applyFont="1" applyFill="1" applyBorder="1" applyAlignment="1" applyProtection="1">
      <alignment vertical="center"/>
    </xf>
    <xf numFmtId="181" fontId="26" fillId="0" borderId="0" xfId="0" applyNumberFormat="1" applyFont="1" applyFill="1" applyBorder="1" applyAlignment="1" applyProtection="1">
      <alignment vertical="center"/>
    </xf>
    <xf numFmtId="178" fontId="26" fillId="0" borderId="18" xfId="0" applyNumberFormat="1" applyFont="1" applyFill="1" applyBorder="1" applyAlignment="1" applyProtection="1">
      <alignment vertical="center"/>
    </xf>
    <xf numFmtId="178" fontId="26" fillId="0" borderId="0" xfId="0" applyNumberFormat="1" applyFont="1" applyFill="1" applyBorder="1" applyAlignment="1" applyProtection="1">
      <alignment vertical="center"/>
    </xf>
    <xf numFmtId="181" fontId="26" fillId="0" borderId="17" xfId="0" quotePrefix="1" applyNumberFormat="1" applyFont="1" applyFill="1" applyBorder="1" applyAlignment="1" applyProtection="1">
      <alignment vertical="center"/>
    </xf>
    <xf numFmtId="178" fontId="26" fillId="0" borderId="18" xfId="0" quotePrefix="1" applyNumberFormat="1" applyFont="1" applyFill="1" applyBorder="1" applyAlignment="1" applyProtection="1">
      <alignment vertical="center"/>
    </xf>
    <xf numFmtId="181" fontId="26" fillId="0" borderId="0" xfId="0" quotePrefix="1" applyNumberFormat="1" applyFont="1" applyFill="1" applyBorder="1" applyAlignment="1" applyProtection="1">
      <alignment vertical="center"/>
    </xf>
    <xf numFmtId="178" fontId="26" fillId="0" borderId="0" xfId="0" quotePrefix="1" applyNumberFormat="1" applyFont="1" applyFill="1" applyBorder="1" applyAlignment="1" applyProtection="1">
      <alignment vertical="center"/>
    </xf>
    <xf numFmtId="181" fontId="26" fillId="0" borderId="17" xfId="0" applyNumberFormat="1" applyFont="1" applyFill="1" applyBorder="1" applyAlignment="1">
      <alignment vertical="center"/>
    </xf>
    <xf numFmtId="181" fontId="26" fillId="0" borderId="35" xfId="0" applyNumberFormat="1" applyFont="1" applyFill="1" applyBorder="1" applyAlignment="1" applyProtection="1">
      <alignment vertical="center"/>
    </xf>
    <xf numFmtId="178" fontId="26" fillId="0" borderId="10" xfId="0" applyNumberFormat="1" applyFont="1" applyFill="1" applyBorder="1" applyAlignment="1" applyProtection="1">
      <alignment vertical="center"/>
    </xf>
    <xf numFmtId="181" fontId="26" fillId="0" borderId="9" xfId="0" applyNumberFormat="1" applyFont="1" applyFill="1" applyBorder="1" applyAlignment="1" applyProtection="1">
      <alignment vertical="center"/>
    </xf>
    <xf numFmtId="178" fontId="26" fillId="0" borderId="9" xfId="0" applyNumberFormat="1" applyFont="1" applyFill="1" applyBorder="1" applyAlignment="1" applyProtection="1">
      <alignment vertical="center"/>
    </xf>
    <xf numFmtId="181" fontId="26" fillId="0" borderId="35" xfId="0" quotePrefix="1" applyNumberFormat="1" applyFont="1" applyFill="1" applyBorder="1" applyAlignment="1" applyProtection="1">
      <alignment vertical="center"/>
    </xf>
    <xf numFmtId="178" fontId="26" fillId="0" borderId="10" xfId="0" quotePrefix="1" applyNumberFormat="1" applyFont="1" applyFill="1" applyBorder="1" applyAlignment="1" applyProtection="1">
      <alignment vertical="center"/>
    </xf>
    <xf numFmtId="181" fontId="26" fillId="0" borderId="9" xfId="0" quotePrefix="1" applyNumberFormat="1" applyFont="1" applyFill="1" applyBorder="1" applyAlignment="1" applyProtection="1">
      <alignment vertical="center"/>
    </xf>
    <xf numFmtId="178" fontId="26" fillId="0" borderId="9" xfId="0" quotePrefix="1" applyNumberFormat="1" applyFont="1" applyFill="1" applyBorder="1" applyAlignment="1" applyProtection="1">
      <alignment vertical="center"/>
    </xf>
    <xf numFmtId="181" fontId="26" fillId="0" borderId="35" xfId="0" applyNumberFormat="1" applyFont="1" applyFill="1" applyBorder="1" applyAlignment="1">
      <alignment vertical="center"/>
    </xf>
    <xf numFmtId="181" fontId="26" fillId="0" borderId="17" xfId="0" applyNumberFormat="1" applyFont="1" applyFill="1" applyBorder="1" applyAlignment="1" applyProtection="1">
      <alignment vertical="center"/>
    </xf>
    <xf numFmtId="181" fontId="26" fillId="0" borderId="14" xfId="0" applyNumberFormat="1" applyFont="1" applyFill="1" applyBorder="1" applyAlignment="1" applyProtection="1">
      <alignment vertical="center"/>
    </xf>
    <xf numFmtId="178" fontId="26" fillId="0" borderId="13" xfId="0" applyNumberFormat="1" applyFont="1" applyFill="1" applyBorder="1" applyAlignment="1" applyProtection="1">
      <alignment vertical="center"/>
    </xf>
    <xf numFmtId="181" fontId="26" fillId="0" borderId="36" xfId="0" quotePrefix="1" applyNumberFormat="1" applyFont="1" applyFill="1" applyBorder="1" applyAlignment="1" applyProtection="1">
      <alignment vertical="center"/>
    </xf>
    <xf numFmtId="178" fontId="26" fillId="0" borderId="36" xfId="0" quotePrefix="1" applyNumberFormat="1" applyFont="1" applyFill="1" applyBorder="1" applyAlignment="1" applyProtection="1">
      <alignment vertical="center"/>
    </xf>
    <xf numFmtId="181" fontId="26" fillId="0" borderId="14" xfId="0" quotePrefix="1" applyNumberFormat="1" applyFont="1" applyFill="1" applyBorder="1" applyAlignment="1" applyProtection="1">
      <alignment vertical="center"/>
    </xf>
    <xf numFmtId="178" fontId="26" fillId="0" borderId="13" xfId="0" quotePrefix="1" applyNumberFormat="1" applyFont="1" applyFill="1" applyBorder="1" applyAlignment="1" applyProtection="1">
      <alignment vertical="center"/>
    </xf>
    <xf numFmtId="181" fontId="26" fillId="0" borderId="14" xfId="0" applyNumberFormat="1" applyFont="1" applyFill="1" applyBorder="1" applyAlignment="1">
      <alignment vertical="center"/>
    </xf>
    <xf numFmtId="181" fontId="26" fillId="0" borderId="36" xfId="0" applyNumberFormat="1" applyFont="1" applyFill="1" applyBorder="1" applyAlignment="1">
      <alignment vertical="center"/>
    </xf>
    <xf numFmtId="179" fontId="13" fillId="4" borderId="35" xfId="4" applyNumberFormat="1" applyFont="1" applyFill="1" applyBorder="1" applyAlignment="1">
      <alignment horizontal="center" vertical="center" wrapText="1" shrinkToFit="1"/>
    </xf>
    <xf numFmtId="0" fontId="13" fillId="0" borderId="35" xfId="4" applyNumberFormat="1" applyFont="1" applyBorder="1" applyAlignment="1">
      <alignment horizontal="left" vertical="center" shrinkToFit="1"/>
    </xf>
    <xf numFmtId="0" fontId="13" fillId="0" borderId="11" xfId="4" applyFont="1" applyBorder="1" applyAlignment="1">
      <alignment horizontal="left" vertical="center" shrinkToFit="1"/>
    </xf>
    <xf numFmtId="0" fontId="27" fillId="0" borderId="35" xfId="4" applyFont="1" applyBorder="1" applyAlignment="1">
      <alignment horizontal="left" vertical="top" wrapText="1"/>
    </xf>
    <xf numFmtId="0" fontId="27" fillId="0" borderId="35" xfId="4" applyNumberFormat="1" applyFont="1" applyBorder="1" applyAlignment="1">
      <alignment horizontal="left" vertical="top" wrapText="1"/>
    </xf>
    <xf numFmtId="0" fontId="27" fillId="0" borderId="11" xfId="4" applyFont="1" applyBorder="1" applyAlignment="1">
      <alignment horizontal="left" vertical="top" wrapText="1"/>
    </xf>
    <xf numFmtId="0" fontId="13" fillId="0" borderId="35" xfId="4" applyFont="1" applyBorder="1" applyAlignment="1">
      <alignment horizontal="left" vertical="center" shrinkToFit="1"/>
    </xf>
    <xf numFmtId="0" fontId="13" fillId="0" borderId="11" xfId="4" applyNumberFormat="1" applyFont="1" applyBorder="1" applyAlignment="1">
      <alignment horizontal="left" vertical="center" shrinkToFit="1"/>
    </xf>
    <xf numFmtId="0" fontId="13" fillId="0" borderId="11" xfId="7" applyFont="1" applyBorder="1" applyAlignment="1">
      <alignment horizontal="left" vertical="center" shrinkToFit="1"/>
    </xf>
    <xf numFmtId="0" fontId="13" fillId="0" borderId="11" xfId="7" applyFont="1" applyBorder="1" applyAlignment="1">
      <alignment horizontal="left" vertical="center"/>
    </xf>
    <xf numFmtId="0" fontId="16" fillId="5" borderId="11" xfId="6" applyFill="1" applyBorder="1" applyAlignment="1">
      <alignment horizontal="center" vertical="center" shrinkToFit="1"/>
    </xf>
    <xf numFmtId="0" fontId="16" fillId="3" borderId="11" xfId="6" applyFill="1" applyBorder="1" applyAlignment="1">
      <alignment horizontal="center" vertical="center" shrinkToFit="1"/>
    </xf>
    <xf numFmtId="0" fontId="10" fillId="0" borderId="10" xfId="0" applyFont="1" applyBorder="1" applyAlignment="1">
      <alignment horizontal="center" vertical="center"/>
    </xf>
    <xf numFmtId="0" fontId="10" fillId="0" borderId="9" xfId="0" applyFont="1" applyBorder="1" applyAlignment="1">
      <alignment horizontal="left" vertical="center"/>
    </xf>
    <xf numFmtId="0" fontId="8" fillId="0" borderId="0" xfId="0" applyFont="1" applyAlignment="1">
      <alignment horizontal="center" vertical="center"/>
    </xf>
    <xf numFmtId="0" fontId="8" fillId="0" borderId="0" xfId="1" applyNumberFormat="1" applyFont="1" applyAlignment="1">
      <alignment horizontal="center" vertical="center"/>
    </xf>
    <xf numFmtId="0" fontId="16" fillId="0" borderId="11" xfId="6" applyBorder="1" applyAlignment="1">
      <alignment horizontal="left" vertical="center" shrinkToFit="1"/>
    </xf>
    <xf numFmtId="0" fontId="16" fillId="2" borderId="11" xfId="6" applyNumberFormat="1" applyFill="1" applyBorder="1" applyAlignment="1">
      <alignment horizontal="left" vertical="center" shrinkToFit="1"/>
    </xf>
    <xf numFmtId="0" fontId="10" fillId="0" borderId="10" xfId="0" applyFont="1" applyBorder="1" applyAlignment="1">
      <alignment horizontal="center" vertical="center"/>
    </xf>
    <xf numFmtId="0" fontId="10" fillId="0" borderId="9" xfId="0" applyFont="1" applyBorder="1" applyAlignment="1">
      <alignment horizontal="left" vertical="center"/>
    </xf>
    <xf numFmtId="0" fontId="8" fillId="0" borderId="0" xfId="0" applyFont="1" applyAlignment="1">
      <alignment horizontal="center" vertical="center"/>
    </xf>
    <xf numFmtId="0" fontId="8" fillId="0" borderId="0" xfId="1" applyNumberFormat="1" applyFont="1" applyAlignment="1">
      <alignment horizontal="center" vertical="center"/>
    </xf>
    <xf numFmtId="0" fontId="24" fillId="4" borderId="30" xfId="0" applyNumberFormat="1" applyFont="1" applyFill="1" applyBorder="1" applyAlignment="1" applyProtection="1">
      <alignment horizontal="distributed" vertical="center"/>
    </xf>
    <xf numFmtId="0" fontId="25" fillId="4" borderId="31" xfId="0" applyFont="1" applyFill="1" applyBorder="1" applyAlignment="1">
      <alignment horizontal="distributed" vertical="center"/>
    </xf>
    <xf numFmtId="0" fontId="21" fillId="4" borderId="30" xfId="0" applyNumberFormat="1" applyFont="1" applyFill="1" applyBorder="1" applyAlignment="1" applyProtection="1">
      <alignment horizontal="distributed" vertical="center" wrapText="1" justifyLastLine="1"/>
    </xf>
    <xf numFmtId="0" fontId="23" fillId="4" borderId="31" xfId="0" applyFont="1" applyFill="1" applyBorder="1" applyAlignment="1">
      <alignment horizontal="distributed" vertical="center" justifyLastLine="1"/>
    </xf>
    <xf numFmtId="0" fontId="21" fillId="4" borderId="40" xfId="0" applyNumberFormat="1" applyFont="1" applyFill="1" applyBorder="1" applyAlignment="1" applyProtection="1">
      <alignment horizontal="distributed" vertical="center" wrapText="1" justifyLastLine="1"/>
    </xf>
    <xf numFmtId="0" fontId="21" fillId="4" borderId="9" xfId="0" applyNumberFormat="1" applyFont="1" applyFill="1" applyBorder="1" applyAlignment="1" applyProtection="1">
      <alignment horizontal="center" vertical="center" wrapText="1" justifyLastLine="1" shrinkToFit="1"/>
    </xf>
    <xf numFmtId="0" fontId="23" fillId="4" borderId="9" xfId="0" applyFont="1" applyFill="1" applyBorder="1" applyAlignment="1">
      <alignment horizontal="center" vertical="center" justifyLastLine="1" shrinkToFit="1"/>
    </xf>
    <xf numFmtId="0" fontId="21" fillId="4" borderId="30" xfId="0" applyNumberFormat="1" applyFont="1" applyFill="1" applyBorder="1" applyAlignment="1" applyProtection="1">
      <alignment horizontal="distributed" vertical="center" justifyLastLine="1"/>
    </xf>
    <xf numFmtId="0" fontId="23" fillId="4" borderId="44" xfId="0" applyFont="1" applyFill="1" applyBorder="1" applyAlignment="1">
      <alignment horizontal="distributed" vertical="center" justifyLastLine="1"/>
    </xf>
    <xf numFmtId="0" fontId="20" fillId="0" borderId="41" xfId="6" applyFont="1" applyBorder="1" applyAlignment="1">
      <alignment horizontal="center" vertical="center"/>
    </xf>
    <xf numFmtId="0" fontId="20" fillId="0" borderId="42" xfId="6" applyFont="1" applyBorder="1" applyAlignment="1">
      <alignment horizontal="center" vertical="center"/>
    </xf>
    <xf numFmtId="0" fontId="20" fillId="0" borderId="43" xfId="6"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15" xfId="0" applyFont="1" applyBorder="1" applyAlignment="1">
      <alignment horizontal="distributed" vertical="center"/>
    </xf>
    <xf numFmtId="0" fontId="8" fillId="0" borderId="16" xfId="0" applyFont="1" applyBorder="1" applyAlignment="1">
      <alignment horizontal="distributed" vertical="center"/>
    </xf>
    <xf numFmtId="0" fontId="8" fillId="0" borderId="17" xfId="0" applyFont="1" applyBorder="1" applyAlignment="1">
      <alignment horizontal="distributed" vertical="center"/>
    </xf>
    <xf numFmtId="0" fontId="8" fillId="0" borderId="18" xfId="0" applyFont="1" applyBorder="1" applyAlignment="1">
      <alignment horizontal="distributed" vertical="center"/>
    </xf>
    <xf numFmtId="0" fontId="8" fillId="0" borderId="19" xfId="0" applyFont="1" applyBorder="1" applyAlignment="1">
      <alignment horizontal="distributed" vertical="center"/>
    </xf>
    <xf numFmtId="0" fontId="8" fillId="0" borderId="20" xfId="0" applyFont="1" applyBorder="1" applyAlignment="1">
      <alignment horizontal="distributed" vertical="center"/>
    </xf>
    <xf numFmtId="0" fontId="8" fillId="0" borderId="21"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8" fillId="0" borderId="31" xfId="0" applyFont="1" applyBorder="1" applyAlignment="1">
      <alignment horizontal="distributed" vertical="center"/>
    </xf>
    <xf numFmtId="0" fontId="8" fillId="0" borderId="11" xfId="0" applyFont="1" applyBorder="1" applyAlignment="1">
      <alignment horizontal="distributed" vertical="center"/>
    </xf>
    <xf numFmtId="0" fontId="8" fillId="0" borderId="11" xfId="0" applyFont="1" applyBorder="1" applyAlignment="1">
      <alignment horizontal="center" vertical="center"/>
    </xf>
    <xf numFmtId="0" fontId="8" fillId="0" borderId="30" xfId="0" applyFont="1" applyBorder="1" applyAlignment="1">
      <alignment horizontal="center" vertical="center"/>
    </xf>
    <xf numFmtId="0" fontId="8" fillId="0" borderId="21" xfId="0" applyFont="1" applyBorder="1" applyAlignment="1">
      <alignment horizontal="distributed" vertical="center"/>
    </xf>
    <xf numFmtId="0" fontId="8" fillId="0" borderId="22" xfId="0" applyFont="1" applyBorder="1" applyAlignment="1">
      <alignment horizontal="distributed" vertical="center"/>
    </xf>
    <xf numFmtId="0" fontId="8" fillId="0" borderId="23" xfId="0" applyFont="1" applyBorder="1" applyAlignment="1">
      <alignment horizontal="distributed" vertical="center"/>
    </xf>
    <xf numFmtId="0" fontId="8" fillId="0" borderId="13" xfId="0" applyFont="1" applyBorder="1" applyAlignment="1">
      <alignment horizontal="distributed" vertical="center"/>
    </xf>
    <xf numFmtId="0" fontId="8" fillId="0" borderId="14" xfId="0" applyFont="1" applyBorder="1" applyAlignment="1">
      <alignment horizontal="distributed" vertical="center"/>
    </xf>
    <xf numFmtId="0" fontId="7" fillId="0" borderId="11" xfId="0" applyFont="1" applyBorder="1" applyAlignment="1">
      <alignment horizontal="center" vertical="center"/>
    </xf>
    <xf numFmtId="0" fontId="7" fillId="0" borderId="30" xfId="0" applyFont="1" applyBorder="1" applyAlignment="1">
      <alignment horizontal="center" vertical="center"/>
    </xf>
    <xf numFmtId="0" fontId="10" fillId="0" borderId="31" xfId="0" applyFont="1" applyBorder="1" applyAlignment="1">
      <alignment horizontal="distributed" vertical="center" wrapText="1"/>
    </xf>
    <xf numFmtId="0" fontId="10" fillId="0" borderId="11" xfId="0" applyFont="1" applyBorder="1" applyAlignment="1">
      <alignment horizontal="distributed" vertical="center" wrapText="1"/>
    </xf>
    <xf numFmtId="0" fontId="8" fillId="0" borderId="15" xfId="0" applyFont="1" applyBorder="1" applyAlignment="1">
      <alignment horizontal="center" vertical="center"/>
    </xf>
    <xf numFmtId="0" fontId="8" fillId="0" borderId="32" xfId="0" applyFont="1" applyBorder="1" applyAlignment="1">
      <alignment horizontal="center" vertical="center"/>
    </xf>
    <xf numFmtId="0" fontId="8" fillId="0" borderId="21" xfId="0" applyFont="1" applyBorder="1" applyAlignment="1">
      <alignment horizontal="distributed" vertical="center" wrapText="1"/>
    </xf>
    <xf numFmtId="0" fontId="8" fillId="0" borderId="12" xfId="0" applyFont="1" applyBorder="1" applyAlignment="1">
      <alignment horizontal="distributed" vertical="center" wrapText="1"/>
    </xf>
    <xf numFmtId="0" fontId="15" fillId="0" borderId="11" xfId="0" applyFont="1" applyBorder="1" applyAlignment="1">
      <alignment horizontal="left" vertical="top" wrapText="1"/>
    </xf>
    <xf numFmtId="58" fontId="8" fillId="0" borderId="35" xfId="0" applyNumberFormat="1" applyFont="1" applyBorder="1" applyAlignment="1">
      <alignment horizontal="center" vertical="center"/>
    </xf>
    <xf numFmtId="0" fontId="8" fillId="0" borderId="9" xfId="0" applyNumberFormat="1" applyFont="1" applyBorder="1" applyAlignment="1">
      <alignment horizontal="center" vertical="center"/>
    </xf>
    <xf numFmtId="0" fontId="8" fillId="0" borderId="40" xfId="0" applyNumberFormat="1" applyFont="1" applyBorder="1" applyAlignment="1">
      <alignment horizontal="center" vertical="center"/>
    </xf>
    <xf numFmtId="0" fontId="8" fillId="0" borderId="12" xfId="0" applyFont="1" applyBorder="1" applyAlignment="1">
      <alignment horizontal="distributed" vertical="center"/>
    </xf>
    <xf numFmtId="0" fontId="8" fillId="0" borderId="0" xfId="0" applyFont="1" applyBorder="1" applyAlignment="1">
      <alignment horizontal="distributed" vertical="center"/>
    </xf>
    <xf numFmtId="0" fontId="8" fillId="0" borderId="35" xfId="0" applyFont="1" applyBorder="1" applyAlignment="1">
      <alignment horizontal="center" vertical="center"/>
    </xf>
    <xf numFmtId="0" fontId="8" fillId="0" borderId="9" xfId="0" applyFont="1" applyBorder="1" applyAlignment="1">
      <alignment horizontal="center" vertical="center"/>
    </xf>
    <xf numFmtId="0" fontId="8" fillId="0" borderId="40" xfId="0" applyFont="1" applyBorder="1" applyAlignment="1">
      <alignment horizontal="center" vertical="center"/>
    </xf>
    <xf numFmtId="0" fontId="8" fillId="0" borderId="16" xfId="0" applyFont="1" applyBorder="1" applyAlignment="1">
      <alignment horizontal="distributed" vertical="center" wrapText="1"/>
    </xf>
    <xf numFmtId="0" fontId="8" fillId="0" borderId="22"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18" xfId="0" applyFont="1" applyBorder="1" applyAlignment="1">
      <alignment horizontal="distributed" vertical="center" wrapText="1"/>
    </xf>
    <xf numFmtId="0" fontId="8" fillId="0" borderId="23" xfId="0" applyFont="1" applyBorder="1" applyAlignment="1">
      <alignment horizontal="distributed" vertical="center" wrapText="1"/>
    </xf>
    <xf numFmtId="0" fontId="8" fillId="0" borderId="36" xfId="0" applyFont="1" applyBorder="1" applyAlignment="1">
      <alignment horizontal="distributed" vertical="center" wrapText="1"/>
    </xf>
    <xf numFmtId="0" fontId="8" fillId="0" borderId="13" xfId="0" applyFont="1" applyBorder="1" applyAlignment="1">
      <alignment horizontal="distributed" vertical="center" wrapText="1"/>
    </xf>
    <xf numFmtId="0" fontId="8" fillId="0" borderId="11" xfId="0" applyFont="1" applyBorder="1" applyAlignment="1">
      <alignment horizontal="center" vertical="center" wrapText="1"/>
    </xf>
    <xf numFmtId="0" fontId="8" fillId="0" borderId="11" xfId="0" applyFont="1" applyBorder="1" applyAlignment="1">
      <alignment horizontal="left" vertical="center" wrapText="1"/>
    </xf>
    <xf numFmtId="0" fontId="11" fillId="0" borderId="0" xfId="0" applyFont="1" applyAlignment="1">
      <alignment horizontal="center" vertical="center"/>
    </xf>
    <xf numFmtId="0" fontId="11" fillId="0" borderId="0" xfId="0" applyFont="1" applyAlignment="1">
      <alignment vertical="center"/>
    </xf>
    <xf numFmtId="0" fontId="8" fillId="0" borderId="33" xfId="0" applyFont="1" applyBorder="1" applyAlignment="1">
      <alignment horizontal="distributed" vertical="center"/>
    </xf>
    <xf numFmtId="0" fontId="8" fillId="0" borderId="34" xfId="0" applyFont="1" applyBorder="1" applyAlignment="1">
      <alignment horizontal="distributed" vertical="center"/>
    </xf>
    <xf numFmtId="176" fontId="8" fillId="0" borderId="37" xfId="0" applyNumberFormat="1" applyFont="1" applyBorder="1" applyAlignment="1">
      <alignment horizontal="center" vertical="center"/>
    </xf>
    <xf numFmtId="176" fontId="8" fillId="0" borderId="38" xfId="0" applyNumberFormat="1" applyFont="1" applyBorder="1" applyAlignment="1">
      <alignment horizontal="center" vertical="center"/>
    </xf>
    <xf numFmtId="176" fontId="8" fillId="0" borderId="39" xfId="0" applyNumberFormat="1" applyFont="1" applyBorder="1" applyAlignment="1">
      <alignment horizontal="center" vertical="center"/>
    </xf>
    <xf numFmtId="0" fontId="8" fillId="0" borderId="0" xfId="1" applyNumberFormat="1" applyFont="1" applyAlignment="1">
      <alignment horizontal="center" vertical="center"/>
    </xf>
    <xf numFmtId="0" fontId="8" fillId="0" borderId="0" xfId="0" applyFont="1" applyAlignment="1">
      <alignment horizontal="center" vertical="center"/>
    </xf>
    <xf numFmtId="0" fontId="10" fillId="0" borderId="35"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5" xfId="0" applyFont="1" applyBorder="1" applyAlignment="1">
      <alignment horizontal="left" vertical="center"/>
    </xf>
    <xf numFmtId="0" fontId="8" fillId="0" borderId="11" xfId="0" quotePrefix="1" applyFont="1" applyBorder="1" applyAlignment="1">
      <alignment horizontal="center" vertical="center"/>
    </xf>
    <xf numFmtId="0" fontId="10" fillId="0" borderId="35" xfId="0" applyFont="1" applyBorder="1" applyAlignment="1">
      <alignment horizontal="center" vertical="center"/>
    </xf>
    <xf numFmtId="0" fontId="10" fillId="0" borderId="10" xfId="0" applyFont="1" applyBorder="1" applyAlignment="1">
      <alignment horizontal="center" vertical="center"/>
    </xf>
    <xf numFmtId="0" fontId="12" fillId="0" borderId="36" xfId="0" applyFont="1" applyBorder="1" applyAlignment="1">
      <alignment horizontal="center" vertical="center"/>
    </xf>
    <xf numFmtId="0" fontId="10" fillId="0" borderId="5" xfId="0" applyFont="1" applyBorder="1" applyAlignment="1">
      <alignment horizontal="center" vertical="center"/>
    </xf>
    <xf numFmtId="0" fontId="8" fillId="0" borderId="30" xfId="0" applyFont="1" applyBorder="1" applyAlignment="1">
      <alignment horizontal="left" vertical="center" wrapText="1"/>
    </xf>
    <xf numFmtId="0" fontId="8" fillId="0" borderId="11" xfId="0" quotePrefix="1" applyNumberFormat="1" applyFont="1" applyBorder="1" applyAlignment="1">
      <alignment horizontal="center" vertical="center"/>
    </xf>
    <xf numFmtId="0" fontId="10" fillId="0" borderId="5" xfId="0" applyFont="1" applyBorder="1" applyAlignment="1">
      <alignment horizontal="left" vertical="center" shrinkToFit="1"/>
    </xf>
    <xf numFmtId="0" fontId="8" fillId="0" borderId="9" xfId="0" quotePrefix="1" applyFont="1" applyBorder="1" applyAlignment="1">
      <alignment horizontal="center" vertical="center"/>
    </xf>
    <xf numFmtId="0" fontId="8" fillId="0" borderId="10" xfId="0" quotePrefix="1" applyFont="1" applyBorder="1" applyAlignment="1">
      <alignment horizontal="center" vertical="center"/>
    </xf>
    <xf numFmtId="0" fontId="8" fillId="0" borderId="35" xfId="0" quotePrefix="1" applyFont="1" applyBorder="1" applyAlignment="1">
      <alignment horizontal="center" vertical="center"/>
    </xf>
    <xf numFmtId="56" fontId="8" fillId="0" borderId="11" xfId="0" quotePrefix="1" applyNumberFormat="1" applyFont="1" applyBorder="1" applyAlignment="1">
      <alignment horizontal="center" vertical="center"/>
    </xf>
    <xf numFmtId="58" fontId="10" fillId="0" borderId="35" xfId="0" applyNumberFormat="1" applyFont="1" applyBorder="1" applyAlignment="1">
      <alignment horizontal="center" vertical="center"/>
    </xf>
    <xf numFmtId="58" fontId="10" fillId="0" borderId="10" xfId="0" applyNumberFormat="1" applyFont="1" applyBorder="1" applyAlignment="1">
      <alignment horizontal="center" vertical="center"/>
    </xf>
    <xf numFmtId="0" fontId="28" fillId="0" borderId="35" xfId="0" applyFont="1" applyBorder="1" applyAlignment="1">
      <alignment horizontal="left" vertical="center"/>
    </xf>
    <xf numFmtId="0" fontId="28" fillId="0" borderId="9" xfId="0" applyFont="1" applyBorder="1" applyAlignment="1">
      <alignment horizontal="left" vertical="center"/>
    </xf>
    <xf numFmtId="0" fontId="28" fillId="0" borderId="10" xfId="0" applyFont="1" applyBorder="1" applyAlignment="1">
      <alignment horizontal="left"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5" fillId="0" borderId="11" xfId="0" applyFont="1" applyBorder="1" applyAlignment="1">
      <alignment horizontal="center" vertical="center"/>
    </xf>
  </cellXfs>
  <cellStyles count="8">
    <cellStyle name="ハイパーリンク" xfId="6" builtinId="8"/>
    <cellStyle name="通貨" xfId="1" builtinId="7"/>
    <cellStyle name="通貨 2" xfId="2" xr:uid="{00000000-0005-0000-0000-000002000000}"/>
    <cellStyle name="標準" xfId="0" builtinId="0"/>
    <cellStyle name="標準 2" xfId="3" xr:uid="{00000000-0005-0000-0000-000004000000}"/>
    <cellStyle name="標準 3" xfId="4" xr:uid="{00000000-0005-0000-0000-000005000000}"/>
    <cellStyle name="標準 4" xfId="7" xr:uid="{00000000-0005-0000-0000-000006000000}"/>
    <cellStyle name="標準_台帳番号(患者限定)"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78442</xdr:colOff>
      <xdr:row>20</xdr:row>
      <xdr:rowOff>100852</xdr:rowOff>
    </xdr:from>
    <xdr:to>
      <xdr:col>5</xdr:col>
      <xdr:colOff>11206</xdr:colOff>
      <xdr:row>24</xdr:row>
      <xdr:rowOff>134471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8442" y="3686734"/>
          <a:ext cx="3372970" cy="6611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登録番号をクリックすると</a:t>
          </a:r>
          <a:endParaRPr kumimoji="1" lang="en-US" altLang="ja-JP" sz="1600"/>
        </a:p>
        <a:p>
          <a:pPr algn="ctr"/>
          <a:r>
            <a:rPr kumimoji="1" lang="ja-JP" altLang="en-US" sz="1600"/>
            <a:t>該当の登録証へ</a:t>
          </a:r>
        </a:p>
      </xdr:txBody>
    </xdr:sp>
    <xdr:clientData/>
  </xdr:twoCellAnchor>
  <xdr:twoCellAnchor>
    <xdr:from>
      <xdr:col>1</xdr:col>
      <xdr:colOff>89083</xdr:colOff>
      <xdr:row>18</xdr:row>
      <xdr:rowOff>22412</xdr:rowOff>
    </xdr:from>
    <xdr:to>
      <xdr:col>1</xdr:col>
      <xdr:colOff>335613</xdr:colOff>
      <xdr:row>20</xdr:row>
      <xdr:rowOff>100853</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rot="10800000">
          <a:off x="365308" y="3203762"/>
          <a:ext cx="246530" cy="38324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228600</xdr:colOff>
      <xdr:row>18</xdr:row>
      <xdr:rowOff>17037</xdr:rowOff>
    </xdr:from>
    <xdr:to>
      <xdr:col>10</xdr:col>
      <xdr:colOff>47624</xdr:colOff>
      <xdr:row>34</xdr:row>
      <xdr:rowOff>35264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srcRect l="4684" t="18609" r="4424" b="25797"/>
        <a:stretch/>
      </xdr:blipFill>
      <xdr:spPr>
        <a:xfrm>
          <a:off x="3676650" y="3198387"/>
          <a:ext cx="7143749" cy="2456627"/>
        </a:xfrm>
        <a:prstGeom prst="rect">
          <a:avLst/>
        </a:prstGeom>
      </xdr:spPr>
    </xdr:pic>
    <xdr:clientData/>
  </xdr:twoCellAnchor>
  <xdr:twoCellAnchor>
    <xdr:from>
      <xdr:col>5</xdr:col>
      <xdr:colOff>2143125</xdr:colOff>
      <xdr:row>22</xdr:row>
      <xdr:rowOff>123825</xdr:rowOff>
    </xdr:from>
    <xdr:to>
      <xdr:col>7</xdr:col>
      <xdr:colOff>76200</xdr:colOff>
      <xdr:row>26</xdr:row>
      <xdr:rowOff>142875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591175" y="3914775"/>
          <a:ext cx="1314450" cy="6286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R2.11.27~</a:t>
          </a:r>
        </a:p>
        <a:p>
          <a:pPr algn="l"/>
          <a:r>
            <a:rPr kumimoji="1" lang="ja-JP" altLang="en-US" sz="1100">
              <a:solidFill>
                <a:srgbClr val="FF0000"/>
              </a:solidFill>
            </a:rPr>
            <a:t>北札交第</a:t>
          </a:r>
          <a:r>
            <a:rPr kumimoji="1" lang="en-US" altLang="ja-JP" sz="1100">
              <a:solidFill>
                <a:srgbClr val="FF0000"/>
              </a:solidFill>
            </a:rPr>
            <a:t>1</a:t>
          </a:r>
          <a:r>
            <a:rPr kumimoji="1" lang="ja-JP" altLang="en-US" sz="1100">
              <a:solidFill>
                <a:srgbClr val="FF0000"/>
              </a:solidFill>
            </a:rPr>
            <a:t>号</a:t>
          </a:r>
          <a:r>
            <a:rPr kumimoji="1" lang="ja-JP" altLang="en-US" sz="1100"/>
            <a:t>から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J82"/>
  <sheetViews>
    <sheetView tabSelected="1" view="pageBreakPreview" zoomScaleNormal="100" zoomScaleSheetLayoutView="100" workbookViewId="0">
      <selection activeCell="B10" sqref="B10"/>
    </sheetView>
  </sheetViews>
  <sheetFormatPr defaultColWidth="9" defaultRowHeight="12" x14ac:dyDescent="0.2"/>
  <cols>
    <col min="1" max="1" width="3.6640625" style="51" customWidth="1"/>
    <col min="2" max="2" width="12.77734375" style="51" customWidth="1"/>
    <col min="3" max="5" width="9.6640625" style="51" customWidth="1"/>
    <col min="6" max="6" width="30.6640625" style="44" customWidth="1"/>
    <col min="7" max="8" width="9.6640625" style="44" customWidth="1"/>
    <col min="9" max="9" width="30.6640625" style="44" customWidth="1"/>
    <col min="10" max="10" width="15.6640625" style="44" customWidth="1"/>
    <col min="11" max="11" width="30.6640625" style="44" customWidth="1"/>
    <col min="12" max="12" width="15.6640625" style="44" customWidth="1"/>
    <col min="13" max="13" width="25.6640625" style="44" customWidth="1"/>
    <col min="14" max="14" width="14.6640625" style="44" customWidth="1"/>
    <col min="15" max="15" width="25.6640625" style="44" customWidth="1"/>
    <col min="16" max="16" width="17.6640625" style="44" customWidth="1"/>
    <col min="17" max="17" width="23.88671875" style="55" customWidth="1"/>
    <col min="18" max="18" width="19.88671875" style="44" customWidth="1"/>
    <col min="19" max="19" width="19.44140625" style="44" customWidth="1"/>
    <col min="20" max="33" width="4.6640625" style="44" customWidth="1"/>
    <col min="34" max="34" width="16.6640625" style="50" customWidth="1"/>
    <col min="35" max="35" width="42.44140625" style="44" customWidth="1"/>
    <col min="36" max="37" width="26.44140625" style="44" customWidth="1"/>
    <col min="38" max="16384" width="9" style="44"/>
  </cols>
  <sheetData>
    <row r="1" spans="1:36" s="40" customFormat="1" ht="24.9" customHeight="1" x14ac:dyDescent="0.2">
      <c r="A1" s="38" t="s">
        <v>42</v>
      </c>
      <c r="B1" s="86" t="s">
        <v>43</v>
      </c>
      <c r="C1" s="86" t="s">
        <v>44</v>
      </c>
      <c r="D1" s="86" t="s">
        <v>45</v>
      </c>
      <c r="E1" s="86" t="s">
        <v>46</v>
      </c>
      <c r="F1" s="86" t="s">
        <v>47</v>
      </c>
      <c r="G1" s="86" t="s">
        <v>48</v>
      </c>
      <c r="H1" s="38" t="s">
        <v>49</v>
      </c>
      <c r="I1" s="87" t="s">
        <v>50</v>
      </c>
      <c r="J1" s="88" t="s">
        <v>51</v>
      </c>
      <c r="K1" s="88" t="s">
        <v>52</v>
      </c>
      <c r="L1" s="88" t="s">
        <v>59</v>
      </c>
      <c r="M1" s="88" t="s">
        <v>60</v>
      </c>
      <c r="N1" s="88" t="s">
        <v>59</v>
      </c>
      <c r="O1" s="88" t="s">
        <v>60</v>
      </c>
      <c r="P1" s="88" t="s">
        <v>53</v>
      </c>
      <c r="Q1" s="89" t="s">
        <v>54</v>
      </c>
      <c r="R1" s="127" t="s">
        <v>75</v>
      </c>
      <c r="S1" s="127" t="s">
        <v>76</v>
      </c>
      <c r="T1" s="151" t="s">
        <v>67</v>
      </c>
      <c r="U1" s="152"/>
      <c r="V1" s="151" t="s">
        <v>68</v>
      </c>
      <c r="W1" s="152"/>
      <c r="X1" s="153" t="s">
        <v>69</v>
      </c>
      <c r="Y1" s="152"/>
      <c r="Z1" s="154" t="s">
        <v>70</v>
      </c>
      <c r="AA1" s="155"/>
      <c r="AB1" s="151" t="s">
        <v>71</v>
      </c>
      <c r="AC1" s="152"/>
      <c r="AD1" s="156" t="s">
        <v>72</v>
      </c>
      <c r="AE1" s="157"/>
      <c r="AF1" s="149" t="s">
        <v>73</v>
      </c>
      <c r="AG1" s="150"/>
      <c r="AH1" s="80" t="s">
        <v>55</v>
      </c>
      <c r="AI1" s="39" t="s">
        <v>56</v>
      </c>
      <c r="AJ1" s="39" t="s">
        <v>57</v>
      </c>
    </row>
    <row r="2" spans="1:36" ht="30" customHeight="1" x14ac:dyDescent="0.15">
      <c r="A2" s="90">
        <v>1</v>
      </c>
      <c r="B2" s="137" t="s">
        <v>77</v>
      </c>
      <c r="C2" s="54">
        <v>38991</v>
      </c>
      <c r="D2" s="54">
        <v>45196</v>
      </c>
      <c r="E2" s="54">
        <v>46295</v>
      </c>
      <c r="F2" s="129" t="s">
        <v>78</v>
      </c>
      <c r="G2" s="129" t="s">
        <v>155</v>
      </c>
      <c r="H2" s="129" t="s">
        <v>146</v>
      </c>
      <c r="I2" s="129" t="s">
        <v>79</v>
      </c>
      <c r="J2" s="133" t="s">
        <v>80</v>
      </c>
      <c r="K2" s="133" t="s">
        <v>81</v>
      </c>
      <c r="L2" s="133" t="s">
        <v>82</v>
      </c>
      <c r="M2" s="133" t="s">
        <v>83</v>
      </c>
      <c r="N2" s="133" t="s">
        <v>84</v>
      </c>
      <c r="O2" s="133" t="s">
        <v>85</v>
      </c>
      <c r="P2" s="133" t="s">
        <v>74</v>
      </c>
      <c r="Q2" s="130" t="s">
        <v>154</v>
      </c>
      <c r="R2" s="41"/>
      <c r="S2" s="41"/>
      <c r="T2" s="92"/>
      <c r="U2" s="93"/>
      <c r="V2" s="97"/>
      <c r="W2" s="98"/>
      <c r="X2" s="94"/>
      <c r="Y2" s="95"/>
      <c r="Z2" s="99"/>
      <c r="AA2" s="100"/>
      <c r="AB2" s="96"/>
      <c r="AC2" s="95"/>
      <c r="AD2" s="96">
        <v>10</v>
      </c>
      <c r="AE2" s="100"/>
      <c r="AF2" s="94">
        <f>SUM(T2,V2,X2,Z2,AB2,AD2)</f>
        <v>10</v>
      </c>
      <c r="AG2" s="95">
        <f>SUM(U2,W2,Y2,AA2,AC2)</f>
        <v>0</v>
      </c>
      <c r="AH2" s="81"/>
      <c r="AI2" s="42"/>
      <c r="AJ2" s="43"/>
    </row>
    <row r="3" spans="1:36" ht="30" customHeight="1" x14ac:dyDescent="0.15">
      <c r="A3" s="90">
        <v>2</v>
      </c>
      <c r="B3" s="137" t="s">
        <v>86</v>
      </c>
      <c r="C3" s="54">
        <v>41900</v>
      </c>
      <c r="D3" s="54">
        <v>44825</v>
      </c>
      <c r="E3" s="54">
        <v>45930</v>
      </c>
      <c r="F3" s="129" t="s">
        <v>87</v>
      </c>
      <c r="G3" s="129" t="s">
        <v>88</v>
      </c>
      <c r="H3" s="129" t="s">
        <v>178</v>
      </c>
      <c r="I3" s="129" t="s">
        <v>89</v>
      </c>
      <c r="J3" s="133" t="s">
        <v>90</v>
      </c>
      <c r="K3" s="133" t="s">
        <v>91</v>
      </c>
      <c r="L3" s="133"/>
      <c r="M3" s="133"/>
      <c r="N3" s="133"/>
      <c r="O3" s="133"/>
      <c r="P3" s="133" t="s">
        <v>74</v>
      </c>
      <c r="Q3" s="130" t="s">
        <v>149</v>
      </c>
      <c r="R3" s="41"/>
      <c r="S3" s="41"/>
      <c r="T3" s="109"/>
      <c r="U3" s="110"/>
      <c r="V3" s="111"/>
      <c r="W3" s="112"/>
      <c r="X3" s="113"/>
      <c r="Y3" s="114"/>
      <c r="Z3" s="115"/>
      <c r="AA3" s="116"/>
      <c r="AB3" s="117">
        <v>1</v>
      </c>
      <c r="AC3" s="114"/>
      <c r="AD3" s="117">
        <v>1</v>
      </c>
      <c r="AE3" s="116"/>
      <c r="AF3" s="113">
        <f t="shared" ref="AF3:AF12" si="0">SUM(T3,V3,X3,Z3,AB3,AD3)</f>
        <v>2</v>
      </c>
      <c r="AG3" s="114">
        <f t="shared" ref="AG3:AG11" si="1">SUM(U3,W3,Y3,AA3,AC3)</f>
        <v>0</v>
      </c>
      <c r="AH3" s="81"/>
      <c r="AI3" s="144"/>
      <c r="AJ3" s="43"/>
    </row>
    <row r="4" spans="1:36" ht="30" customHeight="1" x14ac:dyDescent="0.15">
      <c r="A4" s="90">
        <v>3</v>
      </c>
      <c r="B4" s="137" t="s">
        <v>92</v>
      </c>
      <c r="C4" s="54">
        <v>44133</v>
      </c>
      <c r="D4" s="54">
        <v>44810</v>
      </c>
      <c r="E4" s="54">
        <v>46660</v>
      </c>
      <c r="F4" s="129" t="s">
        <v>93</v>
      </c>
      <c r="G4" s="129" t="s">
        <v>94</v>
      </c>
      <c r="H4" s="129" t="s">
        <v>179</v>
      </c>
      <c r="I4" s="129" t="s">
        <v>150</v>
      </c>
      <c r="J4" s="133" t="s">
        <v>99</v>
      </c>
      <c r="K4" s="133" t="s">
        <v>151</v>
      </c>
      <c r="L4" s="133"/>
      <c r="M4" s="133"/>
      <c r="N4" s="133"/>
      <c r="O4" s="133"/>
      <c r="P4" s="133" t="s">
        <v>95</v>
      </c>
      <c r="Q4" s="130" t="s">
        <v>154</v>
      </c>
      <c r="R4" s="41" t="s">
        <v>158</v>
      </c>
      <c r="S4" s="133" t="s">
        <v>151</v>
      </c>
      <c r="T4" s="109"/>
      <c r="U4" s="110"/>
      <c r="V4" s="111"/>
      <c r="W4" s="116"/>
      <c r="X4" s="113"/>
      <c r="Y4" s="114"/>
      <c r="Z4" s="115"/>
      <c r="AA4" s="116"/>
      <c r="AB4" s="117"/>
      <c r="AC4" s="114"/>
      <c r="AD4" s="117">
        <v>2</v>
      </c>
      <c r="AE4" s="116"/>
      <c r="AF4" s="113">
        <f>SUM(T4,V4,X4,Z4,AB4,AD4)</f>
        <v>2</v>
      </c>
      <c r="AG4" s="114">
        <f>SUM(U4,W4,Y4,AA4,AC4)</f>
        <v>0</v>
      </c>
      <c r="AH4" s="81"/>
      <c r="AI4" s="143"/>
      <c r="AJ4" s="43"/>
    </row>
    <row r="5" spans="1:36" ht="30" customHeight="1" x14ac:dyDescent="0.15">
      <c r="A5" s="90">
        <v>4</v>
      </c>
      <c r="B5" s="138" t="s">
        <v>144</v>
      </c>
      <c r="C5" s="54">
        <v>43901</v>
      </c>
      <c r="D5" s="54">
        <v>44620</v>
      </c>
      <c r="E5" s="54">
        <v>45726</v>
      </c>
      <c r="F5" s="129" t="s">
        <v>102</v>
      </c>
      <c r="G5" s="129" t="s">
        <v>103</v>
      </c>
      <c r="H5" s="129" t="s">
        <v>147</v>
      </c>
      <c r="I5" s="129" t="s">
        <v>104</v>
      </c>
      <c r="J5" s="133" t="s">
        <v>106</v>
      </c>
      <c r="K5" s="133" t="s">
        <v>105</v>
      </c>
      <c r="L5" s="133"/>
      <c r="M5" s="133"/>
      <c r="N5" s="133"/>
      <c r="O5" s="133"/>
      <c r="P5" s="133" t="s">
        <v>107</v>
      </c>
      <c r="Q5" s="130" t="s">
        <v>112</v>
      </c>
      <c r="R5" s="41"/>
      <c r="S5" s="41"/>
      <c r="T5" s="118"/>
      <c r="U5" s="102"/>
      <c r="V5" s="101">
        <v>1</v>
      </c>
      <c r="W5" s="103"/>
      <c r="X5" s="104"/>
      <c r="Y5" s="105"/>
      <c r="Z5" s="106"/>
      <c r="AA5" s="107"/>
      <c r="AB5" s="108">
        <v>2</v>
      </c>
      <c r="AC5" s="105"/>
      <c r="AD5" s="108"/>
      <c r="AE5" s="107"/>
      <c r="AF5" s="104">
        <f>SUM(T5,V5,X5,Z5,AB5,AD5)</f>
        <v>3</v>
      </c>
      <c r="AG5" s="105">
        <f t="shared" si="1"/>
        <v>0</v>
      </c>
      <c r="AH5" s="81"/>
      <c r="AI5" s="77"/>
      <c r="AJ5" s="43"/>
    </row>
    <row r="6" spans="1:36" ht="30" customHeight="1" x14ac:dyDescent="0.15">
      <c r="A6" s="90">
        <v>5</v>
      </c>
      <c r="B6" s="138" t="s">
        <v>145</v>
      </c>
      <c r="C6" s="54">
        <v>44055</v>
      </c>
      <c r="D6" s="54">
        <v>44785</v>
      </c>
      <c r="E6" s="54">
        <v>45880</v>
      </c>
      <c r="F6" s="129" t="s">
        <v>156</v>
      </c>
      <c r="G6" s="129" t="s">
        <v>207</v>
      </c>
      <c r="H6" s="129" t="s">
        <v>180</v>
      </c>
      <c r="I6" s="129" t="s">
        <v>108</v>
      </c>
      <c r="J6" s="133" t="s">
        <v>109</v>
      </c>
      <c r="K6" s="133" t="s">
        <v>110</v>
      </c>
      <c r="L6" s="133"/>
      <c r="M6" s="133"/>
      <c r="N6" s="133"/>
      <c r="O6" s="133"/>
      <c r="P6" s="133" t="s">
        <v>111</v>
      </c>
      <c r="Q6" s="130" t="s">
        <v>157</v>
      </c>
      <c r="R6" s="41"/>
      <c r="S6" s="41"/>
      <c r="T6" s="109"/>
      <c r="U6" s="110"/>
      <c r="V6" s="111"/>
      <c r="W6" s="112"/>
      <c r="X6" s="113"/>
      <c r="Y6" s="114"/>
      <c r="Z6" s="115"/>
      <c r="AA6" s="116"/>
      <c r="AB6" s="117">
        <v>2</v>
      </c>
      <c r="AC6" s="114"/>
      <c r="AD6" s="117"/>
      <c r="AE6" s="116"/>
      <c r="AF6" s="113">
        <f t="shared" si="0"/>
        <v>2</v>
      </c>
      <c r="AG6" s="114">
        <f t="shared" si="1"/>
        <v>0</v>
      </c>
      <c r="AH6" s="81"/>
      <c r="AI6" s="78"/>
      <c r="AJ6" s="43"/>
    </row>
    <row r="7" spans="1:36" ht="30" customHeight="1" x14ac:dyDescent="0.15">
      <c r="A7" s="90">
        <v>6</v>
      </c>
      <c r="B7" s="138" t="s">
        <v>153</v>
      </c>
      <c r="C7" s="54">
        <v>44515</v>
      </c>
      <c r="D7" s="54">
        <v>45240</v>
      </c>
      <c r="E7" s="54">
        <v>46340</v>
      </c>
      <c r="F7" s="43" t="s">
        <v>96</v>
      </c>
      <c r="G7" s="43" t="s">
        <v>97</v>
      </c>
      <c r="H7" s="129" t="s">
        <v>181</v>
      </c>
      <c r="I7" s="43" t="s">
        <v>98</v>
      </c>
      <c r="J7" s="133" t="s">
        <v>96</v>
      </c>
      <c r="K7" s="133" t="s">
        <v>100</v>
      </c>
      <c r="L7" s="133"/>
      <c r="M7" s="133"/>
      <c r="N7" s="133"/>
      <c r="O7" s="133"/>
      <c r="P7" s="133" t="s">
        <v>101</v>
      </c>
      <c r="Q7" s="130" t="s">
        <v>154</v>
      </c>
      <c r="R7" s="41"/>
      <c r="S7" s="41"/>
      <c r="T7" s="109"/>
      <c r="U7" s="110"/>
      <c r="V7" s="111"/>
      <c r="W7" s="112"/>
      <c r="X7" s="113"/>
      <c r="Y7" s="114"/>
      <c r="Z7" s="115"/>
      <c r="AA7" s="116"/>
      <c r="AB7" s="117">
        <v>3</v>
      </c>
      <c r="AC7" s="114"/>
      <c r="AD7" s="117"/>
      <c r="AE7" s="116"/>
      <c r="AF7" s="113">
        <f t="shared" ref="AF7:AF8" si="2">SUM(T7,V7,X7,Z7,AB7,AD7)</f>
        <v>3</v>
      </c>
      <c r="AG7" s="114">
        <f t="shared" ref="AG7:AG8" si="3">SUM(U7,W7,Y7,AA7,AC7)</f>
        <v>0</v>
      </c>
      <c r="AH7" s="81"/>
      <c r="AI7" s="45"/>
      <c r="AJ7" s="43"/>
    </row>
    <row r="8" spans="1:36" ht="30" customHeight="1" x14ac:dyDescent="0.15">
      <c r="A8" s="90">
        <v>7</v>
      </c>
      <c r="B8" s="138" t="s">
        <v>190</v>
      </c>
      <c r="C8" s="54">
        <v>44861</v>
      </c>
      <c r="D8" s="56"/>
      <c r="E8" s="54">
        <v>46722</v>
      </c>
      <c r="F8" s="129" t="s">
        <v>191</v>
      </c>
      <c r="G8" s="129" t="s">
        <v>205</v>
      </c>
      <c r="H8" s="129" t="s">
        <v>192</v>
      </c>
      <c r="I8" s="129" t="s">
        <v>193</v>
      </c>
      <c r="J8" s="133" t="s">
        <v>194</v>
      </c>
      <c r="K8" s="133" t="s">
        <v>195</v>
      </c>
      <c r="L8" s="133"/>
      <c r="M8" s="133"/>
      <c r="N8" s="133"/>
      <c r="O8" s="133"/>
      <c r="P8" s="133" t="s">
        <v>159</v>
      </c>
      <c r="Q8" s="130" t="s">
        <v>154</v>
      </c>
      <c r="R8" s="41" t="s">
        <v>196</v>
      </c>
      <c r="S8" s="41" t="s">
        <v>197</v>
      </c>
      <c r="T8" s="109"/>
      <c r="U8" s="110"/>
      <c r="V8" s="115"/>
      <c r="W8" s="116"/>
      <c r="X8" s="113"/>
      <c r="Y8" s="114"/>
      <c r="Z8" s="115"/>
      <c r="AA8" s="116"/>
      <c r="AB8" s="117">
        <v>2</v>
      </c>
      <c r="AC8" s="110"/>
      <c r="AD8" s="117"/>
      <c r="AE8" s="116"/>
      <c r="AF8" s="113">
        <f t="shared" si="2"/>
        <v>2</v>
      </c>
      <c r="AG8" s="114">
        <f t="shared" si="3"/>
        <v>0</v>
      </c>
      <c r="AH8" s="81"/>
      <c r="AI8" s="143"/>
      <c r="AJ8" s="43"/>
    </row>
    <row r="9" spans="1:36" ht="30" customHeight="1" x14ac:dyDescent="0.15">
      <c r="A9" s="90">
        <v>8</v>
      </c>
      <c r="B9" s="138" t="s">
        <v>188</v>
      </c>
      <c r="C9" s="54">
        <v>44860</v>
      </c>
      <c r="D9" s="56"/>
      <c r="E9" s="54">
        <v>45596</v>
      </c>
      <c r="F9" s="129" t="s">
        <v>182</v>
      </c>
      <c r="G9" s="129" t="s">
        <v>183</v>
      </c>
      <c r="H9" s="129" t="s">
        <v>184</v>
      </c>
      <c r="I9" s="129" t="s">
        <v>185</v>
      </c>
      <c r="J9" s="133" t="s">
        <v>182</v>
      </c>
      <c r="K9" s="133" t="s">
        <v>186</v>
      </c>
      <c r="L9" s="133"/>
      <c r="M9" s="133"/>
      <c r="N9" s="133"/>
      <c r="O9" s="133"/>
      <c r="P9" s="133" t="s">
        <v>187</v>
      </c>
      <c r="Q9" s="130" t="s">
        <v>154</v>
      </c>
      <c r="R9" s="41"/>
      <c r="S9" s="41"/>
      <c r="T9" s="109"/>
      <c r="U9" s="110"/>
      <c r="V9" s="115"/>
      <c r="W9" s="116"/>
      <c r="X9" s="113"/>
      <c r="Y9" s="114"/>
      <c r="Z9" s="115"/>
      <c r="AA9" s="116"/>
      <c r="AB9" s="117">
        <v>1</v>
      </c>
      <c r="AC9" s="110"/>
      <c r="AD9" s="117"/>
      <c r="AE9" s="116"/>
      <c r="AF9" s="113">
        <f t="shared" ref="AF9" si="4">SUM(T9,V9,X9,Z9,AB9,AD9)</f>
        <v>1</v>
      </c>
      <c r="AG9" s="114">
        <f t="shared" ref="AG9" si="5">SUM(U9,W9,Y9,AA9,AC9)</f>
        <v>0</v>
      </c>
      <c r="AH9" s="81"/>
      <c r="AI9" s="143"/>
      <c r="AJ9" s="43"/>
    </row>
    <row r="10" spans="1:36" ht="30" customHeight="1" x14ac:dyDescent="0.15">
      <c r="A10" s="90">
        <v>9</v>
      </c>
      <c r="B10" s="91"/>
      <c r="C10" s="54"/>
      <c r="D10" s="56"/>
      <c r="E10" s="54"/>
      <c r="F10" s="129"/>
      <c r="G10" s="129"/>
      <c r="H10" s="129"/>
      <c r="I10" s="129"/>
      <c r="J10" s="133"/>
      <c r="K10" s="133"/>
      <c r="L10" s="133"/>
      <c r="M10" s="133"/>
      <c r="N10" s="133"/>
      <c r="O10" s="133"/>
      <c r="P10" s="133"/>
      <c r="Q10" s="130"/>
      <c r="R10" s="41"/>
      <c r="S10" s="41"/>
      <c r="T10" s="109"/>
      <c r="U10" s="110"/>
      <c r="V10" s="115"/>
      <c r="W10" s="116"/>
      <c r="X10" s="113"/>
      <c r="Y10" s="114"/>
      <c r="Z10" s="115"/>
      <c r="AA10" s="116"/>
      <c r="AB10" s="117"/>
      <c r="AC10" s="110"/>
      <c r="AD10" s="117"/>
      <c r="AE10" s="116"/>
      <c r="AF10" s="113"/>
      <c r="AG10" s="114"/>
      <c r="AH10" s="81"/>
      <c r="AI10" s="143"/>
      <c r="AJ10" s="43"/>
    </row>
    <row r="11" spans="1:36" ht="30" customHeight="1" x14ac:dyDescent="0.2">
      <c r="A11" s="90">
        <v>10</v>
      </c>
      <c r="B11" s="91"/>
      <c r="C11" s="54"/>
      <c r="D11" s="54"/>
      <c r="E11" s="54"/>
      <c r="F11" s="46"/>
      <c r="G11" s="46"/>
      <c r="H11" s="46"/>
      <c r="I11" s="46"/>
      <c r="J11" s="47"/>
      <c r="K11" s="47"/>
      <c r="L11" s="47"/>
      <c r="M11" s="47"/>
      <c r="N11" s="47"/>
      <c r="O11" s="47"/>
      <c r="P11" s="47"/>
      <c r="Q11" s="130"/>
      <c r="R11" s="47"/>
      <c r="S11" s="47"/>
      <c r="T11" s="118"/>
      <c r="U11" s="102"/>
      <c r="V11" s="106"/>
      <c r="W11" s="107"/>
      <c r="X11" s="104"/>
      <c r="Y11" s="105"/>
      <c r="Z11" s="106"/>
      <c r="AA11" s="107"/>
      <c r="AB11" s="108"/>
      <c r="AC11" s="102"/>
      <c r="AD11" s="108"/>
      <c r="AE11" s="107"/>
      <c r="AF11" s="104">
        <f t="shared" si="0"/>
        <v>0</v>
      </c>
      <c r="AG11" s="105">
        <f t="shared" si="1"/>
        <v>0</v>
      </c>
      <c r="AH11" s="81"/>
      <c r="AI11" s="42"/>
      <c r="AJ11" s="43"/>
    </row>
    <row r="12" spans="1:36" ht="30" customHeight="1" x14ac:dyDescent="0.2">
      <c r="A12" s="90">
        <v>11</v>
      </c>
      <c r="B12" s="91"/>
      <c r="C12" s="54"/>
      <c r="D12" s="54"/>
      <c r="E12" s="54"/>
      <c r="F12" s="46"/>
      <c r="G12" s="46"/>
      <c r="H12" s="46"/>
      <c r="I12" s="46"/>
      <c r="J12" s="47"/>
      <c r="K12" s="47"/>
      <c r="L12" s="47"/>
      <c r="M12" s="47"/>
      <c r="N12" s="47"/>
      <c r="O12" s="47"/>
      <c r="P12" s="47"/>
      <c r="Q12" s="130"/>
      <c r="R12" s="47"/>
      <c r="S12" s="47"/>
      <c r="T12" s="109"/>
      <c r="U12" s="110"/>
      <c r="V12" s="115"/>
      <c r="W12" s="116"/>
      <c r="X12" s="113"/>
      <c r="Y12" s="114"/>
      <c r="Z12" s="115"/>
      <c r="AA12" s="116"/>
      <c r="AB12" s="117"/>
      <c r="AC12" s="110"/>
      <c r="AD12" s="117"/>
      <c r="AE12" s="116"/>
      <c r="AF12" s="113">
        <f t="shared" si="0"/>
        <v>0</v>
      </c>
      <c r="AG12" s="114">
        <v>0</v>
      </c>
      <c r="AH12" s="81"/>
      <c r="AI12" s="42"/>
      <c r="AJ12" s="43"/>
    </row>
    <row r="13" spans="1:36" ht="30" customHeight="1" x14ac:dyDescent="0.15">
      <c r="A13" s="90">
        <v>12</v>
      </c>
      <c r="B13" s="91"/>
      <c r="C13" s="54"/>
      <c r="D13" s="68"/>
      <c r="E13" s="54"/>
      <c r="F13" s="134"/>
      <c r="G13" s="134"/>
      <c r="H13" s="134"/>
      <c r="I13" s="134"/>
      <c r="J13" s="128"/>
      <c r="K13" s="128"/>
      <c r="L13" s="128"/>
      <c r="M13" s="128"/>
      <c r="N13" s="128"/>
      <c r="O13" s="128"/>
      <c r="P13" s="47"/>
      <c r="Q13" s="131"/>
      <c r="R13" s="48"/>
      <c r="S13" s="48"/>
      <c r="T13" s="118"/>
      <c r="U13" s="102"/>
      <c r="V13" s="106"/>
      <c r="W13" s="107"/>
      <c r="X13" s="104"/>
      <c r="Y13" s="105"/>
      <c r="Z13" s="106"/>
      <c r="AA13" s="107"/>
      <c r="AB13" s="108"/>
      <c r="AC13" s="102"/>
      <c r="AD13" s="108"/>
      <c r="AE13" s="107"/>
      <c r="AF13" s="104">
        <f>SUM(T13,V13,X13,Z13,AB13,AD13)</f>
        <v>0</v>
      </c>
      <c r="AG13" s="105">
        <v>0</v>
      </c>
      <c r="AH13" s="82"/>
      <c r="AI13" s="45"/>
      <c r="AJ13" s="43"/>
    </row>
    <row r="14" spans="1:36" ht="30" customHeight="1" x14ac:dyDescent="0.15">
      <c r="A14" s="90">
        <v>13</v>
      </c>
      <c r="B14" s="91"/>
      <c r="C14" s="54"/>
      <c r="D14" s="68"/>
      <c r="E14" s="54"/>
      <c r="F14" s="134"/>
      <c r="G14" s="134"/>
      <c r="H14" s="134"/>
      <c r="I14" s="129"/>
      <c r="J14" s="133"/>
      <c r="K14" s="133"/>
      <c r="L14" s="133"/>
      <c r="M14" s="133"/>
      <c r="N14" s="133"/>
      <c r="O14" s="133"/>
      <c r="P14" s="133"/>
      <c r="Q14" s="130"/>
      <c r="R14" s="49"/>
      <c r="S14" s="49"/>
      <c r="T14" s="109"/>
      <c r="U14" s="110"/>
      <c r="V14" s="115"/>
      <c r="W14" s="116"/>
      <c r="X14" s="113"/>
      <c r="Y14" s="114"/>
      <c r="Z14" s="115"/>
      <c r="AA14" s="116"/>
      <c r="AB14" s="117"/>
      <c r="AC14" s="110"/>
      <c r="AD14" s="117"/>
      <c r="AE14" s="116"/>
      <c r="AF14" s="113">
        <f>SUM(T14,V14,X14,Z14,AB14,AD14)</f>
        <v>0</v>
      </c>
      <c r="AG14" s="114">
        <f t="shared" ref="AG14" si="6">SUM(U14,W14,Y14,AA14,AC14)</f>
        <v>0</v>
      </c>
      <c r="AH14" s="83"/>
      <c r="AI14" s="42"/>
      <c r="AJ14" s="43"/>
    </row>
    <row r="15" spans="1:36" ht="30" customHeight="1" x14ac:dyDescent="0.2">
      <c r="A15" s="90">
        <v>14</v>
      </c>
      <c r="B15" s="91"/>
      <c r="C15" s="54"/>
      <c r="D15" s="54"/>
      <c r="E15" s="54"/>
      <c r="F15" s="135"/>
      <c r="G15" s="129"/>
      <c r="H15" s="136"/>
      <c r="I15" s="135"/>
      <c r="J15" s="129"/>
      <c r="K15" s="129"/>
      <c r="L15" s="133"/>
      <c r="M15" s="133"/>
      <c r="N15" s="133"/>
      <c r="O15" s="133"/>
      <c r="P15" s="133"/>
      <c r="Q15" s="132"/>
      <c r="R15" s="43"/>
      <c r="S15" s="66"/>
      <c r="T15" s="118"/>
      <c r="U15" s="102"/>
      <c r="V15" s="101"/>
      <c r="W15" s="103"/>
      <c r="X15" s="104"/>
      <c r="Y15" s="105"/>
      <c r="Z15" s="106"/>
      <c r="AA15" s="107"/>
      <c r="AB15" s="108"/>
      <c r="AC15" s="102"/>
      <c r="AD15" s="108"/>
      <c r="AE15" s="107"/>
      <c r="AF15" s="104">
        <f t="shared" ref="AF15:AF18" si="7">SUM(T15,V15,X15,Z15,AB15,AD15)</f>
        <v>0</v>
      </c>
      <c r="AG15" s="105">
        <f t="shared" ref="AG15:AG18" si="8">SUM(U15,W15,Y15,AA15,AC15)</f>
        <v>0</v>
      </c>
      <c r="AH15" s="84"/>
      <c r="AI15" s="52"/>
      <c r="AJ15" s="52"/>
    </row>
    <row r="16" spans="1:36" ht="30" customHeight="1" x14ac:dyDescent="0.2">
      <c r="A16" s="90">
        <v>15</v>
      </c>
      <c r="B16" s="91"/>
      <c r="C16" s="54"/>
      <c r="D16" s="56"/>
      <c r="E16" s="54"/>
      <c r="F16" s="135"/>
      <c r="G16" s="129"/>
      <c r="H16" s="136"/>
      <c r="I16" s="135"/>
      <c r="J16" s="129"/>
      <c r="K16" s="129"/>
      <c r="L16" s="133"/>
      <c r="M16" s="133"/>
      <c r="N16" s="133"/>
      <c r="O16" s="133"/>
      <c r="P16" s="133"/>
      <c r="Q16" s="132"/>
      <c r="R16" s="43"/>
      <c r="S16" s="66"/>
      <c r="T16" s="109"/>
      <c r="U16" s="110"/>
      <c r="V16" s="115"/>
      <c r="W16" s="116"/>
      <c r="X16" s="113"/>
      <c r="Y16" s="114"/>
      <c r="Z16" s="115"/>
      <c r="AA16" s="116"/>
      <c r="AB16" s="117"/>
      <c r="AC16" s="110"/>
      <c r="AD16" s="117"/>
      <c r="AE16" s="116"/>
      <c r="AF16" s="113">
        <f t="shared" si="7"/>
        <v>0</v>
      </c>
      <c r="AG16" s="114">
        <f t="shared" si="8"/>
        <v>0</v>
      </c>
      <c r="AH16" s="85"/>
      <c r="AI16" s="53"/>
      <c r="AJ16" s="52"/>
    </row>
    <row r="17" spans="1:36" ht="30" customHeight="1" x14ac:dyDescent="0.2">
      <c r="A17" s="90">
        <v>16</v>
      </c>
      <c r="B17" s="91"/>
      <c r="C17" s="54"/>
      <c r="D17" s="56"/>
      <c r="E17" s="54"/>
      <c r="F17" s="135"/>
      <c r="G17" s="129"/>
      <c r="H17" s="136"/>
      <c r="I17" s="135"/>
      <c r="J17" s="129"/>
      <c r="K17" s="129"/>
      <c r="L17" s="129"/>
      <c r="M17" s="129"/>
      <c r="N17" s="129"/>
      <c r="O17" s="129"/>
      <c r="P17" s="129"/>
      <c r="Q17" s="132"/>
      <c r="R17" s="43"/>
      <c r="S17" s="66"/>
      <c r="T17" s="109"/>
      <c r="U17" s="110"/>
      <c r="V17" s="115"/>
      <c r="W17" s="116"/>
      <c r="X17" s="113"/>
      <c r="Y17" s="114"/>
      <c r="Z17" s="115"/>
      <c r="AA17" s="116"/>
      <c r="AB17" s="117"/>
      <c r="AC17" s="110"/>
      <c r="AD17" s="117"/>
      <c r="AE17" s="116"/>
      <c r="AF17" s="113">
        <f t="shared" si="7"/>
        <v>0</v>
      </c>
      <c r="AG17" s="114">
        <f t="shared" si="8"/>
        <v>0</v>
      </c>
      <c r="AH17" s="85"/>
      <c r="AI17" s="53"/>
      <c r="AJ17" s="52"/>
    </row>
    <row r="18" spans="1:36" ht="30" customHeight="1" x14ac:dyDescent="0.2">
      <c r="A18" s="90">
        <v>17</v>
      </c>
      <c r="B18" s="91"/>
      <c r="C18" s="54"/>
      <c r="D18" s="56"/>
      <c r="E18" s="54"/>
      <c r="F18" s="135"/>
      <c r="G18" s="129"/>
      <c r="H18" s="136"/>
      <c r="I18" s="135"/>
      <c r="J18" s="129"/>
      <c r="K18" s="129"/>
      <c r="L18" s="129"/>
      <c r="M18" s="129"/>
      <c r="N18" s="129"/>
      <c r="O18" s="129"/>
      <c r="P18" s="129"/>
      <c r="Q18" s="132"/>
      <c r="R18" s="43"/>
      <c r="S18" s="66"/>
      <c r="T18" s="119"/>
      <c r="U18" s="120"/>
      <c r="V18" s="121"/>
      <c r="W18" s="122"/>
      <c r="X18" s="123"/>
      <c r="Y18" s="124"/>
      <c r="Z18" s="121"/>
      <c r="AA18" s="122"/>
      <c r="AB18" s="125"/>
      <c r="AC18" s="120"/>
      <c r="AD18" s="126"/>
      <c r="AE18" s="122"/>
      <c r="AF18" s="123">
        <f t="shared" si="7"/>
        <v>0</v>
      </c>
      <c r="AG18" s="124">
        <f t="shared" si="8"/>
        <v>0</v>
      </c>
      <c r="AH18" s="85"/>
      <c r="AI18" s="52"/>
      <c r="AJ18" s="52"/>
    </row>
    <row r="82" ht="17.25" customHeight="1" x14ac:dyDescent="0.2"/>
  </sheetData>
  <mergeCells count="7">
    <mergeCell ref="AF1:AG1"/>
    <mergeCell ref="T1:U1"/>
    <mergeCell ref="V1:W1"/>
    <mergeCell ref="X1:Y1"/>
    <mergeCell ref="Z1:AA1"/>
    <mergeCell ref="AB1:AC1"/>
    <mergeCell ref="AD1:AE1"/>
  </mergeCells>
  <phoneticPr fontId="5"/>
  <hyperlinks>
    <hyperlink ref="A2" location="'2'!A1" display="'2'!A1" xr:uid="{00000000-0004-0000-0000-000000000000}"/>
    <hyperlink ref="B2" location="市交2!A1" display="北帯市交第２号" xr:uid="{00000000-0004-0000-0000-000001000000}"/>
    <hyperlink ref="B3" location="市交６!A1" display="北帯市交第６号" xr:uid="{00000000-0004-0000-0000-000002000000}"/>
    <hyperlink ref="B4" location="市交８!A1" display="北帯市交第８号" xr:uid="{00000000-0004-0000-0000-000003000000}"/>
    <hyperlink ref="B5" location="公２!A1" display="北帯公第２号" xr:uid="{00000000-0004-0000-0000-000004000000}"/>
    <hyperlink ref="B6" location="公３!A1" display="北帯公第３号" xr:uid="{00000000-0004-0000-0000-000005000000}"/>
    <hyperlink ref="B7" location="交１!A1" display="北帯交第１号" xr:uid="{00000000-0004-0000-0000-000006000000}"/>
    <hyperlink ref="A3:A18" location="'2'!A1" display="'2'!A1" xr:uid="{00000000-0004-0000-0000-000007000000}"/>
    <hyperlink ref="B8" location="交２!A1" display="北帯交第２号" xr:uid="{00000000-0004-0000-0000-00000A000000}"/>
    <hyperlink ref="A8" location="'2'!A1" display="'2'!A1" xr:uid="{00000000-0004-0000-0000-00000B000000}"/>
    <hyperlink ref="A9" location="'2'!A1" display="'2'!A1" xr:uid="{00000000-0004-0000-0000-00000D000000}"/>
    <hyperlink ref="B9" location="交３!Print_Area" display="北帯交第３号" xr:uid="{00000000-0004-0000-0000-00000E000000}"/>
  </hyperlinks>
  <pageMargins left="0.7" right="0.7" top="0.75" bottom="0.75" header="0.3" footer="0.3"/>
  <pageSetup paperSize="9" scale="70" orientation="portrait" r:id="rId1"/>
  <colBreaks count="1" manualBreakCount="1">
    <brk id="33" max="19"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pageSetUpPr fitToPage="1"/>
  </sheetPr>
  <dimension ref="A1:Y38"/>
  <sheetViews>
    <sheetView view="pageBreakPreview" zoomScaleNormal="100" zoomScaleSheetLayoutView="100" workbookViewId="0">
      <selection activeCell="I23" sqref="I23"/>
    </sheetView>
  </sheetViews>
  <sheetFormatPr defaultColWidth="9" defaultRowHeight="13.2" x14ac:dyDescent="0.2"/>
  <cols>
    <col min="1" max="11" width="9.6640625" style="1" customWidth="1"/>
    <col min="12" max="16384" width="9" style="1"/>
  </cols>
  <sheetData>
    <row r="1" spans="1:25" ht="30" customHeight="1" thickBot="1" x14ac:dyDescent="0.25">
      <c r="A1" s="226" t="s">
        <v>0</v>
      </c>
      <c r="B1" s="227"/>
      <c r="C1" s="227"/>
      <c r="D1" s="227"/>
      <c r="E1" s="227"/>
      <c r="F1" s="227"/>
      <c r="G1" s="227"/>
      <c r="H1" s="227"/>
      <c r="I1" s="227"/>
      <c r="J1" s="227"/>
      <c r="K1" s="227"/>
      <c r="L1" s="1" t="s">
        <v>41</v>
      </c>
      <c r="O1" s="158" t="s">
        <v>66</v>
      </c>
      <c r="P1" s="159"/>
      <c r="Q1" s="160"/>
    </row>
    <row r="2" spans="1:25" ht="30" customHeight="1" x14ac:dyDescent="0.2">
      <c r="A2" s="228" t="s">
        <v>23</v>
      </c>
      <c r="B2" s="229"/>
      <c r="C2" s="229"/>
      <c r="D2" s="230" t="s">
        <v>116</v>
      </c>
      <c r="E2" s="231"/>
      <c r="F2" s="231"/>
      <c r="G2" s="231"/>
      <c r="H2" s="231"/>
      <c r="I2" s="231"/>
      <c r="J2" s="231"/>
      <c r="K2" s="232"/>
      <c r="L2" s="1" t="s">
        <v>61</v>
      </c>
    </row>
    <row r="3" spans="1:25" ht="30" customHeight="1" x14ac:dyDescent="0.2">
      <c r="A3" s="191" t="s">
        <v>10</v>
      </c>
      <c r="B3" s="192"/>
      <c r="C3" s="192"/>
      <c r="D3" s="209">
        <f>VLOOKUP($D$2,交通空白!$B$2:$S$18,2,FALSE)</f>
        <v>43901</v>
      </c>
      <c r="E3" s="210"/>
      <c r="F3" s="210"/>
      <c r="G3" s="210"/>
      <c r="H3" s="210"/>
      <c r="I3" s="210"/>
      <c r="J3" s="210"/>
      <c r="K3" s="211"/>
    </row>
    <row r="4" spans="1:25" ht="30" customHeight="1" x14ac:dyDescent="0.2">
      <c r="A4" s="191" t="s">
        <v>1</v>
      </c>
      <c r="B4" s="192"/>
      <c r="C4" s="192"/>
      <c r="D4" s="209">
        <v>44620</v>
      </c>
      <c r="E4" s="210"/>
      <c r="F4" s="210"/>
      <c r="G4" s="210"/>
      <c r="H4" s="210"/>
      <c r="I4" s="210"/>
      <c r="J4" s="210"/>
      <c r="K4" s="211"/>
    </row>
    <row r="5" spans="1:25" ht="30" customHeight="1" x14ac:dyDescent="0.2">
      <c r="A5" s="191" t="s">
        <v>34</v>
      </c>
      <c r="B5" s="192"/>
      <c r="C5" s="192"/>
      <c r="D5" s="209">
        <f>VLOOKUP($D$2,交通空白!$B$2:$S$18,4,FALSE)</f>
        <v>45726</v>
      </c>
      <c r="E5" s="210"/>
      <c r="F5" s="210"/>
      <c r="G5" s="210"/>
      <c r="H5" s="210"/>
      <c r="I5" s="210"/>
      <c r="J5" s="210"/>
      <c r="K5" s="211"/>
      <c r="L5" s="1" t="s">
        <v>40</v>
      </c>
    </row>
    <row r="6" spans="1:25" ht="30" customHeight="1" x14ac:dyDescent="0.2">
      <c r="A6" s="191" t="s">
        <v>24</v>
      </c>
      <c r="B6" s="192"/>
      <c r="C6" s="192"/>
      <c r="D6" s="209" t="str">
        <f>VLOOKUP($D$2,交通空白!$B$2:$S$18,5,FALSE)</f>
        <v>社会福祉法人　清水町社会福祉協議会</v>
      </c>
      <c r="E6" s="210"/>
      <c r="F6" s="210"/>
      <c r="G6" s="210"/>
      <c r="H6" s="210"/>
      <c r="I6" s="210"/>
      <c r="J6" s="210"/>
      <c r="K6" s="211"/>
    </row>
    <row r="7" spans="1:25" ht="30" customHeight="1" x14ac:dyDescent="0.2">
      <c r="A7" s="191" t="s">
        <v>9</v>
      </c>
      <c r="B7" s="192"/>
      <c r="C7" s="192"/>
      <c r="D7" s="209" t="str">
        <f>VLOOKUP($D$2,交通空白!$B$2:$S$18,6,FALSE)</f>
        <v>村瀬　悟</v>
      </c>
      <c r="E7" s="210"/>
      <c r="F7" s="210"/>
      <c r="G7" s="210"/>
      <c r="H7" s="210"/>
      <c r="I7" s="210"/>
      <c r="J7" s="210"/>
      <c r="K7" s="211"/>
    </row>
    <row r="8" spans="1:25" ht="30" customHeight="1" x14ac:dyDescent="0.2">
      <c r="A8" s="191" t="s">
        <v>25</v>
      </c>
      <c r="B8" s="192"/>
      <c r="C8" s="192"/>
      <c r="D8" s="209" t="str">
        <f>VLOOKUP($D$2,交通空白!$B$2:$S$18,8,FALSE)</f>
        <v>上川郡清水町南２条７丁目１番地</v>
      </c>
      <c r="E8" s="210"/>
      <c r="F8" s="210"/>
      <c r="G8" s="210"/>
      <c r="H8" s="210"/>
      <c r="I8" s="210"/>
      <c r="J8" s="210"/>
      <c r="K8" s="211"/>
    </row>
    <row r="9" spans="1:25" ht="30" customHeight="1" x14ac:dyDescent="0.2">
      <c r="A9" s="195" t="s">
        <v>26</v>
      </c>
      <c r="B9" s="212"/>
      <c r="C9" s="168"/>
      <c r="D9" s="214" t="s">
        <v>18</v>
      </c>
      <c r="E9" s="215"/>
      <c r="F9" s="215"/>
      <c r="G9" s="215"/>
      <c r="H9" s="215"/>
      <c r="I9" s="215"/>
      <c r="J9" s="215"/>
      <c r="K9" s="216"/>
    </row>
    <row r="10" spans="1:25" ht="30" customHeight="1" x14ac:dyDescent="0.2">
      <c r="A10" s="196"/>
      <c r="B10" s="213"/>
      <c r="C10" s="170"/>
      <c r="D10" s="214" t="s">
        <v>58</v>
      </c>
      <c r="E10" s="215"/>
      <c r="F10" s="215"/>
      <c r="G10" s="215"/>
      <c r="H10" s="215"/>
      <c r="I10" s="215"/>
      <c r="J10" s="215"/>
      <c r="K10" s="216"/>
    </row>
    <row r="11" spans="1:25" ht="30" customHeight="1" x14ac:dyDescent="0.2">
      <c r="A11" s="206" t="s">
        <v>22</v>
      </c>
      <c r="B11" s="207"/>
      <c r="C11" s="217"/>
      <c r="D11" s="193" t="s">
        <v>11</v>
      </c>
      <c r="E11" s="193"/>
      <c r="F11" s="193" t="s">
        <v>32</v>
      </c>
      <c r="G11" s="193"/>
      <c r="H11" s="193" t="s">
        <v>11</v>
      </c>
      <c r="I11" s="193"/>
      <c r="J11" s="193" t="s">
        <v>32</v>
      </c>
      <c r="K11" s="194"/>
    </row>
    <row r="12" spans="1:25" ht="50.1" customHeight="1" x14ac:dyDescent="0.2">
      <c r="A12" s="218"/>
      <c r="B12" s="219"/>
      <c r="C12" s="220"/>
      <c r="D12" s="224" t="str">
        <f>VLOOKUP($D$2,交通空白!$B$2:$S$18,9,FALSE)</f>
        <v>社会福祉法人　清水町社会福祉協議会</v>
      </c>
      <c r="E12" s="224"/>
      <c r="F12" s="225" t="str">
        <f>VLOOKUP($D$2,交通空白!$B$2:$S$18,10,FALSE)</f>
        <v>上川郡清水町南２条７丁目１番地</v>
      </c>
      <c r="G12" s="225"/>
      <c r="H12" s="224"/>
      <c r="I12" s="224"/>
      <c r="J12" s="193"/>
      <c r="K12" s="194"/>
    </row>
    <row r="13" spans="1:25" ht="50.1" customHeight="1" x14ac:dyDescent="0.2">
      <c r="A13" s="221"/>
      <c r="B13" s="222"/>
      <c r="C13" s="223"/>
      <c r="D13" s="224"/>
      <c r="E13" s="224"/>
      <c r="F13" s="225"/>
      <c r="G13" s="225"/>
      <c r="H13" s="193"/>
      <c r="I13" s="193"/>
      <c r="J13" s="193"/>
      <c r="K13" s="194"/>
      <c r="O13" s="57"/>
      <c r="X13" s="57"/>
    </row>
    <row r="14" spans="1:25" ht="30" customHeight="1" x14ac:dyDescent="0.2">
      <c r="A14" s="206" t="s">
        <v>20</v>
      </c>
      <c r="B14" s="207"/>
      <c r="C14" s="207"/>
      <c r="D14" s="193" t="str">
        <f>VLOOKUP($D$2,交通空白!$B$2:$S$18,15,FALSE)</f>
        <v>清水町</v>
      </c>
      <c r="E14" s="193"/>
      <c r="F14" s="193"/>
      <c r="G14" s="193"/>
      <c r="H14" s="193"/>
      <c r="I14" s="193"/>
      <c r="J14" s="193"/>
      <c r="K14" s="194"/>
      <c r="O14" s="57"/>
      <c r="X14" s="57"/>
      <c r="Y14"/>
    </row>
    <row r="15" spans="1:25" ht="51.75" customHeight="1" x14ac:dyDescent="0.2">
      <c r="A15" s="206" t="s">
        <v>21</v>
      </c>
      <c r="B15" s="207"/>
      <c r="C15" s="207"/>
      <c r="D15" s="208" t="str">
        <f>VLOOKUP($D$2,交通空白!$B$2:$S$18,16,FALSE)</f>
        <v>清水町の地域内の住民及びその親族その他当該地域において日常生活に必要な用務を反復継続して行う清水町社会福祉協議会に会員登録されている者（会員となる予定の者を含む）及びその同伴者</v>
      </c>
      <c r="E15" s="208"/>
      <c r="F15" s="208"/>
      <c r="G15" s="208"/>
      <c r="H15" s="193"/>
      <c r="I15" s="193"/>
      <c r="J15" s="193"/>
      <c r="K15" s="194"/>
      <c r="O15" s="57"/>
      <c r="X15" s="57"/>
    </row>
    <row r="16" spans="1:25" ht="30" customHeight="1" x14ac:dyDescent="0.2">
      <c r="A16" s="202" t="s">
        <v>31</v>
      </c>
      <c r="B16" s="203"/>
      <c r="C16" s="203"/>
      <c r="D16" s="193" t="s">
        <v>19</v>
      </c>
      <c r="E16" s="193"/>
      <c r="F16" s="193" t="s">
        <v>33</v>
      </c>
      <c r="G16" s="193"/>
      <c r="H16" s="193" t="s">
        <v>19</v>
      </c>
      <c r="I16" s="193"/>
      <c r="J16" s="193" t="s">
        <v>33</v>
      </c>
      <c r="K16" s="194"/>
      <c r="O16" s="57"/>
      <c r="P16"/>
      <c r="X16" s="57"/>
    </row>
    <row r="17" spans="1:24" ht="30" customHeight="1" x14ac:dyDescent="0.2">
      <c r="A17" s="202"/>
      <c r="B17" s="203"/>
      <c r="C17" s="203"/>
      <c r="D17" s="204"/>
      <c r="E17" s="186"/>
      <c r="F17" s="204"/>
      <c r="G17" s="186"/>
      <c r="H17" s="204"/>
      <c r="I17" s="186"/>
      <c r="J17" s="204"/>
      <c r="K17" s="205"/>
      <c r="O17" s="57"/>
      <c r="X17" s="57"/>
    </row>
    <row r="18" spans="1:24" ht="50.1" customHeight="1" x14ac:dyDescent="0.2">
      <c r="A18" s="191" t="s">
        <v>27</v>
      </c>
      <c r="B18" s="192"/>
      <c r="C18" s="192"/>
      <c r="D18" s="193"/>
      <c r="E18" s="193"/>
      <c r="F18" s="193"/>
      <c r="G18" s="193"/>
      <c r="H18" s="193"/>
      <c r="I18" s="193"/>
      <c r="J18" s="193"/>
      <c r="K18" s="194"/>
      <c r="O18" s="57"/>
      <c r="X18" s="57"/>
    </row>
    <row r="19" spans="1:24" ht="14.4" x14ac:dyDescent="0.2">
      <c r="A19" s="195" t="s">
        <v>26</v>
      </c>
      <c r="B19" s="168"/>
      <c r="C19" s="167" t="s">
        <v>28</v>
      </c>
      <c r="D19" s="168"/>
      <c r="E19" s="193" t="s">
        <v>29</v>
      </c>
      <c r="F19" s="200"/>
      <c r="G19" s="200"/>
      <c r="H19" s="200"/>
      <c r="I19" s="200"/>
      <c r="J19" s="200"/>
      <c r="K19" s="201"/>
      <c r="O19" s="57"/>
      <c r="X19" s="57"/>
    </row>
    <row r="20" spans="1:24" ht="14.4" x14ac:dyDescent="0.2">
      <c r="A20" s="196"/>
      <c r="B20" s="170"/>
      <c r="C20" s="169"/>
      <c r="D20" s="170"/>
      <c r="E20" s="13" t="s">
        <v>2</v>
      </c>
      <c r="F20" s="13" t="s">
        <v>4</v>
      </c>
      <c r="G20" s="13" t="s">
        <v>5</v>
      </c>
      <c r="H20" s="12" t="s">
        <v>30</v>
      </c>
      <c r="I20" s="13" t="s">
        <v>6</v>
      </c>
      <c r="J20" s="13" t="s">
        <v>7</v>
      </c>
      <c r="K20" s="14" t="s">
        <v>8</v>
      </c>
    </row>
    <row r="21" spans="1:24" ht="14.25" customHeight="1" x14ac:dyDescent="0.2">
      <c r="A21" s="197"/>
      <c r="B21" s="198"/>
      <c r="C21" s="199"/>
      <c r="D21" s="198"/>
      <c r="E21" s="15" t="s">
        <v>3</v>
      </c>
      <c r="F21" s="15" t="s">
        <v>3</v>
      </c>
      <c r="G21" s="15" t="s">
        <v>3</v>
      </c>
      <c r="H21" s="15" t="s">
        <v>3</v>
      </c>
      <c r="I21" s="15" t="s">
        <v>3</v>
      </c>
      <c r="J21" s="15"/>
      <c r="K21" s="16" t="s">
        <v>3</v>
      </c>
    </row>
    <row r="22" spans="1:24" ht="14.4" x14ac:dyDescent="0.2">
      <c r="A22" s="173" t="s">
        <v>17</v>
      </c>
      <c r="B22" s="174"/>
      <c r="C22" s="179" t="str">
        <f>D12</f>
        <v>社会福祉法人　清水町社会福祉協議会</v>
      </c>
      <c r="D22" s="180"/>
      <c r="E22" s="7"/>
      <c r="F22" s="7"/>
      <c r="G22" s="7"/>
      <c r="H22" s="7"/>
      <c r="I22" s="7"/>
      <c r="J22" s="7"/>
      <c r="K22" s="8"/>
    </row>
    <row r="23" spans="1:24" ht="14.4" x14ac:dyDescent="0.2">
      <c r="A23" s="175"/>
      <c r="B23" s="176"/>
      <c r="C23" s="181"/>
      <c r="D23" s="182"/>
      <c r="E23" s="5"/>
      <c r="F23" s="5">
        <v>1</v>
      </c>
      <c r="G23" s="5"/>
      <c r="H23" s="5"/>
      <c r="I23" s="5">
        <v>2</v>
      </c>
      <c r="J23" s="5"/>
      <c r="K23" s="6">
        <f>SUM(E23:J23)</f>
        <v>3</v>
      </c>
    </row>
    <row r="24" spans="1:24" ht="14.4" x14ac:dyDescent="0.2">
      <c r="A24" s="175"/>
      <c r="B24" s="176"/>
      <c r="C24" s="183"/>
      <c r="D24" s="184"/>
      <c r="E24" s="21"/>
      <c r="F24" s="17"/>
      <c r="G24" s="17"/>
      <c r="H24" s="17"/>
      <c r="I24" s="17"/>
      <c r="J24" s="9"/>
      <c r="K24" s="18">
        <f>SUM(E24:I24)</f>
        <v>0</v>
      </c>
    </row>
    <row r="25" spans="1:24" ht="14.4" x14ac:dyDescent="0.2">
      <c r="A25" s="175"/>
      <c r="B25" s="176"/>
      <c r="C25" s="179"/>
      <c r="D25" s="180"/>
      <c r="E25" s="7"/>
      <c r="F25" s="7"/>
      <c r="G25" s="7"/>
      <c r="H25" s="7"/>
      <c r="I25" s="7"/>
      <c r="J25" s="7"/>
      <c r="K25" s="8"/>
    </row>
    <row r="26" spans="1:24" ht="14.4" x14ac:dyDescent="0.2">
      <c r="A26" s="175"/>
      <c r="B26" s="176"/>
      <c r="C26" s="181"/>
      <c r="D26" s="182"/>
      <c r="E26" s="5"/>
      <c r="F26" s="5"/>
      <c r="G26" s="5"/>
      <c r="H26" s="5"/>
      <c r="I26" s="5"/>
      <c r="J26" s="5"/>
      <c r="K26" s="6">
        <f>SUM(E26:J26)</f>
        <v>0</v>
      </c>
    </row>
    <row r="27" spans="1:24" ht="14.4" x14ac:dyDescent="0.2">
      <c r="A27" s="177"/>
      <c r="B27" s="178"/>
      <c r="C27" s="183"/>
      <c r="D27" s="184"/>
      <c r="E27" s="17"/>
      <c r="F27" s="17"/>
      <c r="G27" s="17"/>
      <c r="H27" s="17"/>
      <c r="I27" s="17"/>
      <c r="J27" s="9"/>
      <c r="K27" s="18">
        <f>SUM(E27:I27)</f>
        <v>0</v>
      </c>
    </row>
    <row r="28" spans="1:24" ht="14.4" x14ac:dyDescent="0.2">
      <c r="A28" s="185"/>
      <c r="B28" s="186"/>
      <c r="C28" s="179"/>
      <c r="D28" s="180"/>
      <c r="E28" s="7"/>
      <c r="F28" s="7"/>
      <c r="G28" s="7"/>
      <c r="H28" s="7"/>
      <c r="I28" s="7"/>
      <c r="J28" s="7"/>
      <c r="K28" s="8"/>
    </row>
    <row r="29" spans="1:24" ht="14.4" x14ac:dyDescent="0.2">
      <c r="A29" s="187"/>
      <c r="B29" s="188"/>
      <c r="C29" s="181"/>
      <c r="D29" s="182"/>
      <c r="E29" s="5"/>
      <c r="F29" s="5"/>
      <c r="G29" s="5"/>
      <c r="H29" s="5"/>
      <c r="I29" s="5"/>
      <c r="J29" s="5"/>
      <c r="K29" s="6">
        <f>SUM(E29:J29)</f>
        <v>0</v>
      </c>
    </row>
    <row r="30" spans="1:24" ht="14.4" x14ac:dyDescent="0.2">
      <c r="A30" s="187"/>
      <c r="B30" s="188"/>
      <c r="C30" s="183"/>
      <c r="D30" s="184"/>
      <c r="E30" s="17"/>
      <c r="F30" s="17"/>
      <c r="G30" s="17"/>
      <c r="H30" s="17"/>
      <c r="I30" s="17"/>
      <c r="J30" s="9"/>
      <c r="K30" s="18">
        <f>SUM(E30:I30)</f>
        <v>0</v>
      </c>
      <c r="L30" s="3"/>
      <c r="M30" s="11"/>
    </row>
    <row r="31" spans="1:24" ht="14.4" x14ac:dyDescent="0.2">
      <c r="A31" s="187"/>
      <c r="B31" s="188"/>
      <c r="C31" s="179"/>
      <c r="D31" s="180"/>
      <c r="E31" s="7"/>
      <c r="F31" s="7"/>
      <c r="G31" s="7"/>
      <c r="H31" s="7"/>
      <c r="I31" s="7"/>
      <c r="J31" s="7"/>
      <c r="K31" s="8"/>
      <c r="M31" s="11"/>
    </row>
    <row r="32" spans="1:24" ht="14.4" x14ac:dyDescent="0.2">
      <c r="A32" s="187"/>
      <c r="B32" s="188"/>
      <c r="C32" s="181"/>
      <c r="D32" s="182"/>
      <c r="E32" s="5"/>
      <c r="F32" s="5"/>
      <c r="G32" s="5"/>
      <c r="H32" s="5"/>
      <c r="I32" s="5"/>
      <c r="J32" s="5"/>
      <c r="K32" s="6">
        <f>SUM(E32:J32)</f>
        <v>0</v>
      </c>
    </row>
    <row r="33" spans="1:11" ht="14.4" x14ac:dyDescent="0.2">
      <c r="A33" s="189"/>
      <c r="B33" s="190"/>
      <c r="C33" s="183"/>
      <c r="D33" s="184"/>
      <c r="E33" s="17"/>
      <c r="F33" s="17"/>
      <c r="G33" s="17"/>
      <c r="H33" s="17"/>
      <c r="I33" s="17"/>
      <c r="J33" s="9"/>
      <c r="K33" s="18">
        <f>SUM(E33:I33)</f>
        <v>0</v>
      </c>
    </row>
    <row r="34" spans="1:11" ht="14.4" x14ac:dyDescent="0.2">
      <c r="A34" s="161"/>
      <c r="B34" s="162"/>
      <c r="C34" s="167" t="s">
        <v>12</v>
      </c>
      <c r="D34" s="168"/>
      <c r="E34" s="7"/>
      <c r="F34" s="7"/>
      <c r="G34" s="7"/>
      <c r="H34" s="7"/>
      <c r="I34" s="7"/>
      <c r="J34" s="7"/>
      <c r="K34" s="8"/>
    </row>
    <row r="35" spans="1:11" ht="14.4" x14ac:dyDescent="0.2">
      <c r="A35" s="163"/>
      <c r="B35" s="164"/>
      <c r="C35" s="169"/>
      <c r="D35" s="170"/>
      <c r="E35" s="5">
        <f t="shared" ref="E35:J35" si="0">SUM(E23+E26+E29+E32)</f>
        <v>0</v>
      </c>
      <c r="F35" s="5">
        <f t="shared" si="0"/>
        <v>1</v>
      </c>
      <c r="G35" s="5">
        <f t="shared" si="0"/>
        <v>0</v>
      </c>
      <c r="H35" s="5">
        <f t="shared" si="0"/>
        <v>0</v>
      </c>
      <c r="I35" s="5">
        <f t="shared" si="0"/>
        <v>2</v>
      </c>
      <c r="J35" s="5">
        <f t="shared" si="0"/>
        <v>0</v>
      </c>
      <c r="K35" s="6">
        <f>SUM(E35:J35)</f>
        <v>3</v>
      </c>
    </row>
    <row r="36" spans="1:11" ht="15" thickBot="1" x14ac:dyDescent="0.25">
      <c r="A36" s="165"/>
      <c r="B36" s="166"/>
      <c r="C36" s="171"/>
      <c r="D36" s="172"/>
      <c r="E36" s="19">
        <f>SUM(E24+E27+E30+E33)</f>
        <v>0</v>
      </c>
      <c r="F36" s="19">
        <f>SUM(F24+F27+F30+F33)</f>
        <v>0</v>
      </c>
      <c r="G36" s="19">
        <f>SUM(G24+G27+G30+G33)</f>
        <v>0</v>
      </c>
      <c r="H36" s="19">
        <f>SUM(H24+H27+H30+H33)</f>
        <v>0</v>
      </c>
      <c r="I36" s="19">
        <f>SUM(I24+I27+I30+I33)</f>
        <v>0</v>
      </c>
      <c r="J36" s="10"/>
      <c r="K36" s="20">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type="list" allowBlank="1" showInputMessage="1" sqref="D10" xr:uid="{00000000-0002-0000-0900-000000000000}">
      <formula1>"○"</formula1>
    </dataValidation>
    <dataValidation type="list" allowBlank="1" showInputMessage="1" sqref="A22:B33" xr:uid="{00000000-0002-0000-0900-000001000000}">
      <formula1>"交通空白地有償運送,福祉有償運送"</formula1>
    </dataValidation>
    <dataValidation allowBlank="1" showInputMessage="1" sqref="D2:K2" xr:uid="{00000000-0002-0000-0900-000002000000}"/>
  </dataValidations>
  <hyperlinks>
    <hyperlink ref="O1:Q1" location="交通空白!A1" display="目次へ" xr:uid="{00000000-0004-0000-0900-000000000000}"/>
  </hyperlinks>
  <pageMargins left="0.7" right="0.7" top="0.75" bottom="0.75" header="0.3" footer="0.3"/>
  <pageSetup paperSize="9" scale="84"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pageSetUpPr fitToPage="1"/>
  </sheetPr>
  <dimension ref="A1:Y38"/>
  <sheetViews>
    <sheetView view="pageBreakPreview" zoomScaleNormal="100" zoomScaleSheetLayoutView="100" workbookViewId="0">
      <selection activeCell="D7" sqref="D7:K7"/>
    </sheetView>
  </sheetViews>
  <sheetFormatPr defaultColWidth="9" defaultRowHeight="13.2" x14ac:dyDescent="0.2"/>
  <cols>
    <col min="1" max="11" width="9.6640625" style="1" customWidth="1"/>
    <col min="12" max="16384" width="9" style="1"/>
  </cols>
  <sheetData>
    <row r="1" spans="1:25" ht="30" customHeight="1" thickBot="1" x14ac:dyDescent="0.25">
      <c r="A1" s="226" t="s">
        <v>0</v>
      </c>
      <c r="B1" s="227"/>
      <c r="C1" s="227"/>
      <c r="D1" s="227"/>
      <c r="E1" s="227"/>
      <c r="F1" s="227"/>
      <c r="G1" s="227"/>
      <c r="H1" s="227"/>
      <c r="I1" s="227"/>
      <c r="J1" s="227"/>
      <c r="K1" s="227"/>
      <c r="L1" s="1" t="s">
        <v>41</v>
      </c>
      <c r="O1" s="158" t="s">
        <v>66</v>
      </c>
      <c r="P1" s="159"/>
      <c r="Q1" s="160"/>
    </row>
    <row r="2" spans="1:25" ht="30" customHeight="1" x14ac:dyDescent="0.2">
      <c r="A2" s="228" t="s">
        <v>23</v>
      </c>
      <c r="B2" s="229"/>
      <c r="C2" s="229"/>
      <c r="D2" s="230" t="s">
        <v>117</v>
      </c>
      <c r="E2" s="231"/>
      <c r="F2" s="231"/>
      <c r="G2" s="231"/>
      <c r="H2" s="231"/>
      <c r="I2" s="231"/>
      <c r="J2" s="231"/>
      <c r="K2" s="232"/>
      <c r="L2" s="1" t="s">
        <v>61</v>
      </c>
    </row>
    <row r="3" spans="1:25" ht="30" customHeight="1" x14ac:dyDescent="0.2">
      <c r="A3" s="191" t="s">
        <v>10</v>
      </c>
      <c r="B3" s="192"/>
      <c r="C3" s="192"/>
      <c r="D3" s="209">
        <f>VLOOKUP($D$2,交通空白!$B$2:$S$18,2,FALSE)</f>
        <v>44055</v>
      </c>
      <c r="E3" s="210"/>
      <c r="F3" s="210"/>
      <c r="G3" s="210"/>
      <c r="H3" s="210"/>
      <c r="I3" s="210"/>
      <c r="J3" s="210"/>
      <c r="K3" s="211"/>
    </row>
    <row r="4" spans="1:25" ht="30" customHeight="1" x14ac:dyDescent="0.2">
      <c r="A4" s="191" t="s">
        <v>1</v>
      </c>
      <c r="B4" s="192"/>
      <c r="C4" s="192"/>
      <c r="D4" s="209">
        <v>44785</v>
      </c>
      <c r="E4" s="210"/>
      <c r="F4" s="210"/>
      <c r="G4" s="210"/>
      <c r="H4" s="210"/>
      <c r="I4" s="210"/>
      <c r="J4" s="210"/>
      <c r="K4" s="211"/>
    </row>
    <row r="5" spans="1:25" ht="30" customHeight="1" x14ac:dyDescent="0.2">
      <c r="A5" s="191" t="s">
        <v>34</v>
      </c>
      <c r="B5" s="192"/>
      <c r="C5" s="192"/>
      <c r="D5" s="209">
        <f>VLOOKUP($D$2,交通空白!$B$2:$S$18,4,FALSE)</f>
        <v>45880</v>
      </c>
      <c r="E5" s="210"/>
      <c r="F5" s="210"/>
      <c r="G5" s="210"/>
      <c r="H5" s="210"/>
      <c r="I5" s="210"/>
      <c r="J5" s="210"/>
      <c r="K5" s="211"/>
      <c r="L5" s="1" t="s">
        <v>40</v>
      </c>
    </row>
    <row r="6" spans="1:25" ht="30" customHeight="1" x14ac:dyDescent="0.2">
      <c r="A6" s="191" t="s">
        <v>24</v>
      </c>
      <c r="B6" s="192"/>
      <c r="C6" s="192"/>
      <c r="D6" s="209" t="str">
        <f>VLOOKUP($D$2,交通空白!$B$2:$S$18,5,FALSE)</f>
        <v>特定非営利活動法人　上美生</v>
      </c>
      <c r="E6" s="210"/>
      <c r="F6" s="210"/>
      <c r="G6" s="210"/>
      <c r="H6" s="210"/>
      <c r="I6" s="210"/>
      <c r="J6" s="210"/>
      <c r="K6" s="211"/>
    </row>
    <row r="7" spans="1:25" ht="30" customHeight="1" x14ac:dyDescent="0.2">
      <c r="A7" s="191" t="s">
        <v>9</v>
      </c>
      <c r="B7" s="192"/>
      <c r="C7" s="192"/>
      <c r="D7" s="209" t="str">
        <f>VLOOKUP($D$2,交通空白!$B$2:$S$18,6,FALSE)</f>
        <v>河口　啓明</v>
      </c>
      <c r="E7" s="210"/>
      <c r="F7" s="210"/>
      <c r="G7" s="210"/>
      <c r="H7" s="210"/>
      <c r="I7" s="210"/>
      <c r="J7" s="210"/>
      <c r="K7" s="211"/>
    </row>
    <row r="8" spans="1:25" ht="30" customHeight="1" x14ac:dyDescent="0.2">
      <c r="A8" s="191" t="s">
        <v>25</v>
      </c>
      <c r="B8" s="192"/>
      <c r="C8" s="192"/>
      <c r="D8" s="209" t="str">
        <f>VLOOKUP($D$2,交通空白!$B$2:$S$18,8,FALSE)</f>
        <v>河西郡芽室町上美生４線３６番地</v>
      </c>
      <c r="E8" s="210"/>
      <c r="F8" s="210"/>
      <c r="G8" s="210"/>
      <c r="H8" s="210"/>
      <c r="I8" s="210"/>
      <c r="J8" s="210"/>
      <c r="K8" s="211"/>
    </row>
    <row r="9" spans="1:25" ht="30" customHeight="1" x14ac:dyDescent="0.2">
      <c r="A9" s="195" t="s">
        <v>26</v>
      </c>
      <c r="B9" s="212"/>
      <c r="C9" s="168"/>
      <c r="D9" s="214" t="s">
        <v>18</v>
      </c>
      <c r="E9" s="215"/>
      <c r="F9" s="215"/>
      <c r="G9" s="215"/>
      <c r="H9" s="215"/>
      <c r="I9" s="215"/>
      <c r="J9" s="215"/>
      <c r="K9" s="216"/>
    </row>
    <row r="10" spans="1:25" ht="30" customHeight="1" x14ac:dyDescent="0.2">
      <c r="A10" s="196"/>
      <c r="B10" s="213"/>
      <c r="C10" s="170"/>
      <c r="D10" s="214" t="s">
        <v>58</v>
      </c>
      <c r="E10" s="215"/>
      <c r="F10" s="215"/>
      <c r="G10" s="215"/>
      <c r="H10" s="215"/>
      <c r="I10" s="215"/>
      <c r="J10" s="215"/>
      <c r="K10" s="216"/>
    </row>
    <row r="11" spans="1:25" ht="30" customHeight="1" x14ac:dyDescent="0.2">
      <c r="A11" s="206" t="s">
        <v>22</v>
      </c>
      <c r="B11" s="207"/>
      <c r="C11" s="217"/>
      <c r="D11" s="193" t="s">
        <v>11</v>
      </c>
      <c r="E11" s="193"/>
      <c r="F11" s="193" t="s">
        <v>32</v>
      </c>
      <c r="G11" s="193"/>
      <c r="H11" s="193" t="s">
        <v>11</v>
      </c>
      <c r="I11" s="193"/>
      <c r="J11" s="193" t="s">
        <v>32</v>
      </c>
      <c r="K11" s="194"/>
    </row>
    <row r="12" spans="1:25" ht="50.1" customHeight="1" x14ac:dyDescent="0.2">
      <c r="A12" s="218"/>
      <c r="B12" s="219"/>
      <c r="C12" s="220"/>
      <c r="D12" s="224" t="str">
        <f>VLOOKUP($D$2,交通空白!$B$2:$S$18,9,FALSE)</f>
        <v>みんなのお店ＫＡＭＩＢＩ</v>
      </c>
      <c r="E12" s="224"/>
      <c r="F12" s="225" t="str">
        <f>VLOOKUP($D$2,交通空白!$B$2:$S$18,10,FALSE)</f>
        <v>河西郡芽室町上美生４線３６番地</v>
      </c>
      <c r="G12" s="225"/>
      <c r="H12" s="224"/>
      <c r="I12" s="224"/>
      <c r="J12" s="193"/>
      <c r="K12" s="194"/>
    </row>
    <row r="13" spans="1:25" ht="50.1" customHeight="1" x14ac:dyDescent="0.2">
      <c r="A13" s="221"/>
      <c r="B13" s="222"/>
      <c r="C13" s="223"/>
      <c r="D13" s="224"/>
      <c r="E13" s="224"/>
      <c r="F13" s="225"/>
      <c r="G13" s="225"/>
      <c r="H13" s="193"/>
      <c r="I13" s="193"/>
      <c r="J13" s="193"/>
      <c r="K13" s="194"/>
      <c r="O13" s="57"/>
      <c r="X13" s="57"/>
    </row>
    <row r="14" spans="1:25" ht="30" customHeight="1" x14ac:dyDescent="0.2">
      <c r="A14" s="206" t="s">
        <v>20</v>
      </c>
      <c r="B14" s="207"/>
      <c r="C14" s="207"/>
      <c r="D14" s="193" t="str">
        <f>VLOOKUP($D$2,交通空白!$B$2:$S$18,15,FALSE)</f>
        <v>芽室町上美生地区</v>
      </c>
      <c r="E14" s="193"/>
      <c r="F14" s="193"/>
      <c r="G14" s="193"/>
      <c r="H14" s="193"/>
      <c r="I14" s="193"/>
      <c r="J14" s="193"/>
      <c r="K14" s="194"/>
      <c r="O14" s="57"/>
      <c r="X14" s="57"/>
      <c r="Y14"/>
    </row>
    <row r="15" spans="1:25" ht="52.5" customHeight="1" x14ac:dyDescent="0.2">
      <c r="A15" s="206" t="s">
        <v>21</v>
      </c>
      <c r="B15" s="207"/>
      <c r="C15" s="207"/>
      <c r="D15" s="208" t="str">
        <f>VLOOKUP($D$2,交通空白!$B$2:$S$18,16,FALSE)</f>
        <v>上美生地区の地域内の住民及びその親族その他当該地域において日常生活に必要な用務を反復継続して行うＫＡＭＩＢＩ便（カミビン）に会員登録されている者（会員となる予定の者を含む）及びその同伴者</v>
      </c>
      <c r="E15" s="208"/>
      <c r="F15" s="208"/>
      <c r="G15" s="208"/>
      <c r="H15" s="193"/>
      <c r="I15" s="193"/>
      <c r="J15" s="193"/>
      <c r="K15" s="194"/>
      <c r="O15" s="57"/>
      <c r="X15" s="57"/>
    </row>
    <row r="16" spans="1:25" ht="30" customHeight="1" x14ac:dyDescent="0.2">
      <c r="A16" s="202" t="s">
        <v>31</v>
      </c>
      <c r="B16" s="203"/>
      <c r="C16" s="203"/>
      <c r="D16" s="193" t="s">
        <v>19</v>
      </c>
      <c r="E16" s="193"/>
      <c r="F16" s="193" t="s">
        <v>33</v>
      </c>
      <c r="G16" s="193"/>
      <c r="H16" s="193" t="s">
        <v>19</v>
      </c>
      <c r="I16" s="193"/>
      <c r="J16" s="193" t="s">
        <v>33</v>
      </c>
      <c r="K16" s="194"/>
      <c r="O16" s="57"/>
      <c r="P16"/>
      <c r="X16" s="57"/>
    </row>
    <row r="17" spans="1:24" ht="30" customHeight="1" x14ac:dyDescent="0.2">
      <c r="A17" s="202"/>
      <c r="B17" s="203"/>
      <c r="C17" s="203"/>
      <c r="D17" s="204"/>
      <c r="E17" s="186"/>
      <c r="F17" s="204"/>
      <c r="G17" s="186"/>
      <c r="H17" s="204"/>
      <c r="I17" s="186"/>
      <c r="J17" s="204"/>
      <c r="K17" s="205"/>
      <c r="O17" s="57"/>
      <c r="X17" s="57"/>
    </row>
    <row r="18" spans="1:24" ht="50.1" customHeight="1" x14ac:dyDescent="0.2">
      <c r="A18" s="191" t="s">
        <v>27</v>
      </c>
      <c r="B18" s="192"/>
      <c r="C18" s="192"/>
      <c r="D18" s="193"/>
      <c r="E18" s="193"/>
      <c r="F18" s="193"/>
      <c r="G18" s="193"/>
      <c r="H18" s="193"/>
      <c r="I18" s="193"/>
      <c r="J18" s="193"/>
      <c r="K18" s="194"/>
      <c r="O18" s="57"/>
      <c r="X18" s="57"/>
    </row>
    <row r="19" spans="1:24" ht="14.4" x14ac:dyDescent="0.2">
      <c r="A19" s="195" t="s">
        <v>26</v>
      </c>
      <c r="B19" s="168"/>
      <c r="C19" s="167" t="s">
        <v>28</v>
      </c>
      <c r="D19" s="168"/>
      <c r="E19" s="193" t="s">
        <v>29</v>
      </c>
      <c r="F19" s="200"/>
      <c r="G19" s="200"/>
      <c r="H19" s="200"/>
      <c r="I19" s="200"/>
      <c r="J19" s="200"/>
      <c r="K19" s="201"/>
      <c r="O19" s="57"/>
      <c r="X19" s="57"/>
    </row>
    <row r="20" spans="1:24" ht="14.4" x14ac:dyDescent="0.2">
      <c r="A20" s="196"/>
      <c r="B20" s="170"/>
      <c r="C20" s="169"/>
      <c r="D20" s="170"/>
      <c r="E20" s="13" t="s">
        <v>2</v>
      </c>
      <c r="F20" s="13" t="s">
        <v>4</v>
      </c>
      <c r="G20" s="13" t="s">
        <v>5</v>
      </c>
      <c r="H20" s="12" t="s">
        <v>30</v>
      </c>
      <c r="I20" s="13" t="s">
        <v>6</v>
      </c>
      <c r="J20" s="13" t="s">
        <v>7</v>
      </c>
      <c r="K20" s="14" t="s">
        <v>8</v>
      </c>
    </row>
    <row r="21" spans="1:24" ht="14.25" customHeight="1" x14ac:dyDescent="0.2">
      <c r="A21" s="197"/>
      <c r="B21" s="198"/>
      <c r="C21" s="199"/>
      <c r="D21" s="198"/>
      <c r="E21" s="15" t="s">
        <v>3</v>
      </c>
      <c r="F21" s="15" t="s">
        <v>3</v>
      </c>
      <c r="G21" s="15" t="s">
        <v>3</v>
      </c>
      <c r="H21" s="15" t="s">
        <v>3</v>
      </c>
      <c r="I21" s="15" t="s">
        <v>3</v>
      </c>
      <c r="J21" s="15"/>
      <c r="K21" s="16" t="s">
        <v>3</v>
      </c>
    </row>
    <row r="22" spans="1:24" ht="14.4" x14ac:dyDescent="0.2">
      <c r="A22" s="173" t="s">
        <v>17</v>
      </c>
      <c r="B22" s="174"/>
      <c r="C22" s="179" t="str">
        <f>D12</f>
        <v>みんなのお店ＫＡＭＩＢＩ</v>
      </c>
      <c r="D22" s="180"/>
      <c r="E22" s="7"/>
      <c r="F22" s="7"/>
      <c r="G22" s="7"/>
      <c r="H22" s="7"/>
      <c r="I22" s="7"/>
      <c r="J22" s="7"/>
      <c r="K22" s="8"/>
    </row>
    <row r="23" spans="1:24" ht="14.4" x14ac:dyDescent="0.2">
      <c r="A23" s="175"/>
      <c r="B23" s="176"/>
      <c r="C23" s="181"/>
      <c r="D23" s="182"/>
      <c r="E23" s="5"/>
      <c r="F23" s="5"/>
      <c r="G23" s="5"/>
      <c r="H23" s="5"/>
      <c r="I23" s="5">
        <v>2</v>
      </c>
      <c r="J23" s="5"/>
      <c r="K23" s="6">
        <f>SUM(E23:J23)</f>
        <v>2</v>
      </c>
    </row>
    <row r="24" spans="1:24" ht="14.4" x14ac:dyDescent="0.2">
      <c r="A24" s="175"/>
      <c r="B24" s="176"/>
      <c r="C24" s="183"/>
      <c r="D24" s="184"/>
      <c r="E24" s="21"/>
      <c r="F24" s="17"/>
      <c r="G24" s="17"/>
      <c r="H24" s="17"/>
      <c r="I24" s="17"/>
      <c r="J24" s="9"/>
      <c r="K24" s="18">
        <f>SUM(E24:I24)</f>
        <v>0</v>
      </c>
    </row>
    <row r="25" spans="1:24" ht="14.4" x14ac:dyDescent="0.2">
      <c r="A25" s="175"/>
      <c r="B25" s="176"/>
      <c r="C25" s="179"/>
      <c r="D25" s="180"/>
      <c r="E25" s="7"/>
      <c r="F25" s="7"/>
      <c r="G25" s="7"/>
      <c r="H25" s="7"/>
      <c r="I25" s="7"/>
      <c r="J25" s="7"/>
      <c r="K25" s="8"/>
    </row>
    <row r="26" spans="1:24" ht="14.4" x14ac:dyDescent="0.2">
      <c r="A26" s="175"/>
      <c r="B26" s="176"/>
      <c r="C26" s="181"/>
      <c r="D26" s="182"/>
      <c r="E26" s="5"/>
      <c r="F26" s="5"/>
      <c r="G26" s="5"/>
      <c r="H26" s="5"/>
      <c r="I26" s="5"/>
      <c r="J26" s="5"/>
      <c r="K26" s="6">
        <f>SUM(E26:J26)</f>
        <v>0</v>
      </c>
    </row>
    <row r="27" spans="1:24" ht="14.4" x14ac:dyDescent="0.2">
      <c r="A27" s="177"/>
      <c r="B27" s="178"/>
      <c r="C27" s="183"/>
      <c r="D27" s="184"/>
      <c r="E27" s="17"/>
      <c r="F27" s="17"/>
      <c r="G27" s="17"/>
      <c r="H27" s="17"/>
      <c r="I27" s="17"/>
      <c r="J27" s="9"/>
      <c r="K27" s="18">
        <f>SUM(E27:I27)</f>
        <v>0</v>
      </c>
    </row>
    <row r="28" spans="1:24" ht="14.4" x14ac:dyDescent="0.2">
      <c r="A28" s="185"/>
      <c r="B28" s="186"/>
      <c r="C28" s="179"/>
      <c r="D28" s="180"/>
      <c r="E28" s="7"/>
      <c r="F28" s="7"/>
      <c r="G28" s="7"/>
      <c r="H28" s="7"/>
      <c r="I28" s="7"/>
      <c r="J28" s="7"/>
      <c r="K28" s="8"/>
    </row>
    <row r="29" spans="1:24" ht="14.4" x14ac:dyDescent="0.2">
      <c r="A29" s="187"/>
      <c r="B29" s="188"/>
      <c r="C29" s="181"/>
      <c r="D29" s="182"/>
      <c r="E29" s="5"/>
      <c r="F29" s="5"/>
      <c r="G29" s="5"/>
      <c r="H29" s="5"/>
      <c r="I29" s="5"/>
      <c r="J29" s="5"/>
      <c r="K29" s="6">
        <f>SUM(E29:J29)</f>
        <v>0</v>
      </c>
    </row>
    <row r="30" spans="1:24" ht="14.4" x14ac:dyDescent="0.2">
      <c r="A30" s="187"/>
      <c r="B30" s="188"/>
      <c r="C30" s="183"/>
      <c r="D30" s="184"/>
      <c r="E30" s="17"/>
      <c r="F30" s="17"/>
      <c r="G30" s="17"/>
      <c r="H30" s="17"/>
      <c r="I30" s="17"/>
      <c r="J30" s="9"/>
      <c r="K30" s="18">
        <f>SUM(E30:I30)</f>
        <v>0</v>
      </c>
      <c r="L30" s="3"/>
      <c r="M30" s="11"/>
    </row>
    <row r="31" spans="1:24" ht="14.4" x14ac:dyDescent="0.2">
      <c r="A31" s="187"/>
      <c r="B31" s="188"/>
      <c r="C31" s="179"/>
      <c r="D31" s="180"/>
      <c r="E31" s="7"/>
      <c r="F31" s="7"/>
      <c r="G31" s="7"/>
      <c r="H31" s="7"/>
      <c r="I31" s="7"/>
      <c r="J31" s="7"/>
      <c r="K31" s="8"/>
      <c r="M31" s="11"/>
    </row>
    <row r="32" spans="1:24" ht="14.4" x14ac:dyDescent="0.2">
      <c r="A32" s="187"/>
      <c r="B32" s="188"/>
      <c r="C32" s="181"/>
      <c r="D32" s="182"/>
      <c r="E32" s="5"/>
      <c r="F32" s="5"/>
      <c r="G32" s="5"/>
      <c r="H32" s="5"/>
      <c r="I32" s="5"/>
      <c r="J32" s="5"/>
      <c r="K32" s="6">
        <f>SUM(E32:J32)</f>
        <v>0</v>
      </c>
    </row>
    <row r="33" spans="1:11" ht="14.4" x14ac:dyDescent="0.2">
      <c r="A33" s="189"/>
      <c r="B33" s="190"/>
      <c r="C33" s="183"/>
      <c r="D33" s="184"/>
      <c r="E33" s="17"/>
      <c r="F33" s="17"/>
      <c r="G33" s="17"/>
      <c r="H33" s="17"/>
      <c r="I33" s="17"/>
      <c r="J33" s="9"/>
      <c r="K33" s="18">
        <f>SUM(E33:I33)</f>
        <v>0</v>
      </c>
    </row>
    <row r="34" spans="1:11" ht="14.4" x14ac:dyDescent="0.2">
      <c r="A34" s="161"/>
      <c r="B34" s="162"/>
      <c r="C34" s="167" t="s">
        <v>12</v>
      </c>
      <c r="D34" s="168"/>
      <c r="E34" s="7"/>
      <c r="F34" s="7"/>
      <c r="G34" s="7"/>
      <c r="H34" s="7"/>
      <c r="I34" s="7"/>
      <c r="J34" s="7"/>
      <c r="K34" s="8"/>
    </row>
    <row r="35" spans="1:11" ht="14.4" x14ac:dyDescent="0.2">
      <c r="A35" s="163"/>
      <c r="B35" s="164"/>
      <c r="C35" s="169"/>
      <c r="D35" s="170"/>
      <c r="E35" s="5">
        <f t="shared" ref="E35:J35" si="0">SUM(E23+E26+E29+E32)</f>
        <v>0</v>
      </c>
      <c r="F35" s="5">
        <f t="shared" si="0"/>
        <v>0</v>
      </c>
      <c r="G35" s="5">
        <f t="shared" si="0"/>
        <v>0</v>
      </c>
      <c r="H35" s="5">
        <f t="shared" si="0"/>
        <v>0</v>
      </c>
      <c r="I35" s="5">
        <f t="shared" si="0"/>
        <v>2</v>
      </c>
      <c r="J35" s="5">
        <f t="shared" si="0"/>
        <v>0</v>
      </c>
      <c r="K35" s="6">
        <f>SUM(E35:J35)</f>
        <v>2</v>
      </c>
    </row>
    <row r="36" spans="1:11" ht="15" thickBot="1" x14ac:dyDescent="0.25">
      <c r="A36" s="165"/>
      <c r="B36" s="166"/>
      <c r="C36" s="171"/>
      <c r="D36" s="172"/>
      <c r="E36" s="19">
        <f>SUM(E24+E27+E30+E33)</f>
        <v>0</v>
      </c>
      <c r="F36" s="19">
        <f>SUM(F24+F27+F30+F33)</f>
        <v>0</v>
      </c>
      <c r="G36" s="19">
        <f>SUM(G24+G27+G30+G33)</f>
        <v>0</v>
      </c>
      <c r="H36" s="19">
        <f>SUM(H24+H27+H30+H33)</f>
        <v>0</v>
      </c>
      <c r="I36" s="19">
        <f>SUM(I24+I27+I30+I33)</f>
        <v>0</v>
      </c>
      <c r="J36" s="10"/>
      <c r="K36" s="20">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allowBlank="1" showInputMessage="1" sqref="D2:K2" xr:uid="{00000000-0002-0000-0A00-000000000000}"/>
    <dataValidation type="list" allowBlank="1" showInputMessage="1" sqref="A22:B33" xr:uid="{00000000-0002-0000-0A00-000001000000}">
      <formula1>"交通空白地有償運送,福祉有償運送"</formula1>
    </dataValidation>
    <dataValidation type="list" allowBlank="1" showInputMessage="1" sqref="D10" xr:uid="{00000000-0002-0000-0A00-000002000000}">
      <formula1>"○"</formula1>
    </dataValidation>
  </dataValidations>
  <hyperlinks>
    <hyperlink ref="O1:Q1" location="交通空白!A1" display="目次へ" xr:uid="{00000000-0004-0000-0A00-000000000000}"/>
  </hyperlinks>
  <pageMargins left="0.7" right="0.7" top="0.75" bottom="0.75" header="0.3" footer="0.3"/>
  <pageSetup paperSize="9" scale="84"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pageSetUpPr fitToPage="1"/>
  </sheetPr>
  <dimension ref="A1:Y38"/>
  <sheetViews>
    <sheetView view="pageBreakPreview" zoomScaleNormal="100" zoomScaleSheetLayoutView="100" workbookViewId="0">
      <selection activeCell="D2" sqref="D2:K2"/>
    </sheetView>
  </sheetViews>
  <sheetFormatPr defaultColWidth="9" defaultRowHeight="13.2" x14ac:dyDescent="0.2"/>
  <cols>
    <col min="1" max="11" width="9.6640625" style="1" customWidth="1"/>
    <col min="12" max="16384" width="9" style="1"/>
  </cols>
  <sheetData>
    <row r="1" spans="1:25" ht="30" customHeight="1" thickBot="1" x14ac:dyDescent="0.25">
      <c r="A1" s="226" t="s">
        <v>0</v>
      </c>
      <c r="B1" s="227"/>
      <c r="C1" s="227"/>
      <c r="D1" s="227"/>
      <c r="E1" s="227"/>
      <c r="F1" s="227"/>
      <c r="G1" s="227"/>
      <c r="H1" s="227"/>
      <c r="I1" s="227"/>
      <c r="J1" s="227"/>
      <c r="K1" s="227"/>
      <c r="L1" s="1" t="s">
        <v>41</v>
      </c>
      <c r="O1" s="158" t="s">
        <v>66</v>
      </c>
      <c r="P1" s="159"/>
      <c r="Q1" s="160"/>
    </row>
    <row r="2" spans="1:25" ht="30" customHeight="1" x14ac:dyDescent="0.2">
      <c r="A2" s="228" t="s">
        <v>23</v>
      </c>
      <c r="B2" s="229"/>
      <c r="C2" s="229"/>
      <c r="D2" s="230" t="s">
        <v>152</v>
      </c>
      <c r="E2" s="231"/>
      <c r="F2" s="231"/>
      <c r="G2" s="231"/>
      <c r="H2" s="231"/>
      <c r="I2" s="231"/>
      <c r="J2" s="231"/>
      <c r="K2" s="232"/>
      <c r="L2" s="1" t="s">
        <v>61</v>
      </c>
    </row>
    <row r="3" spans="1:25" ht="30" customHeight="1" x14ac:dyDescent="0.2">
      <c r="A3" s="191" t="s">
        <v>10</v>
      </c>
      <c r="B3" s="192"/>
      <c r="C3" s="192"/>
      <c r="D3" s="209">
        <f>VLOOKUP($D$2,交通空白!$B$2:$S$18,2,FALSE)</f>
        <v>44515</v>
      </c>
      <c r="E3" s="210"/>
      <c r="F3" s="210"/>
      <c r="G3" s="210"/>
      <c r="H3" s="210"/>
      <c r="I3" s="210"/>
      <c r="J3" s="210"/>
      <c r="K3" s="211"/>
    </row>
    <row r="4" spans="1:25" ht="30" customHeight="1" x14ac:dyDescent="0.2">
      <c r="A4" s="191" t="s">
        <v>1</v>
      </c>
      <c r="B4" s="192"/>
      <c r="C4" s="192"/>
      <c r="D4" s="209">
        <v>45240</v>
      </c>
      <c r="E4" s="210"/>
      <c r="F4" s="210"/>
      <c r="G4" s="210"/>
      <c r="H4" s="210"/>
      <c r="I4" s="210"/>
      <c r="J4" s="210"/>
      <c r="K4" s="211"/>
    </row>
    <row r="5" spans="1:25" ht="30" customHeight="1" x14ac:dyDescent="0.2">
      <c r="A5" s="191" t="s">
        <v>34</v>
      </c>
      <c r="B5" s="192"/>
      <c r="C5" s="192"/>
      <c r="D5" s="209">
        <f>VLOOKUP($D$2,交通空白!$B$2:$S$18,4,FALSE)</f>
        <v>46340</v>
      </c>
      <c r="E5" s="210"/>
      <c r="F5" s="210"/>
      <c r="G5" s="210"/>
      <c r="H5" s="210"/>
      <c r="I5" s="210"/>
      <c r="J5" s="210"/>
      <c r="K5" s="211"/>
      <c r="L5" s="1" t="s">
        <v>40</v>
      </c>
    </row>
    <row r="6" spans="1:25" ht="30" customHeight="1" x14ac:dyDescent="0.2">
      <c r="A6" s="191" t="s">
        <v>24</v>
      </c>
      <c r="B6" s="192"/>
      <c r="C6" s="192"/>
      <c r="D6" s="209" t="str">
        <f>VLOOKUP($D$2,交通空白!$B$2:$S$18,5,FALSE)</f>
        <v>特定非営利活動法人　ひだまり</v>
      </c>
      <c r="E6" s="210"/>
      <c r="F6" s="210"/>
      <c r="G6" s="210"/>
      <c r="H6" s="210"/>
      <c r="I6" s="210"/>
      <c r="J6" s="210"/>
      <c r="K6" s="211"/>
    </row>
    <row r="7" spans="1:25" ht="30" customHeight="1" x14ac:dyDescent="0.2">
      <c r="A7" s="191" t="s">
        <v>9</v>
      </c>
      <c r="B7" s="192"/>
      <c r="C7" s="192"/>
      <c r="D7" s="209" t="str">
        <f>VLOOKUP($D$2,交通空白!$B$2:$S$18,6,FALSE)</f>
        <v>堀川　真一</v>
      </c>
      <c r="E7" s="210"/>
      <c r="F7" s="210"/>
      <c r="G7" s="210"/>
      <c r="H7" s="210"/>
      <c r="I7" s="210"/>
      <c r="J7" s="210"/>
      <c r="K7" s="211"/>
    </row>
    <row r="8" spans="1:25" ht="30" customHeight="1" x14ac:dyDescent="0.2">
      <c r="A8" s="191" t="s">
        <v>25</v>
      </c>
      <c r="B8" s="192"/>
      <c r="C8" s="192"/>
      <c r="D8" s="209" t="str">
        <f>VLOOKUP($D$2,交通空白!$B$2:$S$18,8,FALSE)</f>
        <v>十勝郡浦幌町字栄町３８番地３</v>
      </c>
      <c r="E8" s="210"/>
      <c r="F8" s="210"/>
      <c r="G8" s="210"/>
      <c r="H8" s="210"/>
      <c r="I8" s="210"/>
      <c r="J8" s="210"/>
      <c r="K8" s="211"/>
    </row>
    <row r="9" spans="1:25" ht="30" customHeight="1" x14ac:dyDescent="0.2">
      <c r="A9" s="195" t="s">
        <v>26</v>
      </c>
      <c r="B9" s="212"/>
      <c r="C9" s="168"/>
      <c r="D9" s="214" t="s">
        <v>18</v>
      </c>
      <c r="E9" s="215"/>
      <c r="F9" s="215"/>
      <c r="G9" s="215"/>
      <c r="H9" s="215"/>
      <c r="I9" s="215"/>
      <c r="J9" s="215"/>
      <c r="K9" s="216"/>
    </row>
    <row r="10" spans="1:25" ht="30" customHeight="1" x14ac:dyDescent="0.2">
      <c r="A10" s="196"/>
      <c r="B10" s="213"/>
      <c r="C10" s="170"/>
      <c r="D10" s="214" t="s">
        <v>58</v>
      </c>
      <c r="E10" s="215"/>
      <c r="F10" s="215"/>
      <c r="G10" s="215"/>
      <c r="H10" s="215"/>
      <c r="I10" s="215"/>
      <c r="J10" s="215"/>
      <c r="K10" s="216"/>
    </row>
    <row r="11" spans="1:25" ht="30" customHeight="1" x14ac:dyDescent="0.2">
      <c r="A11" s="206" t="s">
        <v>22</v>
      </c>
      <c r="B11" s="207"/>
      <c r="C11" s="217"/>
      <c r="D11" s="193" t="s">
        <v>11</v>
      </c>
      <c r="E11" s="193"/>
      <c r="F11" s="193" t="s">
        <v>32</v>
      </c>
      <c r="G11" s="193"/>
      <c r="H11" s="193" t="s">
        <v>11</v>
      </c>
      <c r="I11" s="193"/>
      <c r="J11" s="193" t="s">
        <v>32</v>
      </c>
      <c r="K11" s="194"/>
    </row>
    <row r="12" spans="1:25" ht="50.1" customHeight="1" x14ac:dyDescent="0.2">
      <c r="A12" s="218"/>
      <c r="B12" s="219"/>
      <c r="C12" s="220"/>
      <c r="D12" s="224" t="str">
        <f>VLOOKUP($D$2,交通空白!$B$2:$S$18,9,FALSE)</f>
        <v>特定非営利活動法人　ひだまり</v>
      </c>
      <c r="E12" s="224"/>
      <c r="F12" s="225" t="str">
        <f>VLOOKUP($D$2,交通空白!$B$2:$S$18,10,FALSE)</f>
        <v>十勝郡浦幌町字栄町３８番地３</v>
      </c>
      <c r="G12" s="225"/>
      <c r="H12" s="224"/>
      <c r="I12" s="224"/>
      <c r="J12" s="193"/>
      <c r="K12" s="194"/>
    </row>
    <row r="13" spans="1:25" ht="50.1" customHeight="1" x14ac:dyDescent="0.2">
      <c r="A13" s="221"/>
      <c r="B13" s="222"/>
      <c r="C13" s="223"/>
      <c r="D13" s="224"/>
      <c r="E13" s="224"/>
      <c r="F13" s="225"/>
      <c r="G13" s="225"/>
      <c r="H13" s="193"/>
      <c r="I13" s="193"/>
      <c r="J13" s="193"/>
      <c r="K13" s="194"/>
      <c r="O13" s="57"/>
      <c r="X13" s="57"/>
    </row>
    <row r="14" spans="1:25" ht="30" customHeight="1" x14ac:dyDescent="0.2">
      <c r="A14" s="206" t="s">
        <v>20</v>
      </c>
      <c r="B14" s="207"/>
      <c r="C14" s="207"/>
      <c r="D14" s="193" t="str">
        <f>VLOOKUP($D$2,交通空白!$B$2:$S$18,15,FALSE)</f>
        <v>浦幌町</v>
      </c>
      <c r="E14" s="193"/>
      <c r="F14" s="193"/>
      <c r="G14" s="193"/>
      <c r="H14" s="193"/>
      <c r="I14" s="193"/>
      <c r="J14" s="193"/>
      <c r="K14" s="194"/>
      <c r="O14" s="57"/>
      <c r="X14" s="57"/>
      <c r="Y14"/>
    </row>
    <row r="15" spans="1:25" ht="30" customHeight="1" x14ac:dyDescent="0.2">
      <c r="A15" s="206" t="s">
        <v>21</v>
      </c>
      <c r="B15" s="207"/>
      <c r="C15" s="207"/>
      <c r="D15" s="208" t="str">
        <f>VLOOKUP($D$2,交通空白!$B$2:$S$18,16,FALSE)</f>
        <v>地域住民又は観光旅客その他の当該地域を来訪する者</v>
      </c>
      <c r="E15" s="208"/>
      <c r="F15" s="208"/>
      <c r="G15" s="208"/>
      <c r="H15" s="193"/>
      <c r="I15" s="193"/>
      <c r="J15" s="193"/>
      <c r="K15" s="194"/>
      <c r="O15" s="57"/>
      <c r="X15" s="57"/>
    </row>
    <row r="16" spans="1:25" ht="30" customHeight="1" x14ac:dyDescent="0.2">
      <c r="A16" s="202" t="s">
        <v>31</v>
      </c>
      <c r="B16" s="203"/>
      <c r="C16" s="203"/>
      <c r="D16" s="193" t="s">
        <v>19</v>
      </c>
      <c r="E16" s="193"/>
      <c r="F16" s="193" t="s">
        <v>33</v>
      </c>
      <c r="G16" s="193"/>
      <c r="H16" s="193" t="s">
        <v>19</v>
      </c>
      <c r="I16" s="193"/>
      <c r="J16" s="193" t="s">
        <v>33</v>
      </c>
      <c r="K16" s="194"/>
      <c r="O16" s="57"/>
      <c r="P16"/>
      <c r="X16" s="57"/>
    </row>
    <row r="17" spans="1:24" ht="30" customHeight="1" x14ac:dyDescent="0.2">
      <c r="A17" s="202"/>
      <c r="B17" s="203"/>
      <c r="C17" s="203"/>
      <c r="D17" s="204"/>
      <c r="E17" s="186"/>
      <c r="F17" s="204"/>
      <c r="G17" s="186"/>
      <c r="H17" s="204"/>
      <c r="I17" s="186"/>
      <c r="J17" s="204"/>
      <c r="K17" s="205"/>
      <c r="O17" s="57"/>
      <c r="X17" s="57"/>
    </row>
    <row r="18" spans="1:24" ht="50.1" customHeight="1" x14ac:dyDescent="0.2">
      <c r="A18" s="191" t="s">
        <v>27</v>
      </c>
      <c r="B18" s="192"/>
      <c r="C18" s="192"/>
      <c r="D18" s="193"/>
      <c r="E18" s="193"/>
      <c r="F18" s="193"/>
      <c r="G18" s="193"/>
      <c r="H18" s="193"/>
      <c r="I18" s="193"/>
      <c r="J18" s="193"/>
      <c r="K18" s="194"/>
      <c r="O18" s="57"/>
      <c r="X18" s="57"/>
    </row>
    <row r="19" spans="1:24" ht="14.4" x14ac:dyDescent="0.2">
      <c r="A19" s="195" t="s">
        <v>26</v>
      </c>
      <c r="B19" s="168"/>
      <c r="C19" s="167" t="s">
        <v>28</v>
      </c>
      <c r="D19" s="168"/>
      <c r="E19" s="193" t="s">
        <v>29</v>
      </c>
      <c r="F19" s="200"/>
      <c r="G19" s="200"/>
      <c r="H19" s="200"/>
      <c r="I19" s="200"/>
      <c r="J19" s="200"/>
      <c r="K19" s="201"/>
      <c r="O19" s="57"/>
      <c r="X19" s="57"/>
    </row>
    <row r="20" spans="1:24" ht="14.4" x14ac:dyDescent="0.2">
      <c r="A20" s="196"/>
      <c r="B20" s="170"/>
      <c r="C20" s="169"/>
      <c r="D20" s="170"/>
      <c r="E20" s="13" t="s">
        <v>2</v>
      </c>
      <c r="F20" s="13" t="s">
        <v>4</v>
      </c>
      <c r="G20" s="13" t="s">
        <v>5</v>
      </c>
      <c r="H20" s="12" t="s">
        <v>30</v>
      </c>
      <c r="I20" s="13" t="s">
        <v>6</v>
      </c>
      <c r="J20" s="13" t="s">
        <v>7</v>
      </c>
      <c r="K20" s="14" t="s">
        <v>8</v>
      </c>
    </row>
    <row r="21" spans="1:24" ht="14.25" customHeight="1" x14ac:dyDescent="0.2">
      <c r="A21" s="197"/>
      <c r="B21" s="198"/>
      <c r="C21" s="199"/>
      <c r="D21" s="198"/>
      <c r="E21" s="15" t="s">
        <v>3</v>
      </c>
      <c r="F21" s="15" t="s">
        <v>3</v>
      </c>
      <c r="G21" s="15" t="s">
        <v>3</v>
      </c>
      <c r="H21" s="15" t="s">
        <v>3</v>
      </c>
      <c r="I21" s="15" t="s">
        <v>3</v>
      </c>
      <c r="J21" s="15"/>
      <c r="K21" s="16" t="s">
        <v>3</v>
      </c>
    </row>
    <row r="22" spans="1:24" ht="14.4" x14ac:dyDescent="0.2">
      <c r="A22" s="173" t="s">
        <v>17</v>
      </c>
      <c r="B22" s="174"/>
      <c r="C22" s="179" t="str">
        <f>D12</f>
        <v>特定非営利活動法人　ひだまり</v>
      </c>
      <c r="D22" s="180"/>
      <c r="E22" s="7"/>
      <c r="F22" s="7"/>
      <c r="G22" s="7"/>
      <c r="H22" s="7"/>
      <c r="I22" s="7"/>
      <c r="J22" s="7"/>
      <c r="K22" s="8"/>
    </row>
    <row r="23" spans="1:24" ht="14.4" x14ac:dyDescent="0.2">
      <c r="A23" s="175"/>
      <c r="B23" s="176"/>
      <c r="C23" s="181"/>
      <c r="D23" s="182"/>
      <c r="E23" s="5"/>
      <c r="F23" s="5"/>
      <c r="G23" s="5"/>
      <c r="H23" s="5"/>
      <c r="I23" s="5">
        <v>3</v>
      </c>
      <c r="J23" s="5"/>
      <c r="K23" s="6">
        <f>SUM(E23:J23)</f>
        <v>3</v>
      </c>
    </row>
    <row r="24" spans="1:24" ht="14.4" x14ac:dyDescent="0.2">
      <c r="A24" s="175"/>
      <c r="B24" s="176"/>
      <c r="C24" s="183"/>
      <c r="D24" s="184"/>
      <c r="E24" s="21"/>
      <c r="F24" s="17"/>
      <c r="G24" s="17"/>
      <c r="H24" s="17"/>
      <c r="I24" s="17"/>
      <c r="J24" s="9"/>
      <c r="K24" s="18">
        <f>SUM(E24:I24)</f>
        <v>0</v>
      </c>
    </row>
    <row r="25" spans="1:24" ht="14.4" x14ac:dyDescent="0.2">
      <c r="A25" s="175"/>
      <c r="B25" s="176"/>
      <c r="C25" s="179"/>
      <c r="D25" s="180"/>
      <c r="E25" s="7"/>
      <c r="F25" s="7"/>
      <c r="G25" s="7"/>
      <c r="H25" s="7"/>
      <c r="I25" s="7"/>
      <c r="J25" s="7"/>
      <c r="K25" s="8"/>
    </row>
    <row r="26" spans="1:24" ht="14.4" x14ac:dyDescent="0.2">
      <c r="A26" s="175"/>
      <c r="B26" s="176"/>
      <c r="C26" s="181"/>
      <c r="D26" s="182"/>
      <c r="E26" s="5"/>
      <c r="F26" s="5"/>
      <c r="G26" s="5"/>
      <c r="H26" s="5"/>
      <c r="I26" s="5"/>
      <c r="J26" s="5"/>
      <c r="K26" s="6">
        <f>SUM(E26:J26)</f>
        <v>0</v>
      </c>
    </row>
    <row r="27" spans="1:24" ht="14.4" x14ac:dyDescent="0.2">
      <c r="A27" s="177"/>
      <c r="B27" s="178"/>
      <c r="C27" s="183"/>
      <c r="D27" s="184"/>
      <c r="E27" s="17"/>
      <c r="F27" s="17"/>
      <c r="G27" s="17"/>
      <c r="H27" s="17"/>
      <c r="I27" s="17"/>
      <c r="J27" s="9"/>
      <c r="K27" s="18">
        <f>SUM(E27:I27)</f>
        <v>0</v>
      </c>
    </row>
    <row r="28" spans="1:24" ht="14.4" x14ac:dyDescent="0.2">
      <c r="A28" s="185"/>
      <c r="B28" s="186"/>
      <c r="C28" s="179"/>
      <c r="D28" s="180"/>
      <c r="E28" s="7"/>
      <c r="F28" s="7"/>
      <c r="G28" s="7"/>
      <c r="H28" s="7"/>
      <c r="I28" s="7"/>
      <c r="J28" s="7"/>
      <c r="K28" s="8"/>
    </row>
    <row r="29" spans="1:24" ht="14.4" x14ac:dyDescent="0.2">
      <c r="A29" s="187"/>
      <c r="B29" s="188"/>
      <c r="C29" s="181"/>
      <c r="D29" s="182"/>
      <c r="E29" s="5"/>
      <c r="F29" s="5"/>
      <c r="G29" s="5"/>
      <c r="H29" s="5"/>
      <c r="I29" s="5"/>
      <c r="J29" s="5"/>
      <c r="K29" s="6">
        <f>SUM(E29:J29)</f>
        <v>0</v>
      </c>
    </row>
    <row r="30" spans="1:24" ht="14.4" x14ac:dyDescent="0.2">
      <c r="A30" s="187"/>
      <c r="B30" s="188"/>
      <c r="C30" s="183"/>
      <c r="D30" s="184"/>
      <c r="E30" s="17"/>
      <c r="F30" s="17"/>
      <c r="G30" s="17"/>
      <c r="H30" s="17"/>
      <c r="I30" s="17"/>
      <c r="J30" s="9"/>
      <c r="K30" s="18">
        <f>SUM(E30:I30)</f>
        <v>0</v>
      </c>
      <c r="L30" s="3"/>
      <c r="M30" s="11"/>
    </row>
    <row r="31" spans="1:24" ht="14.4" x14ac:dyDescent="0.2">
      <c r="A31" s="187"/>
      <c r="B31" s="188"/>
      <c r="C31" s="179"/>
      <c r="D31" s="180"/>
      <c r="E31" s="7"/>
      <c r="F31" s="7"/>
      <c r="G31" s="7"/>
      <c r="H31" s="7"/>
      <c r="I31" s="7"/>
      <c r="J31" s="7"/>
      <c r="K31" s="8"/>
      <c r="M31" s="11"/>
    </row>
    <row r="32" spans="1:24" ht="14.4" x14ac:dyDescent="0.2">
      <c r="A32" s="187"/>
      <c r="B32" s="188"/>
      <c r="C32" s="181"/>
      <c r="D32" s="182"/>
      <c r="E32" s="5"/>
      <c r="F32" s="5"/>
      <c r="G32" s="5"/>
      <c r="H32" s="5"/>
      <c r="I32" s="5"/>
      <c r="J32" s="5"/>
      <c r="K32" s="6">
        <f>SUM(E32:J32)</f>
        <v>0</v>
      </c>
    </row>
    <row r="33" spans="1:11" ht="14.4" x14ac:dyDescent="0.2">
      <c r="A33" s="189"/>
      <c r="B33" s="190"/>
      <c r="C33" s="183"/>
      <c r="D33" s="184"/>
      <c r="E33" s="17"/>
      <c r="F33" s="17"/>
      <c r="G33" s="17"/>
      <c r="H33" s="17"/>
      <c r="I33" s="17"/>
      <c r="J33" s="9"/>
      <c r="K33" s="18">
        <f>SUM(E33:I33)</f>
        <v>0</v>
      </c>
    </row>
    <row r="34" spans="1:11" ht="14.4" x14ac:dyDescent="0.2">
      <c r="A34" s="161"/>
      <c r="B34" s="162"/>
      <c r="C34" s="167" t="s">
        <v>12</v>
      </c>
      <c r="D34" s="168"/>
      <c r="E34" s="7"/>
      <c r="F34" s="7"/>
      <c r="G34" s="7"/>
      <c r="H34" s="7"/>
      <c r="I34" s="7"/>
      <c r="J34" s="7"/>
      <c r="K34" s="8"/>
    </row>
    <row r="35" spans="1:11" ht="14.4" x14ac:dyDescent="0.2">
      <c r="A35" s="163"/>
      <c r="B35" s="164"/>
      <c r="C35" s="169"/>
      <c r="D35" s="170"/>
      <c r="E35" s="5">
        <f t="shared" ref="E35:J35" si="0">SUM(E23+E26+E29+E32)</f>
        <v>0</v>
      </c>
      <c r="F35" s="5">
        <f t="shared" si="0"/>
        <v>0</v>
      </c>
      <c r="G35" s="5">
        <f t="shared" si="0"/>
        <v>0</v>
      </c>
      <c r="H35" s="5">
        <f t="shared" si="0"/>
        <v>0</v>
      </c>
      <c r="I35" s="5">
        <f>SUM(I23+I26+I29+I32)</f>
        <v>3</v>
      </c>
      <c r="J35" s="5">
        <f t="shared" si="0"/>
        <v>0</v>
      </c>
      <c r="K35" s="6">
        <f>SUM(E35:J35)</f>
        <v>3</v>
      </c>
    </row>
    <row r="36" spans="1:11" ht="15" thickBot="1" x14ac:dyDescent="0.25">
      <c r="A36" s="165"/>
      <c r="B36" s="166"/>
      <c r="C36" s="171"/>
      <c r="D36" s="172"/>
      <c r="E36" s="19">
        <f>SUM(E24+E27+E30+E33)</f>
        <v>0</v>
      </c>
      <c r="F36" s="19">
        <f>SUM(F24+F27+F30+F33)</f>
        <v>0</v>
      </c>
      <c r="G36" s="19">
        <f>SUM(G24+G27+G30+G33)</f>
        <v>0</v>
      </c>
      <c r="H36" s="19">
        <f>SUM(H24+H27+H30+H33)</f>
        <v>0</v>
      </c>
      <c r="I36" s="19">
        <f>SUM(I24+I27+I30+I33)</f>
        <v>0</v>
      </c>
      <c r="J36" s="10"/>
      <c r="K36" s="20">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allowBlank="1" showInputMessage="1" sqref="D2:K2" xr:uid="{00000000-0002-0000-0B00-000000000000}"/>
    <dataValidation type="list" allowBlank="1" showInputMessage="1" sqref="A22:B33" xr:uid="{00000000-0002-0000-0B00-000001000000}">
      <formula1>"交通空白地有償運送,福祉有償運送"</formula1>
    </dataValidation>
    <dataValidation type="list" allowBlank="1" showInputMessage="1" sqref="D10" xr:uid="{00000000-0002-0000-0B00-000002000000}">
      <formula1>"○"</formula1>
    </dataValidation>
  </dataValidations>
  <hyperlinks>
    <hyperlink ref="O1:Q1" location="交通空白!A1" display="目次へ" xr:uid="{00000000-0004-0000-0B00-000000000000}"/>
  </hyperlinks>
  <pageMargins left="0.7" right="0.7" top="0.75" bottom="0.75" header="0.3" footer="0.3"/>
  <pageSetup paperSize="9" scale="84"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98168889431442"/>
  </sheetPr>
  <dimension ref="A1:Y38"/>
  <sheetViews>
    <sheetView view="pageBreakPreview" zoomScale="70" zoomScaleNormal="100" zoomScaleSheetLayoutView="70" workbookViewId="0">
      <selection sqref="A1:K1"/>
    </sheetView>
  </sheetViews>
  <sheetFormatPr defaultColWidth="9" defaultRowHeight="13.2" x14ac:dyDescent="0.2"/>
  <cols>
    <col min="1" max="11" width="9.6640625" style="1" customWidth="1"/>
    <col min="12" max="16384" width="9" style="1"/>
  </cols>
  <sheetData>
    <row r="1" spans="1:25" ht="30" customHeight="1" thickBot="1" x14ac:dyDescent="0.25">
      <c r="A1" s="226" t="s">
        <v>0</v>
      </c>
      <c r="B1" s="227"/>
      <c r="C1" s="227"/>
      <c r="D1" s="227"/>
      <c r="E1" s="227"/>
      <c r="F1" s="227"/>
      <c r="G1" s="227"/>
      <c r="H1" s="227"/>
      <c r="I1" s="227"/>
      <c r="J1" s="227"/>
      <c r="K1" s="227"/>
      <c r="L1" s="1" t="s">
        <v>41</v>
      </c>
      <c r="O1" s="158" t="s">
        <v>66</v>
      </c>
      <c r="P1" s="159"/>
      <c r="Q1" s="160"/>
    </row>
    <row r="2" spans="1:25" ht="30" customHeight="1" x14ac:dyDescent="0.2">
      <c r="A2" s="228" t="s">
        <v>23</v>
      </c>
      <c r="B2" s="229"/>
      <c r="C2" s="229"/>
      <c r="D2" s="230" t="s">
        <v>198</v>
      </c>
      <c r="E2" s="231"/>
      <c r="F2" s="231"/>
      <c r="G2" s="231"/>
      <c r="H2" s="231"/>
      <c r="I2" s="231"/>
      <c r="J2" s="231"/>
      <c r="K2" s="232"/>
      <c r="L2" s="1" t="s">
        <v>61</v>
      </c>
    </row>
    <row r="3" spans="1:25" ht="30" customHeight="1" x14ac:dyDescent="0.2">
      <c r="A3" s="191" t="s">
        <v>10</v>
      </c>
      <c r="B3" s="192"/>
      <c r="C3" s="192"/>
      <c r="D3" s="209">
        <f>VLOOKUP($D$2,交通空白!$B$2:$S$18,2,FALSE)</f>
        <v>44861</v>
      </c>
      <c r="E3" s="210"/>
      <c r="F3" s="210"/>
      <c r="G3" s="210"/>
      <c r="H3" s="210"/>
      <c r="I3" s="210"/>
      <c r="J3" s="210"/>
      <c r="K3" s="211"/>
    </row>
    <row r="4" spans="1:25" ht="30" customHeight="1" x14ac:dyDescent="0.2">
      <c r="A4" s="191" t="s">
        <v>1</v>
      </c>
      <c r="B4" s="192"/>
      <c r="C4" s="192"/>
      <c r="D4" s="209"/>
      <c r="E4" s="210"/>
      <c r="F4" s="210"/>
      <c r="G4" s="210"/>
      <c r="H4" s="210"/>
      <c r="I4" s="210"/>
      <c r="J4" s="210"/>
      <c r="K4" s="211"/>
    </row>
    <row r="5" spans="1:25" ht="30" customHeight="1" x14ac:dyDescent="0.2">
      <c r="A5" s="191" t="s">
        <v>34</v>
      </c>
      <c r="B5" s="192"/>
      <c r="C5" s="192"/>
      <c r="D5" s="209">
        <f>VLOOKUP($D$2,交通空白!$B$2:$S$18,4,FALSE)</f>
        <v>46722</v>
      </c>
      <c r="E5" s="210"/>
      <c r="F5" s="210"/>
      <c r="G5" s="210"/>
      <c r="H5" s="210"/>
      <c r="I5" s="210"/>
      <c r="J5" s="210"/>
      <c r="K5" s="211"/>
      <c r="L5" s="1" t="s">
        <v>40</v>
      </c>
    </row>
    <row r="6" spans="1:25" ht="30" customHeight="1" x14ac:dyDescent="0.2">
      <c r="A6" s="191" t="s">
        <v>24</v>
      </c>
      <c r="B6" s="192"/>
      <c r="C6" s="192"/>
      <c r="D6" s="209" t="str">
        <f>VLOOKUP($D$2,交通空白!$B$2:$S$18,5,FALSE)</f>
        <v>大樹町</v>
      </c>
      <c r="E6" s="210"/>
      <c r="F6" s="210"/>
      <c r="G6" s="210"/>
      <c r="H6" s="210"/>
      <c r="I6" s="210"/>
      <c r="J6" s="210"/>
      <c r="K6" s="211"/>
    </row>
    <row r="7" spans="1:25" ht="30" customHeight="1" x14ac:dyDescent="0.2">
      <c r="A7" s="191" t="s">
        <v>9</v>
      </c>
      <c r="B7" s="192"/>
      <c r="C7" s="192"/>
      <c r="D7" s="209" t="str">
        <f>VLOOKUP($D$2,交通空白!$B$2:$S$18,6,FALSE)</f>
        <v>黒川　豊</v>
      </c>
      <c r="E7" s="210"/>
      <c r="F7" s="210"/>
      <c r="G7" s="210"/>
      <c r="H7" s="210"/>
      <c r="I7" s="210"/>
      <c r="J7" s="210"/>
      <c r="K7" s="211"/>
    </row>
    <row r="8" spans="1:25" ht="30" customHeight="1" x14ac:dyDescent="0.2">
      <c r="A8" s="191" t="s">
        <v>25</v>
      </c>
      <c r="B8" s="192"/>
      <c r="C8" s="192"/>
      <c r="D8" s="209" t="str">
        <f>VLOOKUP($D$2,交通空白!$B$2:$S$18,8,FALSE)</f>
        <v>広尾郡大樹町東本通３３</v>
      </c>
      <c r="E8" s="210"/>
      <c r="F8" s="210"/>
      <c r="G8" s="210"/>
      <c r="H8" s="210"/>
      <c r="I8" s="210"/>
      <c r="J8" s="210"/>
      <c r="K8" s="211"/>
    </row>
    <row r="9" spans="1:25" ht="30" customHeight="1" x14ac:dyDescent="0.2">
      <c r="A9" s="195" t="s">
        <v>26</v>
      </c>
      <c r="B9" s="212"/>
      <c r="C9" s="168"/>
      <c r="D9" s="214" t="s">
        <v>18</v>
      </c>
      <c r="E9" s="215"/>
      <c r="F9" s="215"/>
      <c r="G9" s="215"/>
      <c r="H9" s="215"/>
      <c r="I9" s="215"/>
      <c r="J9" s="215"/>
      <c r="K9" s="216"/>
    </row>
    <row r="10" spans="1:25" ht="30" customHeight="1" x14ac:dyDescent="0.2">
      <c r="A10" s="196"/>
      <c r="B10" s="213"/>
      <c r="C10" s="170"/>
      <c r="D10" s="214" t="s">
        <v>58</v>
      </c>
      <c r="E10" s="215"/>
      <c r="F10" s="215"/>
      <c r="G10" s="215"/>
      <c r="H10" s="215"/>
      <c r="I10" s="215"/>
      <c r="J10" s="215"/>
      <c r="K10" s="216"/>
    </row>
    <row r="11" spans="1:25" ht="30" customHeight="1" x14ac:dyDescent="0.2">
      <c r="A11" s="206" t="s">
        <v>22</v>
      </c>
      <c r="B11" s="207"/>
      <c r="C11" s="217"/>
      <c r="D11" s="193" t="s">
        <v>11</v>
      </c>
      <c r="E11" s="193"/>
      <c r="F11" s="193" t="s">
        <v>32</v>
      </c>
      <c r="G11" s="193"/>
      <c r="H11" s="193" t="s">
        <v>11</v>
      </c>
      <c r="I11" s="193"/>
      <c r="J11" s="193" t="s">
        <v>32</v>
      </c>
      <c r="K11" s="194"/>
    </row>
    <row r="12" spans="1:25" ht="50.1" customHeight="1" x14ac:dyDescent="0.2">
      <c r="A12" s="218"/>
      <c r="B12" s="219"/>
      <c r="C12" s="220"/>
      <c r="D12" s="224" t="str">
        <f>VLOOKUP($D$2,交通空白!$B$2:$S$18,9,FALSE)</f>
        <v>大樹町役場</v>
      </c>
      <c r="E12" s="224"/>
      <c r="F12" s="225" t="str">
        <f>VLOOKUP($D$2,交通空白!$B$2:$S$18,10,FALSE)</f>
        <v>広尾郡大樹町東本通３３</v>
      </c>
      <c r="G12" s="225"/>
      <c r="H12" s="224"/>
      <c r="I12" s="224"/>
      <c r="J12" s="193"/>
      <c r="K12" s="194"/>
    </row>
    <row r="13" spans="1:25" ht="50.1" customHeight="1" x14ac:dyDescent="0.2">
      <c r="A13" s="221"/>
      <c r="B13" s="222"/>
      <c r="C13" s="223"/>
      <c r="D13" s="224">
        <f>VLOOKUP($D$2,交通空白!$B$2:$S$18,11,FALSE)</f>
        <v>0</v>
      </c>
      <c r="E13" s="224"/>
      <c r="F13" s="225">
        <f>VLOOKUP($D$2,交通空白!$B$2:$S$18,12,FALSE)</f>
        <v>0</v>
      </c>
      <c r="G13" s="225"/>
      <c r="H13" s="193"/>
      <c r="I13" s="193"/>
      <c r="J13" s="193"/>
      <c r="K13" s="194"/>
      <c r="O13" s="57"/>
      <c r="X13" s="57"/>
    </row>
    <row r="14" spans="1:25" ht="30" customHeight="1" x14ac:dyDescent="0.2">
      <c r="A14" s="206" t="s">
        <v>20</v>
      </c>
      <c r="B14" s="207"/>
      <c r="C14" s="207"/>
      <c r="D14" s="193" t="str">
        <f>VLOOKUP($D$2,交通空白!$B$2:$S$18,15,FALSE)</f>
        <v>別紙のとおり</v>
      </c>
      <c r="E14" s="193"/>
      <c r="F14" s="193"/>
      <c r="G14" s="193"/>
      <c r="H14" s="193"/>
      <c r="I14" s="193"/>
      <c r="J14" s="193"/>
      <c r="K14" s="194"/>
      <c r="O14" s="57"/>
      <c r="X14" s="57"/>
      <c r="Y14"/>
    </row>
    <row r="15" spans="1:25" ht="30" customHeight="1" x14ac:dyDescent="0.2">
      <c r="A15" s="206" t="s">
        <v>21</v>
      </c>
      <c r="B15" s="207"/>
      <c r="C15" s="207"/>
      <c r="D15" s="208" t="str">
        <f>VLOOKUP($D$2,交通空白!$B$2:$S$18,16,FALSE)</f>
        <v>地域住民又は観光旅客その他の当該地域を来訪する者</v>
      </c>
      <c r="E15" s="208"/>
      <c r="F15" s="208"/>
      <c r="G15" s="208"/>
      <c r="H15" s="193"/>
      <c r="I15" s="193"/>
      <c r="J15" s="193"/>
      <c r="K15" s="194"/>
      <c r="O15" s="57"/>
      <c r="X15" s="57"/>
    </row>
    <row r="16" spans="1:25" ht="30" customHeight="1" x14ac:dyDescent="0.2">
      <c r="A16" s="202" t="s">
        <v>31</v>
      </c>
      <c r="B16" s="203"/>
      <c r="C16" s="203"/>
      <c r="D16" s="193" t="s">
        <v>19</v>
      </c>
      <c r="E16" s="193"/>
      <c r="F16" s="193" t="s">
        <v>33</v>
      </c>
      <c r="G16" s="193"/>
      <c r="H16" s="193" t="s">
        <v>19</v>
      </c>
      <c r="I16" s="193"/>
      <c r="J16" s="193" t="s">
        <v>33</v>
      </c>
      <c r="K16" s="194"/>
      <c r="O16" s="57"/>
      <c r="P16"/>
      <c r="X16" s="57"/>
    </row>
    <row r="17" spans="1:24" ht="30" customHeight="1" x14ac:dyDescent="0.2">
      <c r="A17" s="202"/>
      <c r="B17" s="203"/>
      <c r="C17" s="203"/>
      <c r="D17" s="204" t="s">
        <v>199</v>
      </c>
      <c r="E17" s="186"/>
      <c r="F17" s="258" t="s">
        <v>200</v>
      </c>
      <c r="G17" s="259"/>
      <c r="H17" s="204"/>
      <c r="I17" s="186"/>
      <c r="J17" s="204"/>
      <c r="K17" s="205"/>
      <c r="O17" s="57"/>
      <c r="X17" s="57"/>
    </row>
    <row r="18" spans="1:24" ht="50.1" customHeight="1" x14ac:dyDescent="0.2">
      <c r="A18" s="191" t="s">
        <v>27</v>
      </c>
      <c r="B18" s="192"/>
      <c r="C18" s="192"/>
      <c r="D18" s="193" t="s">
        <v>201</v>
      </c>
      <c r="E18" s="193"/>
      <c r="F18" s="193"/>
      <c r="G18" s="193"/>
      <c r="H18" s="193"/>
      <c r="I18" s="193"/>
      <c r="J18" s="193"/>
      <c r="K18" s="194"/>
      <c r="O18" s="57"/>
      <c r="X18" s="57"/>
    </row>
    <row r="19" spans="1:24" ht="14.4" x14ac:dyDescent="0.2">
      <c r="A19" s="195" t="s">
        <v>26</v>
      </c>
      <c r="B19" s="168"/>
      <c r="C19" s="167" t="s">
        <v>28</v>
      </c>
      <c r="D19" s="168"/>
      <c r="E19" s="193" t="s">
        <v>29</v>
      </c>
      <c r="F19" s="200"/>
      <c r="G19" s="200"/>
      <c r="H19" s="200"/>
      <c r="I19" s="200"/>
      <c r="J19" s="200"/>
      <c r="K19" s="201"/>
      <c r="O19" s="57"/>
      <c r="X19" s="57"/>
    </row>
    <row r="20" spans="1:24" ht="14.4" x14ac:dyDescent="0.2">
      <c r="A20" s="196"/>
      <c r="B20" s="170"/>
      <c r="C20" s="169"/>
      <c r="D20" s="170"/>
      <c r="E20" s="13" t="s">
        <v>2</v>
      </c>
      <c r="F20" s="13" t="s">
        <v>4</v>
      </c>
      <c r="G20" s="13" t="s">
        <v>5</v>
      </c>
      <c r="H20" s="12" t="s">
        <v>30</v>
      </c>
      <c r="I20" s="13" t="s">
        <v>6</v>
      </c>
      <c r="J20" s="13" t="s">
        <v>7</v>
      </c>
      <c r="K20" s="14" t="s">
        <v>8</v>
      </c>
    </row>
    <row r="21" spans="1:24" ht="14.25" customHeight="1" x14ac:dyDescent="0.2">
      <c r="A21" s="197"/>
      <c r="B21" s="198"/>
      <c r="C21" s="199"/>
      <c r="D21" s="198"/>
      <c r="E21" s="15" t="s">
        <v>3</v>
      </c>
      <c r="F21" s="15" t="s">
        <v>3</v>
      </c>
      <c r="G21" s="15" t="s">
        <v>3</v>
      </c>
      <c r="H21" s="15" t="s">
        <v>3</v>
      </c>
      <c r="I21" s="15" t="s">
        <v>3</v>
      </c>
      <c r="J21" s="15"/>
      <c r="K21" s="16" t="s">
        <v>3</v>
      </c>
    </row>
    <row r="22" spans="1:24" ht="14.4" x14ac:dyDescent="0.2">
      <c r="A22" s="173" t="s">
        <v>17</v>
      </c>
      <c r="B22" s="174"/>
      <c r="C22" s="179" t="str">
        <f>D12</f>
        <v>大樹町役場</v>
      </c>
      <c r="D22" s="180"/>
      <c r="E22" s="7"/>
      <c r="F22" s="7"/>
      <c r="G22" s="7"/>
      <c r="H22" s="7"/>
      <c r="I22" s="7"/>
      <c r="J22" s="7"/>
      <c r="K22" s="8"/>
    </row>
    <row r="23" spans="1:24" ht="14.4" x14ac:dyDescent="0.2">
      <c r="A23" s="175"/>
      <c r="B23" s="176"/>
      <c r="C23" s="181"/>
      <c r="D23" s="182"/>
      <c r="E23" s="5">
        <f>VLOOKUP($D$2,交通空白!$B$2:$AG$18,19,FALSE)</f>
        <v>0</v>
      </c>
      <c r="F23" s="5">
        <f>VLOOKUP($D$2,交通空白!$B$2:$AG$18,21,FALSE)</f>
        <v>0</v>
      </c>
      <c r="G23" s="5">
        <f>VLOOKUP($D$2,交通空白!$B$2:$AG$18,23,FALSE)</f>
        <v>0</v>
      </c>
      <c r="H23" s="5">
        <f>VLOOKUP($D$2,交通空白!$B$2:$AG$18,25,FALSE)</f>
        <v>0</v>
      </c>
      <c r="I23" s="5">
        <f>VLOOKUP($D$2,交通空白!$B$2:$AG$18,27,FALSE)</f>
        <v>2</v>
      </c>
      <c r="J23" s="5">
        <f>VLOOKUP($D$2,交通空白!$B$2:$AG$18,29,FALSE)</f>
        <v>0</v>
      </c>
      <c r="K23" s="6">
        <f>SUM(E23:J23)</f>
        <v>2</v>
      </c>
    </row>
    <row r="24" spans="1:24" ht="14.4" x14ac:dyDescent="0.2">
      <c r="A24" s="175"/>
      <c r="B24" s="176"/>
      <c r="C24" s="183"/>
      <c r="D24" s="184"/>
      <c r="E24" s="5">
        <f>VLOOKUP($D$2,交通空白!$B$2:$AG$18,20,FALSE)</f>
        <v>0</v>
      </c>
      <c r="F24" s="5">
        <f>VLOOKUP($D$2,交通空白!$B$2:$AG$18,22,FALSE)</f>
        <v>0</v>
      </c>
      <c r="G24" s="5">
        <f>VLOOKUP($D$2,交通空白!$B$2:$AG$18,24,FALSE)</f>
        <v>0</v>
      </c>
      <c r="H24" s="5">
        <f>VLOOKUP($D$2,交通空白!$B$2:$AG$18,26,FALSE)</f>
        <v>0</v>
      </c>
      <c r="I24" s="5">
        <f>VLOOKUP($D$2,交通空白!$B$2:$AG$18,28,FALSE)</f>
        <v>0</v>
      </c>
      <c r="J24" s="9"/>
      <c r="K24" s="18">
        <f>SUM(E24:I24)</f>
        <v>0</v>
      </c>
    </row>
    <row r="25" spans="1:24" ht="14.4" x14ac:dyDescent="0.2">
      <c r="A25" s="175"/>
      <c r="B25" s="176"/>
      <c r="C25" s="179">
        <f>D13</f>
        <v>0</v>
      </c>
      <c r="D25" s="180"/>
      <c r="E25" s="7"/>
      <c r="F25" s="7"/>
      <c r="G25" s="7"/>
      <c r="H25" s="7"/>
      <c r="I25" s="7"/>
      <c r="J25" s="7"/>
      <c r="K25" s="8"/>
    </row>
    <row r="26" spans="1:24" ht="14.4" x14ac:dyDescent="0.2">
      <c r="A26" s="175"/>
      <c r="B26" s="176"/>
      <c r="C26" s="181"/>
      <c r="D26" s="182"/>
      <c r="E26" s="5"/>
      <c r="F26" s="5"/>
      <c r="G26" s="5"/>
      <c r="H26" s="5"/>
      <c r="I26" s="5"/>
      <c r="J26" s="5"/>
      <c r="K26" s="6">
        <f>SUM(E26:J26)</f>
        <v>0</v>
      </c>
    </row>
    <row r="27" spans="1:24" ht="14.4" x14ac:dyDescent="0.2">
      <c r="A27" s="177"/>
      <c r="B27" s="178"/>
      <c r="C27" s="183"/>
      <c r="D27" s="184"/>
      <c r="E27" s="17"/>
      <c r="F27" s="17"/>
      <c r="G27" s="17"/>
      <c r="H27" s="17"/>
      <c r="I27" s="17"/>
      <c r="J27" s="9"/>
      <c r="K27" s="18">
        <f>SUM(E27:I27)</f>
        <v>0</v>
      </c>
    </row>
    <row r="28" spans="1:24" ht="14.4" x14ac:dyDescent="0.2">
      <c r="A28" s="185"/>
      <c r="B28" s="186"/>
      <c r="C28" s="179"/>
      <c r="D28" s="180"/>
      <c r="E28" s="7"/>
      <c r="F28" s="7"/>
      <c r="G28" s="7"/>
      <c r="H28" s="7"/>
      <c r="I28" s="7"/>
      <c r="J28" s="7"/>
      <c r="K28" s="8"/>
    </row>
    <row r="29" spans="1:24" ht="14.4" x14ac:dyDescent="0.2">
      <c r="A29" s="187"/>
      <c r="B29" s="188"/>
      <c r="C29" s="181"/>
      <c r="D29" s="182"/>
      <c r="E29" s="5"/>
      <c r="F29" s="5"/>
      <c r="G29" s="5"/>
      <c r="H29" s="5"/>
      <c r="I29" s="5"/>
      <c r="J29" s="5"/>
      <c r="K29" s="6">
        <f>SUM(E29:J29)</f>
        <v>0</v>
      </c>
    </row>
    <row r="30" spans="1:24" ht="14.4" x14ac:dyDescent="0.2">
      <c r="A30" s="187"/>
      <c r="B30" s="188"/>
      <c r="C30" s="183"/>
      <c r="D30" s="184"/>
      <c r="E30" s="17"/>
      <c r="F30" s="17"/>
      <c r="G30" s="17"/>
      <c r="H30" s="17"/>
      <c r="I30" s="17"/>
      <c r="J30" s="9"/>
      <c r="K30" s="18">
        <f>SUM(E30:I30)</f>
        <v>0</v>
      </c>
      <c r="L30" s="3"/>
      <c r="M30" s="11"/>
    </row>
    <row r="31" spans="1:24" ht="14.4" x14ac:dyDescent="0.2">
      <c r="A31" s="187"/>
      <c r="B31" s="188"/>
      <c r="C31" s="179"/>
      <c r="D31" s="180"/>
      <c r="E31" s="7"/>
      <c r="F31" s="7"/>
      <c r="G31" s="7"/>
      <c r="H31" s="7"/>
      <c r="I31" s="7"/>
      <c r="J31" s="7"/>
      <c r="K31" s="8"/>
      <c r="M31" s="11"/>
    </row>
    <row r="32" spans="1:24" ht="14.4" x14ac:dyDescent="0.2">
      <c r="A32" s="187"/>
      <c r="B32" s="188"/>
      <c r="C32" s="181"/>
      <c r="D32" s="182"/>
      <c r="E32" s="5"/>
      <c r="F32" s="5"/>
      <c r="G32" s="5"/>
      <c r="H32" s="5"/>
      <c r="I32" s="5"/>
      <c r="J32" s="5"/>
      <c r="K32" s="6">
        <f>SUM(E32:J32)</f>
        <v>0</v>
      </c>
    </row>
    <row r="33" spans="1:11" ht="14.4" x14ac:dyDescent="0.2">
      <c r="A33" s="189"/>
      <c r="B33" s="190"/>
      <c r="C33" s="183"/>
      <c r="D33" s="184"/>
      <c r="E33" s="17"/>
      <c r="F33" s="17"/>
      <c r="G33" s="17"/>
      <c r="H33" s="17"/>
      <c r="I33" s="17"/>
      <c r="J33" s="9"/>
      <c r="K33" s="18">
        <f>SUM(E33:I33)</f>
        <v>0</v>
      </c>
    </row>
    <row r="34" spans="1:11" ht="14.4" x14ac:dyDescent="0.2">
      <c r="A34" s="161"/>
      <c r="B34" s="162"/>
      <c r="C34" s="167" t="s">
        <v>12</v>
      </c>
      <c r="D34" s="168"/>
      <c r="E34" s="7"/>
      <c r="F34" s="7"/>
      <c r="G34" s="7"/>
      <c r="H34" s="7"/>
      <c r="I34" s="7"/>
      <c r="J34" s="7"/>
      <c r="K34" s="8"/>
    </row>
    <row r="35" spans="1:11" ht="14.4" x14ac:dyDescent="0.2">
      <c r="A35" s="163"/>
      <c r="B35" s="164"/>
      <c r="C35" s="169"/>
      <c r="D35" s="170"/>
      <c r="E35" s="5">
        <f t="shared" ref="E35:J35" si="0">SUM(E23+E26+E29+E32)</f>
        <v>0</v>
      </c>
      <c r="F35" s="5">
        <f t="shared" si="0"/>
        <v>0</v>
      </c>
      <c r="G35" s="5">
        <f t="shared" si="0"/>
        <v>0</v>
      </c>
      <c r="H35" s="5">
        <f t="shared" si="0"/>
        <v>0</v>
      </c>
      <c r="I35" s="5">
        <f t="shared" si="0"/>
        <v>2</v>
      </c>
      <c r="J35" s="5">
        <f t="shared" si="0"/>
        <v>0</v>
      </c>
      <c r="K35" s="6">
        <f>SUM(E35:J35)</f>
        <v>2</v>
      </c>
    </row>
    <row r="36" spans="1:11" ht="15" thickBot="1" x14ac:dyDescent="0.25">
      <c r="A36" s="165"/>
      <c r="B36" s="166"/>
      <c r="C36" s="171"/>
      <c r="D36" s="172"/>
      <c r="E36" s="19">
        <f>SUM(E24+E27+E30+E33)</f>
        <v>0</v>
      </c>
      <c r="F36" s="19">
        <f>SUM(F24+F27+F30+F33)</f>
        <v>0</v>
      </c>
      <c r="G36" s="19">
        <f>SUM(G24+G27+G30+G33)</f>
        <v>0</v>
      </c>
      <c r="H36" s="19">
        <f>SUM(H24+H27+H30+H33)</f>
        <v>0</v>
      </c>
      <c r="I36" s="19">
        <f>SUM(I24+I27+I30+I33)</f>
        <v>0</v>
      </c>
      <c r="J36" s="10"/>
      <c r="K36" s="20">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 ref="A15:C15"/>
    <mergeCell ref="D15:G15"/>
    <mergeCell ref="H15:K15"/>
    <mergeCell ref="A16:C17"/>
    <mergeCell ref="D16:E16"/>
    <mergeCell ref="F16:G16"/>
    <mergeCell ref="H16:I16"/>
    <mergeCell ref="J16:K16"/>
    <mergeCell ref="D17:E17"/>
    <mergeCell ref="F17:G17"/>
    <mergeCell ref="H17:I17"/>
    <mergeCell ref="J17:K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5"/>
  <dataValidations count="3">
    <dataValidation allowBlank="1" showInputMessage="1" sqref="D2:K2" xr:uid="{00000000-0002-0000-0C00-000000000000}"/>
    <dataValidation type="list" allowBlank="1" showInputMessage="1" sqref="A22:B33" xr:uid="{00000000-0002-0000-0C00-000001000000}">
      <formula1>"交通空白地有償運送,福祉有償運送"</formula1>
    </dataValidation>
    <dataValidation type="list" allowBlank="1" showInputMessage="1" sqref="D10" xr:uid="{00000000-0002-0000-0C00-000002000000}">
      <formula1>"○"</formula1>
    </dataValidation>
  </dataValidations>
  <hyperlinks>
    <hyperlink ref="O1:Q1" location="交通空白!A1" display="目次へ" xr:uid="{00000000-0004-0000-0C00-000000000000}"/>
  </hyperlinks>
  <pageMargins left="0.25" right="0.25" top="0.75" bottom="0.75" header="0.3" footer="0.3"/>
  <pageSetup paperSize="9" scale="92"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85"/>
  <sheetViews>
    <sheetView view="pageBreakPreview" zoomScale="85" zoomScaleNormal="100" zoomScaleSheetLayoutView="85" workbookViewId="0">
      <selection activeCell="C5" sqref="C5:F5"/>
    </sheetView>
  </sheetViews>
  <sheetFormatPr defaultColWidth="2.109375" defaultRowHeight="14.4" x14ac:dyDescent="0.2"/>
  <cols>
    <col min="1" max="1" width="3.6640625" style="32" customWidth="1"/>
    <col min="2" max="2" width="20.6640625" style="4" customWidth="1"/>
    <col min="3" max="3" width="23.6640625" style="4" customWidth="1"/>
    <col min="4" max="4" width="20.6640625" style="4" customWidth="1"/>
    <col min="5" max="5" width="20.6640625" style="73" customWidth="1"/>
    <col min="6" max="6" width="3.6640625" style="147" customWidth="1"/>
    <col min="7" max="16384" width="2.109375" style="4"/>
  </cols>
  <sheetData>
    <row r="1" spans="1:10" ht="15" customHeight="1" x14ac:dyDescent="0.2">
      <c r="E1" s="234" t="s">
        <v>39</v>
      </c>
      <c r="F1" s="234"/>
    </row>
    <row r="2" spans="1:10" ht="24.9" customHeight="1" x14ac:dyDescent="0.2">
      <c r="A2" s="242" t="s">
        <v>13</v>
      </c>
      <c r="B2" s="242"/>
      <c r="C2" s="242"/>
      <c r="D2" s="242"/>
      <c r="E2" s="242"/>
      <c r="F2" s="242"/>
    </row>
    <row r="3" spans="1:10" ht="20.100000000000001" customHeight="1" x14ac:dyDescent="0.2">
      <c r="A3" s="239">
        <v>1</v>
      </c>
      <c r="B3" s="27" t="s">
        <v>16</v>
      </c>
      <c r="C3" s="31">
        <v>44861</v>
      </c>
      <c r="D3" s="27" t="s">
        <v>35</v>
      </c>
      <c r="E3" s="240"/>
      <c r="F3" s="241"/>
    </row>
    <row r="4" spans="1:10" ht="20.100000000000001" customHeight="1" x14ac:dyDescent="0.2">
      <c r="A4" s="239"/>
      <c r="B4" s="35" t="s">
        <v>36</v>
      </c>
      <c r="C4" s="238" t="s">
        <v>202</v>
      </c>
      <c r="D4" s="238"/>
      <c r="E4" s="70">
        <v>21.2</v>
      </c>
      <c r="F4" s="145" t="s">
        <v>15</v>
      </c>
    </row>
    <row r="5" spans="1:10" ht="20.100000000000001" customHeight="1" x14ac:dyDescent="0.2">
      <c r="A5" s="239"/>
      <c r="B5" s="29" t="s">
        <v>37</v>
      </c>
      <c r="C5" s="235" t="s">
        <v>203</v>
      </c>
      <c r="D5" s="236"/>
      <c r="E5" s="236"/>
      <c r="F5" s="237"/>
    </row>
    <row r="6" spans="1:10" ht="20.100000000000001" customHeight="1" x14ac:dyDescent="0.2">
      <c r="A6" s="239"/>
      <c r="B6" s="29" t="s">
        <v>38</v>
      </c>
      <c r="C6" s="235" t="s">
        <v>203</v>
      </c>
      <c r="D6" s="236"/>
      <c r="E6" s="236"/>
      <c r="F6" s="237"/>
      <c r="G6" s="234"/>
      <c r="H6" s="234"/>
      <c r="I6" s="234"/>
      <c r="J6" s="234"/>
    </row>
    <row r="7" spans="1:10" ht="20.100000000000001" customHeight="1" x14ac:dyDescent="0.2">
      <c r="A7" s="239"/>
      <c r="B7" s="29" t="s">
        <v>14</v>
      </c>
      <c r="C7" s="235" t="s">
        <v>204</v>
      </c>
      <c r="D7" s="236"/>
      <c r="E7" s="236"/>
      <c r="F7" s="237"/>
    </row>
    <row r="8" spans="1:10" ht="20.100000000000001" customHeight="1" x14ac:dyDescent="0.2">
      <c r="A8" s="34"/>
      <c r="B8" s="28"/>
      <c r="C8" s="146"/>
      <c r="D8" s="146"/>
      <c r="E8" s="71"/>
      <c r="F8" s="24"/>
      <c r="G8" s="2"/>
    </row>
    <row r="9" spans="1:10" ht="20.100000000000001" customHeight="1" x14ac:dyDescent="0.2">
      <c r="A9" s="239">
        <v>2</v>
      </c>
      <c r="B9" s="27" t="s">
        <v>16</v>
      </c>
      <c r="C9" s="31">
        <f>$C$3</f>
        <v>44861</v>
      </c>
      <c r="D9" s="27" t="s">
        <v>35</v>
      </c>
      <c r="E9" s="240"/>
      <c r="F9" s="241"/>
    </row>
    <row r="10" spans="1:10" ht="20.100000000000001" customHeight="1" x14ac:dyDescent="0.2">
      <c r="A10" s="239"/>
      <c r="B10" s="35" t="s">
        <v>36</v>
      </c>
      <c r="C10" s="238"/>
      <c r="D10" s="238"/>
      <c r="E10" s="70"/>
      <c r="F10" s="145" t="s">
        <v>15</v>
      </c>
    </row>
    <row r="11" spans="1:10" ht="20.100000000000001" customHeight="1" x14ac:dyDescent="0.2">
      <c r="A11" s="239"/>
      <c r="B11" s="29" t="s">
        <v>37</v>
      </c>
      <c r="C11" s="235"/>
      <c r="D11" s="236"/>
      <c r="E11" s="236"/>
      <c r="F11" s="237"/>
      <c r="G11" s="233"/>
      <c r="H11" s="233"/>
      <c r="I11" s="233"/>
      <c r="J11" s="233"/>
    </row>
    <row r="12" spans="1:10" ht="20.100000000000001" customHeight="1" x14ac:dyDescent="0.2">
      <c r="A12" s="239"/>
      <c r="B12" s="29" t="s">
        <v>38</v>
      </c>
      <c r="C12" s="235"/>
      <c r="D12" s="236"/>
      <c r="E12" s="236"/>
      <c r="F12" s="237"/>
      <c r="G12" s="22"/>
    </row>
    <row r="13" spans="1:10" ht="20.100000000000001" customHeight="1" x14ac:dyDescent="0.2">
      <c r="A13" s="239"/>
      <c r="B13" s="29" t="s">
        <v>14</v>
      </c>
      <c r="C13" s="235"/>
      <c r="D13" s="236"/>
      <c r="E13" s="236"/>
      <c r="F13" s="237"/>
    </row>
    <row r="14" spans="1:10" ht="20.100000000000001" customHeight="1" x14ac:dyDescent="0.2">
      <c r="A14" s="33"/>
      <c r="B14" s="28"/>
      <c r="C14" s="146"/>
      <c r="D14" s="146"/>
      <c r="E14" s="71"/>
      <c r="F14" s="24"/>
      <c r="G14" s="2"/>
    </row>
    <row r="15" spans="1:10" ht="20.100000000000001" customHeight="1" x14ac:dyDescent="0.2">
      <c r="A15" s="239">
        <v>3</v>
      </c>
      <c r="B15" s="27" t="s">
        <v>16</v>
      </c>
      <c r="C15" s="31">
        <f>$C$3</f>
        <v>44861</v>
      </c>
      <c r="D15" s="27" t="s">
        <v>35</v>
      </c>
      <c r="E15" s="240"/>
      <c r="F15" s="241"/>
    </row>
    <row r="16" spans="1:10" ht="20.100000000000001" customHeight="1" x14ac:dyDescent="0.2">
      <c r="A16" s="239"/>
      <c r="B16" s="35" t="s">
        <v>36</v>
      </c>
      <c r="C16" s="238"/>
      <c r="D16" s="238"/>
      <c r="E16" s="70"/>
      <c r="F16" s="145" t="s">
        <v>15</v>
      </c>
    </row>
    <row r="17" spans="1:10" ht="20.100000000000001" customHeight="1" x14ac:dyDescent="0.2">
      <c r="A17" s="239"/>
      <c r="B17" s="29" t="s">
        <v>37</v>
      </c>
      <c r="C17" s="235"/>
      <c r="D17" s="236"/>
      <c r="E17" s="236"/>
      <c r="F17" s="237"/>
      <c r="G17" s="233"/>
      <c r="H17" s="233"/>
      <c r="I17" s="233"/>
      <c r="J17" s="233"/>
    </row>
    <row r="18" spans="1:10" ht="20.100000000000001" customHeight="1" x14ac:dyDescent="0.2">
      <c r="A18" s="239"/>
      <c r="B18" s="29" t="s">
        <v>38</v>
      </c>
      <c r="C18" s="235"/>
      <c r="D18" s="236"/>
      <c r="E18" s="236"/>
      <c r="F18" s="237"/>
      <c r="G18" s="22"/>
    </row>
    <row r="19" spans="1:10" ht="20.100000000000001" customHeight="1" x14ac:dyDescent="0.2">
      <c r="A19" s="239"/>
      <c r="B19" s="29" t="s">
        <v>14</v>
      </c>
      <c r="C19" s="235"/>
      <c r="D19" s="236"/>
      <c r="E19" s="236"/>
      <c r="F19" s="237"/>
    </row>
    <row r="20" spans="1:10" ht="20.100000000000001" customHeight="1" x14ac:dyDescent="0.2">
      <c r="A20" s="33"/>
      <c r="B20" s="28"/>
      <c r="C20" s="146"/>
      <c r="D20" s="146"/>
      <c r="E20" s="71"/>
      <c r="F20" s="24"/>
      <c r="G20" s="2"/>
    </row>
    <row r="21" spans="1:10" ht="20.100000000000001" customHeight="1" x14ac:dyDescent="0.2">
      <c r="A21" s="239">
        <v>4</v>
      </c>
      <c r="B21" s="27" t="s">
        <v>16</v>
      </c>
      <c r="C21" s="31">
        <f>$C$3</f>
        <v>44861</v>
      </c>
      <c r="D21" s="27" t="s">
        <v>35</v>
      </c>
      <c r="E21" s="240"/>
      <c r="F21" s="241"/>
    </row>
    <row r="22" spans="1:10" ht="20.100000000000001" customHeight="1" x14ac:dyDescent="0.2">
      <c r="A22" s="239"/>
      <c r="B22" s="35" t="s">
        <v>36</v>
      </c>
      <c r="C22" s="238"/>
      <c r="D22" s="238"/>
      <c r="E22" s="70"/>
      <c r="F22" s="145" t="s">
        <v>15</v>
      </c>
    </row>
    <row r="23" spans="1:10" ht="20.100000000000001" customHeight="1" x14ac:dyDescent="0.2">
      <c r="A23" s="239"/>
      <c r="B23" s="29" t="s">
        <v>37</v>
      </c>
      <c r="C23" s="235"/>
      <c r="D23" s="236"/>
      <c r="E23" s="236"/>
      <c r="F23" s="237"/>
      <c r="G23" s="233"/>
      <c r="H23" s="233"/>
      <c r="I23" s="233"/>
      <c r="J23" s="233"/>
    </row>
    <row r="24" spans="1:10" ht="20.100000000000001" customHeight="1" x14ac:dyDescent="0.2">
      <c r="A24" s="239"/>
      <c r="B24" s="29" t="s">
        <v>38</v>
      </c>
      <c r="C24" s="235"/>
      <c r="D24" s="236"/>
      <c r="E24" s="236"/>
      <c r="F24" s="237"/>
      <c r="G24" s="22"/>
    </row>
    <row r="25" spans="1:10" ht="20.100000000000001" customHeight="1" x14ac:dyDescent="0.2">
      <c r="A25" s="239"/>
      <c r="B25" s="29" t="s">
        <v>14</v>
      </c>
      <c r="C25" s="235"/>
      <c r="D25" s="236"/>
      <c r="E25" s="236"/>
      <c r="F25" s="237"/>
    </row>
    <row r="26" spans="1:10" ht="20.100000000000001" customHeight="1" x14ac:dyDescent="0.2">
      <c r="A26" s="33"/>
      <c r="B26" s="28"/>
      <c r="C26" s="146"/>
      <c r="D26" s="146"/>
      <c r="E26" s="71"/>
      <c r="F26" s="24"/>
      <c r="G26" s="2"/>
    </row>
    <row r="27" spans="1:10" ht="20.100000000000001" customHeight="1" x14ac:dyDescent="0.2">
      <c r="A27" s="239">
        <v>5</v>
      </c>
      <c r="B27" s="27" t="s">
        <v>16</v>
      </c>
      <c r="C27" s="31">
        <f>$C$3</f>
        <v>44861</v>
      </c>
      <c r="D27" s="27" t="s">
        <v>35</v>
      </c>
      <c r="E27" s="240"/>
      <c r="F27" s="241"/>
    </row>
    <row r="28" spans="1:10" ht="20.100000000000001" customHeight="1" x14ac:dyDescent="0.2">
      <c r="A28" s="239"/>
      <c r="B28" s="35" t="s">
        <v>36</v>
      </c>
      <c r="C28" s="238"/>
      <c r="D28" s="238"/>
      <c r="E28" s="70"/>
      <c r="F28" s="145" t="s">
        <v>15</v>
      </c>
    </row>
    <row r="29" spans="1:10" ht="20.100000000000001" customHeight="1" x14ac:dyDescent="0.2">
      <c r="A29" s="239"/>
      <c r="B29" s="29" t="s">
        <v>37</v>
      </c>
      <c r="C29" s="235"/>
      <c r="D29" s="236"/>
      <c r="E29" s="236"/>
      <c r="F29" s="237"/>
    </row>
    <row r="30" spans="1:10" ht="20.100000000000001" customHeight="1" x14ac:dyDescent="0.2">
      <c r="A30" s="239"/>
      <c r="B30" s="29" t="s">
        <v>38</v>
      </c>
      <c r="C30" s="235"/>
      <c r="D30" s="236"/>
      <c r="E30" s="236"/>
      <c r="F30" s="237"/>
      <c r="G30" s="233"/>
      <c r="H30" s="233"/>
      <c r="I30" s="233"/>
      <c r="J30" s="233"/>
    </row>
    <row r="31" spans="1:10" ht="20.100000000000001" customHeight="1" x14ac:dyDescent="0.2">
      <c r="A31" s="239"/>
      <c r="B31" s="29" t="s">
        <v>14</v>
      </c>
      <c r="C31" s="235"/>
      <c r="D31" s="236"/>
      <c r="E31" s="236"/>
      <c r="F31" s="237"/>
      <c r="G31" s="22"/>
    </row>
    <row r="32" spans="1:10" ht="20.100000000000001" customHeight="1" x14ac:dyDescent="0.2">
      <c r="A32" s="33"/>
      <c r="B32" s="28"/>
      <c r="C32" s="146"/>
      <c r="D32" s="146"/>
      <c r="E32" s="71"/>
      <c r="F32" s="24"/>
      <c r="G32" s="2"/>
    </row>
    <row r="33" spans="1:10" ht="20.100000000000001" customHeight="1" x14ac:dyDescent="0.2">
      <c r="A33" s="239">
        <v>6</v>
      </c>
      <c r="B33" s="27" t="s">
        <v>16</v>
      </c>
      <c r="C33" s="31">
        <f>$C$3</f>
        <v>44861</v>
      </c>
      <c r="D33" s="27" t="s">
        <v>35</v>
      </c>
      <c r="E33" s="240"/>
      <c r="F33" s="241"/>
      <c r="G33" s="148"/>
      <c r="H33" s="148"/>
      <c r="I33" s="148"/>
      <c r="J33" s="148"/>
    </row>
    <row r="34" spans="1:10" ht="20.100000000000001" customHeight="1" x14ac:dyDescent="0.2">
      <c r="A34" s="239"/>
      <c r="B34" s="35" t="s">
        <v>36</v>
      </c>
      <c r="C34" s="238"/>
      <c r="D34" s="238"/>
      <c r="E34" s="70"/>
      <c r="F34" s="145" t="s">
        <v>15</v>
      </c>
    </row>
    <row r="35" spans="1:10" ht="20.100000000000001" customHeight="1" x14ac:dyDescent="0.2">
      <c r="A35" s="239"/>
      <c r="B35" s="29" t="s">
        <v>37</v>
      </c>
      <c r="C35" s="235"/>
      <c r="D35" s="236"/>
      <c r="E35" s="236"/>
      <c r="F35" s="237"/>
    </row>
    <row r="36" spans="1:10" ht="20.100000000000001" customHeight="1" x14ac:dyDescent="0.2">
      <c r="A36" s="239"/>
      <c r="B36" s="29" t="s">
        <v>38</v>
      </c>
      <c r="C36" s="235"/>
      <c r="D36" s="236"/>
      <c r="E36" s="236"/>
      <c r="F36" s="237"/>
      <c r="G36" s="233"/>
      <c r="H36" s="233"/>
      <c r="I36" s="233"/>
      <c r="J36" s="233"/>
    </row>
    <row r="37" spans="1:10" ht="20.100000000000001" customHeight="1" x14ac:dyDescent="0.2">
      <c r="A37" s="239"/>
      <c r="B37" s="29" t="s">
        <v>14</v>
      </c>
      <c r="C37" s="235"/>
      <c r="D37" s="236"/>
      <c r="E37" s="236"/>
      <c r="F37" s="237"/>
      <c r="G37" s="233"/>
      <c r="H37" s="233"/>
      <c r="I37" s="233"/>
      <c r="J37" s="233"/>
    </row>
    <row r="38" spans="1:10" ht="20.100000000000001" customHeight="1" x14ac:dyDescent="0.2">
      <c r="A38" s="33"/>
      <c r="B38" s="28"/>
      <c r="C38" s="146"/>
      <c r="D38" s="146"/>
      <c r="E38" s="71"/>
      <c r="F38" s="24"/>
      <c r="G38" s="2"/>
    </row>
    <row r="39" spans="1:10" ht="20.100000000000001" customHeight="1" x14ac:dyDescent="0.2">
      <c r="A39" s="239">
        <v>7</v>
      </c>
      <c r="B39" s="27" t="s">
        <v>16</v>
      </c>
      <c r="C39" s="31">
        <f>$C$3</f>
        <v>44861</v>
      </c>
      <c r="D39" s="27" t="s">
        <v>35</v>
      </c>
      <c r="E39" s="240"/>
      <c r="F39" s="241"/>
    </row>
    <row r="40" spans="1:10" ht="20.100000000000001" customHeight="1" x14ac:dyDescent="0.2">
      <c r="A40" s="239"/>
      <c r="B40" s="35" t="s">
        <v>36</v>
      </c>
      <c r="C40" s="238"/>
      <c r="D40" s="238"/>
      <c r="E40" s="70"/>
      <c r="F40" s="145" t="s">
        <v>15</v>
      </c>
    </row>
    <row r="41" spans="1:10" ht="20.100000000000001" customHeight="1" x14ac:dyDescent="0.2">
      <c r="A41" s="239"/>
      <c r="B41" s="29" t="s">
        <v>37</v>
      </c>
      <c r="C41" s="235"/>
      <c r="D41" s="236"/>
      <c r="E41" s="236"/>
      <c r="F41" s="237"/>
    </row>
    <row r="42" spans="1:10" ht="20.100000000000001" customHeight="1" x14ac:dyDescent="0.2">
      <c r="A42" s="239"/>
      <c r="B42" s="29" t="s">
        <v>38</v>
      </c>
      <c r="C42" s="235"/>
      <c r="D42" s="236"/>
      <c r="E42" s="236"/>
      <c r="F42" s="237"/>
      <c r="G42" s="233"/>
      <c r="H42" s="233"/>
      <c r="I42" s="233"/>
      <c r="J42" s="233"/>
    </row>
    <row r="43" spans="1:10" ht="20.100000000000001" customHeight="1" x14ac:dyDescent="0.2">
      <c r="A43" s="239"/>
      <c r="B43" s="29" t="s">
        <v>14</v>
      </c>
      <c r="C43" s="235"/>
      <c r="D43" s="236"/>
      <c r="E43" s="236"/>
      <c r="F43" s="237"/>
      <c r="G43" s="233"/>
      <c r="H43" s="233"/>
      <c r="I43" s="233"/>
      <c r="J43" s="233"/>
    </row>
    <row r="44" spans="1:10" ht="20.100000000000001" customHeight="1" x14ac:dyDescent="0.2">
      <c r="A44" s="33"/>
      <c r="B44" s="28"/>
      <c r="C44" s="146"/>
      <c r="D44" s="146"/>
      <c r="E44" s="71"/>
      <c r="F44" s="24"/>
      <c r="G44" s="2"/>
    </row>
    <row r="45" spans="1:10" ht="20.100000000000001" customHeight="1" x14ac:dyDescent="0.2">
      <c r="A45" s="239">
        <v>8</v>
      </c>
      <c r="B45" s="27" t="s">
        <v>16</v>
      </c>
      <c r="C45" s="31">
        <f>$C$3</f>
        <v>44861</v>
      </c>
      <c r="D45" s="27" t="s">
        <v>35</v>
      </c>
      <c r="E45" s="240"/>
      <c r="F45" s="241"/>
      <c r="G45" s="233"/>
      <c r="H45" s="233"/>
      <c r="I45" s="233"/>
      <c r="J45" s="233"/>
    </row>
    <row r="46" spans="1:10" ht="20.100000000000001" customHeight="1" x14ac:dyDescent="0.2">
      <c r="A46" s="239"/>
      <c r="B46" s="35" t="s">
        <v>36</v>
      </c>
      <c r="C46" s="238"/>
      <c r="D46" s="238"/>
      <c r="E46" s="70"/>
      <c r="F46" s="145" t="s">
        <v>15</v>
      </c>
    </row>
    <row r="47" spans="1:10" ht="20.100000000000001" customHeight="1" x14ac:dyDescent="0.2">
      <c r="A47" s="239"/>
      <c r="B47" s="29" t="s">
        <v>37</v>
      </c>
      <c r="C47" s="235"/>
      <c r="D47" s="236"/>
      <c r="E47" s="236"/>
      <c r="F47" s="237"/>
    </row>
    <row r="48" spans="1:10" ht="20.100000000000001" customHeight="1" x14ac:dyDescent="0.2">
      <c r="A48" s="239"/>
      <c r="B48" s="29" t="s">
        <v>38</v>
      </c>
      <c r="C48" s="235"/>
      <c r="D48" s="236"/>
      <c r="E48" s="236"/>
      <c r="F48" s="237"/>
      <c r="G48" s="233"/>
      <c r="H48" s="233"/>
      <c r="I48" s="233"/>
      <c r="J48" s="233"/>
    </row>
    <row r="49" spans="1:10" ht="20.100000000000001" customHeight="1" x14ac:dyDescent="0.2">
      <c r="A49" s="239"/>
      <c r="B49" s="29" t="s">
        <v>14</v>
      </c>
      <c r="C49" s="235"/>
      <c r="D49" s="236"/>
      <c r="E49" s="236"/>
      <c r="F49" s="237"/>
      <c r="G49" s="22"/>
    </row>
    <row r="50" spans="1:10" ht="20.100000000000001" customHeight="1" x14ac:dyDescent="0.2">
      <c r="A50" s="33"/>
      <c r="B50" s="28"/>
      <c r="C50" s="146"/>
      <c r="D50" s="146"/>
      <c r="E50" s="71"/>
      <c r="F50" s="24"/>
      <c r="G50" s="2"/>
    </row>
    <row r="51" spans="1:10" ht="20.100000000000001" customHeight="1" x14ac:dyDescent="0.2">
      <c r="A51" s="239">
        <v>9</v>
      </c>
      <c r="B51" s="27" t="s">
        <v>16</v>
      </c>
      <c r="C51" s="31">
        <f>$C$3</f>
        <v>44861</v>
      </c>
      <c r="D51" s="27" t="s">
        <v>35</v>
      </c>
      <c r="E51" s="240"/>
      <c r="F51" s="241"/>
    </row>
    <row r="52" spans="1:10" ht="20.100000000000001" customHeight="1" x14ac:dyDescent="0.2">
      <c r="A52" s="239"/>
      <c r="B52" s="35" t="s">
        <v>36</v>
      </c>
      <c r="C52" s="243"/>
      <c r="D52" s="243"/>
      <c r="E52" s="70"/>
      <c r="F52" s="145" t="s">
        <v>15</v>
      </c>
      <c r="G52" s="233"/>
      <c r="H52" s="233"/>
      <c r="I52" s="233"/>
      <c r="J52" s="233"/>
    </row>
    <row r="53" spans="1:10" ht="20.100000000000001" customHeight="1" x14ac:dyDescent="0.2">
      <c r="A53" s="239"/>
      <c r="B53" s="29" t="s">
        <v>37</v>
      </c>
      <c r="C53" s="235"/>
      <c r="D53" s="236"/>
      <c r="E53" s="236"/>
      <c r="F53" s="237"/>
    </row>
    <row r="54" spans="1:10" ht="20.100000000000001" customHeight="1" x14ac:dyDescent="0.2">
      <c r="A54" s="239"/>
      <c r="B54" s="29" t="s">
        <v>38</v>
      </c>
      <c r="C54" s="235"/>
      <c r="D54" s="236"/>
      <c r="E54" s="236"/>
      <c r="F54" s="237"/>
    </row>
    <row r="55" spans="1:10" ht="20.100000000000001" customHeight="1" x14ac:dyDescent="0.2">
      <c r="A55" s="239"/>
      <c r="B55" s="29" t="s">
        <v>14</v>
      </c>
      <c r="C55" s="235"/>
      <c r="D55" s="236"/>
      <c r="E55" s="236"/>
      <c r="F55" s="237"/>
    </row>
    <row r="56" spans="1:10" ht="20.100000000000001" customHeight="1" x14ac:dyDescent="0.2">
      <c r="A56" s="79"/>
      <c r="B56" s="28"/>
      <c r="C56" s="146"/>
      <c r="D56" s="146"/>
      <c r="E56" s="71"/>
      <c r="F56" s="24"/>
      <c r="G56" s="2"/>
    </row>
    <row r="57" spans="1:10" ht="20.100000000000001" customHeight="1" x14ac:dyDescent="0.2">
      <c r="A57" s="239">
        <v>10</v>
      </c>
      <c r="B57" s="27" t="s">
        <v>16</v>
      </c>
      <c r="C57" s="31">
        <f>$C$3</f>
        <v>44861</v>
      </c>
      <c r="D57" s="27" t="s">
        <v>35</v>
      </c>
      <c r="E57" s="240"/>
      <c r="F57" s="241"/>
    </row>
    <row r="58" spans="1:10" ht="20.100000000000001" customHeight="1" x14ac:dyDescent="0.2">
      <c r="A58" s="239"/>
      <c r="B58" s="35" t="s">
        <v>36</v>
      </c>
      <c r="C58" s="243"/>
      <c r="D58" s="243"/>
      <c r="E58" s="70"/>
      <c r="F58" s="145" t="s">
        <v>15</v>
      </c>
      <c r="G58" s="233"/>
      <c r="H58" s="233"/>
      <c r="I58" s="233"/>
      <c r="J58" s="233"/>
    </row>
    <row r="59" spans="1:10" ht="20.100000000000001" customHeight="1" x14ac:dyDescent="0.2">
      <c r="A59" s="239"/>
      <c r="B59" s="29" t="s">
        <v>37</v>
      </c>
      <c r="C59" s="235"/>
      <c r="D59" s="236"/>
      <c r="E59" s="236"/>
      <c r="F59" s="237"/>
      <c r="G59" s="22"/>
    </row>
    <row r="60" spans="1:10" ht="20.100000000000001" customHeight="1" x14ac:dyDescent="0.2">
      <c r="A60" s="239"/>
      <c r="B60" s="29" t="s">
        <v>38</v>
      </c>
      <c r="C60" s="235"/>
      <c r="D60" s="236"/>
      <c r="E60" s="236"/>
      <c r="F60" s="237"/>
    </row>
    <row r="61" spans="1:10" ht="20.100000000000001" customHeight="1" x14ac:dyDescent="0.2">
      <c r="A61" s="239"/>
      <c r="B61" s="29" t="s">
        <v>14</v>
      </c>
      <c r="C61" s="235"/>
      <c r="D61" s="236"/>
      <c r="E61" s="236"/>
      <c r="F61" s="237"/>
    </row>
    <row r="62" spans="1:10" ht="20.100000000000001" customHeight="1" x14ac:dyDescent="0.2">
      <c r="A62" s="67"/>
      <c r="B62" s="67"/>
      <c r="C62" s="67"/>
      <c r="D62" s="67"/>
      <c r="E62" s="72"/>
      <c r="F62" s="67"/>
      <c r="G62" s="2"/>
    </row>
    <row r="63" spans="1:10" ht="20.100000000000001" customHeight="1" x14ac:dyDescent="0.2">
      <c r="A63" s="239">
        <v>11</v>
      </c>
      <c r="B63" s="27" t="s">
        <v>16</v>
      </c>
      <c r="C63" s="31">
        <f>$C$3</f>
        <v>44861</v>
      </c>
      <c r="D63" s="27" t="s">
        <v>35</v>
      </c>
      <c r="E63" s="240"/>
      <c r="F63" s="241"/>
      <c r="G63" s="233"/>
      <c r="H63" s="233"/>
      <c r="I63" s="233"/>
      <c r="J63" s="233"/>
    </row>
    <row r="64" spans="1:10" ht="20.100000000000001" customHeight="1" x14ac:dyDescent="0.2">
      <c r="A64" s="239"/>
      <c r="B64" s="35" t="s">
        <v>36</v>
      </c>
      <c r="C64" s="243"/>
      <c r="D64" s="243"/>
      <c r="E64" s="70"/>
      <c r="F64" s="145" t="s">
        <v>15</v>
      </c>
      <c r="G64" s="233"/>
      <c r="H64" s="233"/>
      <c r="I64" s="233"/>
      <c r="J64" s="233"/>
    </row>
    <row r="65" spans="1:10" ht="20.100000000000001" customHeight="1" x14ac:dyDescent="0.2">
      <c r="A65" s="239"/>
      <c r="B65" s="29" t="s">
        <v>37</v>
      </c>
      <c r="C65" s="235"/>
      <c r="D65" s="236"/>
      <c r="E65" s="236"/>
      <c r="F65" s="237"/>
    </row>
    <row r="66" spans="1:10" ht="20.100000000000001" customHeight="1" x14ac:dyDescent="0.2">
      <c r="A66" s="239"/>
      <c r="B66" s="29" t="s">
        <v>38</v>
      </c>
      <c r="C66" s="235"/>
      <c r="D66" s="236"/>
      <c r="E66" s="236"/>
      <c r="F66" s="237"/>
    </row>
    <row r="67" spans="1:10" ht="20.100000000000001" customHeight="1" x14ac:dyDescent="0.2">
      <c r="A67" s="239"/>
      <c r="B67" s="29" t="s">
        <v>14</v>
      </c>
      <c r="C67" s="235"/>
      <c r="D67" s="236"/>
      <c r="E67" s="236"/>
      <c r="F67" s="237"/>
      <c r="G67" s="233"/>
      <c r="H67" s="233"/>
      <c r="I67" s="233"/>
      <c r="J67" s="233"/>
    </row>
    <row r="68" spans="1:10" ht="20.100000000000001" customHeight="1" x14ac:dyDescent="0.2">
      <c r="A68" s="79"/>
      <c r="B68" s="28"/>
      <c r="C68" s="146"/>
      <c r="D68" s="146"/>
      <c r="E68" s="71"/>
      <c r="F68" s="24"/>
      <c r="G68" s="233"/>
      <c r="H68" s="233"/>
      <c r="I68" s="233"/>
      <c r="J68" s="233"/>
    </row>
    <row r="69" spans="1:10" ht="20.100000000000001" customHeight="1" x14ac:dyDescent="0.2">
      <c r="A69" s="239">
        <v>12</v>
      </c>
      <c r="B69" s="27" t="s">
        <v>16</v>
      </c>
      <c r="C69" s="31">
        <f>$C$3</f>
        <v>44861</v>
      </c>
      <c r="D69" s="27" t="s">
        <v>35</v>
      </c>
      <c r="E69" s="240"/>
      <c r="F69" s="241"/>
      <c r="G69" s="233"/>
      <c r="H69" s="233"/>
      <c r="I69" s="233"/>
      <c r="J69" s="233"/>
    </row>
    <row r="70" spans="1:10" ht="20.100000000000001" customHeight="1" x14ac:dyDescent="0.2">
      <c r="A70" s="239"/>
      <c r="B70" s="35" t="s">
        <v>36</v>
      </c>
      <c r="C70" s="243"/>
      <c r="D70" s="243"/>
      <c r="E70" s="70"/>
      <c r="F70" s="145" t="s">
        <v>15</v>
      </c>
    </row>
    <row r="71" spans="1:10" ht="20.100000000000001" customHeight="1" x14ac:dyDescent="0.2">
      <c r="A71" s="239"/>
      <c r="B71" s="29" t="s">
        <v>37</v>
      </c>
      <c r="C71" s="235"/>
      <c r="D71" s="236"/>
      <c r="E71" s="236"/>
      <c r="F71" s="237"/>
    </row>
    <row r="72" spans="1:10" ht="20.100000000000001" customHeight="1" x14ac:dyDescent="0.2">
      <c r="A72" s="239"/>
      <c r="B72" s="29" t="s">
        <v>38</v>
      </c>
      <c r="C72" s="235"/>
      <c r="D72" s="236"/>
      <c r="E72" s="236"/>
      <c r="F72" s="237"/>
    </row>
    <row r="73" spans="1:10" ht="20.100000000000001" customHeight="1" x14ac:dyDescent="0.2">
      <c r="A73" s="239"/>
      <c r="B73" s="29" t="s">
        <v>14</v>
      </c>
      <c r="C73" s="235"/>
      <c r="D73" s="236"/>
      <c r="E73" s="236"/>
      <c r="F73" s="237"/>
    </row>
    <row r="74" spans="1:10" ht="20.100000000000001" customHeight="1" x14ac:dyDescent="0.2">
      <c r="A74" s="67"/>
      <c r="B74" s="67"/>
      <c r="C74" s="67"/>
      <c r="D74" s="67"/>
      <c r="E74" s="72"/>
      <c r="F74" s="67"/>
      <c r="G74" s="2"/>
    </row>
    <row r="75" spans="1:10" ht="20.100000000000001" customHeight="1" x14ac:dyDescent="0.2">
      <c r="A75" s="239">
        <v>13</v>
      </c>
      <c r="B75" s="27" t="s">
        <v>16</v>
      </c>
      <c r="C75" s="31">
        <f>$C$3</f>
        <v>44861</v>
      </c>
      <c r="D75" s="27" t="s">
        <v>35</v>
      </c>
      <c r="E75" s="240"/>
      <c r="F75" s="241"/>
    </row>
    <row r="76" spans="1:10" ht="20.100000000000001" customHeight="1" x14ac:dyDescent="0.2">
      <c r="A76" s="239"/>
      <c r="B76" s="35" t="s">
        <v>36</v>
      </c>
      <c r="C76" s="243"/>
      <c r="D76" s="243"/>
      <c r="E76" s="70"/>
      <c r="F76" s="145" t="s">
        <v>15</v>
      </c>
    </row>
    <row r="77" spans="1:10" ht="20.100000000000001" customHeight="1" x14ac:dyDescent="0.2">
      <c r="A77" s="239"/>
      <c r="B77" s="29" t="s">
        <v>37</v>
      </c>
      <c r="C77" s="235"/>
      <c r="D77" s="236"/>
      <c r="E77" s="236"/>
      <c r="F77" s="237"/>
    </row>
    <row r="78" spans="1:10" ht="20.100000000000001" customHeight="1" x14ac:dyDescent="0.2">
      <c r="A78" s="239"/>
      <c r="B78" s="29" t="s">
        <v>38</v>
      </c>
      <c r="C78" s="235"/>
      <c r="D78" s="236"/>
      <c r="E78" s="236"/>
      <c r="F78" s="237"/>
    </row>
    <row r="79" spans="1:10" ht="20.100000000000001" customHeight="1" x14ac:dyDescent="0.2">
      <c r="A79" s="239"/>
      <c r="B79" s="29" t="s">
        <v>14</v>
      </c>
      <c r="C79" s="235"/>
      <c r="D79" s="236"/>
      <c r="E79" s="236"/>
      <c r="F79" s="237"/>
    </row>
    <row r="80" spans="1:10" ht="20.100000000000001" customHeight="1" x14ac:dyDescent="0.2">
      <c r="A80" s="79"/>
      <c r="B80" s="28"/>
      <c r="C80" s="146"/>
      <c r="D80" s="146"/>
      <c r="E80" s="71"/>
      <c r="F80" s="24"/>
    </row>
    <row r="81" spans="1:6" ht="20.100000000000001" customHeight="1" x14ac:dyDescent="0.2">
      <c r="A81" s="239">
        <v>14</v>
      </c>
      <c r="B81" s="27" t="s">
        <v>16</v>
      </c>
      <c r="C81" s="31">
        <f>$C$3</f>
        <v>44861</v>
      </c>
      <c r="D81" s="27" t="s">
        <v>35</v>
      </c>
      <c r="E81" s="240"/>
      <c r="F81" s="241"/>
    </row>
    <row r="82" spans="1:6" ht="20.100000000000001" customHeight="1" x14ac:dyDescent="0.2">
      <c r="A82" s="239"/>
      <c r="B82" s="35" t="s">
        <v>36</v>
      </c>
      <c r="C82" s="243"/>
      <c r="D82" s="243"/>
      <c r="E82" s="70"/>
      <c r="F82" s="145" t="s">
        <v>15</v>
      </c>
    </row>
    <row r="83" spans="1:6" ht="20.100000000000001" customHeight="1" x14ac:dyDescent="0.2">
      <c r="A83" s="239"/>
      <c r="B83" s="29" t="s">
        <v>37</v>
      </c>
      <c r="C83" s="235"/>
      <c r="D83" s="236"/>
      <c r="E83" s="236"/>
      <c r="F83" s="237"/>
    </row>
    <row r="84" spans="1:6" ht="20.100000000000001" customHeight="1" x14ac:dyDescent="0.2">
      <c r="A84" s="239"/>
      <c r="B84" s="29" t="s">
        <v>38</v>
      </c>
      <c r="C84" s="235"/>
      <c r="D84" s="236"/>
      <c r="E84" s="236"/>
      <c r="F84" s="237"/>
    </row>
    <row r="85" spans="1:6" ht="20.100000000000001" customHeight="1" x14ac:dyDescent="0.2">
      <c r="A85" s="239"/>
      <c r="B85" s="29" t="s">
        <v>14</v>
      </c>
      <c r="C85" s="235"/>
      <c r="D85" s="236"/>
      <c r="E85" s="236"/>
      <c r="F85" s="237"/>
    </row>
  </sheetData>
  <mergeCells count="104">
    <mergeCell ref="A81:A85"/>
    <mergeCell ref="E81:F81"/>
    <mergeCell ref="C82:D82"/>
    <mergeCell ref="C83:F83"/>
    <mergeCell ref="C84:F84"/>
    <mergeCell ref="C85:F85"/>
    <mergeCell ref="A75:A79"/>
    <mergeCell ref="E75:F75"/>
    <mergeCell ref="C76:D76"/>
    <mergeCell ref="C77:F77"/>
    <mergeCell ref="C78:F78"/>
    <mergeCell ref="C79:F79"/>
    <mergeCell ref="G68:J68"/>
    <mergeCell ref="A69:A73"/>
    <mergeCell ref="E69:F69"/>
    <mergeCell ref="G69:J69"/>
    <mergeCell ref="C70:D70"/>
    <mergeCell ref="C71:F71"/>
    <mergeCell ref="C72:F72"/>
    <mergeCell ref="C73:F73"/>
    <mergeCell ref="A63:A67"/>
    <mergeCell ref="E63:F63"/>
    <mergeCell ref="G63:J63"/>
    <mergeCell ref="C64:D64"/>
    <mergeCell ref="G64:J64"/>
    <mergeCell ref="C65:F65"/>
    <mergeCell ref="C66:F66"/>
    <mergeCell ref="C67:F67"/>
    <mergeCell ref="G67:J67"/>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E1:F1"/>
    <mergeCell ref="A2:F2"/>
    <mergeCell ref="A3:A7"/>
    <mergeCell ref="E3:F3"/>
    <mergeCell ref="C4:D4"/>
    <mergeCell ref="C5:F5"/>
    <mergeCell ref="C6:F6"/>
    <mergeCell ref="G6:J6"/>
    <mergeCell ref="C7:F7"/>
  </mergeCells>
  <phoneticPr fontId="5"/>
  <pageMargins left="0.25" right="0.25" top="0.75" bottom="0.75" header="0.3" footer="0.3"/>
  <pageSetup paperSize="9" scale="94" orientation="portrait" blackAndWhite="1" r:id="rId1"/>
  <headerFooter alignWithMargins="0"/>
  <rowBreaks count="1" manualBreakCount="1">
    <brk id="43" max="5"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79998168889431442"/>
  </sheetPr>
  <dimension ref="A1:Y38"/>
  <sheetViews>
    <sheetView view="pageBreakPreview" zoomScale="70" zoomScaleNormal="100" zoomScaleSheetLayoutView="70" workbookViewId="0">
      <selection activeCell="O11" sqref="O11"/>
    </sheetView>
  </sheetViews>
  <sheetFormatPr defaultColWidth="9" defaultRowHeight="13.2" x14ac:dyDescent="0.2"/>
  <cols>
    <col min="1" max="11" width="9.6640625" style="1" customWidth="1"/>
    <col min="12" max="16384" width="9" style="1"/>
  </cols>
  <sheetData>
    <row r="1" spans="1:25" ht="30" customHeight="1" thickBot="1" x14ac:dyDescent="0.25">
      <c r="A1" s="226" t="s">
        <v>0</v>
      </c>
      <c r="B1" s="227"/>
      <c r="C1" s="227"/>
      <c r="D1" s="227"/>
      <c r="E1" s="227"/>
      <c r="F1" s="227"/>
      <c r="G1" s="227"/>
      <c r="H1" s="227"/>
      <c r="I1" s="227"/>
      <c r="J1" s="227"/>
      <c r="K1" s="227"/>
      <c r="L1" s="1" t="s">
        <v>41</v>
      </c>
      <c r="O1" s="158" t="s">
        <v>66</v>
      </c>
      <c r="P1" s="159"/>
      <c r="Q1" s="160"/>
    </row>
    <row r="2" spans="1:25" ht="30" customHeight="1" x14ac:dyDescent="0.2">
      <c r="A2" s="228" t="s">
        <v>23</v>
      </c>
      <c r="B2" s="229"/>
      <c r="C2" s="229"/>
      <c r="D2" s="230" t="s">
        <v>189</v>
      </c>
      <c r="E2" s="231"/>
      <c r="F2" s="231"/>
      <c r="G2" s="231"/>
      <c r="H2" s="231"/>
      <c r="I2" s="231"/>
      <c r="J2" s="231"/>
      <c r="K2" s="232"/>
      <c r="L2" s="1" t="s">
        <v>61</v>
      </c>
    </row>
    <row r="3" spans="1:25" ht="30" customHeight="1" x14ac:dyDescent="0.2">
      <c r="A3" s="191" t="s">
        <v>10</v>
      </c>
      <c r="B3" s="192"/>
      <c r="C3" s="192"/>
      <c r="D3" s="209">
        <f>VLOOKUP($D$2,交通空白!$B$2:$S$18,2,FALSE)</f>
        <v>44860</v>
      </c>
      <c r="E3" s="210"/>
      <c r="F3" s="210"/>
      <c r="G3" s="210"/>
      <c r="H3" s="210"/>
      <c r="I3" s="210"/>
      <c r="J3" s="210"/>
      <c r="K3" s="211"/>
    </row>
    <row r="4" spans="1:25" ht="30" customHeight="1" x14ac:dyDescent="0.2">
      <c r="A4" s="191" t="s">
        <v>1</v>
      </c>
      <c r="B4" s="192"/>
      <c r="C4" s="192"/>
      <c r="D4" s="209"/>
      <c r="E4" s="210"/>
      <c r="F4" s="210"/>
      <c r="G4" s="210"/>
      <c r="H4" s="210"/>
      <c r="I4" s="210"/>
      <c r="J4" s="210"/>
      <c r="K4" s="211"/>
    </row>
    <row r="5" spans="1:25" ht="30" customHeight="1" x14ac:dyDescent="0.2">
      <c r="A5" s="191" t="s">
        <v>34</v>
      </c>
      <c r="B5" s="192"/>
      <c r="C5" s="192"/>
      <c r="D5" s="209">
        <f>VLOOKUP($D$2,交通空白!$B$2:$S$18,4,FALSE)</f>
        <v>45596</v>
      </c>
      <c r="E5" s="210"/>
      <c r="F5" s="210"/>
      <c r="G5" s="210"/>
      <c r="H5" s="210"/>
      <c r="I5" s="210"/>
      <c r="J5" s="210"/>
      <c r="K5" s="211"/>
      <c r="L5" s="1" t="s">
        <v>40</v>
      </c>
    </row>
    <row r="6" spans="1:25" ht="30" customHeight="1" x14ac:dyDescent="0.2">
      <c r="A6" s="191" t="s">
        <v>24</v>
      </c>
      <c r="B6" s="192"/>
      <c r="C6" s="192"/>
      <c r="D6" s="209" t="str">
        <f>VLOOKUP($D$2,交通空白!$B$2:$S$18,5,FALSE)</f>
        <v>一般社団法人　めむろシニアワークセンター</v>
      </c>
      <c r="E6" s="210"/>
      <c r="F6" s="210"/>
      <c r="G6" s="210"/>
      <c r="H6" s="210"/>
      <c r="I6" s="210"/>
      <c r="J6" s="210"/>
      <c r="K6" s="211"/>
    </row>
    <row r="7" spans="1:25" ht="30" customHeight="1" x14ac:dyDescent="0.2">
      <c r="A7" s="191" t="s">
        <v>9</v>
      </c>
      <c r="B7" s="192"/>
      <c r="C7" s="192"/>
      <c r="D7" s="209" t="str">
        <f>VLOOKUP($D$2,交通空白!$B$2:$S$18,6,FALSE)</f>
        <v>金澤　清</v>
      </c>
      <c r="E7" s="210"/>
      <c r="F7" s="210"/>
      <c r="G7" s="210"/>
      <c r="H7" s="210"/>
      <c r="I7" s="210"/>
      <c r="J7" s="210"/>
      <c r="K7" s="211"/>
    </row>
    <row r="8" spans="1:25" ht="30" customHeight="1" x14ac:dyDescent="0.2">
      <c r="A8" s="191" t="s">
        <v>25</v>
      </c>
      <c r="B8" s="192"/>
      <c r="C8" s="192"/>
      <c r="D8" s="209" t="str">
        <f>VLOOKUP($D$2,交通空白!$B$2:$S$18,8,FALSE)</f>
        <v>河西郡芽室町本通８丁目１番地１</v>
      </c>
      <c r="E8" s="210"/>
      <c r="F8" s="210"/>
      <c r="G8" s="210"/>
      <c r="H8" s="210"/>
      <c r="I8" s="210"/>
      <c r="J8" s="210"/>
      <c r="K8" s="211"/>
    </row>
    <row r="9" spans="1:25" ht="30" customHeight="1" x14ac:dyDescent="0.2">
      <c r="A9" s="195" t="s">
        <v>26</v>
      </c>
      <c r="B9" s="212"/>
      <c r="C9" s="168"/>
      <c r="D9" s="214" t="s">
        <v>18</v>
      </c>
      <c r="E9" s="215"/>
      <c r="F9" s="215"/>
      <c r="G9" s="215"/>
      <c r="H9" s="215"/>
      <c r="I9" s="215"/>
      <c r="J9" s="215"/>
      <c r="K9" s="216"/>
    </row>
    <row r="10" spans="1:25" ht="30" customHeight="1" x14ac:dyDescent="0.2">
      <c r="A10" s="196"/>
      <c r="B10" s="213"/>
      <c r="C10" s="170"/>
      <c r="D10" s="214" t="s">
        <v>58</v>
      </c>
      <c r="E10" s="215"/>
      <c r="F10" s="215"/>
      <c r="G10" s="215"/>
      <c r="H10" s="215"/>
      <c r="I10" s="215"/>
      <c r="J10" s="215"/>
      <c r="K10" s="216"/>
    </row>
    <row r="11" spans="1:25" ht="30" customHeight="1" x14ac:dyDescent="0.2">
      <c r="A11" s="206" t="s">
        <v>22</v>
      </c>
      <c r="B11" s="207"/>
      <c r="C11" s="217"/>
      <c r="D11" s="193" t="s">
        <v>11</v>
      </c>
      <c r="E11" s="193"/>
      <c r="F11" s="193" t="s">
        <v>32</v>
      </c>
      <c r="G11" s="193"/>
      <c r="H11" s="193" t="s">
        <v>11</v>
      </c>
      <c r="I11" s="193"/>
      <c r="J11" s="193" t="s">
        <v>32</v>
      </c>
      <c r="K11" s="194"/>
    </row>
    <row r="12" spans="1:25" ht="50.1" customHeight="1" x14ac:dyDescent="0.2">
      <c r="A12" s="218"/>
      <c r="B12" s="219"/>
      <c r="C12" s="220"/>
      <c r="D12" s="224" t="str">
        <f>VLOOKUP($D$2,交通空白!$B$2:$S$18,9,FALSE)</f>
        <v>一般社団法人　めむろシニアワークセンター</v>
      </c>
      <c r="E12" s="224"/>
      <c r="F12" s="225" t="str">
        <f>VLOOKUP($D$2,交通空白!$B$2:$S$18,10,FALSE)</f>
        <v>河西郡芽室町本通８丁目１番地１</v>
      </c>
      <c r="G12" s="225"/>
      <c r="H12" s="224"/>
      <c r="I12" s="224"/>
      <c r="J12" s="193"/>
      <c r="K12" s="194"/>
    </row>
    <row r="13" spans="1:25" ht="50.1" customHeight="1" x14ac:dyDescent="0.2">
      <c r="A13" s="221"/>
      <c r="B13" s="222"/>
      <c r="C13" s="223"/>
      <c r="D13" s="224">
        <f>VLOOKUP($D$2,交通空白!$B$2:$S$18,11,FALSE)</f>
        <v>0</v>
      </c>
      <c r="E13" s="224"/>
      <c r="F13" s="225">
        <f>VLOOKUP($D$2,交通空白!$B$2:$S$18,12,FALSE)</f>
        <v>0</v>
      </c>
      <c r="G13" s="225"/>
      <c r="H13" s="193"/>
      <c r="I13" s="193"/>
      <c r="J13" s="193"/>
      <c r="K13" s="194"/>
      <c r="O13" s="57"/>
      <c r="X13" s="57"/>
    </row>
    <row r="14" spans="1:25" ht="30" customHeight="1" x14ac:dyDescent="0.2">
      <c r="A14" s="206" t="s">
        <v>20</v>
      </c>
      <c r="B14" s="207"/>
      <c r="C14" s="207"/>
      <c r="D14" s="260" t="str">
        <f>VLOOKUP($D$2,交通空白!$B$2:$S$18,15,FALSE)</f>
        <v>芽室町新生区、北伏古区、毛根区、芽室太区、関山区</v>
      </c>
      <c r="E14" s="260"/>
      <c r="F14" s="260"/>
      <c r="G14" s="260"/>
      <c r="H14" s="193"/>
      <c r="I14" s="193"/>
      <c r="J14" s="193"/>
      <c r="K14" s="194"/>
      <c r="O14" s="57"/>
      <c r="X14" s="57"/>
      <c r="Y14"/>
    </row>
    <row r="15" spans="1:25" ht="30" customHeight="1" x14ac:dyDescent="0.2">
      <c r="A15" s="206" t="s">
        <v>21</v>
      </c>
      <c r="B15" s="207"/>
      <c r="C15" s="207"/>
      <c r="D15" s="208" t="str">
        <f>VLOOKUP($D$2,交通空白!$B$2:$S$18,16,FALSE)</f>
        <v>地域住民又は観光旅客その他の当該地域を来訪する者</v>
      </c>
      <c r="E15" s="208"/>
      <c r="F15" s="208"/>
      <c r="G15" s="208"/>
      <c r="H15" s="193"/>
      <c r="I15" s="193"/>
      <c r="J15" s="193"/>
      <c r="K15" s="194"/>
      <c r="O15" s="57"/>
      <c r="X15" s="57"/>
    </row>
    <row r="16" spans="1:25" ht="30" customHeight="1" x14ac:dyDescent="0.2">
      <c r="A16" s="202" t="s">
        <v>31</v>
      </c>
      <c r="B16" s="203"/>
      <c r="C16" s="203"/>
      <c r="D16" s="193" t="s">
        <v>19</v>
      </c>
      <c r="E16" s="193"/>
      <c r="F16" s="193" t="s">
        <v>33</v>
      </c>
      <c r="G16" s="193"/>
      <c r="H16" s="193" t="s">
        <v>19</v>
      </c>
      <c r="I16" s="193"/>
      <c r="J16" s="193" t="s">
        <v>33</v>
      </c>
      <c r="K16" s="194"/>
      <c r="O16" s="57"/>
      <c r="P16"/>
      <c r="X16" s="57"/>
    </row>
    <row r="17" spans="1:24" ht="30" customHeight="1" x14ac:dyDescent="0.2">
      <c r="A17" s="202"/>
      <c r="B17" s="203"/>
      <c r="C17" s="203"/>
      <c r="D17" s="204"/>
      <c r="E17" s="186"/>
      <c r="F17" s="204"/>
      <c r="G17" s="186"/>
      <c r="H17" s="204"/>
      <c r="I17" s="186"/>
      <c r="J17" s="204"/>
      <c r="K17" s="205"/>
      <c r="O17" s="57"/>
      <c r="X17" s="57"/>
    </row>
    <row r="18" spans="1:24" ht="50.1" customHeight="1" x14ac:dyDescent="0.2">
      <c r="A18" s="191" t="s">
        <v>27</v>
      </c>
      <c r="B18" s="192"/>
      <c r="C18" s="192"/>
      <c r="D18" s="193"/>
      <c r="E18" s="193"/>
      <c r="F18" s="193"/>
      <c r="G18" s="193"/>
      <c r="H18" s="193"/>
      <c r="I18" s="193"/>
      <c r="J18" s="193"/>
      <c r="K18" s="194"/>
      <c r="O18" s="57"/>
      <c r="X18" s="57"/>
    </row>
    <row r="19" spans="1:24" ht="14.4" x14ac:dyDescent="0.2">
      <c r="A19" s="195" t="s">
        <v>26</v>
      </c>
      <c r="B19" s="168"/>
      <c r="C19" s="167" t="s">
        <v>28</v>
      </c>
      <c r="D19" s="168"/>
      <c r="E19" s="193" t="s">
        <v>29</v>
      </c>
      <c r="F19" s="200"/>
      <c r="G19" s="200"/>
      <c r="H19" s="200"/>
      <c r="I19" s="200"/>
      <c r="J19" s="200"/>
      <c r="K19" s="201"/>
      <c r="O19" s="57"/>
      <c r="X19" s="57"/>
    </row>
    <row r="20" spans="1:24" ht="14.4" x14ac:dyDescent="0.2">
      <c r="A20" s="196"/>
      <c r="B20" s="170"/>
      <c r="C20" s="169"/>
      <c r="D20" s="170"/>
      <c r="E20" s="13" t="s">
        <v>2</v>
      </c>
      <c r="F20" s="13" t="s">
        <v>4</v>
      </c>
      <c r="G20" s="13" t="s">
        <v>5</v>
      </c>
      <c r="H20" s="12" t="s">
        <v>30</v>
      </c>
      <c r="I20" s="13" t="s">
        <v>6</v>
      </c>
      <c r="J20" s="13" t="s">
        <v>7</v>
      </c>
      <c r="K20" s="14" t="s">
        <v>8</v>
      </c>
    </row>
    <row r="21" spans="1:24" ht="14.25" customHeight="1" x14ac:dyDescent="0.2">
      <c r="A21" s="197"/>
      <c r="B21" s="198"/>
      <c r="C21" s="199"/>
      <c r="D21" s="198"/>
      <c r="E21" s="15" t="s">
        <v>3</v>
      </c>
      <c r="F21" s="15" t="s">
        <v>3</v>
      </c>
      <c r="G21" s="15" t="s">
        <v>3</v>
      </c>
      <c r="H21" s="15" t="s">
        <v>3</v>
      </c>
      <c r="I21" s="15" t="s">
        <v>3</v>
      </c>
      <c r="J21" s="15"/>
      <c r="K21" s="16" t="s">
        <v>3</v>
      </c>
    </row>
    <row r="22" spans="1:24" ht="14.4" x14ac:dyDescent="0.2">
      <c r="A22" s="173" t="s">
        <v>17</v>
      </c>
      <c r="B22" s="174"/>
      <c r="C22" s="179" t="str">
        <f>D12</f>
        <v>一般社団法人　めむろシニアワークセンター</v>
      </c>
      <c r="D22" s="180"/>
      <c r="E22" s="7"/>
      <c r="F22" s="7"/>
      <c r="G22" s="7"/>
      <c r="H22" s="7"/>
      <c r="I22" s="7"/>
      <c r="J22" s="7"/>
      <c r="K22" s="8"/>
    </row>
    <row r="23" spans="1:24" ht="14.4" x14ac:dyDescent="0.2">
      <c r="A23" s="175"/>
      <c r="B23" s="176"/>
      <c r="C23" s="181"/>
      <c r="D23" s="182"/>
      <c r="E23" s="5">
        <f>VLOOKUP($D$2,交通空白!$B$2:$AG$18,19,FALSE)</f>
        <v>0</v>
      </c>
      <c r="F23" s="5">
        <f>VLOOKUP($D$2,交通空白!$B$2:$AG$18,21,FALSE)</f>
        <v>0</v>
      </c>
      <c r="G23" s="5">
        <f>VLOOKUP($D$2,交通空白!$B$2:$AG$18,23,FALSE)</f>
        <v>0</v>
      </c>
      <c r="H23" s="5">
        <f>VLOOKUP($D$2,交通空白!$B$2:$AG$18,25,FALSE)</f>
        <v>0</v>
      </c>
      <c r="I23" s="5">
        <f>VLOOKUP($D$2,交通空白!$B$2:$AG$18,27,FALSE)</f>
        <v>1</v>
      </c>
      <c r="J23" s="5">
        <f>VLOOKUP($D$2,交通空白!$B$2:$AG$18,29,FALSE)</f>
        <v>0</v>
      </c>
      <c r="K23" s="6">
        <f>SUM(E23:J23)</f>
        <v>1</v>
      </c>
    </row>
    <row r="24" spans="1:24" ht="14.4" x14ac:dyDescent="0.2">
      <c r="A24" s="175"/>
      <c r="B24" s="176"/>
      <c r="C24" s="183"/>
      <c r="D24" s="184"/>
      <c r="E24" s="5">
        <f>VLOOKUP($D$2,交通空白!$B$2:$AG$18,20,FALSE)</f>
        <v>0</v>
      </c>
      <c r="F24" s="5">
        <f>VLOOKUP($D$2,交通空白!$B$2:$AG$18,22,FALSE)</f>
        <v>0</v>
      </c>
      <c r="G24" s="5">
        <f>VLOOKUP($D$2,交通空白!$B$2:$AG$18,24,FALSE)</f>
        <v>0</v>
      </c>
      <c r="H24" s="5">
        <f>VLOOKUP($D$2,交通空白!$B$2:$AG$18,26,FALSE)</f>
        <v>0</v>
      </c>
      <c r="I24" s="5">
        <f>VLOOKUP($D$2,交通空白!$B$2:$AG$18,28,FALSE)</f>
        <v>0</v>
      </c>
      <c r="J24" s="9"/>
      <c r="K24" s="18">
        <f>SUM(E24:I24)</f>
        <v>0</v>
      </c>
    </row>
    <row r="25" spans="1:24" ht="14.4" x14ac:dyDescent="0.2">
      <c r="A25" s="175"/>
      <c r="B25" s="176"/>
      <c r="C25" s="179">
        <f>D13</f>
        <v>0</v>
      </c>
      <c r="D25" s="180"/>
      <c r="E25" s="7"/>
      <c r="F25" s="7"/>
      <c r="G25" s="7"/>
      <c r="H25" s="7"/>
      <c r="I25" s="7"/>
      <c r="J25" s="7"/>
      <c r="K25" s="8"/>
    </row>
    <row r="26" spans="1:24" ht="14.4" x14ac:dyDescent="0.2">
      <c r="A26" s="175"/>
      <c r="B26" s="176"/>
      <c r="C26" s="181"/>
      <c r="D26" s="182"/>
      <c r="E26" s="5"/>
      <c r="F26" s="5"/>
      <c r="G26" s="5"/>
      <c r="H26" s="5"/>
      <c r="I26" s="5"/>
      <c r="J26" s="5"/>
      <c r="K26" s="6">
        <f>SUM(E26:J26)</f>
        <v>0</v>
      </c>
    </row>
    <row r="27" spans="1:24" ht="14.4" x14ac:dyDescent="0.2">
      <c r="A27" s="177"/>
      <c r="B27" s="178"/>
      <c r="C27" s="183"/>
      <c r="D27" s="184"/>
      <c r="E27" s="17"/>
      <c r="F27" s="17"/>
      <c r="G27" s="17"/>
      <c r="H27" s="17"/>
      <c r="I27" s="17"/>
      <c r="J27" s="9"/>
      <c r="K27" s="18">
        <f>SUM(E27:I27)</f>
        <v>0</v>
      </c>
    </row>
    <row r="28" spans="1:24" ht="14.4" x14ac:dyDescent="0.2">
      <c r="A28" s="185"/>
      <c r="B28" s="186"/>
      <c r="C28" s="179"/>
      <c r="D28" s="180"/>
      <c r="E28" s="7"/>
      <c r="F28" s="7"/>
      <c r="G28" s="7"/>
      <c r="H28" s="7"/>
      <c r="I28" s="7"/>
      <c r="J28" s="7"/>
      <c r="K28" s="8"/>
    </row>
    <row r="29" spans="1:24" ht="14.4" x14ac:dyDescent="0.2">
      <c r="A29" s="187"/>
      <c r="B29" s="188"/>
      <c r="C29" s="181"/>
      <c r="D29" s="182"/>
      <c r="E29" s="5"/>
      <c r="F29" s="5"/>
      <c r="G29" s="5"/>
      <c r="H29" s="5"/>
      <c r="I29" s="5"/>
      <c r="J29" s="5"/>
      <c r="K29" s="6">
        <f>SUM(E29:J29)</f>
        <v>0</v>
      </c>
    </row>
    <row r="30" spans="1:24" ht="14.4" x14ac:dyDescent="0.2">
      <c r="A30" s="187"/>
      <c r="B30" s="188"/>
      <c r="C30" s="183"/>
      <c r="D30" s="184"/>
      <c r="E30" s="17"/>
      <c r="F30" s="17"/>
      <c r="G30" s="17"/>
      <c r="H30" s="17"/>
      <c r="I30" s="17"/>
      <c r="J30" s="9"/>
      <c r="K30" s="18">
        <f>SUM(E30:I30)</f>
        <v>0</v>
      </c>
      <c r="L30" s="3"/>
      <c r="M30" s="11"/>
    </row>
    <row r="31" spans="1:24" ht="14.4" x14ac:dyDescent="0.2">
      <c r="A31" s="187"/>
      <c r="B31" s="188"/>
      <c r="C31" s="179"/>
      <c r="D31" s="180"/>
      <c r="E31" s="7"/>
      <c r="F31" s="7"/>
      <c r="G31" s="7"/>
      <c r="H31" s="7"/>
      <c r="I31" s="7"/>
      <c r="J31" s="7"/>
      <c r="K31" s="8"/>
      <c r="M31" s="11"/>
    </row>
    <row r="32" spans="1:24" ht="14.4" x14ac:dyDescent="0.2">
      <c r="A32" s="187"/>
      <c r="B32" s="188"/>
      <c r="C32" s="181"/>
      <c r="D32" s="182"/>
      <c r="E32" s="5"/>
      <c r="F32" s="5"/>
      <c r="G32" s="5"/>
      <c r="H32" s="5"/>
      <c r="I32" s="5"/>
      <c r="J32" s="5"/>
      <c r="K32" s="6">
        <f>SUM(E32:J32)</f>
        <v>0</v>
      </c>
    </row>
    <row r="33" spans="1:11" ht="14.4" x14ac:dyDescent="0.2">
      <c r="A33" s="189"/>
      <c r="B33" s="190"/>
      <c r="C33" s="183"/>
      <c r="D33" s="184"/>
      <c r="E33" s="17"/>
      <c r="F33" s="17"/>
      <c r="G33" s="17"/>
      <c r="H33" s="17"/>
      <c r="I33" s="17"/>
      <c r="J33" s="9"/>
      <c r="K33" s="18">
        <f>SUM(E33:I33)</f>
        <v>0</v>
      </c>
    </row>
    <row r="34" spans="1:11" ht="14.4" x14ac:dyDescent="0.2">
      <c r="A34" s="161"/>
      <c r="B34" s="162"/>
      <c r="C34" s="167" t="s">
        <v>12</v>
      </c>
      <c r="D34" s="168"/>
      <c r="E34" s="7"/>
      <c r="F34" s="7"/>
      <c r="G34" s="7"/>
      <c r="H34" s="7"/>
      <c r="I34" s="7"/>
      <c r="J34" s="7"/>
      <c r="K34" s="8"/>
    </row>
    <row r="35" spans="1:11" ht="14.4" x14ac:dyDescent="0.2">
      <c r="A35" s="163"/>
      <c r="B35" s="164"/>
      <c r="C35" s="169"/>
      <c r="D35" s="170"/>
      <c r="E35" s="5">
        <f t="shared" ref="E35:J35" si="0">SUM(E23+E26+E29+E32)</f>
        <v>0</v>
      </c>
      <c r="F35" s="5">
        <f t="shared" si="0"/>
        <v>0</v>
      </c>
      <c r="G35" s="5">
        <f t="shared" si="0"/>
        <v>0</v>
      </c>
      <c r="H35" s="5">
        <f t="shared" si="0"/>
        <v>0</v>
      </c>
      <c r="I35" s="5">
        <f t="shared" si="0"/>
        <v>1</v>
      </c>
      <c r="J35" s="5">
        <f t="shared" si="0"/>
        <v>0</v>
      </c>
      <c r="K35" s="6">
        <f>SUM(E35:J35)</f>
        <v>1</v>
      </c>
    </row>
    <row r="36" spans="1:11" ht="15" thickBot="1" x14ac:dyDescent="0.25">
      <c r="A36" s="165"/>
      <c r="B36" s="166"/>
      <c r="C36" s="171"/>
      <c r="D36" s="172"/>
      <c r="E36" s="19">
        <f>SUM(E24+E27+E30+E33)</f>
        <v>0</v>
      </c>
      <c r="F36" s="19">
        <f>SUM(F24+F27+F30+F33)</f>
        <v>0</v>
      </c>
      <c r="G36" s="19">
        <f>SUM(G24+G27+G30+G33)</f>
        <v>0</v>
      </c>
      <c r="H36" s="19">
        <f>SUM(H24+H27+H30+H33)</f>
        <v>0</v>
      </c>
      <c r="I36" s="19">
        <f>SUM(I24+I27+I30+I33)</f>
        <v>0</v>
      </c>
      <c r="J36" s="10"/>
      <c r="K36" s="20">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allowBlank="1" showInputMessage="1" sqref="D2:K2" xr:uid="{00000000-0002-0000-0E00-000000000000}"/>
    <dataValidation type="list" allowBlank="1" showInputMessage="1" sqref="A22:B33" xr:uid="{00000000-0002-0000-0E00-000001000000}">
      <formula1>"交通空白地有償運送,福祉有償運送"</formula1>
    </dataValidation>
    <dataValidation type="list" allowBlank="1" showInputMessage="1" sqref="D10" xr:uid="{00000000-0002-0000-0E00-000002000000}">
      <formula1>"○"</formula1>
    </dataValidation>
  </dataValidations>
  <hyperlinks>
    <hyperlink ref="O1:Q1" location="交通空白!A1" display="目次へ" xr:uid="{00000000-0004-0000-0E00-000000000000}"/>
  </hyperlinks>
  <pageMargins left="0.25" right="0.25" top="0.75" bottom="0.75" header="0.3" footer="0.3"/>
  <pageSetup paperSize="9" scale="9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8"/>
  <sheetViews>
    <sheetView view="pageBreakPreview" zoomScale="70" zoomScaleNormal="100" zoomScaleSheetLayoutView="70" workbookViewId="0">
      <selection activeCell="D5" sqref="D5:K5"/>
    </sheetView>
  </sheetViews>
  <sheetFormatPr defaultColWidth="9" defaultRowHeight="13.2" x14ac:dyDescent="0.2"/>
  <cols>
    <col min="1" max="11" width="9.6640625" style="1" customWidth="1"/>
    <col min="12" max="16384" width="9" style="1"/>
  </cols>
  <sheetData>
    <row r="1" spans="1:25" ht="30" customHeight="1" thickBot="1" x14ac:dyDescent="0.25">
      <c r="A1" s="226" t="s">
        <v>0</v>
      </c>
      <c r="B1" s="227"/>
      <c r="C1" s="227"/>
      <c r="D1" s="227"/>
      <c r="E1" s="227"/>
      <c r="F1" s="227"/>
      <c r="G1" s="227"/>
      <c r="H1" s="227"/>
      <c r="I1" s="227"/>
      <c r="J1" s="227"/>
      <c r="K1" s="227"/>
      <c r="L1" s="1" t="s">
        <v>41</v>
      </c>
      <c r="O1" s="158" t="s">
        <v>66</v>
      </c>
      <c r="P1" s="159"/>
      <c r="Q1" s="160"/>
    </row>
    <row r="2" spans="1:25" ht="30" customHeight="1" x14ac:dyDescent="0.2">
      <c r="A2" s="228" t="s">
        <v>23</v>
      </c>
      <c r="B2" s="229"/>
      <c r="C2" s="229"/>
      <c r="D2" s="230"/>
      <c r="E2" s="231"/>
      <c r="F2" s="231"/>
      <c r="G2" s="231"/>
      <c r="H2" s="231"/>
      <c r="I2" s="231"/>
      <c r="J2" s="231"/>
      <c r="K2" s="232"/>
      <c r="L2" s="1" t="s">
        <v>61</v>
      </c>
    </row>
    <row r="3" spans="1:25" ht="30" customHeight="1" x14ac:dyDescent="0.2">
      <c r="A3" s="191" t="s">
        <v>10</v>
      </c>
      <c r="B3" s="192"/>
      <c r="C3" s="192"/>
      <c r="D3" s="209" t="e">
        <f>VLOOKUP($D$2,交通空白!$B$2:$S$18,2,FALSE)</f>
        <v>#N/A</v>
      </c>
      <c r="E3" s="210"/>
      <c r="F3" s="210"/>
      <c r="G3" s="210"/>
      <c r="H3" s="210"/>
      <c r="I3" s="210"/>
      <c r="J3" s="210"/>
      <c r="K3" s="211"/>
    </row>
    <row r="4" spans="1:25" ht="30" customHeight="1" x14ac:dyDescent="0.2">
      <c r="A4" s="191" t="s">
        <v>1</v>
      </c>
      <c r="B4" s="192"/>
      <c r="C4" s="192"/>
      <c r="D4" s="209" t="e">
        <f>VLOOKUP($D$2,交通空白!$B$2:$S$18,3,FALSE)</f>
        <v>#N/A</v>
      </c>
      <c r="E4" s="210"/>
      <c r="F4" s="210"/>
      <c r="G4" s="210"/>
      <c r="H4" s="210"/>
      <c r="I4" s="210"/>
      <c r="J4" s="210"/>
      <c r="K4" s="211"/>
    </row>
    <row r="5" spans="1:25" ht="30" customHeight="1" x14ac:dyDescent="0.2">
      <c r="A5" s="191" t="s">
        <v>34</v>
      </c>
      <c r="B5" s="192"/>
      <c r="C5" s="192"/>
      <c r="D5" s="209" t="e">
        <f>VLOOKUP($D$2,交通空白!$B$2:$S$18,4,FALSE)</f>
        <v>#N/A</v>
      </c>
      <c r="E5" s="210"/>
      <c r="F5" s="210"/>
      <c r="G5" s="210"/>
      <c r="H5" s="210"/>
      <c r="I5" s="210"/>
      <c r="J5" s="210"/>
      <c r="K5" s="211"/>
      <c r="L5" s="1" t="s">
        <v>40</v>
      </c>
    </row>
    <row r="6" spans="1:25" ht="30" customHeight="1" x14ac:dyDescent="0.2">
      <c r="A6" s="191" t="s">
        <v>24</v>
      </c>
      <c r="B6" s="192"/>
      <c r="C6" s="192"/>
      <c r="D6" s="209" t="e">
        <f>VLOOKUP($D$2,交通空白!$B$2:$S$18,5,FALSE)</f>
        <v>#N/A</v>
      </c>
      <c r="E6" s="210"/>
      <c r="F6" s="210"/>
      <c r="G6" s="210"/>
      <c r="H6" s="210"/>
      <c r="I6" s="210"/>
      <c r="J6" s="210"/>
      <c r="K6" s="211"/>
    </row>
    <row r="7" spans="1:25" ht="30" customHeight="1" x14ac:dyDescent="0.2">
      <c r="A7" s="191" t="s">
        <v>9</v>
      </c>
      <c r="B7" s="192"/>
      <c r="C7" s="192"/>
      <c r="D7" s="209" t="e">
        <f>VLOOKUP($D$2,交通空白!$B$2:$S$18,6,FALSE)</f>
        <v>#N/A</v>
      </c>
      <c r="E7" s="210"/>
      <c r="F7" s="210"/>
      <c r="G7" s="210"/>
      <c r="H7" s="210"/>
      <c r="I7" s="210"/>
      <c r="J7" s="210"/>
      <c r="K7" s="211"/>
    </row>
    <row r="8" spans="1:25" ht="30" customHeight="1" x14ac:dyDescent="0.2">
      <c r="A8" s="191" t="s">
        <v>25</v>
      </c>
      <c r="B8" s="192"/>
      <c r="C8" s="192"/>
      <c r="D8" s="209" t="e">
        <f>VLOOKUP($D$2,交通空白!$B$2:$S$18,8,FALSE)</f>
        <v>#N/A</v>
      </c>
      <c r="E8" s="210"/>
      <c r="F8" s="210"/>
      <c r="G8" s="210"/>
      <c r="H8" s="210"/>
      <c r="I8" s="210"/>
      <c r="J8" s="210"/>
      <c r="K8" s="211"/>
    </row>
    <row r="9" spans="1:25" ht="30" customHeight="1" x14ac:dyDescent="0.2">
      <c r="A9" s="195" t="s">
        <v>26</v>
      </c>
      <c r="B9" s="212"/>
      <c r="C9" s="168"/>
      <c r="D9" s="214" t="s">
        <v>18</v>
      </c>
      <c r="E9" s="215"/>
      <c r="F9" s="215"/>
      <c r="G9" s="215"/>
      <c r="H9" s="215"/>
      <c r="I9" s="215"/>
      <c r="J9" s="215"/>
      <c r="K9" s="216"/>
    </row>
    <row r="10" spans="1:25" ht="30" customHeight="1" x14ac:dyDescent="0.2">
      <c r="A10" s="196"/>
      <c r="B10" s="213"/>
      <c r="C10" s="170"/>
      <c r="D10" s="214" t="s">
        <v>58</v>
      </c>
      <c r="E10" s="215"/>
      <c r="F10" s="215"/>
      <c r="G10" s="215"/>
      <c r="H10" s="215"/>
      <c r="I10" s="215"/>
      <c r="J10" s="215"/>
      <c r="K10" s="216"/>
    </row>
    <row r="11" spans="1:25" ht="30" customHeight="1" x14ac:dyDescent="0.2">
      <c r="A11" s="206" t="s">
        <v>22</v>
      </c>
      <c r="B11" s="207"/>
      <c r="C11" s="217"/>
      <c r="D11" s="193" t="s">
        <v>11</v>
      </c>
      <c r="E11" s="193"/>
      <c r="F11" s="193" t="s">
        <v>32</v>
      </c>
      <c r="G11" s="193"/>
      <c r="H11" s="193" t="s">
        <v>11</v>
      </c>
      <c r="I11" s="193"/>
      <c r="J11" s="193" t="s">
        <v>32</v>
      </c>
      <c r="K11" s="194"/>
    </row>
    <row r="12" spans="1:25" ht="50.1" customHeight="1" x14ac:dyDescent="0.2">
      <c r="A12" s="218"/>
      <c r="B12" s="219"/>
      <c r="C12" s="220"/>
      <c r="D12" s="224" t="e">
        <f>VLOOKUP($D$2,交通空白!$B$2:$S$18,9,FALSE)</f>
        <v>#N/A</v>
      </c>
      <c r="E12" s="224"/>
      <c r="F12" s="225" t="e">
        <f>VLOOKUP($D$2,交通空白!$B$2:$S$18,10,FALSE)</f>
        <v>#N/A</v>
      </c>
      <c r="G12" s="225"/>
      <c r="H12" s="224"/>
      <c r="I12" s="224"/>
      <c r="J12" s="193"/>
      <c r="K12" s="194"/>
    </row>
    <row r="13" spans="1:25" ht="50.1" customHeight="1" x14ac:dyDescent="0.2">
      <c r="A13" s="221"/>
      <c r="B13" s="222"/>
      <c r="C13" s="223"/>
      <c r="D13" s="224" t="e">
        <f>VLOOKUP($D$2,交通空白!$B$2:$S$18,11,FALSE)</f>
        <v>#N/A</v>
      </c>
      <c r="E13" s="224"/>
      <c r="F13" s="225" t="e">
        <f>VLOOKUP($D$2,交通空白!$B$2:$S$18,12,FALSE)</f>
        <v>#N/A</v>
      </c>
      <c r="G13" s="225"/>
      <c r="H13" s="193"/>
      <c r="I13" s="193"/>
      <c r="J13" s="193"/>
      <c r="K13" s="194"/>
      <c r="O13" s="57"/>
      <c r="X13" s="57"/>
    </row>
    <row r="14" spans="1:25" ht="30" customHeight="1" x14ac:dyDescent="0.2">
      <c r="A14" s="206" t="s">
        <v>20</v>
      </c>
      <c r="B14" s="207"/>
      <c r="C14" s="207"/>
      <c r="D14" s="193" t="e">
        <f>VLOOKUP($D$2,交通空白!$B$2:$S$18,15,FALSE)</f>
        <v>#N/A</v>
      </c>
      <c r="E14" s="193"/>
      <c r="F14" s="193"/>
      <c r="G14" s="193"/>
      <c r="H14" s="193"/>
      <c r="I14" s="193"/>
      <c r="J14" s="193"/>
      <c r="K14" s="194"/>
      <c r="O14" s="57"/>
      <c r="X14" s="57"/>
      <c r="Y14"/>
    </row>
    <row r="15" spans="1:25" ht="30" customHeight="1" x14ac:dyDescent="0.2">
      <c r="A15" s="206" t="s">
        <v>21</v>
      </c>
      <c r="B15" s="207"/>
      <c r="C15" s="207"/>
      <c r="D15" s="208" t="e">
        <f>VLOOKUP($D$2,交通空白!$B$2:$S$18,16,FALSE)</f>
        <v>#N/A</v>
      </c>
      <c r="E15" s="208"/>
      <c r="F15" s="208"/>
      <c r="G15" s="208"/>
      <c r="H15" s="193"/>
      <c r="I15" s="193"/>
      <c r="J15" s="193"/>
      <c r="K15" s="194"/>
      <c r="O15" s="57"/>
      <c r="X15" s="57"/>
    </row>
    <row r="16" spans="1:25" ht="30" customHeight="1" x14ac:dyDescent="0.2">
      <c r="A16" s="202" t="s">
        <v>31</v>
      </c>
      <c r="B16" s="203"/>
      <c r="C16" s="203"/>
      <c r="D16" s="193" t="s">
        <v>19</v>
      </c>
      <c r="E16" s="193"/>
      <c r="F16" s="193" t="s">
        <v>33</v>
      </c>
      <c r="G16" s="193"/>
      <c r="H16" s="193" t="s">
        <v>19</v>
      </c>
      <c r="I16" s="193"/>
      <c r="J16" s="193" t="s">
        <v>33</v>
      </c>
      <c r="K16" s="194"/>
      <c r="O16" s="57"/>
      <c r="P16"/>
      <c r="X16" s="57"/>
    </row>
    <row r="17" spans="1:24" ht="30" customHeight="1" x14ac:dyDescent="0.2">
      <c r="A17" s="202"/>
      <c r="B17" s="203"/>
      <c r="C17" s="203"/>
      <c r="D17" s="204"/>
      <c r="E17" s="186"/>
      <c r="F17" s="204"/>
      <c r="G17" s="186"/>
      <c r="H17" s="204"/>
      <c r="I17" s="186"/>
      <c r="J17" s="204"/>
      <c r="K17" s="205"/>
      <c r="O17" s="57"/>
      <c r="X17" s="57"/>
    </row>
    <row r="18" spans="1:24" ht="50.1" customHeight="1" x14ac:dyDescent="0.2">
      <c r="A18" s="191" t="s">
        <v>27</v>
      </c>
      <c r="B18" s="192"/>
      <c r="C18" s="192"/>
      <c r="D18" s="193"/>
      <c r="E18" s="193"/>
      <c r="F18" s="193"/>
      <c r="G18" s="193"/>
      <c r="H18" s="193"/>
      <c r="I18" s="193"/>
      <c r="J18" s="193"/>
      <c r="K18" s="194"/>
      <c r="O18" s="57"/>
      <c r="X18" s="57"/>
    </row>
    <row r="19" spans="1:24" ht="14.4" x14ac:dyDescent="0.2">
      <c r="A19" s="195" t="s">
        <v>26</v>
      </c>
      <c r="B19" s="168"/>
      <c r="C19" s="167" t="s">
        <v>28</v>
      </c>
      <c r="D19" s="168"/>
      <c r="E19" s="193" t="s">
        <v>29</v>
      </c>
      <c r="F19" s="200"/>
      <c r="G19" s="200"/>
      <c r="H19" s="200"/>
      <c r="I19" s="200"/>
      <c r="J19" s="200"/>
      <c r="K19" s="201"/>
      <c r="O19" s="57"/>
      <c r="X19" s="57"/>
    </row>
    <row r="20" spans="1:24" ht="14.4" x14ac:dyDescent="0.2">
      <c r="A20" s="196"/>
      <c r="B20" s="170"/>
      <c r="C20" s="169"/>
      <c r="D20" s="170"/>
      <c r="E20" s="13" t="s">
        <v>2</v>
      </c>
      <c r="F20" s="13" t="s">
        <v>4</v>
      </c>
      <c r="G20" s="13" t="s">
        <v>5</v>
      </c>
      <c r="H20" s="12" t="s">
        <v>30</v>
      </c>
      <c r="I20" s="13" t="s">
        <v>6</v>
      </c>
      <c r="J20" s="13" t="s">
        <v>7</v>
      </c>
      <c r="K20" s="14" t="s">
        <v>8</v>
      </c>
    </row>
    <row r="21" spans="1:24" ht="14.25" customHeight="1" x14ac:dyDescent="0.2">
      <c r="A21" s="197"/>
      <c r="B21" s="198"/>
      <c r="C21" s="199"/>
      <c r="D21" s="198"/>
      <c r="E21" s="15" t="s">
        <v>3</v>
      </c>
      <c r="F21" s="15" t="s">
        <v>3</v>
      </c>
      <c r="G21" s="15" t="s">
        <v>3</v>
      </c>
      <c r="H21" s="15" t="s">
        <v>3</v>
      </c>
      <c r="I21" s="15" t="s">
        <v>3</v>
      </c>
      <c r="J21" s="15"/>
      <c r="K21" s="16" t="s">
        <v>3</v>
      </c>
    </row>
    <row r="22" spans="1:24" ht="14.4" x14ac:dyDescent="0.2">
      <c r="A22" s="173" t="s">
        <v>17</v>
      </c>
      <c r="B22" s="174"/>
      <c r="C22" s="179" t="e">
        <f>D12</f>
        <v>#N/A</v>
      </c>
      <c r="D22" s="180"/>
      <c r="E22" s="7"/>
      <c r="F22" s="7"/>
      <c r="G22" s="7"/>
      <c r="H22" s="7"/>
      <c r="I22" s="7"/>
      <c r="J22" s="7"/>
      <c r="K22" s="8"/>
    </row>
    <row r="23" spans="1:24" ht="14.4" x14ac:dyDescent="0.2">
      <c r="A23" s="175"/>
      <c r="B23" s="176"/>
      <c r="C23" s="181"/>
      <c r="D23" s="182"/>
      <c r="E23" s="5" t="e">
        <f>VLOOKUP($D$2,交通空白!$B$2:$AG$18,19,FALSE)</f>
        <v>#N/A</v>
      </c>
      <c r="F23" s="5" t="e">
        <f>VLOOKUP($D$2,交通空白!$B$2:$AG$18,21,FALSE)</f>
        <v>#N/A</v>
      </c>
      <c r="G23" s="5" t="e">
        <f>VLOOKUP($D$2,交通空白!$B$2:$AG$18,23,FALSE)</f>
        <v>#N/A</v>
      </c>
      <c r="H23" s="5" t="e">
        <f>VLOOKUP($D$2,交通空白!$B$2:$AG$18,25,FALSE)</f>
        <v>#N/A</v>
      </c>
      <c r="I23" s="5" t="e">
        <f>VLOOKUP($D$2,交通空白!$B$2:$AG$18,27,FALSE)</f>
        <v>#N/A</v>
      </c>
      <c r="J23" s="5" t="e">
        <f>VLOOKUP($D$2,交通空白!$B$2:$AG$18,29,FALSE)</f>
        <v>#N/A</v>
      </c>
      <c r="K23" s="6" t="e">
        <f>SUM(E23:J23)</f>
        <v>#N/A</v>
      </c>
    </row>
    <row r="24" spans="1:24" ht="14.4" x14ac:dyDescent="0.2">
      <c r="A24" s="175"/>
      <c r="B24" s="176"/>
      <c r="C24" s="183"/>
      <c r="D24" s="184"/>
      <c r="E24" s="5" t="e">
        <f>VLOOKUP($D$2,交通空白!$B$2:$AG$18,20,FALSE)</f>
        <v>#N/A</v>
      </c>
      <c r="F24" s="5" t="e">
        <f>VLOOKUP($D$2,交通空白!$B$2:$AG$18,22,FALSE)</f>
        <v>#N/A</v>
      </c>
      <c r="G24" s="5" t="e">
        <f>VLOOKUP($D$2,交通空白!$B$2:$AG$18,24,FALSE)</f>
        <v>#N/A</v>
      </c>
      <c r="H24" s="5" t="e">
        <f>VLOOKUP($D$2,交通空白!$B$2:$AG$18,26,FALSE)</f>
        <v>#N/A</v>
      </c>
      <c r="I24" s="5" t="e">
        <f>VLOOKUP($D$2,交通空白!$B$2:$AG$18,28,FALSE)</f>
        <v>#N/A</v>
      </c>
      <c r="J24" s="9"/>
      <c r="K24" s="18" t="e">
        <f>SUM(E24:I24)</f>
        <v>#N/A</v>
      </c>
    </row>
    <row r="25" spans="1:24" ht="14.4" x14ac:dyDescent="0.2">
      <c r="A25" s="175"/>
      <c r="B25" s="176"/>
      <c r="C25" s="179" t="e">
        <f>D13</f>
        <v>#N/A</v>
      </c>
      <c r="D25" s="180"/>
      <c r="E25" s="7"/>
      <c r="F25" s="7"/>
      <c r="G25" s="7"/>
      <c r="H25" s="7"/>
      <c r="I25" s="7"/>
      <c r="J25" s="7"/>
      <c r="K25" s="8"/>
    </row>
    <row r="26" spans="1:24" ht="14.4" x14ac:dyDescent="0.2">
      <c r="A26" s="175"/>
      <c r="B26" s="176"/>
      <c r="C26" s="181"/>
      <c r="D26" s="182"/>
      <c r="E26" s="5"/>
      <c r="F26" s="5"/>
      <c r="G26" s="5"/>
      <c r="H26" s="5"/>
      <c r="I26" s="5"/>
      <c r="J26" s="5"/>
      <c r="K26" s="6">
        <f>SUM(E26:J26)</f>
        <v>0</v>
      </c>
    </row>
    <row r="27" spans="1:24" ht="14.4" x14ac:dyDescent="0.2">
      <c r="A27" s="177"/>
      <c r="B27" s="178"/>
      <c r="C27" s="183"/>
      <c r="D27" s="184"/>
      <c r="E27" s="17"/>
      <c r="F27" s="17"/>
      <c r="G27" s="17"/>
      <c r="H27" s="17"/>
      <c r="I27" s="17"/>
      <c r="J27" s="9"/>
      <c r="K27" s="18">
        <f>SUM(E27:I27)</f>
        <v>0</v>
      </c>
    </row>
    <row r="28" spans="1:24" ht="14.4" x14ac:dyDescent="0.2">
      <c r="A28" s="185"/>
      <c r="B28" s="186"/>
      <c r="C28" s="179"/>
      <c r="D28" s="180"/>
      <c r="E28" s="7"/>
      <c r="F28" s="7"/>
      <c r="G28" s="7"/>
      <c r="H28" s="7"/>
      <c r="I28" s="7"/>
      <c r="J28" s="7"/>
      <c r="K28" s="8"/>
    </row>
    <row r="29" spans="1:24" ht="14.4" x14ac:dyDescent="0.2">
      <c r="A29" s="187"/>
      <c r="B29" s="188"/>
      <c r="C29" s="181"/>
      <c r="D29" s="182"/>
      <c r="E29" s="5"/>
      <c r="F29" s="5"/>
      <c r="G29" s="5"/>
      <c r="H29" s="5"/>
      <c r="I29" s="5"/>
      <c r="J29" s="5"/>
      <c r="K29" s="6">
        <f>SUM(E29:J29)</f>
        <v>0</v>
      </c>
    </row>
    <row r="30" spans="1:24" ht="14.4" x14ac:dyDescent="0.2">
      <c r="A30" s="187"/>
      <c r="B30" s="188"/>
      <c r="C30" s="183"/>
      <c r="D30" s="184"/>
      <c r="E30" s="17"/>
      <c r="F30" s="17"/>
      <c r="G30" s="17"/>
      <c r="H30" s="17"/>
      <c r="I30" s="17"/>
      <c r="J30" s="9"/>
      <c r="K30" s="18">
        <f>SUM(E30:I30)</f>
        <v>0</v>
      </c>
      <c r="L30" s="3"/>
      <c r="M30" s="11"/>
    </row>
    <row r="31" spans="1:24" ht="14.4" x14ac:dyDescent="0.2">
      <c r="A31" s="187"/>
      <c r="B31" s="188"/>
      <c r="C31" s="179"/>
      <c r="D31" s="180"/>
      <c r="E31" s="7"/>
      <c r="F31" s="7"/>
      <c r="G31" s="7"/>
      <c r="H31" s="7"/>
      <c r="I31" s="7"/>
      <c r="J31" s="7"/>
      <c r="K31" s="8"/>
      <c r="M31" s="11"/>
    </row>
    <row r="32" spans="1:24" ht="14.4" x14ac:dyDescent="0.2">
      <c r="A32" s="187"/>
      <c r="B32" s="188"/>
      <c r="C32" s="181"/>
      <c r="D32" s="182"/>
      <c r="E32" s="5"/>
      <c r="F32" s="5"/>
      <c r="G32" s="5"/>
      <c r="H32" s="5"/>
      <c r="I32" s="5"/>
      <c r="J32" s="5"/>
      <c r="K32" s="6">
        <f>SUM(E32:J32)</f>
        <v>0</v>
      </c>
    </row>
    <row r="33" spans="1:11" ht="14.4" x14ac:dyDescent="0.2">
      <c r="A33" s="189"/>
      <c r="B33" s="190"/>
      <c r="C33" s="183"/>
      <c r="D33" s="184"/>
      <c r="E33" s="17"/>
      <c r="F33" s="17"/>
      <c r="G33" s="17"/>
      <c r="H33" s="17"/>
      <c r="I33" s="17"/>
      <c r="J33" s="9"/>
      <c r="K33" s="18">
        <f>SUM(E33:I33)</f>
        <v>0</v>
      </c>
    </row>
    <row r="34" spans="1:11" ht="14.4" x14ac:dyDescent="0.2">
      <c r="A34" s="161"/>
      <c r="B34" s="162"/>
      <c r="C34" s="167" t="s">
        <v>12</v>
      </c>
      <c r="D34" s="168"/>
      <c r="E34" s="7"/>
      <c r="F34" s="7"/>
      <c r="G34" s="7"/>
      <c r="H34" s="7"/>
      <c r="I34" s="7"/>
      <c r="J34" s="7"/>
      <c r="K34" s="8"/>
    </row>
    <row r="35" spans="1:11" ht="14.4" x14ac:dyDescent="0.2">
      <c r="A35" s="163"/>
      <c r="B35" s="164"/>
      <c r="C35" s="169"/>
      <c r="D35" s="170"/>
      <c r="E35" s="5" t="e">
        <f t="shared" ref="E35:J35" si="0">SUM(E23+E26+E29+E32)</f>
        <v>#N/A</v>
      </c>
      <c r="F35" s="5" t="e">
        <f t="shared" si="0"/>
        <v>#N/A</v>
      </c>
      <c r="G35" s="5" t="e">
        <f t="shared" si="0"/>
        <v>#N/A</v>
      </c>
      <c r="H35" s="5" t="e">
        <f t="shared" si="0"/>
        <v>#N/A</v>
      </c>
      <c r="I35" s="5" t="e">
        <f t="shared" si="0"/>
        <v>#N/A</v>
      </c>
      <c r="J35" s="5" t="e">
        <f t="shared" si="0"/>
        <v>#N/A</v>
      </c>
      <c r="K35" s="6" t="e">
        <f>SUM(E35:J35)</f>
        <v>#N/A</v>
      </c>
    </row>
    <row r="36" spans="1:11" ht="15" thickBot="1" x14ac:dyDescent="0.25">
      <c r="A36" s="165"/>
      <c r="B36" s="166"/>
      <c r="C36" s="171"/>
      <c r="D36" s="172"/>
      <c r="E36" s="19" t="e">
        <f>SUM(E24+E27+E30+E33)</f>
        <v>#N/A</v>
      </c>
      <c r="F36" s="19" t="e">
        <f>SUM(F24+F27+F30+F33)</f>
        <v>#N/A</v>
      </c>
      <c r="G36" s="19" t="e">
        <f>SUM(G24+G27+G30+G33)</f>
        <v>#N/A</v>
      </c>
      <c r="H36" s="19" t="e">
        <f>SUM(H24+H27+H30+H33)</f>
        <v>#N/A</v>
      </c>
      <c r="I36" s="19" t="e">
        <f>SUM(I24+I27+I30+I33)</f>
        <v>#N/A</v>
      </c>
      <c r="J36" s="10"/>
      <c r="K36" s="20" t="e">
        <f>SUM(E36:I36)</f>
        <v>#N/A</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type="list" allowBlank="1" showInputMessage="1" sqref="D10" xr:uid="{00000000-0002-0000-0100-000000000000}">
      <formula1>"○"</formula1>
    </dataValidation>
    <dataValidation type="list" allowBlank="1" showInputMessage="1" sqref="A22:B33" xr:uid="{00000000-0002-0000-0100-000001000000}">
      <formula1>"交通空白地有償運送,福祉有償運送"</formula1>
    </dataValidation>
    <dataValidation allowBlank="1" showInputMessage="1" sqref="D2:K2" xr:uid="{00000000-0002-0000-0100-000002000000}"/>
  </dataValidations>
  <hyperlinks>
    <hyperlink ref="O1:Q1" location="交通空白!A1" display="目次へ" xr:uid="{00000000-0004-0000-0100-000000000000}"/>
  </hyperlinks>
  <pageMargins left="0.25" right="0.25" top="0.75" bottom="0.75" header="0.3" footer="0.3"/>
  <pageSetup paperSize="9" scale="92"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6"/>
  <dimension ref="A1:J85"/>
  <sheetViews>
    <sheetView view="pageBreakPreview" zoomScale="85" zoomScaleNormal="100" zoomScaleSheetLayoutView="85" workbookViewId="0">
      <selection activeCell="C17" sqref="C17:F17"/>
    </sheetView>
  </sheetViews>
  <sheetFormatPr defaultColWidth="2.109375" defaultRowHeight="14.4" x14ac:dyDescent="0.2"/>
  <cols>
    <col min="1" max="1" width="3.6640625" style="32" customWidth="1"/>
    <col min="2" max="2" width="20.6640625" style="4" customWidth="1"/>
    <col min="3" max="3" width="23.6640625" style="4" customWidth="1"/>
    <col min="4" max="4" width="20.6640625" style="4" customWidth="1"/>
    <col min="5" max="5" width="20.6640625" style="73" customWidth="1"/>
    <col min="6" max="6" width="3.6640625" style="30" customWidth="1"/>
    <col min="7" max="16384" width="2.109375" style="4"/>
  </cols>
  <sheetData>
    <row r="1" spans="1:10" ht="15" customHeight="1" x14ac:dyDescent="0.2">
      <c r="E1" s="234" t="s">
        <v>39</v>
      </c>
      <c r="F1" s="234"/>
    </row>
    <row r="2" spans="1:10" ht="24.9" customHeight="1" x14ac:dyDescent="0.2">
      <c r="A2" s="242" t="s">
        <v>13</v>
      </c>
      <c r="B2" s="242"/>
      <c r="C2" s="242"/>
      <c r="D2" s="242"/>
      <c r="E2" s="242"/>
      <c r="F2" s="242"/>
    </row>
    <row r="3" spans="1:10" ht="20.100000000000001" customHeight="1" x14ac:dyDescent="0.2">
      <c r="A3" s="239">
        <v>1</v>
      </c>
      <c r="B3" s="27" t="s">
        <v>16</v>
      </c>
      <c r="C3" s="31"/>
      <c r="D3" s="27" t="s">
        <v>35</v>
      </c>
      <c r="E3" s="240"/>
      <c r="F3" s="241"/>
    </row>
    <row r="4" spans="1:10" ht="20.100000000000001" customHeight="1" x14ac:dyDescent="0.2">
      <c r="A4" s="239"/>
      <c r="B4" s="35" t="s">
        <v>36</v>
      </c>
      <c r="C4" s="238"/>
      <c r="D4" s="238"/>
      <c r="E4" s="70"/>
      <c r="F4" s="25" t="s">
        <v>15</v>
      </c>
    </row>
    <row r="5" spans="1:10" ht="20.100000000000001" customHeight="1" x14ac:dyDescent="0.2">
      <c r="A5" s="239"/>
      <c r="B5" s="29" t="s">
        <v>37</v>
      </c>
      <c r="C5" s="235"/>
      <c r="D5" s="236"/>
      <c r="E5" s="236"/>
      <c r="F5" s="237"/>
    </row>
    <row r="6" spans="1:10" ht="20.100000000000001" customHeight="1" x14ac:dyDescent="0.2">
      <c r="A6" s="239"/>
      <c r="B6" s="29" t="s">
        <v>38</v>
      </c>
      <c r="C6" s="235"/>
      <c r="D6" s="236"/>
      <c r="E6" s="236"/>
      <c r="F6" s="237"/>
      <c r="G6" s="234"/>
      <c r="H6" s="234"/>
      <c r="I6" s="234"/>
      <c r="J6" s="234"/>
    </row>
    <row r="7" spans="1:10" ht="20.100000000000001" customHeight="1" x14ac:dyDescent="0.2">
      <c r="A7" s="239"/>
      <c r="B7" s="29" t="s">
        <v>14</v>
      </c>
      <c r="C7" s="235"/>
      <c r="D7" s="236"/>
      <c r="E7" s="236"/>
      <c r="F7" s="237"/>
    </row>
    <row r="8" spans="1:10" ht="20.100000000000001" customHeight="1" x14ac:dyDescent="0.2">
      <c r="A8" s="34"/>
      <c r="B8" s="28"/>
      <c r="C8" s="26"/>
      <c r="D8" s="26"/>
      <c r="E8" s="71"/>
      <c r="F8" s="24"/>
      <c r="G8" s="2"/>
    </row>
    <row r="9" spans="1:10" ht="20.100000000000001" customHeight="1" x14ac:dyDescent="0.2">
      <c r="A9" s="239">
        <v>2</v>
      </c>
      <c r="B9" s="27" t="s">
        <v>16</v>
      </c>
      <c r="C9" s="31">
        <f>$C$3</f>
        <v>0</v>
      </c>
      <c r="D9" s="27" t="s">
        <v>35</v>
      </c>
      <c r="E9" s="240"/>
      <c r="F9" s="241"/>
    </row>
    <row r="10" spans="1:10" ht="20.100000000000001" customHeight="1" x14ac:dyDescent="0.2">
      <c r="A10" s="239"/>
      <c r="B10" s="35" t="s">
        <v>36</v>
      </c>
      <c r="C10" s="238"/>
      <c r="D10" s="238"/>
      <c r="E10" s="70"/>
      <c r="F10" s="25" t="s">
        <v>15</v>
      </c>
    </row>
    <row r="11" spans="1:10" ht="20.100000000000001" customHeight="1" x14ac:dyDescent="0.2">
      <c r="A11" s="239"/>
      <c r="B11" s="29" t="s">
        <v>37</v>
      </c>
      <c r="C11" s="235"/>
      <c r="D11" s="236"/>
      <c r="E11" s="236"/>
      <c r="F11" s="237"/>
      <c r="G11" s="233"/>
      <c r="H11" s="233"/>
      <c r="I11" s="233"/>
      <c r="J11" s="233"/>
    </row>
    <row r="12" spans="1:10" ht="20.100000000000001" customHeight="1" x14ac:dyDescent="0.2">
      <c r="A12" s="239"/>
      <c r="B12" s="29" t="s">
        <v>38</v>
      </c>
      <c r="C12" s="235"/>
      <c r="D12" s="236"/>
      <c r="E12" s="236"/>
      <c r="F12" s="237"/>
      <c r="G12" s="22"/>
    </row>
    <row r="13" spans="1:10" ht="20.100000000000001" customHeight="1" x14ac:dyDescent="0.2">
      <c r="A13" s="239"/>
      <c r="B13" s="29" t="s">
        <v>14</v>
      </c>
      <c r="C13" s="235"/>
      <c r="D13" s="236"/>
      <c r="E13" s="236"/>
      <c r="F13" s="237"/>
    </row>
    <row r="14" spans="1:10" ht="20.100000000000001" customHeight="1" x14ac:dyDescent="0.2">
      <c r="A14" s="33"/>
      <c r="B14" s="28"/>
      <c r="C14" s="26"/>
      <c r="D14" s="26"/>
      <c r="E14" s="71"/>
      <c r="F14" s="24"/>
      <c r="G14" s="2"/>
    </row>
    <row r="15" spans="1:10" ht="20.100000000000001" customHeight="1" x14ac:dyDescent="0.2">
      <c r="A15" s="239">
        <v>3</v>
      </c>
      <c r="B15" s="27" t="s">
        <v>16</v>
      </c>
      <c r="C15" s="31">
        <f>$C$3</f>
        <v>0</v>
      </c>
      <c r="D15" s="27" t="s">
        <v>35</v>
      </c>
      <c r="E15" s="240"/>
      <c r="F15" s="241"/>
    </row>
    <row r="16" spans="1:10" ht="20.100000000000001" customHeight="1" x14ac:dyDescent="0.2">
      <c r="A16" s="239"/>
      <c r="B16" s="35" t="s">
        <v>36</v>
      </c>
      <c r="C16" s="238"/>
      <c r="D16" s="238"/>
      <c r="E16" s="70"/>
      <c r="F16" s="25" t="s">
        <v>15</v>
      </c>
    </row>
    <row r="17" spans="1:10" ht="20.100000000000001" customHeight="1" x14ac:dyDescent="0.2">
      <c r="A17" s="239"/>
      <c r="B17" s="29" t="s">
        <v>37</v>
      </c>
      <c r="C17" s="235"/>
      <c r="D17" s="236"/>
      <c r="E17" s="236"/>
      <c r="F17" s="237"/>
      <c r="G17" s="233"/>
      <c r="H17" s="233"/>
      <c r="I17" s="233"/>
      <c r="J17" s="233"/>
    </row>
    <row r="18" spans="1:10" ht="20.100000000000001" customHeight="1" x14ac:dyDescent="0.2">
      <c r="A18" s="239"/>
      <c r="B18" s="29" t="s">
        <v>38</v>
      </c>
      <c r="C18" s="235"/>
      <c r="D18" s="236"/>
      <c r="E18" s="236"/>
      <c r="F18" s="237"/>
      <c r="G18" s="22"/>
    </row>
    <row r="19" spans="1:10" ht="20.100000000000001" customHeight="1" x14ac:dyDescent="0.2">
      <c r="A19" s="239"/>
      <c r="B19" s="29" t="s">
        <v>14</v>
      </c>
      <c r="C19" s="235"/>
      <c r="D19" s="236"/>
      <c r="E19" s="236"/>
      <c r="F19" s="237"/>
    </row>
    <row r="20" spans="1:10" ht="20.100000000000001" customHeight="1" x14ac:dyDescent="0.2">
      <c r="A20" s="33"/>
      <c r="B20" s="28"/>
      <c r="C20" s="26"/>
      <c r="D20" s="26"/>
      <c r="E20" s="71"/>
      <c r="F20" s="24"/>
      <c r="G20" s="2"/>
    </row>
    <row r="21" spans="1:10" ht="20.100000000000001" customHeight="1" x14ac:dyDescent="0.2">
      <c r="A21" s="239">
        <v>4</v>
      </c>
      <c r="B21" s="27" t="s">
        <v>16</v>
      </c>
      <c r="C21" s="31">
        <f>$C$3</f>
        <v>0</v>
      </c>
      <c r="D21" s="27" t="s">
        <v>35</v>
      </c>
      <c r="E21" s="240"/>
      <c r="F21" s="241"/>
    </row>
    <row r="22" spans="1:10" ht="20.100000000000001" customHeight="1" x14ac:dyDescent="0.2">
      <c r="A22" s="239"/>
      <c r="B22" s="35" t="s">
        <v>36</v>
      </c>
      <c r="C22" s="238"/>
      <c r="D22" s="238"/>
      <c r="E22" s="70"/>
      <c r="F22" s="25" t="s">
        <v>15</v>
      </c>
    </row>
    <row r="23" spans="1:10" ht="20.100000000000001" customHeight="1" x14ac:dyDescent="0.2">
      <c r="A23" s="239"/>
      <c r="B23" s="29" t="s">
        <v>37</v>
      </c>
      <c r="C23" s="235"/>
      <c r="D23" s="236"/>
      <c r="E23" s="236"/>
      <c r="F23" s="237"/>
      <c r="G23" s="233"/>
      <c r="H23" s="233"/>
      <c r="I23" s="233"/>
      <c r="J23" s="233"/>
    </row>
    <row r="24" spans="1:10" ht="20.100000000000001" customHeight="1" x14ac:dyDescent="0.2">
      <c r="A24" s="239"/>
      <c r="B24" s="29" t="s">
        <v>38</v>
      </c>
      <c r="C24" s="235"/>
      <c r="D24" s="236"/>
      <c r="E24" s="236"/>
      <c r="F24" s="237"/>
      <c r="G24" s="22"/>
    </row>
    <row r="25" spans="1:10" ht="20.100000000000001" customHeight="1" x14ac:dyDescent="0.2">
      <c r="A25" s="239"/>
      <c r="B25" s="29" t="s">
        <v>14</v>
      </c>
      <c r="C25" s="235"/>
      <c r="D25" s="236"/>
      <c r="E25" s="236"/>
      <c r="F25" s="237"/>
    </row>
    <row r="26" spans="1:10" ht="20.100000000000001" customHeight="1" x14ac:dyDescent="0.2">
      <c r="A26" s="33"/>
      <c r="B26" s="28"/>
      <c r="C26" s="26"/>
      <c r="D26" s="26"/>
      <c r="E26" s="71"/>
      <c r="F26" s="24"/>
      <c r="G26" s="2"/>
    </row>
    <row r="27" spans="1:10" ht="20.100000000000001" customHeight="1" x14ac:dyDescent="0.2">
      <c r="A27" s="239">
        <v>5</v>
      </c>
      <c r="B27" s="27" t="s">
        <v>16</v>
      </c>
      <c r="C27" s="31">
        <f>$C$3</f>
        <v>0</v>
      </c>
      <c r="D27" s="27" t="s">
        <v>35</v>
      </c>
      <c r="E27" s="240"/>
      <c r="F27" s="241"/>
    </row>
    <row r="28" spans="1:10" ht="20.100000000000001" customHeight="1" x14ac:dyDescent="0.2">
      <c r="A28" s="239"/>
      <c r="B28" s="35" t="s">
        <v>36</v>
      </c>
      <c r="C28" s="238"/>
      <c r="D28" s="238"/>
      <c r="E28" s="70"/>
      <c r="F28" s="25" t="s">
        <v>15</v>
      </c>
    </row>
    <row r="29" spans="1:10" ht="20.100000000000001" customHeight="1" x14ac:dyDescent="0.2">
      <c r="A29" s="239"/>
      <c r="B29" s="29" t="s">
        <v>37</v>
      </c>
      <c r="C29" s="235"/>
      <c r="D29" s="236"/>
      <c r="E29" s="236"/>
      <c r="F29" s="237"/>
    </row>
    <row r="30" spans="1:10" ht="20.100000000000001" customHeight="1" x14ac:dyDescent="0.2">
      <c r="A30" s="239"/>
      <c r="B30" s="29" t="s">
        <v>38</v>
      </c>
      <c r="C30" s="235"/>
      <c r="D30" s="236"/>
      <c r="E30" s="236"/>
      <c r="F30" s="237"/>
      <c r="G30" s="233"/>
      <c r="H30" s="233"/>
      <c r="I30" s="233"/>
      <c r="J30" s="233"/>
    </row>
    <row r="31" spans="1:10" ht="20.100000000000001" customHeight="1" x14ac:dyDescent="0.2">
      <c r="A31" s="239"/>
      <c r="B31" s="29" t="s">
        <v>14</v>
      </c>
      <c r="C31" s="235"/>
      <c r="D31" s="236"/>
      <c r="E31" s="236"/>
      <c r="F31" s="237"/>
      <c r="G31" s="22"/>
    </row>
    <row r="32" spans="1:10" ht="20.100000000000001" customHeight="1" x14ac:dyDescent="0.2">
      <c r="A32" s="33"/>
      <c r="B32" s="28"/>
      <c r="C32" s="26"/>
      <c r="D32" s="26"/>
      <c r="E32" s="71"/>
      <c r="F32" s="24"/>
      <c r="G32" s="2"/>
    </row>
    <row r="33" spans="1:10" ht="20.100000000000001" customHeight="1" x14ac:dyDescent="0.2">
      <c r="A33" s="239">
        <v>6</v>
      </c>
      <c r="B33" s="27" t="s">
        <v>16</v>
      </c>
      <c r="C33" s="31">
        <f>$C$3</f>
        <v>0</v>
      </c>
      <c r="D33" s="27" t="s">
        <v>35</v>
      </c>
      <c r="E33" s="240"/>
      <c r="F33" s="241"/>
      <c r="G33" s="23"/>
      <c r="H33" s="23"/>
      <c r="I33" s="23"/>
      <c r="J33" s="23"/>
    </row>
    <row r="34" spans="1:10" ht="20.100000000000001" customHeight="1" x14ac:dyDescent="0.2">
      <c r="A34" s="239"/>
      <c r="B34" s="35" t="s">
        <v>36</v>
      </c>
      <c r="C34" s="238"/>
      <c r="D34" s="238"/>
      <c r="E34" s="70"/>
      <c r="F34" s="25" t="s">
        <v>15</v>
      </c>
    </row>
    <row r="35" spans="1:10" ht="20.100000000000001" customHeight="1" x14ac:dyDescent="0.2">
      <c r="A35" s="239"/>
      <c r="B35" s="29" t="s">
        <v>37</v>
      </c>
      <c r="C35" s="235"/>
      <c r="D35" s="236"/>
      <c r="E35" s="236"/>
      <c r="F35" s="237"/>
    </row>
    <row r="36" spans="1:10" ht="20.100000000000001" customHeight="1" x14ac:dyDescent="0.2">
      <c r="A36" s="239"/>
      <c r="B36" s="29" t="s">
        <v>38</v>
      </c>
      <c r="C36" s="235"/>
      <c r="D36" s="236"/>
      <c r="E36" s="236"/>
      <c r="F36" s="237"/>
      <c r="G36" s="233"/>
      <c r="H36" s="233"/>
      <c r="I36" s="233"/>
      <c r="J36" s="233"/>
    </row>
    <row r="37" spans="1:10" ht="20.100000000000001" customHeight="1" x14ac:dyDescent="0.2">
      <c r="A37" s="239"/>
      <c r="B37" s="29" t="s">
        <v>14</v>
      </c>
      <c r="C37" s="235"/>
      <c r="D37" s="236"/>
      <c r="E37" s="236"/>
      <c r="F37" s="237"/>
      <c r="G37" s="233"/>
      <c r="H37" s="233"/>
      <c r="I37" s="233"/>
      <c r="J37" s="233"/>
    </row>
    <row r="38" spans="1:10" ht="20.100000000000001" customHeight="1" x14ac:dyDescent="0.2">
      <c r="A38" s="33"/>
      <c r="B38" s="28"/>
      <c r="C38" s="26"/>
      <c r="D38" s="26"/>
      <c r="E38" s="71"/>
      <c r="F38" s="24"/>
      <c r="G38" s="2"/>
    </row>
    <row r="39" spans="1:10" ht="20.100000000000001" customHeight="1" x14ac:dyDescent="0.2">
      <c r="A39" s="239">
        <v>7</v>
      </c>
      <c r="B39" s="27" t="s">
        <v>16</v>
      </c>
      <c r="C39" s="31">
        <f>$C$3</f>
        <v>0</v>
      </c>
      <c r="D39" s="27" t="s">
        <v>35</v>
      </c>
      <c r="E39" s="240"/>
      <c r="F39" s="241"/>
    </row>
    <row r="40" spans="1:10" ht="20.100000000000001" customHeight="1" x14ac:dyDescent="0.2">
      <c r="A40" s="239"/>
      <c r="B40" s="35" t="s">
        <v>36</v>
      </c>
      <c r="C40" s="238"/>
      <c r="D40" s="238"/>
      <c r="E40" s="70"/>
      <c r="F40" s="25" t="s">
        <v>15</v>
      </c>
    </row>
    <row r="41" spans="1:10" ht="20.100000000000001" customHeight="1" x14ac:dyDescent="0.2">
      <c r="A41" s="239"/>
      <c r="B41" s="29" t="s">
        <v>37</v>
      </c>
      <c r="C41" s="235"/>
      <c r="D41" s="236"/>
      <c r="E41" s="236"/>
      <c r="F41" s="237"/>
    </row>
    <row r="42" spans="1:10" ht="20.100000000000001" customHeight="1" x14ac:dyDescent="0.2">
      <c r="A42" s="239"/>
      <c r="B42" s="29" t="s">
        <v>38</v>
      </c>
      <c r="C42" s="235"/>
      <c r="D42" s="236"/>
      <c r="E42" s="236"/>
      <c r="F42" s="237"/>
      <c r="G42" s="233"/>
      <c r="H42" s="233"/>
      <c r="I42" s="233"/>
      <c r="J42" s="233"/>
    </row>
    <row r="43" spans="1:10" ht="20.100000000000001" customHeight="1" x14ac:dyDescent="0.2">
      <c r="A43" s="239"/>
      <c r="B43" s="29" t="s">
        <v>14</v>
      </c>
      <c r="C43" s="235"/>
      <c r="D43" s="236"/>
      <c r="E43" s="236"/>
      <c r="F43" s="237"/>
      <c r="G43" s="233"/>
      <c r="H43" s="233"/>
      <c r="I43" s="233"/>
      <c r="J43" s="233"/>
    </row>
    <row r="44" spans="1:10" ht="20.100000000000001" customHeight="1" x14ac:dyDescent="0.2">
      <c r="A44" s="33"/>
      <c r="B44" s="28"/>
      <c r="C44" s="26"/>
      <c r="D44" s="26"/>
      <c r="E44" s="71"/>
      <c r="F44" s="24"/>
      <c r="G44" s="2"/>
    </row>
    <row r="45" spans="1:10" ht="20.100000000000001" customHeight="1" x14ac:dyDescent="0.2">
      <c r="A45" s="239">
        <v>8</v>
      </c>
      <c r="B45" s="27" t="s">
        <v>16</v>
      </c>
      <c r="C45" s="31">
        <f>$C$3</f>
        <v>0</v>
      </c>
      <c r="D45" s="27" t="s">
        <v>35</v>
      </c>
      <c r="E45" s="240"/>
      <c r="F45" s="241"/>
      <c r="G45" s="233"/>
      <c r="H45" s="233"/>
      <c r="I45" s="233"/>
      <c r="J45" s="233"/>
    </row>
    <row r="46" spans="1:10" ht="20.100000000000001" customHeight="1" x14ac:dyDescent="0.2">
      <c r="A46" s="239"/>
      <c r="B46" s="35" t="s">
        <v>36</v>
      </c>
      <c r="C46" s="238"/>
      <c r="D46" s="238"/>
      <c r="E46" s="70"/>
      <c r="F46" s="25" t="s">
        <v>15</v>
      </c>
    </row>
    <row r="47" spans="1:10" ht="20.100000000000001" customHeight="1" x14ac:dyDescent="0.2">
      <c r="A47" s="239"/>
      <c r="B47" s="29" t="s">
        <v>37</v>
      </c>
      <c r="C47" s="235"/>
      <c r="D47" s="236"/>
      <c r="E47" s="236"/>
      <c r="F47" s="237"/>
    </row>
    <row r="48" spans="1:10" ht="20.100000000000001" customHeight="1" x14ac:dyDescent="0.2">
      <c r="A48" s="239"/>
      <c r="B48" s="29" t="s">
        <v>38</v>
      </c>
      <c r="C48" s="235"/>
      <c r="D48" s="236"/>
      <c r="E48" s="236"/>
      <c r="F48" s="237"/>
      <c r="G48" s="233"/>
      <c r="H48" s="233"/>
      <c r="I48" s="233"/>
      <c r="J48" s="233"/>
    </row>
    <row r="49" spans="1:10" ht="20.100000000000001" customHeight="1" x14ac:dyDescent="0.2">
      <c r="A49" s="239"/>
      <c r="B49" s="29" t="s">
        <v>14</v>
      </c>
      <c r="C49" s="235"/>
      <c r="D49" s="236"/>
      <c r="E49" s="236"/>
      <c r="F49" s="237"/>
      <c r="G49" s="22"/>
    </row>
    <row r="50" spans="1:10" ht="20.100000000000001" customHeight="1" x14ac:dyDescent="0.2">
      <c r="A50" s="33"/>
      <c r="B50" s="28"/>
      <c r="C50" s="26"/>
      <c r="D50" s="26"/>
      <c r="E50" s="71"/>
      <c r="F50" s="24"/>
      <c r="G50" s="2"/>
    </row>
    <row r="51" spans="1:10" ht="20.100000000000001" customHeight="1" x14ac:dyDescent="0.2">
      <c r="A51" s="239">
        <v>9</v>
      </c>
      <c r="B51" s="27" t="s">
        <v>16</v>
      </c>
      <c r="C51" s="31">
        <f>$C$3</f>
        <v>0</v>
      </c>
      <c r="D51" s="27" t="s">
        <v>35</v>
      </c>
      <c r="E51" s="240"/>
      <c r="F51" s="241"/>
    </row>
    <row r="52" spans="1:10" ht="20.100000000000001" customHeight="1" x14ac:dyDescent="0.2">
      <c r="A52" s="239"/>
      <c r="B52" s="35" t="s">
        <v>36</v>
      </c>
      <c r="C52" s="243"/>
      <c r="D52" s="243"/>
      <c r="E52" s="70"/>
      <c r="F52" s="25" t="s">
        <v>15</v>
      </c>
      <c r="G52" s="233"/>
      <c r="H52" s="233"/>
      <c r="I52" s="233"/>
      <c r="J52" s="233"/>
    </row>
    <row r="53" spans="1:10" ht="20.100000000000001" customHeight="1" x14ac:dyDescent="0.2">
      <c r="A53" s="239"/>
      <c r="B53" s="29" t="s">
        <v>37</v>
      </c>
      <c r="C53" s="235"/>
      <c r="D53" s="236"/>
      <c r="E53" s="236"/>
      <c r="F53" s="237"/>
    </row>
    <row r="54" spans="1:10" ht="20.100000000000001" customHeight="1" x14ac:dyDescent="0.2">
      <c r="A54" s="239"/>
      <c r="B54" s="29" t="s">
        <v>38</v>
      </c>
      <c r="C54" s="235"/>
      <c r="D54" s="236"/>
      <c r="E54" s="236"/>
      <c r="F54" s="237"/>
    </row>
    <row r="55" spans="1:10" ht="20.100000000000001" customHeight="1" x14ac:dyDescent="0.2">
      <c r="A55" s="239"/>
      <c r="B55" s="29" t="s">
        <v>14</v>
      </c>
      <c r="C55" s="235"/>
      <c r="D55" s="236"/>
      <c r="E55" s="236"/>
      <c r="F55" s="237"/>
    </row>
    <row r="56" spans="1:10" ht="20.100000000000001" customHeight="1" x14ac:dyDescent="0.2">
      <c r="A56" s="79"/>
      <c r="B56" s="28"/>
      <c r="C56" s="26"/>
      <c r="D56" s="26"/>
      <c r="E56" s="71"/>
      <c r="F56" s="24"/>
      <c r="G56" s="2"/>
    </row>
    <row r="57" spans="1:10" ht="20.100000000000001" customHeight="1" x14ac:dyDescent="0.2">
      <c r="A57" s="239">
        <v>10</v>
      </c>
      <c r="B57" s="27" t="s">
        <v>16</v>
      </c>
      <c r="C57" s="31">
        <f>$C$3</f>
        <v>0</v>
      </c>
      <c r="D57" s="27" t="s">
        <v>35</v>
      </c>
      <c r="E57" s="240"/>
      <c r="F57" s="241"/>
    </row>
    <row r="58" spans="1:10" ht="20.100000000000001" customHeight="1" x14ac:dyDescent="0.2">
      <c r="A58" s="239"/>
      <c r="B58" s="35" t="s">
        <v>36</v>
      </c>
      <c r="C58" s="243"/>
      <c r="D58" s="243"/>
      <c r="E58" s="70"/>
      <c r="F58" s="25" t="s">
        <v>15</v>
      </c>
      <c r="G58" s="233"/>
      <c r="H58" s="233"/>
      <c r="I58" s="233"/>
      <c r="J58" s="233"/>
    </row>
    <row r="59" spans="1:10" ht="20.100000000000001" customHeight="1" x14ac:dyDescent="0.2">
      <c r="A59" s="239"/>
      <c r="B59" s="29" t="s">
        <v>37</v>
      </c>
      <c r="C59" s="235"/>
      <c r="D59" s="236"/>
      <c r="E59" s="236"/>
      <c r="F59" s="237"/>
      <c r="G59" s="22"/>
    </row>
    <row r="60" spans="1:10" ht="20.100000000000001" customHeight="1" x14ac:dyDescent="0.2">
      <c r="A60" s="239"/>
      <c r="B60" s="29" t="s">
        <v>38</v>
      </c>
      <c r="C60" s="235"/>
      <c r="D60" s="236"/>
      <c r="E60" s="236"/>
      <c r="F60" s="237"/>
    </row>
    <row r="61" spans="1:10" ht="20.100000000000001" customHeight="1" x14ac:dyDescent="0.2">
      <c r="A61" s="239"/>
      <c r="B61" s="29" t="s">
        <v>14</v>
      </c>
      <c r="C61" s="235"/>
      <c r="D61" s="236"/>
      <c r="E61" s="236"/>
      <c r="F61" s="237"/>
    </row>
    <row r="62" spans="1:10" ht="20.100000000000001" customHeight="1" x14ac:dyDescent="0.2">
      <c r="A62" s="67"/>
      <c r="B62" s="67"/>
      <c r="C62" s="67"/>
      <c r="D62" s="67"/>
      <c r="E62" s="72"/>
      <c r="F62" s="67"/>
      <c r="G62" s="2"/>
    </row>
    <row r="63" spans="1:10" ht="20.100000000000001" customHeight="1" x14ac:dyDescent="0.2">
      <c r="A63" s="239">
        <v>11</v>
      </c>
      <c r="B63" s="27" t="s">
        <v>16</v>
      </c>
      <c r="C63" s="31">
        <f>$C$3</f>
        <v>0</v>
      </c>
      <c r="D63" s="27" t="s">
        <v>35</v>
      </c>
      <c r="E63" s="240"/>
      <c r="F63" s="241"/>
      <c r="G63" s="233"/>
      <c r="H63" s="233"/>
      <c r="I63" s="233"/>
      <c r="J63" s="233"/>
    </row>
    <row r="64" spans="1:10" ht="20.100000000000001" customHeight="1" x14ac:dyDescent="0.2">
      <c r="A64" s="239"/>
      <c r="B64" s="35" t="s">
        <v>36</v>
      </c>
      <c r="C64" s="243"/>
      <c r="D64" s="243"/>
      <c r="E64" s="70"/>
      <c r="F64" s="37" t="s">
        <v>15</v>
      </c>
      <c r="G64" s="233"/>
      <c r="H64" s="233"/>
      <c r="I64" s="233"/>
      <c r="J64" s="233"/>
    </row>
    <row r="65" spans="1:10" ht="20.100000000000001" customHeight="1" x14ac:dyDescent="0.2">
      <c r="A65" s="239"/>
      <c r="B65" s="29" t="s">
        <v>37</v>
      </c>
      <c r="C65" s="235"/>
      <c r="D65" s="236"/>
      <c r="E65" s="236"/>
      <c r="F65" s="237"/>
    </row>
    <row r="66" spans="1:10" ht="20.100000000000001" customHeight="1" x14ac:dyDescent="0.2">
      <c r="A66" s="239"/>
      <c r="B66" s="29" t="s">
        <v>38</v>
      </c>
      <c r="C66" s="235"/>
      <c r="D66" s="236"/>
      <c r="E66" s="236"/>
      <c r="F66" s="237"/>
    </row>
    <row r="67" spans="1:10" ht="20.100000000000001" customHeight="1" x14ac:dyDescent="0.2">
      <c r="A67" s="239"/>
      <c r="B67" s="29" t="s">
        <v>14</v>
      </c>
      <c r="C67" s="235"/>
      <c r="D67" s="236"/>
      <c r="E67" s="236"/>
      <c r="F67" s="237"/>
      <c r="G67" s="233"/>
      <c r="H67" s="233"/>
      <c r="I67" s="233"/>
      <c r="J67" s="233"/>
    </row>
    <row r="68" spans="1:10" ht="20.100000000000001" customHeight="1" x14ac:dyDescent="0.2">
      <c r="A68" s="79"/>
      <c r="B68" s="28"/>
      <c r="C68" s="36"/>
      <c r="D68" s="36"/>
      <c r="E68" s="71"/>
      <c r="F68" s="24"/>
      <c r="G68" s="233"/>
      <c r="H68" s="233"/>
      <c r="I68" s="233"/>
      <c r="J68" s="233"/>
    </row>
    <row r="69" spans="1:10" ht="20.100000000000001" customHeight="1" x14ac:dyDescent="0.2">
      <c r="A69" s="239">
        <v>12</v>
      </c>
      <c r="B69" s="27" t="s">
        <v>16</v>
      </c>
      <c r="C69" s="31">
        <f>$C$3</f>
        <v>0</v>
      </c>
      <c r="D69" s="27" t="s">
        <v>35</v>
      </c>
      <c r="E69" s="240"/>
      <c r="F69" s="241"/>
      <c r="G69" s="233"/>
      <c r="H69" s="233"/>
      <c r="I69" s="233"/>
      <c r="J69" s="233"/>
    </row>
    <row r="70" spans="1:10" ht="20.100000000000001" customHeight="1" x14ac:dyDescent="0.2">
      <c r="A70" s="239"/>
      <c r="B70" s="35" t="s">
        <v>36</v>
      </c>
      <c r="C70" s="243"/>
      <c r="D70" s="243"/>
      <c r="E70" s="70"/>
      <c r="F70" s="37" t="s">
        <v>15</v>
      </c>
    </row>
    <row r="71" spans="1:10" ht="20.100000000000001" customHeight="1" x14ac:dyDescent="0.2">
      <c r="A71" s="239"/>
      <c r="B71" s="29" t="s">
        <v>37</v>
      </c>
      <c r="C71" s="235"/>
      <c r="D71" s="236"/>
      <c r="E71" s="236"/>
      <c r="F71" s="237"/>
    </row>
    <row r="72" spans="1:10" ht="20.100000000000001" customHeight="1" x14ac:dyDescent="0.2">
      <c r="A72" s="239"/>
      <c r="B72" s="29" t="s">
        <v>38</v>
      </c>
      <c r="C72" s="235"/>
      <c r="D72" s="236"/>
      <c r="E72" s="236"/>
      <c r="F72" s="237"/>
    </row>
    <row r="73" spans="1:10" ht="20.100000000000001" customHeight="1" x14ac:dyDescent="0.2">
      <c r="A73" s="239"/>
      <c r="B73" s="29" t="s">
        <v>14</v>
      </c>
      <c r="C73" s="235"/>
      <c r="D73" s="236"/>
      <c r="E73" s="236"/>
      <c r="F73" s="237"/>
    </row>
    <row r="74" spans="1:10" ht="20.100000000000001" customHeight="1" x14ac:dyDescent="0.2">
      <c r="A74" s="67"/>
      <c r="B74" s="67"/>
      <c r="C74" s="67"/>
      <c r="D74" s="67"/>
      <c r="E74" s="72"/>
      <c r="F74" s="67"/>
      <c r="G74" s="2"/>
    </row>
    <row r="75" spans="1:10" ht="20.100000000000001" customHeight="1" x14ac:dyDescent="0.2">
      <c r="A75" s="239">
        <v>13</v>
      </c>
      <c r="B75" s="27" t="s">
        <v>16</v>
      </c>
      <c r="C75" s="31">
        <f>$C$3</f>
        <v>0</v>
      </c>
      <c r="D75" s="27" t="s">
        <v>35</v>
      </c>
      <c r="E75" s="240"/>
      <c r="F75" s="241"/>
    </row>
    <row r="76" spans="1:10" ht="20.100000000000001" customHeight="1" x14ac:dyDescent="0.2">
      <c r="A76" s="239"/>
      <c r="B76" s="35" t="s">
        <v>36</v>
      </c>
      <c r="C76" s="243"/>
      <c r="D76" s="243"/>
      <c r="E76" s="70"/>
      <c r="F76" s="37" t="s">
        <v>15</v>
      </c>
    </row>
    <row r="77" spans="1:10" ht="20.100000000000001" customHeight="1" x14ac:dyDescent="0.2">
      <c r="A77" s="239"/>
      <c r="B77" s="29" t="s">
        <v>37</v>
      </c>
      <c r="C77" s="235"/>
      <c r="D77" s="236"/>
      <c r="E77" s="236"/>
      <c r="F77" s="237"/>
    </row>
    <row r="78" spans="1:10" ht="20.100000000000001" customHeight="1" x14ac:dyDescent="0.2">
      <c r="A78" s="239"/>
      <c r="B78" s="29" t="s">
        <v>38</v>
      </c>
      <c r="C78" s="235"/>
      <c r="D78" s="236"/>
      <c r="E78" s="236"/>
      <c r="F78" s="237"/>
    </row>
    <row r="79" spans="1:10" ht="20.100000000000001" customHeight="1" x14ac:dyDescent="0.2">
      <c r="A79" s="239"/>
      <c r="B79" s="29" t="s">
        <v>14</v>
      </c>
      <c r="C79" s="235"/>
      <c r="D79" s="236"/>
      <c r="E79" s="236"/>
      <c r="F79" s="237"/>
    </row>
    <row r="80" spans="1:10" ht="20.100000000000001" customHeight="1" x14ac:dyDescent="0.2">
      <c r="A80" s="79"/>
      <c r="B80" s="28"/>
      <c r="C80" s="36"/>
      <c r="D80" s="36"/>
      <c r="E80" s="71"/>
      <c r="F80" s="24"/>
    </row>
    <row r="81" spans="1:6" ht="20.100000000000001" customHeight="1" x14ac:dyDescent="0.2">
      <c r="A81" s="239">
        <v>14</v>
      </c>
      <c r="B81" s="27" t="s">
        <v>16</v>
      </c>
      <c r="C81" s="31">
        <f>$C$3</f>
        <v>0</v>
      </c>
      <c r="D81" s="27" t="s">
        <v>35</v>
      </c>
      <c r="E81" s="240"/>
      <c r="F81" s="241"/>
    </row>
    <row r="82" spans="1:6" ht="20.100000000000001" customHeight="1" x14ac:dyDescent="0.2">
      <c r="A82" s="239"/>
      <c r="B82" s="35" t="s">
        <v>36</v>
      </c>
      <c r="C82" s="243"/>
      <c r="D82" s="243"/>
      <c r="E82" s="70"/>
      <c r="F82" s="37" t="s">
        <v>15</v>
      </c>
    </row>
    <row r="83" spans="1:6" ht="20.100000000000001" customHeight="1" x14ac:dyDescent="0.2">
      <c r="A83" s="239"/>
      <c r="B83" s="29" t="s">
        <v>37</v>
      </c>
      <c r="C83" s="235"/>
      <c r="D83" s="236"/>
      <c r="E83" s="236"/>
      <c r="F83" s="237"/>
    </row>
    <row r="84" spans="1:6" ht="20.100000000000001" customHeight="1" x14ac:dyDescent="0.2">
      <c r="A84" s="239"/>
      <c r="B84" s="29" t="s">
        <v>38</v>
      </c>
      <c r="C84" s="235"/>
      <c r="D84" s="236"/>
      <c r="E84" s="236"/>
      <c r="F84" s="237"/>
    </row>
    <row r="85" spans="1:6" ht="20.100000000000001" customHeight="1" x14ac:dyDescent="0.2">
      <c r="A85" s="239"/>
      <c r="B85" s="29" t="s">
        <v>14</v>
      </c>
      <c r="C85" s="235"/>
      <c r="D85" s="236"/>
      <c r="E85" s="236"/>
      <c r="F85" s="237"/>
    </row>
  </sheetData>
  <mergeCells count="104">
    <mergeCell ref="A81:A85"/>
    <mergeCell ref="E81:F81"/>
    <mergeCell ref="C82:D82"/>
    <mergeCell ref="C83:F83"/>
    <mergeCell ref="C84:F84"/>
    <mergeCell ref="C85:F85"/>
    <mergeCell ref="A75:A79"/>
    <mergeCell ref="E75:F75"/>
    <mergeCell ref="C76:D76"/>
    <mergeCell ref="C77:F77"/>
    <mergeCell ref="C78:F78"/>
    <mergeCell ref="C79:F79"/>
    <mergeCell ref="A51:A55"/>
    <mergeCell ref="C53:F53"/>
    <mergeCell ref="C54:F54"/>
    <mergeCell ref="C55:F55"/>
    <mergeCell ref="A27:A31"/>
    <mergeCell ref="A33:A37"/>
    <mergeCell ref="A57:A61"/>
    <mergeCell ref="A69:A73"/>
    <mergeCell ref="E69:F69"/>
    <mergeCell ref="C70:D70"/>
    <mergeCell ref="C71:F71"/>
    <mergeCell ref="C72:F72"/>
    <mergeCell ref="C73:F73"/>
    <mergeCell ref="A63:A67"/>
    <mergeCell ref="E63:F63"/>
    <mergeCell ref="C64:D64"/>
    <mergeCell ref="C65:F65"/>
    <mergeCell ref="C66:F66"/>
    <mergeCell ref="C67:F67"/>
    <mergeCell ref="C61:F61"/>
    <mergeCell ref="C59:F59"/>
    <mergeCell ref="C60:F60"/>
    <mergeCell ref="C58:D58"/>
    <mergeCell ref="E57:F57"/>
    <mergeCell ref="C52:D52"/>
    <mergeCell ref="E45:F45"/>
    <mergeCell ref="E51:F51"/>
    <mergeCell ref="C47:F47"/>
    <mergeCell ref="C48:F48"/>
    <mergeCell ref="C49:F49"/>
    <mergeCell ref="C35:F35"/>
    <mergeCell ref="C10:D10"/>
    <mergeCell ref="C16:D16"/>
    <mergeCell ref="C22:D22"/>
    <mergeCell ref="C28:D28"/>
    <mergeCell ref="C46:D46"/>
    <mergeCell ref="E39:F39"/>
    <mergeCell ref="C41:F41"/>
    <mergeCell ref="A39:A43"/>
    <mergeCell ref="A45:A49"/>
    <mergeCell ref="C36:F36"/>
    <mergeCell ref="E1:F1"/>
    <mergeCell ref="E9:F9"/>
    <mergeCell ref="E15:F15"/>
    <mergeCell ref="E21:F21"/>
    <mergeCell ref="E27:F27"/>
    <mergeCell ref="E33:F33"/>
    <mergeCell ref="C18:F18"/>
    <mergeCell ref="C19:F19"/>
    <mergeCell ref="C5:F5"/>
    <mergeCell ref="C6:F6"/>
    <mergeCell ref="C29:F29"/>
    <mergeCell ref="C30:F30"/>
    <mergeCell ref="C31:F31"/>
    <mergeCell ref="A2:F2"/>
    <mergeCell ref="A15:A19"/>
    <mergeCell ref="A21:A25"/>
    <mergeCell ref="E3:F3"/>
    <mergeCell ref="C4:D4"/>
    <mergeCell ref="A3:A7"/>
    <mergeCell ref="A9:A13"/>
    <mergeCell ref="C42:F42"/>
    <mergeCell ref="G64:J64"/>
    <mergeCell ref="G67:J67"/>
    <mergeCell ref="G68:J68"/>
    <mergeCell ref="G58:J58"/>
    <mergeCell ref="G63:J63"/>
    <mergeCell ref="G69:J69"/>
    <mergeCell ref="G45:J45"/>
    <mergeCell ref="G48:J48"/>
    <mergeCell ref="G52:J52"/>
    <mergeCell ref="G36:J36"/>
    <mergeCell ref="G37:J37"/>
    <mergeCell ref="G42:J42"/>
    <mergeCell ref="G43:J43"/>
    <mergeCell ref="G30:J30"/>
    <mergeCell ref="G6:J6"/>
    <mergeCell ref="C7:F7"/>
    <mergeCell ref="G11:J11"/>
    <mergeCell ref="C11:F11"/>
    <mergeCell ref="C23:F23"/>
    <mergeCell ref="C24:F24"/>
    <mergeCell ref="C25:F25"/>
    <mergeCell ref="C17:F17"/>
    <mergeCell ref="C12:F12"/>
    <mergeCell ref="C13:F13"/>
    <mergeCell ref="G17:J17"/>
    <mergeCell ref="G23:J23"/>
    <mergeCell ref="C40:D40"/>
    <mergeCell ref="C37:F37"/>
    <mergeCell ref="C34:D34"/>
    <mergeCell ref="C43:F43"/>
  </mergeCells>
  <phoneticPr fontId="5"/>
  <pageMargins left="0.25" right="0.25" top="0.75" bottom="0.75" header="0.3" footer="0.3"/>
  <pageSetup paperSize="9" scale="94" orientation="portrait" blackAndWhite="1" r:id="rId1"/>
  <headerFooter alignWithMargins="0"/>
  <rowBreaks count="1" manualBreakCount="1">
    <brk id="43" max="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pageSetUpPr fitToPage="1"/>
  </sheetPr>
  <dimension ref="A1:Y38"/>
  <sheetViews>
    <sheetView view="pageBreakPreview" zoomScale="70" zoomScaleNormal="100" zoomScaleSheetLayoutView="70" workbookViewId="0">
      <selection activeCell="R7" sqref="R7"/>
    </sheetView>
  </sheetViews>
  <sheetFormatPr defaultColWidth="9" defaultRowHeight="13.2" x14ac:dyDescent="0.2"/>
  <cols>
    <col min="1" max="11" width="9.6640625" style="1" customWidth="1"/>
    <col min="12" max="16384" width="9" style="1"/>
  </cols>
  <sheetData>
    <row r="1" spans="1:25" ht="30" customHeight="1" thickBot="1" x14ac:dyDescent="0.25">
      <c r="A1" s="226" t="s">
        <v>0</v>
      </c>
      <c r="B1" s="227"/>
      <c r="C1" s="227"/>
      <c r="D1" s="227"/>
      <c r="E1" s="227"/>
      <c r="F1" s="227"/>
      <c r="G1" s="227"/>
      <c r="H1" s="227"/>
      <c r="I1" s="227"/>
      <c r="J1" s="227"/>
      <c r="K1" s="227"/>
      <c r="L1" s="1" t="s">
        <v>41</v>
      </c>
      <c r="O1" s="158" t="s">
        <v>66</v>
      </c>
      <c r="P1" s="159"/>
      <c r="Q1" s="160"/>
    </row>
    <row r="2" spans="1:25" ht="30" customHeight="1" x14ac:dyDescent="0.2">
      <c r="A2" s="228" t="s">
        <v>23</v>
      </c>
      <c r="B2" s="229"/>
      <c r="C2" s="229"/>
      <c r="D2" s="230" t="s">
        <v>113</v>
      </c>
      <c r="E2" s="231"/>
      <c r="F2" s="231"/>
      <c r="G2" s="231"/>
      <c r="H2" s="231"/>
      <c r="I2" s="231"/>
      <c r="J2" s="231"/>
      <c r="K2" s="232"/>
      <c r="L2" s="1" t="s">
        <v>61</v>
      </c>
    </row>
    <row r="3" spans="1:25" ht="30" customHeight="1" x14ac:dyDescent="0.2">
      <c r="A3" s="191" t="s">
        <v>10</v>
      </c>
      <c r="B3" s="192"/>
      <c r="C3" s="192"/>
      <c r="D3" s="209">
        <f>VLOOKUP($D$2,交通空白!$B$2:$S$18,2,FALSE)</f>
        <v>38991</v>
      </c>
      <c r="E3" s="210"/>
      <c r="F3" s="210"/>
      <c r="G3" s="210"/>
      <c r="H3" s="210"/>
      <c r="I3" s="210"/>
      <c r="J3" s="210"/>
      <c r="K3" s="211"/>
    </row>
    <row r="4" spans="1:25" ht="30" customHeight="1" x14ac:dyDescent="0.2">
      <c r="A4" s="191" t="s">
        <v>1</v>
      </c>
      <c r="B4" s="192"/>
      <c r="C4" s="192"/>
      <c r="D4" s="209">
        <f>VLOOKUP($D$2,交通空白!$B$2:$S$18,3,FALSE)</f>
        <v>45196</v>
      </c>
      <c r="E4" s="210"/>
      <c r="F4" s="210"/>
      <c r="G4" s="210"/>
      <c r="H4" s="210"/>
      <c r="I4" s="210"/>
      <c r="J4" s="210"/>
      <c r="K4" s="211"/>
    </row>
    <row r="5" spans="1:25" ht="30" customHeight="1" x14ac:dyDescent="0.2">
      <c r="A5" s="191" t="s">
        <v>34</v>
      </c>
      <c r="B5" s="192"/>
      <c r="C5" s="192"/>
      <c r="D5" s="209">
        <f>VLOOKUP($D$2,交通空白!$B$2:$S$18,4,FALSE)</f>
        <v>46295</v>
      </c>
      <c r="E5" s="210"/>
      <c r="F5" s="210"/>
      <c r="G5" s="210"/>
      <c r="H5" s="210"/>
      <c r="I5" s="210"/>
      <c r="J5" s="210"/>
      <c r="K5" s="211"/>
      <c r="L5" s="1" t="s">
        <v>40</v>
      </c>
    </row>
    <row r="6" spans="1:25" ht="30" customHeight="1" x14ac:dyDescent="0.2">
      <c r="A6" s="191" t="s">
        <v>24</v>
      </c>
      <c r="B6" s="192"/>
      <c r="C6" s="192"/>
      <c r="D6" s="209" t="str">
        <f>VLOOKUP($D$2,交通空白!$B$2:$S$18,5,FALSE)</f>
        <v>本別町</v>
      </c>
      <c r="E6" s="210"/>
      <c r="F6" s="210"/>
      <c r="G6" s="210"/>
      <c r="H6" s="210"/>
      <c r="I6" s="210"/>
      <c r="J6" s="210"/>
      <c r="K6" s="211"/>
    </row>
    <row r="7" spans="1:25" ht="30" customHeight="1" x14ac:dyDescent="0.2">
      <c r="A7" s="191" t="s">
        <v>9</v>
      </c>
      <c r="B7" s="192"/>
      <c r="C7" s="192"/>
      <c r="D7" s="209" t="str">
        <f>VLOOKUP($D$2,交通空白!$B$2:$S$18,6,FALSE)</f>
        <v>佐々木　基裕</v>
      </c>
      <c r="E7" s="210"/>
      <c r="F7" s="210"/>
      <c r="G7" s="210"/>
      <c r="H7" s="210"/>
      <c r="I7" s="210"/>
      <c r="J7" s="210"/>
      <c r="K7" s="211"/>
    </row>
    <row r="8" spans="1:25" ht="30" customHeight="1" x14ac:dyDescent="0.2">
      <c r="A8" s="191" t="s">
        <v>25</v>
      </c>
      <c r="B8" s="192"/>
      <c r="C8" s="192"/>
      <c r="D8" s="209" t="str">
        <f>VLOOKUP($D$2,交通空白!$B$2:$S$18,8,FALSE)</f>
        <v>中川郡本別町北２丁目４番地１</v>
      </c>
      <c r="E8" s="210"/>
      <c r="F8" s="210"/>
      <c r="G8" s="210"/>
      <c r="H8" s="210"/>
      <c r="I8" s="210"/>
      <c r="J8" s="210"/>
      <c r="K8" s="211"/>
    </row>
    <row r="9" spans="1:25" ht="30" customHeight="1" x14ac:dyDescent="0.2">
      <c r="A9" s="195" t="s">
        <v>26</v>
      </c>
      <c r="B9" s="212"/>
      <c r="C9" s="168"/>
      <c r="D9" s="214" t="s">
        <v>18</v>
      </c>
      <c r="E9" s="215"/>
      <c r="F9" s="215"/>
      <c r="G9" s="215"/>
      <c r="H9" s="215"/>
      <c r="I9" s="215"/>
      <c r="J9" s="215"/>
      <c r="K9" s="216"/>
    </row>
    <row r="10" spans="1:25" ht="30" customHeight="1" x14ac:dyDescent="0.2">
      <c r="A10" s="196"/>
      <c r="B10" s="213"/>
      <c r="C10" s="170"/>
      <c r="D10" s="214" t="s">
        <v>58</v>
      </c>
      <c r="E10" s="215"/>
      <c r="F10" s="215"/>
      <c r="G10" s="215"/>
      <c r="H10" s="215"/>
      <c r="I10" s="215"/>
      <c r="J10" s="215"/>
      <c r="K10" s="216"/>
    </row>
    <row r="11" spans="1:25" ht="30" customHeight="1" x14ac:dyDescent="0.2">
      <c r="A11" s="206" t="s">
        <v>22</v>
      </c>
      <c r="B11" s="207"/>
      <c r="C11" s="217"/>
      <c r="D11" s="193" t="s">
        <v>11</v>
      </c>
      <c r="E11" s="193"/>
      <c r="F11" s="193" t="s">
        <v>32</v>
      </c>
      <c r="G11" s="193"/>
      <c r="H11" s="193" t="s">
        <v>11</v>
      </c>
      <c r="I11" s="193"/>
      <c r="J11" s="193" t="s">
        <v>32</v>
      </c>
      <c r="K11" s="194"/>
    </row>
    <row r="12" spans="1:25" ht="50.1" customHeight="1" x14ac:dyDescent="0.2">
      <c r="A12" s="218"/>
      <c r="B12" s="219"/>
      <c r="C12" s="220"/>
      <c r="D12" s="224" t="str">
        <f>VLOOKUP($D$2,交通空白!$B$2:$S$18,9,FALSE)</f>
        <v>本別町役場</v>
      </c>
      <c r="E12" s="224"/>
      <c r="F12" s="225" t="str">
        <f>VLOOKUP($D$2,交通空白!$B$2:$S$18,10,FALSE)</f>
        <v>中川郡本別町北２丁目４番地１</v>
      </c>
      <c r="G12" s="225"/>
      <c r="H12" s="224" t="str">
        <f>交通空白!N2</f>
        <v>㈲北海陸運</v>
      </c>
      <c r="I12" s="224"/>
      <c r="J12" s="225" t="str">
        <f>交通空白!O2</f>
        <v>中川郡本別町上本別１０番地３</v>
      </c>
      <c r="K12" s="244"/>
    </row>
    <row r="13" spans="1:25" ht="50.1" customHeight="1" x14ac:dyDescent="0.2">
      <c r="A13" s="221"/>
      <c r="B13" s="222"/>
      <c r="C13" s="223"/>
      <c r="D13" s="224" t="str">
        <f>交通空白!L2</f>
        <v>本別ハイヤー㈲</v>
      </c>
      <c r="E13" s="224"/>
      <c r="F13" s="225" t="str">
        <f>交通空白!M2</f>
        <v>中川郡本別町北５丁目５番地９</v>
      </c>
      <c r="G13" s="225"/>
      <c r="H13" s="193"/>
      <c r="I13" s="193"/>
      <c r="J13" s="193"/>
      <c r="K13" s="194"/>
      <c r="O13" s="57"/>
      <c r="X13" s="57"/>
    </row>
    <row r="14" spans="1:25" ht="30" customHeight="1" x14ac:dyDescent="0.2">
      <c r="A14" s="206" t="s">
        <v>20</v>
      </c>
      <c r="B14" s="207"/>
      <c r="C14" s="207"/>
      <c r="D14" s="193" t="str">
        <f>VLOOKUP($D$2,交通空白!$B$2:$S$18,15,FALSE)</f>
        <v>路線</v>
      </c>
      <c r="E14" s="193"/>
      <c r="F14" s="193"/>
      <c r="G14" s="193"/>
      <c r="H14" s="193"/>
      <c r="I14" s="193"/>
      <c r="J14" s="193"/>
      <c r="K14" s="194"/>
      <c r="O14" s="57"/>
      <c r="X14" s="57"/>
      <c r="Y14"/>
    </row>
    <row r="15" spans="1:25" ht="30" customHeight="1" x14ac:dyDescent="0.2">
      <c r="A15" s="206" t="s">
        <v>21</v>
      </c>
      <c r="B15" s="207"/>
      <c r="C15" s="207"/>
      <c r="D15" s="208" t="str">
        <f>VLOOKUP($D$2,交通空白!$B$2:$S$18,16,FALSE)</f>
        <v>地域住民又は観光旅客その他の当該地域を来訪する者</v>
      </c>
      <c r="E15" s="208"/>
      <c r="F15" s="208"/>
      <c r="G15" s="208"/>
      <c r="H15" s="193"/>
      <c r="I15" s="193"/>
      <c r="J15" s="193"/>
      <c r="K15" s="194"/>
      <c r="O15" s="57"/>
      <c r="X15" s="57"/>
    </row>
    <row r="16" spans="1:25" ht="30" customHeight="1" x14ac:dyDescent="0.2">
      <c r="A16" s="202" t="s">
        <v>31</v>
      </c>
      <c r="B16" s="203"/>
      <c r="C16" s="203"/>
      <c r="D16" s="193" t="s">
        <v>19</v>
      </c>
      <c r="E16" s="193"/>
      <c r="F16" s="193" t="s">
        <v>33</v>
      </c>
      <c r="G16" s="193"/>
      <c r="H16" s="193" t="s">
        <v>19</v>
      </c>
      <c r="I16" s="193"/>
      <c r="J16" s="193" t="s">
        <v>33</v>
      </c>
      <c r="K16" s="194"/>
      <c r="O16" s="57"/>
      <c r="P16"/>
      <c r="X16" s="57"/>
    </row>
    <row r="17" spans="1:24" ht="30" customHeight="1" x14ac:dyDescent="0.2">
      <c r="A17" s="202"/>
      <c r="B17" s="203"/>
      <c r="C17" s="203"/>
      <c r="D17" s="204"/>
      <c r="E17" s="186"/>
      <c r="F17" s="204"/>
      <c r="G17" s="186"/>
      <c r="H17" s="204"/>
      <c r="I17" s="186"/>
      <c r="J17" s="204"/>
      <c r="K17" s="205"/>
      <c r="O17" s="57"/>
      <c r="X17" s="57"/>
    </row>
    <row r="18" spans="1:24" ht="50.1" customHeight="1" x14ac:dyDescent="0.2">
      <c r="A18" s="191" t="s">
        <v>27</v>
      </c>
      <c r="B18" s="192"/>
      <c r="C18" s="192"/>
      <c r="D18" s="193"/>
      <c r="E18" s="193"/>
      <c r="F18" s="193"/>
      <c r="G18" s="193"/>
      <c r="H18" s="193"/>
      <c r="I18" s="193"/>
      <c r="J18" s="193"/>
      <c r="K18" s="194"/>
      <c r="O18" s="57"/>
      <c r="X18" s="57"/>
    </row>
    <row r="19" spans="1:24" ht="14.4" x14ac:dyDescent="0.2">
      <c r="A19" s="195" t="s">
        <v>26</v>
      </c>
      <c r="B19" s="168"/>
      <c r="C19" s="167" t="s">
        <v>28</v>
      </c>
      <c r="D19" s="168"/>
      <c r="E19" s="193" t="s">
        <v>29</v>
      </c>
      <c r="F19" s="200"/>
      <c r="G19" s="200"/>
      <c r="H19" s="200"/>
      <c r="I19" s="200"/>
      <c r="J19" s="200"/>
      <c r="K19" s="201"/>
      <c r="O19" s="57"/>
      <c r="X19" s="57"/>
    </row>
    <row r="20" spans="1:24" ht="14.4" x14ac:dyDescent="0.2">
      <c r="A20" s="196"/>
      <c r="B20" s="170"/>
      <c r="C20" s="169"/>
      <c r="D20" s="170"/>
      <c r="E20" s="13" t="s">
        <v>2</v>
      </c>
      <c r="F20" s="13" t="s">
        <v>4</v>
      </c>
      <c r="G20" s="13" t="s">
        <v>5</v>
      </c>
      <c r="H20" s="12" t="s">
        <v>30</v>
      </c>
      <c r="I20" s="13" t="s">
        <v>6</v>
      </c>
      <c r="J20" s="13" t="s">
        <v>7</v>
      </c>
      <c r="K20" s="14" t="s">
        <v>8</v>
      </c>
    </row>
    <row r="21" spans="1:24" ht="14.25" customHeight="1" x14ac:dyDescent="0.2">
      <c r="A21" s="197"/>
      <c r="B21" s="198"/>
      <c r="C21" s="199"/>
      <c r="D21" s="198"/>
      <c r="E21" s="15" t="s">
        <v>3</v>
      </c>
      <c r="F21" s="15" t="s">
        <v>3</v>
      </c>
      <c r="G21" s="15" t="s">
        <v>3</v>
      </c>
      <c r="H21" s="15" t="s">
        <v>3</v>
      </c>
      <c r="I21" s="15" t="s">
        <v>3</v>
      </c>
      <c r="J21" s="15"/>
      <c r="K21" s="16" t="s">
        <v>3</v>
      </c>
    </row>
    <row r="22" spans="1:24" ht="14.4" x14ac:dyDescent="0.2">
      <c r="A22" s="173" t="s">
        <v>17</v>
      </c>
      <c r="B22" s="174"/>
      <c r="C22" s="179" t="str">
        <f>D12</f>
        <v>本別町役場</v>
      </c>
      <c r="D22" s="180"/>
      <c r="E22" s="7"/>
      <c r="F22" s="7"/>
      <c r="G22" s="7"/>
      <c r="H22" s="7"/>
      <c r="I22" s="7"/>
      <c r="J22" s="7"/>
      <c r="K22" s="8"/>
    </row>
    <row r="23" spans="1:24" ht="14.4" x14ac:dyDescent="0.2">
      <c r="A23" s="175"/>
      <c r="B23" s="176"/>
      <c r="C23" s="181"/>
      <c r="D23" s="182"/>
      <c r="E23" s="5"/>
      <c r="F23" s="5"/>
      <c r="G23" s="5"/>
      <c r="H23" s="5"/>
      <c r="I23" s="5"/>
      <c r="J23" s="5">
        <v>5</v>
      </c>
      <c r="K23" s="6">
        <f>SUM(E23:J23)</f>
        <v>5</v>
      </c>
    </row>
    <row r="24" spans="1:24" ht="14.4" x14ac:dyDescent="0.2">
      <c r="A24" s="175"/>
      <c r="B24" s="176"/>
      <c r="C24" s="183"/>
      <c r="D24" s="184"/>
      <c r="E24" s="21"/>
      <c r="F24" s="17"/>
      <c r="G24" s="17"/>
      <c r="H24" s="17"/>
      <c r="I24" s="17"/>
      <c r="J24" s="9"/>
      <c r="K24" s="18">
        <f>SUM(E24:I24)</f>
        <v>0</v>
      </c>
    </row>
    <row r="25" spans="1:24" ht="14.4" x14ac:dyDescent="0.2">
      <c r="A25" s="175"/>
      <c r="B25" s="176"/>
      <c r="C25" s="179" t="str">
        <f>D13</f>
        <v>本別ハイヤー㈲</v>
      </c>
      <c r="D25" s="180"/>
      <c r="E25" s="7"/>
      <c r="F25" s="7"/>
      <c r="G25" s="7"/>
      <c r="H25" s="7"/>
      <c r="I25" s="7"/>
      <c r="J25" s="7"/>
      <c r="K25" s="8"/>
    </row>
    <row r="26" spans="1:24" ht="14.4" x14ac:dyDescent="0.2">
      <c r="A26" s="175"/>
      <c r="B26" s="176"/>
      <c r="C26" s="181"/>
      <c r="D26" s="182"/>
      <c r="E26" s="5"/>
      <c r="F26" s="5"/>
      <c r="G26" s="5"/>
      <c r="H26" s="5"/>
      <c r="I26" s="5"/>
      <c r="J26" s="5">
        <v>4</v>
      </c>
      <c r="K26" s="6">
        <f>SUM(E26:J26)</f>
        <v>4</v>
      </c>
    </row>
    <row r="27" spans="1:24" ht="14.4" x14ac:dyDescent="0.2">
      <c r="A27" s="177"/>
      <c r="B27" s="178"/>
      <c r="C27" s="183"/>
      <c r="D27" s="184"/>
      <c r="E27" s="17"/>
      <c r="F27" s="17"/>
      <c r="G27" s="17"/>
      <c r="H27" s="17"/>
      <c r="I27" s="17"/>
      <c r="J27" s="9"/>
      <c r="K27" s="18">
        <f>SUM(E27:I27)</f>
        <v>0</v>
      </c>
    </row>
    <row r="28" spans="1:24" ht="14.4" x14ac:dyDescent="0.2">
      <c r="A28" s="185" t="s">
        <v>17</v>
      </c>
      <c r="B28" s="186"/>
      <c r="C28" s="179" t="str">
        <f>H12</f>
        <v>㈲北海陸運</v>
      </c>
      <c r="D28" s="180"/>
      <c r="E28" s="7"/>
      <c r="F28" s="7"/>
      <c r="G28" s="7"/>
      <c r="H28" s="7"/>
      <c r="I28" s="7"/>
      <c r="J28" s="7"/>
      <c r="K28" s="8"/>
    </row>
    <row r="29" spans="1:24" ht="14.4" x14ac:dyDescent="0.2">
      <c r="A29" s="187"/>
      <c r="B29" s="188"/>
      <c r="C29" s="181"/>
      <c r="D29" s="182"/>
      <c r="E29" s="5"/>
      <c r="F29" s="5"/>
      <c r="G29" s="5"/>
      <c r="H29" s="5"/>
      <c r="I29" s="5"/>
      <c r="J29" s="5">
        <v>1</v>
      </c>
      <c r="K29" s="6">
        <f>SUM(E29:J29)</f>
        <v>1</v>
      </c>
    </row>
    <row r="30" spans="1:24" ht="14.4" x14ac:dyDescent="0.2">
      <c r="A30" s="187"/>
      <c r="B30" s="188"/>
      <c r="C30" s="183"/>
      <c r="D30" s="184"/>
      <c r="E30" s="17"/>
      <c r="F30" s="17"/>
      <c r="G30" s="17"/>
      <c r="H30" s="17"/>
      <c r="I30" s="17"/>
      <c r="J30" s="9"/>
      <c r="K30" s="18">
        <f>SUM(E30:I30)</f>
        <v>0</v>
      </c>
      <c r="L30" s="3"/>
      <c r="M30" s="11"/>
    </row>
    <row r="31" spans="1:24" ht="14.4" x14ac:dyDescent="0.2">
      <c r="A31" s="187"/>
      <c r="B31" s="188"/>
      <c r="C31" s="179"/>
      <c r="D31" s="180"/>
      <c r="E31" s="7"/>
      <c r="F31" s="7"/>
      <c r="G31" s="7"/>
      <c r="H31" s="7"/>
      <c r="I31" s="7"/>
      <c r="J31" s="7"/>
      <c r="K31" s="8"/>
      <c r="M31" s="11"/>
    </row>
    <row r="32" spans="1:24" ht="14.4" x14ac:dyDescent="0.2">
      <c r="A32" s="187"/>
      <c r="B32" s="188"/>
      <c r="C32" s="181"/>
      <c r="D32" s="182"/>
      <c r="E32" s="5"/>
      <c r="F32" s="5"/>
      <c r="G32" s="5"/>
      <c r="H32" s="5"/>
      <c r="I32" s="5"/>
      <c r="J32" s="5"/>
      <c r="K32" s="6">
        <f>SUM(E32:J32)</f>
        <v>0</v>
      </c>
    </row>
    <row r="33" spans="1:11" ht="14.4" x14ac:dyDescent="0.2">
      <c r="A33" s="189"/>
      <c r="B33" s="190"/>
      <c r="C33" s="183"/>
      <c r="D33" s="184"/>
      <c r="E33" s="17"/>
      <c r="F33" s="17"/>
      <c r="G33" s="17"/>
      <c r="H33" s="17"/>
      <c r="I33" s="17"/>
      <c r="J33" s="9"/>
      <c r="K33" s="18">
        <f>SUM(E33:I33)</f>
        <v>0</v>
      </c>
    </row>
    <row r="34" spans="1:11" ht="14.4" x14ac:dyDescent="0.2">
      <c r="A34" s="161"/>
      <c r="B34" s="162"/>
      <c r="C34" s="167" t="s">
        <v>12</v>
      </c>
      <c r="D34" s="168"/>
      <c r="E34" s="7"/>
      <c r="F34" s="7"/>
      <c r="G34" s="7"/>
      <c r="H34" s="7"/>
      <c r="I34" s="7"/>
      <c r="J34" s="7"/>
      <c r="K34" s="8"/>
    </row>
    <row r="35" spans="1:11" ht="14.4" x14ac:dyDescent="0.2">
      <c r="A35" s="163"/>
      <c r="B35" s="164"/>
      <c r="C35" s="169"/>
      <c r="D35" s="170"/>
      <c r="E35" s="5">
        <f t="shared" ref="E35:J35" si="0">SUM(E23+E26+E29+E32)</f>
        <v>0</v>
      </c>
      <c r="F35" s="5">
        <f t="shared" si="0"/>
        <v>0</v>
      </c>
      <c r="G35" s="5">
        <f t="shared" si="0"/>
        <v>0</v>
      </c>
      <c r="H35" s="5">
        <f t="shared" si="0"/>
        <v>0</v>
      </c>
      <c r="I35" s="5">
        <f t="shared" si="0"/>
        <v>0</v>
      </c>
      <c r="J35" s="5">
        <f t="shared" si="0"/>
        <v>10</v>
      </c>
      <c r="K35" s="6">
        <f>SUM(E35:J35)</f>
        <v>10</v>
      </c>
    </row>
    <row r="36" spans="1:11" ht="15" thickBot="1" x14ac:dyDescent="0.25">
      <c r="A36" s="165"/>
      <c r="B36" s="166"/>
      <c r="C36" s="171"/>
      <c r="D36" s="172"/>
      <c r="E36" s="19">
        <f>SUM(E24+E27+E30+E33)</f>
        <v>0</v>
      </c>
      <c r="F36" s="19">
        <f>SUM(F24+F27+F30+F33)</f>
        <v>0</v>
      </c>
      <c r="G36" s="19">
        <f>SUM(G24+G27+G30+G33)</f>
        <v>0</v>
      </c>
      <c r="H36" s="19">
        <f>SUM(H24+H27+H30+H33)</f>
        <v>0</v>
      </c>
      <c r="I36" s="19">
        <f>SUM(I24+I27+I30+I33)</f>
        <v>0</v>
      </c>
      <c r="J36" s="10"/>
      <c r="K36" s="20">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 ref="D16:E16"/>
    <mergeCell ref="F16:G16"/>
    <mergeCell ref="H16:I16"/>
    <mergeCell ref="J16:K16"/>
    <mergeCell ref="D17:E17"/>
    <mergeCell ref="F17:G17"/>
    <mergeCell ref="H17:I17"/>
    <mergeCell ref="J17:K17"/>
    <mergeCell ref="A14:C14"/>
    <mergeCell ref="D14:G14"/>
    <mergeCell ref="H14:K14"/>
    <mergeCell ref="A15:C15"/>
    <mergeCell ref="D15:G15"/>
    <mergeCell ref="H15:K15"/>
    <mergeCell ref="A8:C8"/>
    <mergeCell ref="D8:K8"/>
    <mergeCell ref="A9:C10"/>
    <mergeCell ref="D9:K9"/>
    <mergeCell ref="D10:K10"/>
    <mergeCell ref="A11:C13"/>
    <mergeCell ref="D11:E11"/>
    <mergeCell ref="F11:G11"/>
    <mergeCell ref="H11:I11"/>
    <mergeCell ref="J11:K11"/>
    <mergeCell ref="D12:E12"/>
    <mergeCell ref="F12:G12"/>
    <mergeCell ref="H12:I12"/>
    <mergeCell ref="J12:K12"/>
    <mergeCell ref="D13:E13"/>
    <mergeCell ref="F13:G13"/>
    <mergeCell ref="H13:I13"/>
    <mergeCell ref="J13:K13"/>
    <mergeCell ref="A5:C5"/>
    <mergeCell ref="D5:K5"/>
    <mergeCell ref="A6:C6"/>
    <mergeCell ref="D6:K6"/>
    <mergeCell ref="A7:C7"/>
    <mergeCell ref="D7:K7"/>
    <mergeCell ref="O1:Q1"/>
    <mergeCell ref="A4:C4"/>
    <mergeCell ref="D4:K4"/>
    <mergeCell ref="A1:K1"/>
    <mergeCell ref="A2:C2"/>
    <mergeCell ref="D2:K2"/>
    <mergeCell ref="A3:C3"/>
    <mergeCell ref="D3:K3"/>
  </mergeCells>
  <phoneticPr fontId="5"/>
  <dataValidations count="3">
    <dataValidation type="list" allowBlank="1" showInputMessage="1" sqref="D10" xr:uid="{00000000-0002-0000-0300-000000000000}">
      <formula1>"○"</formula1>
    </dataValidation>
    <dataValidation type="list" allowBlank="1" showInputMessage="1" sqref="A22:B33" xr:uid="{00000000-0002-0000-0300-000001000000}">
      <formula1>"交通空白地有償運送,福祉有償運送"</formula1>
    </dataValidation>
    <dataValidation allowBlank="1" showInputMessage="1" sqref="D2:K2" xr:uid="{00000000-0002-0000-0300-000002000000}"/>
  </dataValidations>
  <hyperlinks>
    <hyperlink ref="O1:Q1" location="交通空白!A1" display="目次へ" xr:uid="{00000000-0004-0000-0300-000000000000}"/>
  </hyperlinks>
  <pageMargins left="0.7" right="0.7" top="0.75" bottom="0.75" header="0.3" footer="0.3"/>
  <pageSetup paperSize="9" scale="84"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pageSetUpPr fitToPage="1"/>
  </sheetPr>
  <dimension ref="A1:J211"/>
  <sheetViews>
    <sheetView view="pageBreakPreview" zoomScale="85" zoomScaleNormal="100" zoomScaleSheetLayoutView="85" workbookViewId="0">
      <selection activeCell="C36" sqref="C36:F36"/>
    </sheetView>
  </sheetViews>
  <sheetFormatPr defaultColWidth="2.109375" defaultRowHeight="14.4" x14ac:dyDescent="0.2"/>
  <cols>
    <col min="1" max="1" width="3.6640625" style="32" customWidth="1"/>
    <col min="2" max="2" width="20.6640625" style="4" customWidth="1"/>
    <col min="3" max="3" width="23.6640625" style="4" customWidth="1"/>
    <col min="4" max="4" width="20.6640625" style="4" customWidth="1"/>
    <col min="5" max="5" width="20.6640625" style="73" customWidth="1"/>
    <col min="6" max="6" width="3.6640625" style="60" customWidth="1"/>
    <col min="7" max="16384" width="2.109375" style="4"/>
  </cols>
  <sheetData>
    <row r="1" spans="1:10" ht="15" customHeight="1" x14ac:dyDescent="0.2">
      <c r="E1" s="234" t="s">
        <v>39</v>
      </c>
      <c r="F1" s="234"/>
    </row>
    <row r="2" spans="1:10" ht="24.9" customHeight="1" x14ac:dyDescent="0.2">
      <c r="A2" s="242" t="s">
        <v>13</v>
      </c>
      <c r="B2" s="242"/>
      <c r="C2" s="242"/>
      <c r="D2" s="242"/>
      <c r="E2" s="242"/>
      <c r="F2" s="242"/>
    </row>
    <row r="3" spans="1:10" ht="20.100000000000001" customHeight="1" x14ac:dyDescent="0.2">
      <c r="A3" s="239">
        <v>1</v>
      </c>
      <c r="B3" s="27" t="s">
        <v>16</v>
      </c>
      <c r="C3" s="31">
        <v>38991</v>
      </c>
      <c r="D3" s="27" t="s">
        <v>35</v>
      </c>
      <c r="E3" s="251">
        <v>45196</v>
      </c>
      <c r="F3" s="252"/>
    </row>
    <row r="4" spans="1:10" ht="20.100000000000001" customHeight="1" x14ac:dyDescent="0.2">
      <c r="A4" s="239"/>
      <c r="B4" s="35" t="s">
        <v>36</v>
      </c>
      <c r="C4" s="238"/>
      <c r="D4" s="238"/>
      <c r="E4" s="70">
        <v>35.9</v>
      </c>
      <c r="F4" s="58" t="s">
        <v>15</v>
      </c>
    </row>
    <row r="5" spans="1:10" ht="20.100000000000001" customHeight="1" x14ac:dyDescent="0.2">
      <c r="A5" s="239"/>
      <c r="B5" s="29" t="s">
        <v>37</v>
      </c>
      <c r="C5" s="235" t="s">
        <v>118</v>
      </c>
      <c r="D5" s="236"/>
      <c r="E5" s="236"/>
      <c r="F5" s="237"/>
    </row>
    <row r="6" spans="1:10" ht="20.100000000000001" customHeight="1" x14ac:dyDescent="0.2">
      <c r="A6" s="239"/>
      <c r="B6" s="29" t="s">
        <v>38</v>
      </c>
      <c r="C6" s="235" t="s">
        <v>119</v>
      </c>
      <c r="D6" s="236"/>
      <c r="E6" s="236"/>
      <c r="F6" s="237"/>
      <c r="G6" s="234"/>
      <c r="H6" s="234"/>
      <c r="I6" s="234"/>
      <c r="J6" s="234"/>
    </row>
    <row r="7" spans="1:10" ht="20.100000000000001" customHeight="1" x14ac:dyDescent="0.2">
      <c r="A7" s="239"/>
      <c r="B7" s="29" t="s">
        <v>14</v>
      </c>
      <c r="C7" s="235" t="s">
        <v>120</v>
      </c>
      <c r="D7" s="236"/>
      <c r="E7" s="236"/>
      <c r="F7" s="237"/>
    </row>
    <row r="8" spans="1:10" ht="20.100000000000001" customHeight="1" x14ac:dyDescent="0.2">
      <c r="A8" s="34"/>
      <c r="B8" s="28"/>
      <c r="C8" s="59"/>
      <c r="D8" s="59"/>
      <c r="E8" s="71"/>
      <c r="F8" s="24"/>
      <c r="G8" s="2"/>
    </row>
    <row r="9" spans="1:10" ht="20.100000000000001" customHeight="1" x14ac:dyDescent="0.2">
      <c r="A9" s="245">
        <v>2</v>
      </c>
      <c r="B9" s="27" t="s">
        <v>16</v>
      </c>
      <c r="C9" s="31">
        <v>38991</v>
      </c>
      <c r="D9" s="27" t="s">
        <v>35</v>
      </c>
      <c r="E9" s="251">
        <v>45196</v>
      </c>
      <c r="F9" s="252"/>
    </row>
    <row r="10" spans="1:10" ht="20.100000000000001" customHeight="1" x14ac:dyDescent="0.2">
      <c r="A10" s="245"/>
      <c r="B10" s="35" t="s">
        <v>36</v>
      </c>
      <c r="C10" s="238"/>
      <c r="D10" s="238"/>
      <c r="E10" s="70">
        <v>37.1</v>
      </c>
      <c r="F10" s="58" t="s">
        <v>15</v>
      </c>
    </row>
    <row r="11" spans="1:10" ht="20.100000000000001" customHeight="1" x14ac:dyDescent="0.2">
      <c r="A11" s="245"/>
      <c r="B11" s="29" t="s">
        <v>37</v>
      </c>
      <c r="C11" s="235" t="s">
        <v>121</v>
      </c>
      <c r="D11" s="236"/>
      <c r="E11" s="236"/>
      <c r="F11" s="237"/>
      <c r="G11" s="233"/>
      <c r="H11" s="233"/>
      <c r="I11" s="233"/>
      <c r="J11" s="233"/>
    </row>
    <row r="12" spans="1:10" ht="20.100000000000001" customHeight="1" x14ac:dyDescent="0.2">
      <c r="A12" s="245"/>
      <c r="B12" s="29" t="s">
        <v>38</v>
      </c>
      <c r="C12" s="235" t="s">
        <v>122</v>
      </c>
      <c r="D12" s="236"/>
      <c r="E12" s="236"/>
      <c r="F12" s="237"/>
      <c r="G12" s="22"/>
    </row>
    <row r="13" spans="1:10" ht="20.100000000000001" customHeight="1" x14ac:dyDescent="0.2">
      <c r="A13" s="245"/>
      <c r="B13" s="29" t="s">
        <v>14</v>
      </c>
      <c r="C13" s="235" t="s">
        <v>123</v>
      </c>
      <c r="D13" s="236"/>
      <c r="E13" s="236"/>
      <c r="F13" s="237"/>
    </row>
    <row r="14" spans="1:10" ht="20.100000000000001" customHeight="1" x14ac:dyDescent="0.2">
      <c r="A14" s="33"/>
      <c r="B14" s="28"/>
      <c r="C14" s="59"/>
      <c r="D14" s="59"/>
      <c r="E14" s="71"/>
      <c r="F14" s="24"/>
      <c r="G14" s="2"/>
    </row>
    <row r="15" spans="1:10" ht="20.100000000000001" customHeight="1" x14ac:dyDescent="0.2">
      <c r="A15" s="245">
        <v>3</v>
      </c>
      <c r="B15" s="27" t="s">
        <v>16</v>
      </c>
      <c r="C15" s="31">
        <v>38991</v>
      </c>
      <c r="D15" s="27" t="s">
        <v>35</v>
      </c>
      <c r="E15" s="251">
        <v>44104</v>
      </c>
      <c r="F15" s="252"/>
    </row>
    <row r="16" spans="1:10" ht="20.100000000000001" customHeight="1" x14ac:dyDescent="0.2">
      <c r="A16" s="245"/>
      <c r="B16" s="35" t="s">
        <v>36</v>
      </c>
      <c r="C16" s="238"/>
      <c r="D16" s="238"/>
      <c r="E16" s="70">
        <v>23.5</v>
      </c>
      <c r="F16" s="58" t="s">
        <v>15</v>
      </c>
    </row>
    <row r="17" spans="1:10" ht="20.100000000000001" customHeight="1" x14ac:dyDescent="0.2">
      <c r="A17" s="245"/>
      <c r="B17" s="29" t="s">
        <v>37</v>
      </c>
      <c r="C17" s="235" t="s">
        <v>124</v>
      </c>
      <c r="D17" s="236"/>
      <c r="E17" s="236"/>
      <c r="F17" s="237"/>
      <c r="G17" s="233"/>
      <c r="H17" s="233"/>
      <c r="I17" s="233"/>
      <c r="J17" s="233"/>
    </row>
    <row r="18" spans="1:10" ht="20.100000000000001" customHeight="1" x14ac:dyDescent="0.2">
      <c r="A18" s="245"/>
      <c r="B18" s="29" t="s">
        <v>38</v>
      </c>
      <c r="C18" s="235" t="s">
        <v>125</v>
      </c>
      <c r="D18" s="236"/>
      <c r="E18" s="236"/>
      <c r="F18" s="237"/>
      <c r="G18" s="22"/>
    </row>
    <row r="19" spans="1:10" ht="20.100000000000001" customHeight="1" x14ac:dyDescent="0.2">
      <c r="A19" s="245"/>
      <c r="B19" s="29" t="s">
        <v>14</v>
      </c>
      <c r="C19" s="235" t="s">
        <v>126</v>
      </c>
      <c r="D19" s="236"/>
      <c r="E19" s="236"/>
      <c r="F19" s="237"/>
    </row>
    <row r="20" spans="1:10" ht="20.100000000000001" customHeight="1" x14ac:dyDescent="0.2">
      <c r="A20" s="33"/>
      <c r="B20" s="28"/>
      <c r="C20" s="59"/>
      <c r="D20" s="59"/>
      <c r="E20" s="71"/>
      <c r="F20" s="24"/>
      <c r="G20" s="2"/>
    </row>
    <row r="21" spans="1:10" ht="20.100000000000001" customHeight="1" x14ac:dyDescent="0.2">
      <c r="A21" s="245">
        <v>4</v>
      </c>
      <c r="B21" s="27" t="s">
        <v>16</v>
      </c>
      <c r="C21" s="31">
        <v>38991</v>
      </c>
      <c r="D21" s="27" t="s">
        <v>35</v>
      </c>
      <c r="E21" s="251">
        <v>44104</v>
      </c>
      <c r="F21" s="252"/>
    </row>
    <row r="22" spans="1:10" ht="20.100000000000001" customHeight="1" x14ac:dyDescent="0.2">
      <c r="A22" s="245"/>
      <c r="B22" s="35" t="s">
        <v>36</v>
      </c>
      <c r="C22" s="238"/>
      <c r="D22" s="238"/>
      <c r="E22" s="70">
        <v>18.399999999999999</v>
      </c>
      <c r="F22" s="58" t="s">
        <v>15</v>
      </c>
    </row>
    <row r="23" spans="1:10" ht="20.100000000000001" customHeight="1" x14ac:dyDescent="0.2">
      <c r="A23" s="245"/>
      <c r="B23" s="29" t="s">
        <v>37</v>
      </c>
      <c r="C23" s="235" t="s">
        <v>127</v>
      </c>
      <c r="D23" s="236"/>
      <c r="E23" s="236"/>
      <c r="F23" s="237"/>
      <c r="G23" s="233"/>
      <c r="H23" s="233"/>
      <c r="I23" s="233"/>
      <c r="J23" s="233"/>
    </row>
    <row r="24" spans="1:10" ht="20.100000000000001" customHeight="1" x14ac:dyDescent="0.2">
      <c r="A24" s="245"/>
      <c r="B24" s="29" t="s">
        <v>38</v>
      </c>
      <c r="C24" s="235" t="s">
        <v>128</v>
      </c>
      <c r="D24" s="236"/>
      <c r="E24" s="236"/>
      <c r="F24" s="237"/>
      <c r="G24" s="22"/>
    </row>
    <row r="25" spans="1:10" ht="20.100000000000001" customHeight="1" x14ac:dyDescent="0.2">
      <c r="A25" s="245"/>
      <c r="B25" s="29" t="s">
        <v>14</v>
      </c>
      <c r="C25" s="235" t="s">
        <v>129</v>
      </c>
      <c r="D25" s="236"/>
      <c r="E25" s="236"/>
      <c r="F25" s="237"/>
    </row>
    <row r="26" spans="1:10" ht="20.100000000000001" customHeight="1" x14ac:dyDescent="0.2">
      <c r="A26" s="33"/>
      <c r="B26" s="28"/>
      <c r="C26" s="59"/>
      <c r="D26" s="59"/>
      <c r="E26" s="71"/>
      <c r="F26" s="24"/>
      <c r="G26" s="2"/>
    </row>
    <row r="27" spans="1:10" ht="20.100000000000001" customHeight="1" x14ac:dyDescent="0.2">
      <c r="A27" s="245">
        <v>5</v>
      </c>
      <c r="B27" s="27" t="s">
        <v>16</v>
      </c>
      <c r="C27" s="31">
        <v>38991</v>
      </c>
      <c r="D27" s="27" t="s">
        <v>35</v>
      </c>
      <c r="E27" s="251">
        <v>45196</v>
      </c>
      <c r="F27" s="252"/>
    </row>
    <row r="28" spans="1:10" ht="20.100000000000001" customHeight="1" x14ac:dyDescent="0.2">
      <c r="A28" s="245"/>
      <c r="B28" s="35" t="s">
        <v>36</v>
      </c>
      <c r="C28" s="238"/>
      <c r="D28" s="238"/>
      <c r="E28" s="70">
        <v>43.4</v>
      </c>
      <c r="F28" s="58" t="s">
        <v>15</v>
      </c>
    </row>
    <row r="29" spans="1:10" ht="20.100000000000001" customHeight="1" x14ac:dyDescent="0.2">
      <c r="A29" s="245"/>
      <c r="B29" s="29" t="s">
        <v>37</v>
      </c>
      <c r="C29" s="235" t="s">
        <v>130</v>
      </c>
      <c r="D29" s="236"/>
      <c r="E29" s="236"/>
      <c r="F29" s="237"/>
    </row>
    <row r="30" spans="1:10" ht="20.100000000000001" customHeight="1" x14ac:dyDescent="0.2">
      <c r="A30" s="245"/>
      <c r="B30" s="29" t="s">
        <v>38</v>
      </c>
      <c r="C30" s="235" t="s">
        <v>125</v>
      </c>
      <c r="D30" s="236"/>
      <c r="E30" s="236"/>
      <c r="F30" s="237"/>
      <c r="G30" s="233"/>
      <c r="H30" s="233"/>
      <c r="I30" s="233"/>
      <c r="J30" s="233"/>
    </row>
    <row r="31" spans="1:10" ht="20.100000000000001" customHeight="1" x14ac:dyDescent="0.2">
      <c r="A31" s="245"/>
      <c r="B31" s="29" t="s">
        <v>14</v>
      </c>
      <c r="C31" s="235" t="s">
        <v>131</v>
      </c>
      <c r="D31" s="236"/>
      <c r="E31" s="236"/>
      <c r="F31" s="237"/>
      <c r="G31" s="22"/>
    </row>
    <row r="32" spans="1:10" ht="20.100000000000001" customHeight="1" x14ac:dyDescent="0.2">
      <c r="A32" s="33"/>
      <c r="B32" s="28"/>
      <c r="C32" s="59"/>
      <c r="D32" s="59"/>
      <c r="E32" s="71"/>
      <c r="F32" s="24"/>
      <c r="G32" s="2"/>
    </row>
    <row r="33" spans="1:10" ht="20.100000000000001" customHeight="1" x14ac:dyDescent="0.2">
      <c r="A33" s="245">
        <v>6</v>
      </c>
      <c r="B33" s="27" t="s">
        <v>16</v>
      </c>
      <c r="C33" s="31">
        <v>38991</v>
      </c>
      <c r="D33" s="27" t="s">
        <v>35</v>
      </c>
      <c r="E33" s="251">
        <v>45196</v>
      </c>
      <c r="F33" s="252"/>
      <c r="G33" s="61"/>
      <c r="H33" s="61"/>
      <c r="I33" s="61"/>
      <c r="J33" s="61"/>
    </row>
    <row r="34" spans="1:10" ht="20.100000000000001" customHeight="1" x14ac:dyDescent="0.2">
      <c r="A34" s="245"/>
      <c r="B34" s="35" t="s">
        <v>36</v>
      </c>
      <c r="C34" s="238"/>
      <c r="D34" s="238"/>
      <c r="E34" s="70">
        <v>53.5</v>
      </c>
      <c r="F34" s="58" t="s">
        <v>15</v>
      </c>
    </row>
    <row r="35" spans="1:10" ht="20.100000000000001" customHeight="1" x14ac:dyDescent="0.2">
      <c r="A35" s="245"/>
      <c r="B35" s="29" t="s">
        <v>37</v>
      </c>
      <c r="C35" s="235" t="s">
        <v>206</v>
      </c>
      <c r="D35" s="236"/>
      <c r="E35" s="236"/>
      <c r="F35" s="237"/>
    </row>
    <row r="36" spans="1:10" ht="20.100000000000001" customHeight="1" x14ac:dyDescent="0.2">
      <c r="A36" s="245"/>
      <c r="B36" s="29" t="s">
        <v>38</v>
      </c>
      <c r="C36" s="235" t="s">
        <v>125</v>
      </c>
      <c r="D36" s="236"/>
      <c r="E36" s="236"/>
      <c r="F36" s="237"/>
      <c r="G36" s="233"/>
      <c r="H36" s="233"/>
      <c r="I36" s="233"/>
      <c r="J36" s="233"/>
    </row>
    <row r="37" spans="1:10" ht="20.100000000000001" customHeight="1" x14ac:dyDescent="0.2">
      <c r="A37" s="245"/>
      <c r="B37" s="29" t="s">
        <v>14</v>
      </c>
      <c r="C37" s="235" t="s">
        <v>132</v>
      </c>
      <c r="D37" s="236"/>
      <c r="E37" s="236"/>
      <c r="F37" s="237"/>
      <c r="G37" s="233"/>
      <c r="H37" s="233"/>
      <c r="I37" s="233"/>
      <c r="J37" s="233"/>
    </row>
    <row r="38" spans="1:10" ht="20.100000000000001" customHeight="1" x14ac:dyDescent="0.2">
      <c r="A38" s="33"/>
      <c r="B38" s="28"/>
      <c r="C38" s="59"/>
      <c r="D38" s="59"/>
      <c r="E38" s="71"/>
      <c r="F38" s="24"/>
      <c r="G38" s="2"/>
    </row>
    <row r="39" spans="1:10" ht="20.100000000000001" customHeight="1" x14ac:dyDescent="0.2">
      <c r="A39" s="245">
        <v>7</v>
      </c>
      <c r="B39" s="27" t="s">
        <v>16</v>
      </c>
      <c r="C39" s="31">
        <v>38991</v>
      </c>
      <c r="D39" s="27" t="s">
        <v>35</v>
      </c>
      <c r="E39" s="251">
        <v>45196</v>
      </c>
      <c r="F39" s="252"/>
    </row>
    <row r="40" spans="1:10" ht="20.100000000000001" customHeight="1" x14ac:dyDescent="0.2">
      <c r="A40" s="245"/>
      <c r="B40" s="35" t="s">
        <v>36</v>
      </c>
      <c r="C40" s="238"/>
      <c r="D40" s="238"/>
      <c r="E40" s="70">
        <v>29.6</v>
      </c>
      <c r="F40" s="58" t="s">
        <v>15</v>
      </c>
    </row>
    <row r="41" spans="1:10" ht="20.100000000000001" customHeight="1" x14ac:dyDescent="0.2">
      <c r="A41" s="245"/>
      <c r="B41" s="29" t="s">
        <v>37</v>
      </c>
      <c r="C41" s="235" t="s">
        <v>133</v>
      </c>
      <c r="D41" s="236"/>
      <c r="E41" s="236"/>
      <c r="F41" s="237"/>
    </row>
    <row r="42" spans="1:10" ht="20.100000000000001" customHeight="1" x14ac:dyDescent="0.2">
      <c r="A42" s="245"/>
      <c r="B42" s="29" t="s">
        <v>38</v>
      </c>
      <c r="C42" s="235" t="s">
        <v>125</v>
      </c>
      <c r="D42" s="236"/>
      <c r="E42" s="236"/>
      <c r="F42" s="237"/>
      <c r="G42" s="233"/>
      <c r="H42" s="233"/>
      <c r="I42" s="233"/>
      <c r="J42" s="233"/>
    </row>
    <row r="43" spans="1:10" ht="20.100000000000001" customHeight="1" x14ac:dyDescent="0.2">
      <c r="A43" s="245"/>
      <c r="B43" s="29" t="s">
        <v>14</v>
      </c>
      <c r="C43" s="235" t="s">
        <v>134</v>
      </c>
      <c r="D43" s="236"/>
      <c r="E43" s="236"/>
      <c r="F43" s="237"/>
      <c r="G43" s="233"/>
      <c r="H43" s="233"/>
      <c r="I43" s="233"/>
      <c r="J43" s="233"/>
    </row>
    <row r="44" spans="1:10" ht="20.100000000000001" customHeight="1" x14ac:dyDescent="0.2">
      <c r="A44" s="33"/>
      <c r="B44" s="28"/>
      <c r="C44" s="59"/>
      <c r="D44" s="59"/>
      <c r="E44" s="71"/>
      <c r="F44" s="24"/>
      <c r="G44" s="2"/>
    </row>
    <row r="45" spans="1:10" ht="20.100000000000001" customHeight="1" x14ac:dyDescent="0.2">
      <c r="A45" s="245">
        <v>8</v>
      </c>
      <c r="B45" s="27" t="s">
        <v>16</v>
      </c>
      <c r="C45" s="31">
        <v>38991</v>
      </c>
      <c r="D45" s="27" t="s">
        <v>35</v>
      </c>
      <c r="E45" s="251">
        <v>44104</v>
      </c>
      <c r="F45" s="252"/>
      <c r="G45" s="233"/>
      <c r="H45" s="233"/>
      <c r="I45" s="233"/>
      <c r="J45" s="233"/>
    </row>
    <row r="46" spans="1:10" ht="20.100000000000001" customHeight="1" x14ac:dyDescent="0.2">
      <c r="A46" s="245"/>
      <c r="B46" s="35" t="s">
        <v>36</v>
      </c>
      <c r="C46" s="238"/>
      <c r="D46" s="238"/>
      <c r="E46" s="70">
        <v>11.7</v>
      </c>
      <c r="F46" s="58" t="s">
        <v>15</v>
      </c>
    </row>
    <row r="47" spans="1:10" ht="20.100000000000001" customHeight="1" x14ac:dyDescent="0.2">
      <c r="A47" s="245"/>
      <c r="B47" s="29" t="s">
        <v>37</v>
      </c>
      <c r="C47" s="235" t="s">
        <v>148</v>
      </c>
      <c r="D47" s="236"/>
      <c r="E47" s="236"/>
      <c r="F47" s="237"/>
    </row>
    <row r="48" spans="1:10" ht="20.100000000000001" customHeight="1" x14ac:dyDescent="0.2">
      <c r="A48" s="245"/>
      <c r="B48" s="29" t="s">
        <v>38</v>
      </c>
      <c r="C48" s="235" t="s">
        <v>148</v>
      </c>
      <c r="D48" s="236"/>
      <c r="E48" s="236"/>
      <c r="F48" s="237"/>
      <c r="G48" s="233"/>
      <c r="H48" s="233"/>
      <c r="I48" s="233"/>
      <c r="J48" s="233"/>
    </row>
    <row r="49" spans="1:10" ht="20.100000000000001" customHeight="1" x14ac:dyDescent="0.2">
      <c r="A49" s="245"/>
      <c r="B49" s="29" t="s">
        <v>14</v>
      </c>
      <c r="C49" s="235" t="s">
        <v>135</v>
      </c>
      <c r="D49" s="236"/>
      <c r="E49" s="236"/>
      <c r="F49" s="237"/>
      <c r="G49" s="22"/>
    </row>
    <row r="50" spans="1:10" ht="20.100000000000001" customHeight="1" x14ac:dyDescent="0.2">
      <c r="A50" s="33"/>
      <c r="B50" s="28"/>
      <c r="C50" s="59"/>
      <c r="D50" s="59"/>
      <c r="E50" s="71"/>
      <c r="F50" s="24"/>
      <c r="G50" s="2"/>
    </row>
    <row r="51" spans="1:10" ht="20.100000000000001" customHeight="1" x14ac:dyDescent="0.2">
      <c r="A51" s="239">
        <v>9</v>
      </c>
      <c r="B51" s="27" t="s">
        <v>16</v>
      </c>
      <c r="C51" s="31">
        <v>38991</v>
      </c>
      <c r="D51" s="27" t="s">
        <v>35</v>
      </c>
      <c r="E51" s="251">
        <v>44104</v>
      </c>
      <c r="F51" s="252"/>
    </row>
    <row r="52" spans="1:10" ht="20.100000000000001" customHeight="1" x14ac:dyDescent="0.2">
      <c r="A52" s="239"/>
      <c r="B52" s="35" t="s">
        <v>36</v>
      </c>
      <c r="C52" s="238"/>
      <c r="D52" s="238"/>
      <c r="E52" s="70">
        <v>10</v>
      </c>
      <c r="F52" s="58" t="s">
        <v>15</v>
      </c>
      <c r="G52" s="233"/>
      <c r="H52" s="233"/>
      <c r="I52" s="233"/>
      <c r="J52" s="233"/>
    </row>
    <row r="53" spans="1:10" ht="20.100000000000001" customHeight="1" x14ac:dyDescent="0.2">
      <c r="A53" s="239"/>
      <c r="B53" s="29" t="s">
        <v>37</v>
      </c>
      <c r="C53" s="235" t="s">
        <v>148</v>
      </c>
      <c r="D53" s="236"/>
      <c r="E53" s="236"/>
      <c r="F53" s="237"/>
    </row>
    <row r="54" spans="1:10" ht="20.100000000000001" customHeight="1" x14ac:dyDescent="0.2">
      <c r="A54" s="239"/>
      <c r="B54" s="29" t="s">
        <v>38</v>
      </c>
      <c r="C54" s="235" t="s">
        <v>148</v>
      </c>
      <c r="D54" s="236"/>
      <c r="E54" s="236"/>
      <c r="F54" s="237"/>
    </row>
    <row r="55" spans="1:10" ht="20.100000000000001" customHeight="1" x14ac:dyDescent="0.2">
      <c r="A55" s="239"/>
      <c r="B55" s="29" t="s">
        <v>14</v>
      </c>
      <c r="C55" s="235" t="s">
        <v>136</v>
      </c>
      <c r="D55" s="236"/>
      <c r="E55" s="236"/>
      <c r="F55" s="237"/>
    </row>
    <row r="56" spans="1:10" ht="20.100000000000001" customHeight="1" x14ac:dyDescent="0.2">
      <c r="A56" s="33"/>
      <c r="B56" s="28"/>
      <c r="C56" s="59"/>
      <c r="D56" s="59"/>
      <c r="E56" s="71"/>
      <c r="F56" s="24"/>
      <c r="G56" s="2"/>
    </row>
    <row r="57" spans="1:10" ht="20.100000000000001" customHeight="1" x14ac:dyDescent="0.2">
      <c r="A57" s="239">
        <v>10</v>
      </c>
      <c r="B57" s="27" t="s">
        <v>16</v>
      </c>
      <c r="C57" s="31">
        <v>38991</v>
      </c>
      <c r="D57" s="27" t="s">
        <v>35</v>
      </c>
      <c r="E57" s="251">
        <v>42270</v>
      </c>
      <c r="F57" s="252"/>
    </row>
    <row r="58" spans="1:10" ht="20.100000000000001" customHeight="1" x14ac:dyDescent="0.2">
      <c r="A58" s="239"/>
      <c r="B58" s="35" t="s">
        <v>36</v>
      </c>
      <c r="C58" s="238"/>
      <c r="D58" s="238"/>
      <c r="E58" s="70">
        <v>2.2000000000000002</v>
      </c>
      <c r="F58" s="58" t="s">
        <v>15</v>
      </c>
      <c r="G58" s="233"/>
      <c r="H58" s="233"/>
      <c r="I58" s="233"/>
      <c r="J58" s="233"/>
    </row>
    <row r="59" spans="1:10" ht="20.100000000000001" customHeight="1" x14ac:dyDescent="0.2">
      <c r="A59" s="239"/>
      <c r="B59" s="29" t="s">
        <v>37</v>
      </c>
      <c r="C59" s="235" t="s">
        <v>148</v>
      </c>
      <c r="D59" s="236"/>
      <c r="E59" s="236"/>
      <c r="F59" s="237"/>
      <c r="G59" s="22"/>
    </row>
    <row r="60" spans="1:10" ht="20.100000000000001" customHeight="1" x14ac:dyDescent="0.2">
      <c r="A60" s="239"/>
      <c r="B60" s="29" t="s">
        <v>38</v>
      </c>
      <c r="C60" s="235" t="s">
        <v>137</v>
      </c>
      <c r="D60" s="236"/>
      <c r="E60" s="236"/>
      <c r="F60" s="237"/>
    </row>
    <row r="61" spans="1:10" ht="20.100000000000001" customHeight="1" x14ac:dyDescent="0.2">
      <c r="A61" s="239"/>
      <c r="B61" s="29" t="s">
        <v>14</v>
      </c>
      <c r="C61" s="235" t="s">
        <v>138</v>
      </c>
      <c r="D61" s="236"/>
      <c r="E61" s="236"/>
      <c r="F61" s="237"/>
    </row>
    <row r="62" spans="1:10" ht="20.100000000000001" customHeight="1" x14ac:dyDescent="0.2">
      <c r="A62" s="249"/>
      <c r="B62" s="247"/>
      <c r="C62" s="247"/>
      <c r="D62" s="247"/>
      <c r="E62" s="247"/>
      <c r="F62" s="248"/>
    </row>
    <row r="63" spans="1:10" ht="20.100000000000001" customHeight="1" x14ac:dyDescent="0.2">
      <c r="A63" s="239">
        <v>11</v>
      </c>
      <c r="B63" s="27" t="s">
        <v>16</v>
      </c>
      <c r="C63" s="31">
        <v>38991</v>
      </c>
      <c r="D63" s="27" t="s">
        <v>35</v>
      </c>
      <c r="E63" s="251">
        <v>42270</v>
      </c>
      <c r="F63" s="252"/>
      <c r="G63" s="233"/>
      <c r="H63" s="233"/>
      <c r="I63" s="233"/>
      <c r="J63" s="233"/>
    </row>
    <row r="64" spans="1:10" ht="20.100000000000001" customHeight="1" x14ac:dyDescent="0.2">
      <c r="A64" s="239"/>
      <c r="B64" s="35" t="s">
        <v>36</v>
      </c>
      <c r="C64" s="238"/>
      <c r="D64" s="238"/>
      <c r="E64" s="70">
        <v>23.2</v>
      </c>
      <c r="F64" s="58" t="s">
        <v>15</v>
      </c>
      <c r="G64" s="233"/>
      <c r="H64" s="233"/>
      <c r="I64" s="233"/>
      <c r="J64" s="233"/>
    </row>
    <row r="65" spans="1:10" ht="20.100000000000001" customHeight="1" x14ac:dyDescent="0.2">
      <c r="A65" s="239"/>
      <c r="B65" s="29" t="s">
        <v>37</v>
      </c>
      <c r="C65" s="235" t="s">
        <v>148</v>
      </c>
      <c r="D65" s="236"/>
      <c r="E65" s="236"/>
      <c r="F65" s="237"/>
    </row>
    <row r="66" spans="1:10" ht="20.100000000000001" customHeight="1" x14ac:dyDescent="0.2">
      <c r="A66" s="239"/>
      <c r="B66" s="29" t="s">
        <v>38</v>
      </c>
      <c r="C66" s="235" t="s">
        <v>148</v>
      </c>
      <c r="D66" s="236"/>
      <c r="E66" s="236"/>
      <c r="F66" s="237"/>
    </row>
    <row r="67" spans="1:10" ht="20.100000000000001" customHeight="1" x14ac:dyDescent="0.2">
      <c r="A67" s="239"/>
      <c r="B67" s="29" t="s">
        <v>14</v>
      </c>
      <c r="C67" s="253" t="s">
        <v>139</v>
      </c>
      <c r="D67" s="254"/>
      <c r="E67" s="254"/>
      <c r="F67" s="255"/>
      <c r="G67" s="233"/>
      <c r="H67" s="233"/>
      <c r="I67" s="233"/>
      <c r="J67" s="233"/>
    </row>
    <row r="68" spans="1:10" ht="20.100000000000001" customHeight="1" x14ac:dyDescent="0.2">
      <c r="A68" s="33"/>
      <c r="B68" s="28"/>
      <c r="C68" s="59"/>
      <c r="D68" s="59"/>
      <c r="E68" s="71"/>
      <c r="F68" s="24"/>
      <c r="G68" s="233"/>
      <c r="H68" s="233"/>
      <c r="I68" s="233"/>
      <c r="J68" s="233"/>
    </row>
    <row r="69" spans="1:10" ht="20.100000000000001" customHeight="1" x14ac:dyDescent="0.2">
      <c r="A69" s="239">
        <v>12</v>
      </c>
      <c r="B69" s="27" t="s">
        <v>16</v>
      </c>
      <c r="C69" s="31">
        <v>38991</v>
      </c>
      <c r="D69" s="27" t="s">
        <v>35</v>
      </c>
      <c r="E69" s="251">
        <v>44104</v>
      </c>
      <c r="F69" s="252"/>
      <c r="G69" s="233"/>
      <c r="H69" s="233"/>
      <c r="I69" s="233"/>
      <c r="J69" s="233"/>
    </row>
    <row r="70" spans="1:10" ht="20.100000000000001" customHeight="1" x14ac:dyDescent="0.2">
      <c r="A70" s="239"/>
      <c r="B70" s="35" t="s">
        <v>36</v>
      </c>
      <c r="C70" s="238"/>
      <c r="D70" s="238"/>
      <c r="E70" s="70">
        <v>19.8</v>
      </c>
      <c r="F70" s="58" t="s">
        <v>15</v>
      </c>
    </row>
    <row r="71" spans="1:10" ht="20.100000000000001" customHeight="1" x14ac:dyDescent="0.2">
      <c r="A71" s="239"/>
      <c r="B71" s="29" t="s">
        <v>37</v>
      </c>
      <c r="C71" s="235" t="s">
        <v>148</v>
      </c>
      <c r="D71" s="236"/>
      <c r="E71" s="236"/>
      <c r="F71" s="237"/>
    </row>
    <row r="72" spans="1:10" ht="20.100000000000001" customHeight="1" x14ac:dyDescent="0.2">
      <c r="A72" s="239"/>
      <c r="B72" s="29" t="s">
        <v>38</v>
      </c>
      <c r="C72" s="235" t="s">
        <v>148</v>
      </c>
      <c r="D72" s="236"/>
      <c r="E72" s="236"/>
      <c r="F72" s="237"/>
    </row>
    <row r="73" spans="1:10" ht="20.100000000000001" customHeight="1" x14ac:dyDescent="0.2">
      <c r="A73" s="239"/>
      <c r="B73" s="29" t="s">
        <v>14</v>
      </c>
      <c r="C73" s="253" t="s">
        <v>140</v>
      </c>
      <c r="D73" s="254"/>
      <c r="E73" s="254"/>
      <c r="F73" s="255"/>
    </row>
    <row r="74" spans="1:10" ht="20.100000000000001" customHeight="1" x14ac:dyDescent="0.2">
      <c r="A74" s="247"/>
      <c r="B74" s="247"/>
      <c r="C74" s="247"/>
      <c r="D74" s="247"/>
      <c r="E74" s="247"/>
      <c r="F74" s="248"/>
    </row>
    <row r="75" spans="1:10" ht="20.100000000000001" customHeight="1" x14ac:dyDescent="0.2">
      <c r="A75" s="239">
        <v>13</v>
      </c>
      <c r="B75" s="27" t="s">
        <v>16</v>
      </c>
      <c r="C75" s="31">
        <v>38991</v>
      </c>
      <c r="D75" s="27" t="s">
        <v>35</v>
      </c>
      <c r="E75" s="251">
        <v>44104</v>
      </c>
      <c r="F75" s="252"/>
    </row>
    <row r="76" spans="1:10" ht="20.100000000000001" customHeight="1" x14ac:dyDescent="0.2">
      <c r="A76" s="239"/>
      <c r="B76" s="35" t="s">
        <v>36</v>
      </c>
      <c r="C76" s="238"/>
      <c r="D76" s="238"/>
      <c r="E76" s="70">
        <v>19.899999999999999</v>
      </c>
      <c r="F76" s="58" t="s">
        <v>15</v>
      </c>
    </row>
    <row r="77" spans="1:10" ht="20.100000000000001" customHeight="1" x14ac:dyDescent="0.2">
      <c r="A77" s="239"/>
      <c r="B77" s="29" t="s">
        <v>37</v>
      </c>
      <c r="C77" s="235" t="s">
        <v>148</v>
      </c>
      <c r="D77" s="236"/>
      <c r="E77" s="236"/>
      <c r="F77" s="237"/>
    </row>
    <row r="78" spans="1:10" ht="20.100000000000001" customHeight="1" x14ac:dyDescent="0.2">
      <c r="A78" s="239"/>
      <c r="B78" s="29" t="s">
        <v>38</v>
      </c>
      <c r="C78" s="235" t="s">
        <v>148</v>
      </c>
      <c r="D78" s="236"/>
      <c r="E78" s="236"/>
      <c r="F78" s="237"/>
    </row>
    <row r="79" spans="1:10" ht="20.100000000000001" customHeight="1" x14ac:dyDescent="0.2">
      <c r="A79" s="239"/>
      <c r="B79" s="29" t="s">
        <v>14</v>
      </c>
      <c r="C79" s="253" t="s">
        <v>141</v>
      </c>
      <c r="D79" s="254"/>
      <c r="E79" s="254"/>
      <c r="F79" s="255"/>
    </row>
    <row r="80" spans="1:10" ht="20.100000000000001" customHeight="1" x14ac:dyDescent="0.2">
      <c r="A80" s="33"/>
      <c r="B80" s="28"/>
      <c r="C80" s="59"/>
      <c r="D80" s="59"/>
      <c r="E80" s="71"/>
      <c r="F80" s="24"/>
    </row>
    <row r="81" spans="1:6" ht="20.100000000000001" customHeight="1" x14ac:dyDescent="0.2">
      <c r="A81" s="250" t="s">
        <v>62</v>
      </c>
      <c r="B81" s="27" t="s">
        <v>16</v>
      </c>
      <c r="C81" s="31"/>
      <c r="D81" s="27" t="s">
        <v>35</v>
      </c>
      <c r="E81" s="240"/>
      <c r="F81" s="241"/>
    </row>
    <row r="82" spans="1:6" ht="20.100000000000001" customHeight="1" x14ac:dyDescent="0.2">
      <c r="A82" s="239"/>
      <c r="B82" s="35" t="s">
        <v>36</v>
      </c>
      <c r="C82" s="238"/>
      <c r="D82" s="238"/>
      <c r="E82" s="70"/>
      <c r="F82" s="58" t="s">
        <v>15</v>
      </c>
    </row>
    <row r="83" spans="1:6" ht="20.100000000000001" customHeight="1" x14ac:dyDescent="0.2">
      <c r="A83" s="239"/>
      <c r="B83" s="29" t="s">
        <v>37</v>
      </c>
      <c r="C83" s="235"/>
      <c r="D83" s="236"/>
      <c r="E83" s="236"/>
      <c r="F83" s="237"/>
    </row>
    <row r="84" spans="1:6" ht="20.100000000000001" customHeight="1" x14ac:dyDescent="0.2">
      <c r="A84" s="239"/>
      <c r="B84" s="29" t="s">
        <v>38</v>
      </c>
      <c r="C84" s="235"/>
      <c r="D84" s="236"/>
      <c r="E84" s="236"/>
      <c r="F84" s="237"/>
    </row>
    <row r="85" spans="1:6" ht="20.100000000000001" customHeight="1" x14ac:dyDescent="0.2">
      <c r="A85" s="239"/>
      <c r="B85" s="29" t="s">
        <v>14</v>
      </c>
      <c r="C85" s="235"/>
      <c r="D85" s="236"/>
      <c r="E85" s="236"/>
      <c r="F85" s="237"/>
    </row>
    <row r="86" spans="1:6" ht="20.100000000000001" customHeight="1" x14ac:dyDescent="0.2"/>
    <row r="87" spans="1:6" ht="20.100000000000001" customHeight="1" x14ac:dyDescent="0.2">
      <c r="A87" s="250" t="s">
        <v>63</v>
      </c>
      <c r="B87" s="27" t="s">
        <v>16</v>
      </c>
      <c r="C87" s="31"/>
      <c r="D87" s="27" t="s">
        <v>35</v>
      </c>
      <c r="E87" s="240"/>
      <c r="F87" s="241"/>
    </row>
    <row r="88" spans="1:6" ht="20.100000000000001" customHeight="1" x14ac:dyDescent="0.2">
      <c r="A88" s="239"/>
      <c r="B88" s="35" t="s">
        <v>36</v>
      </c>
      <c r="C88" s="238"/>
      <c r="D88" s="238"/>
      <c r="E88" s="70"/>
      <c r="F88" s="69" t="s">
        <v>15</v>
      </c>
    </row>
    <row r="89" spans="1:6" ht="20.100000000000001" customHeight="1" x14ac:dyDescent="0.2">
      <c r="A89" s="239"/>
      <c r="B89" s="29" t="s">
        <v>37</v>
      </c>
      <c r="C89" s="235"/>
      <c r="D89" s="236"/>
      <c r="E89" s="236"/>
      <c r="F89" s="237"/>
    </row>
    <row r="90" spans="1:6" ht="20.100000000000001" customHeight="1" x14ac:dyDescent="0.2">
      <c r="A90" s="239"/>
      <c r="B90" s="29" t="s">
        <v>38</v>
      </c>
      <c r="C90" s="235"/>
      <c r="D90" s="236"/>
      <c r="E90" s="236"/>
      <c r="F90" s="237"/>
    </row>
    <row r="91" spans="1:6" ht="20.100000000000001" customHeight="1" x14ac:dyDescent="0.2">
      <c r="A91" s="239"/>
      <c r="B91" s="29" t="s">
        <v>14</v>
      </c>
      <c r="C91" s="235"/>
      <c r="D91" s="236"/>
      <c r="E91" s="236"/>
      <c r="F91" s="237"/>
    </row>
    <row r="92" spans="1:6" ht="20.100000000000001" customHeight="1" x14ac:dyDescent="0.2"/>
    <row r="93" spans="1:6" ht="20.100000000000001" customHeight="1" x14ac:dyDescent="0.2">
      <c r="A93" s="250" t="s">
        <v>64</v>
      </c>
      <c r="B93" s="27" t="s">
        <v>16</v>
      </c>
      <c r="C93" s="31"/>
      <c r="D93" s="27" t="s">
        <v>35</v>
      </c>
      <c r="E93" s="240"/>
      <c r="F93" s="241"/>
    </row>
    <row r="94" spans="1:6" ht="20.100000000000001" customHeight="1" x14ac:dyDescent="0.2">
      <c r="A94" s="239"/>
      <c r="B94" s="35" t="s">
        <v>36</v>
      </c>
      <c r="C94" s="238"/>
      <c r="D94" s="238"/>
      <c r="E94" s="70"/>
      <c r="F94" s="69" t="s">
        <v>15</v>
      </c>
    </row>
    <row r="95" spans="1:6" ht="20.100000000000001" customHeight="1" x14ac:dyDescent="0.2">
      <c r="A95" s="239"/>
      <c r="B95" s="29" t="s">
        <v>37</v>
      </c>
      <c r="C95" s="235"/>
      <c r="D95" s="236"/>
      <c r="E95" s="236"/>
      <c r="F95" s="237"/>
    </row>
    <row r="96" spans="1:6" ht="20.100000000000001" customHeight="1" x14ac:dyDescent="0.2">
      <c r="A96" s="239"/>
      <c r="B96" s="29" t="s">
        <v>38</v>
      </c>
      <c r="C96" s="235"/>
      <c r="D96" s="236"/>
      <c r="E96" s="236"/>
      <c r="F96" s="237"/>
    </row>
    <row r="97" spans="1:6" ht="20.100000000000001" customHeight="1" x14ac:dyDescent="0.2">
      <c r="A97" s="239"/>
      <c r="B97" s="29" t="s">
        <v>14</v>
      </c>
      <c r="C97" s="235"/>
      <c r="D97" s="236"/>
      <c r="E97" s="236"/>
      <c r="F97" s="237"/>
    </row>
    <row r="98" spans="1:6" ht="20.100000000000001" customHeight="1" x14ac:dyDescent="0.2"/>
    <row r="99" spans="1:6" ht="20.100000000000001" customHeight="1" x14ac:dyDescent="0.2">
      <c r="A99" s="250" t="s">
        <v>65</v>
      </c>
      <c r="B99" s="27" t="s">
        <v>16</v>
      </c>
      <c r="C99" s="31"/>
      <c r="D99" s="27" t="s">
        <v>35</v>
      </c>
      <c r="E99" s="240"/>
      <c r="F99" s="241"/>
    </row>
    <row r="100" spans="1:6" ht="20.100000000000001" customHeight="1" x14ac:dyDescent="0.2">
      <c r="A100" s="239"/>
      <c r="B100" s="35" t="s">
        <v>36</v>
      </c>
      <c r="C100" s="238"/>
      <c r="D100" s="238"/>
      <c r="E100" s="70"/>
      <c r="F100" s="69" t="s">
        <v>15</v>
      </c>
    </row>
    <row r="101" spans="1:6" ht="20.100000000000001" customHeight="1" x14ac:dyDescent="0.2">
      <c r="A101" s="239"/>
      <c r="B101" s="29" t="s">
        <v>37</v>
      </c>
      <c r="C101" s="235"/>
      <c r="D101" s="236"/>
      <c r="E101" s="236"/>
      <c r="F101" s="237"/>
    </row>
    <row r="102" spans="1:6" ht="20.100000000000001" customHeight="1" x14ac:dyDescent="0.2">
      <c r="A102" s="239"/>
      <c r="B102" s="29" t="s">
        <v>38</v>
      </c>
      <c r="C102" s="235"/>
      <c r="D102" s="236"/>
      <c r="E102" s="236"/>
      <c r="F102" s="237"/>
    </row>
    <row r="103" spans="1:6" ht="20.100000000000001" customHeight="1" x14ac:dyDescent="0.2">
      <c r="A103" s="239"/>
      <c r="B103" s="29" t="s">
        <v>14</v>
      </c>
      <c r="C103" s="235"/>
      <c r="D103" s="236"/>
      <c r="E103" s="236"/>
      <c r="F103" s="237"/>
    </row>
    <row r="104" spans="1:6" ht="20.100000000000001" customHeight="1" x14ac:dyDescent="0.2"/>
    <row r="105" spans="1:6" ht="20.100000000000001" customHeight="1" x14ac:dyDescent="0.2">
      <c r="A105" s="245">
        <v>10</v>
      </c>
      <c r="B105" s="27" t="s">
        <v>16</v>
      </c>
      <c r="C105" s="31"/>
      <c r="D105" s="27" t="s">
        <v>35</v>
      </c>
      <c r="E105" s="240"/>
      <c r="F105" s="241"/>
    </row>
    <row r="106" spans="1:6" ht="20.100000000000001" customHeight="1" x14ac:dyDescent="0.2">
      <c r="A106" s="245"/>
      <c r="B106" s="35" t="s">
        <v>36</v>
      </c>
      <c r="C106" s="238"/>
      <c r="D106" s="238"/>
      <c r="E106" s="70"/>
      <c r="F106" s="69" t="s">
        <v>15</v>
      </c>
    </row>
    <row r="107" spans="1:6" ht="20.100000000000001" customHeight="1" x14ac:dyDescent="0.2">
      <c r="A107" s="245"/>
      <c r="B107" s="29" t="s">
        <v>37</v>
      </c>
      <c r="C107" s="235"/>
      <c r="D107" s="236"/>
      <c r="E107" s="236"/>
      <c r="F107" s="237"/>
    </row>
    <row r="108" spans="1:6" ht="20.100000000000001" customHeight="1" x14ac:dyDescent="0.2">
      <c r="A108" s="245"/>
      <c r="B108" s="29" t="s">
        <v>38</v>
      </c>
      <c r="C108" s="235"/>
      <c r="D108" s="236"/>
      <c r="E108" s="236"/>
      <c r="F108" s="237"/>
    </row>
    <row r="109" spans="1:6" ht="20.100000000000001" customHeight="1" x14ac:dyDescent="0.2">
      <c r="A109" s="245"/>
      <c r="B109" s="29" t="s">
        <v>14</v>
      </c>
      <c r="C109" s="235"/>
      <c r="D109" s="236"/>
      <c r="E109" s="236"/>
      <c r="F109" s="237"/>
    </row>
    <row r="110" spans="1:6" ht="20.100000000000001" customHeight="1" x14ac:dyDescent="0.2"/>
    <row r="111" spans="1:6" ht="20.100000000000001" customHeight="1" x14ac:dyDescent="0.2">
      <c r="A111" s="245">
        <v>11</v>
      </c>
      <c r="B111" s="27" t="s">
        <v>16</v>
      </c>
      <c r="C111" s="31"/>
      <c r="D111" s="27" t="s">
        <v>35</v>
      </c>
      <c r="E111" s="240"/>
      <c r="F111" s="241"/>
    </row>
    <row r="112" spans="1:6" ht="20.100000000000001" customHeight="1" x14ac:dyDescent="0.2">
      <c r="A112" s="245"/>
      <c r="B112" s="35" t="s">
        <v>36</v>
      </c>
      <c r="C112" s="238"/>
      <c r="D112" s="238"/>
      <c r="E112" s="70"/>
      <c r="F112" s="69" t="s">
        <v>15</v>
      </c>
    </row>
    <row r="113" spans="1:6" ht="20.100000000000001" customHeight="1" x14ac:dyDescent="0.2">
      <c r="A113" s="245"/>
      <c r="B113" s="29" t="s">
        <v>37</v>
      </c>
      <c r="C113" s="235"/>
      <c r="D113" s="236"/>
      <c r="E113" s="236"/>
      <c r="F113" s="237"/>
    </row>
    <row r="114" spans="1:6" ht="20.100000000000001" customHeight="1" x14ac:dyDescent="0.2">
      <c r="A114" s="245"/>
      <c r="B114" s="29" t="s">
        <v>38</v>
      </c>
      <c r="C114" s="235"/>
      <c r="D114" s="236"/>
      <c r="E114" s="236"/>
      <c r="F114" s="237"/>
    </row>
    <row r="115" spans="1:6" ht="20.100000000000001" customHeight="1" x14ac:dyDescent="0.2">
      <c r="A115" s="245"/>
      <c r="B115" s="29" t="s">
        <v>14</v>
      </c>
      <c r="C115" s="235"/>
      <c r="D115" s="236"/>
      <c r="E115" s="236"/>
      <c r="F115" s="237"/>
    </row>
    <row r="116" spans="1:6" ht="20.100000000000001" customHeight="1" x14ac:dyDescent="0.2"/>
    <row r="117" spans="1:6" ht="20.100000000000001" customHeight="1" x14ac:dyDescent="0.2">
      <c r="A117" s="245">
        <v>12</v>
      </c>
      <c r="B117" s="27" t="s">
        <v>16</v>
      </c>
      <c r="C117" s="31"/>
      <c r="D117" s="27" t="s">
        <v>35</v>
      </c>
      <c r="E117" s="240"/>
      <c r="F117" s="241"/>
    </row>
    <row r="118" spans="1:6" ht="20.100000000000001" customHeight="1" x14ac:dyDescent="0.2">
      <c r="A118" s="245"/>
      <c r="B118" s="35" t="s">
        <v>36</v>
      </c>
      <c r="C118" s="238"/>
      <c r="D118" s="238"/>
      <c r="E118" s="70"/>
      <c r="F118" s="69" t="s">
        <v>15</v>
      </c>
    </row>
    <row r="119" spans="1:6" ht="20.100000000000001" customHeight="1" x14ac:dyDescent="0.2">
      <c r="A119" s="245"/>
      <c r="B119" s="29" t="s">
        <v>37</v>
      </c>
      <c r="C119" s="235"/>
      <c r="D119" s="236"/>
      <c r="E119" s="236"/>
      <c r="F119" s="237"/>
    </row>
    <row r="120" spans="1:6" ht="20.100000000000001" customHeight="1" x14ac:dyDescent="0.2">
      <c r="A120" s="245"/>
      <c r="B120" s="29" t="s">
        <v>38</v>
      </c>
      <c r="C120" s="235"/>
      <c r="D120" s="236"/>
      <c r="E120" s="236"/>
      <c r="F120" s="237"/>
    </row>
    <row r="121" spans="1:6" ht="20.100000000000001" customHeight="1" x14ac:dyDescent="0.2">
      <c r="A121" s="245"/>
      <c r="B121" s="29" t="s">
        <v>14</v>
      </c>
      <c r="C121" s="235"/>
      <c r="D121" s="236"/>
      <c r="E121" s="236"/>
      <c r="F121" s="237"/>
    </row>
    <row r="122" spans="1:6" ht="20.100000000000001" customHeight="1" x14ac:dyDescent="0.2"/>
    <row r="123" spans="1:6" ht="20.100000000000001" customHeight="1" x14ac:dyDescent="0.2">
      <c r="A123" s="245">
        <v>13</v>
      </c>
      <c r="B123" s="27" t="s">
        <v>16</v>
      </c>
      <c r="C123" s="31"/>
      <c r="D123" s="27" t="s">
        <v>35</v>
      </c>
      <c r="E123" s="240"/>
      <c r="F123" s="241"/>
    </row>
    <row r="124" spans="1:6" ht="20.100000000000001" customHeight="1" x14ac:dyDescent="0.2">
      <c r="A124" s="245"/>
      <c r="B124" s="35" t="s">
        <v>36</v>
      </c>
      <c r="C124" s="238"/>
      <c r="D124" s="238"/>
      <c r="E124" s="70"/>
      <c r="F124" s="69" t="s">
        <v>15</v>
      </c>
    </row>
    <row r="125" spans="1:6" ht="20.100000000000001" customHeight="1" x14ac:dyDescent="0.2">
      <c r="A125" s="245"/>
      <c r="B125" s="29" t="s">
        <v>37</v>
      </c>
      <c r="C125" s="235"/>
      <c r="D125" s="236"/>
      <c r="E125" s="236"/>
      <c r="F125" s="237"/>
    </row>
    <row r="126" spans="1:6" ht="20.100000000000001" customHeight="1" x14ac:dyDescent="0.2">
      <c r="A126" s="245"/>
      <c r="B126" s="29" t="s">
        <v>38</v>
      </c>
      <c r="C126" s="235"/>
      <c r="D126" s="236"/>
      <c r="E126" s="236"/>
      <c r="F126" s="237"/>
    </row>
    <row r="127" spans="1:6" ht="20.100000000000001" customHeight="1" x14ac:dyDescent="0.2">
      <c r="A127" s="245"/>
      <c r="B127" s="29" t="s">
        <v>14</v>
      </c>
      <c r="C127" s="235"/>
      <c r="D127" s="236"/>
      <c r="E127" s="236"/>
      <c r="F127" s="237"/>
    </row>
    <row r="128" spans="1:6" ht="20.100000000000001" customHeight="1" x14ac:dyDescent="0.2"/>
    <row r="129" spans="1:6" ht="20.100000000000001" customHeight="1" x14ac:dyDescent="0.2">
      <c r="A129" s="245">
        <v>14</v>
      </c>
      <c r="B129" s="27" t="s">
        <v>16</v>
      </c>
      <c r="C129" s="31"/>
      <c r="D129" s="27" t="s">
        <v>35</v>
      </c>
      <c r="E129" s="240"/>
      <c r="F129" s="241"/>
    </row>
    <row r="130" spans="1:6" ht="20.100000000000001" customHeight="1" x14ac:dyDescent="0.2">
      <c r="A130" s="245"/>
      <c r="B130" s="35" t="s">
        <v>36</v>
      </c>
      <c r="C130" s="246"/>
      <c r="D130" s="246"/>
      <c r="E130" s="70"/>
      <c r="F130" s="69" t="s">
        <v>15</v>
      </c>
    </row>
    <row r="131" spans="1:6" ht="20.100000000000001" customHeight="1" x14ac:dyDescent="0.2">
      <c r="A131" s="245"/>
      <c r="B131" s="29" t="s">
        <v>37</v>
      </c>
      <c r="C131" s="235"/>
      <c r="D131" s="236"/>
      <c r="E131" s="236"/>
      <c r="F131" s="237"/>
    </row>
    <row r="132" spans="1:6" ht="20.100000000000001" customHeight="1" x14ac:dyDescent="0.2">
      <c r="A132" s="245"/>
      <c r="B132" s="29" t="s">
        <v>38</v>
      </c>
      <c r="C132" s="235"/>
      <c r="D132" s="236"/>
      <c r="E132" s="236"/>
      <c r="F132" s="237"/>
    </row>
    <row r="133" spans="1:6" ht="20.100000000000001" customHeight="1" x14ac:dyDescent="0.2">
      <c r="A133" s="245"/>
      <c r="B133" s="29" t="s">
        <v>14</v>
      </c>
      <c r="C133" s="235"/>
      <c r="D133" s="236"/>
      <c r="E133" s="236"/>
      <c r="F133" s="237"/>
    </row>
    <row r="134" spans="1:6" ht="20.100000000000001" customHeight="1" x14ac:dyDescent="0.2"/>
    <row r="135" spans="1:6" ht="20.100000000000001" customHeight="1" x14ac:dyDescent="0.2">
      <c r="A135" s="245">
        <v>15</v>
      </c>
      <c r="B135" s="27" t="s">
        <v>16</v>
      </c>
      <c r="C135" s="31"/>
      <c r="D135" s="27" t="s">
        <v>35</v>
      </c>
      <c r="E135" s="240"/>
      <c r="F135" s="241"/>
    </row>
    <row r="136" spans="1:6" ht="20.100000000000001" customHeight="1" x14ac:dyDescent="0.2">
      <c r="A136" s="245"/>
      <c r="B136" s="35" t="s">
        <v>36</v>
      </c>
      <c r="C136" s="246"/>
      <c r="D136" s="246"/>
      <c r="E136" s="70"/>
      <c r="F136" s="69" t="s">
        <v>15</v>
      </c>
    </row>
    <row r="137" spans="1:6" ht="20.100000000000001" customHeight="1" x14ac:dyDescent="0.2">
      <c r="A137" s="245"/>
      <c r="B137" s="29" t="s">
        <v>37</v>
      </c>
      <c r="C137" s="235"/>
      <c r="D137" s="236"/>
      <c r="E137" s="236"/>
      <c r="F137" s="237"/>
    </row>
    <row r="138" spans="1:6" ht="20.100000000000001" customHeight="1" x14ac:dyDescent="0.2">
      <c r="A138" s="245"/>
      <c r="B138" s="29" t="s">
        <v>38</v>
      </c>
      <c r="C138" s="235"/>
      <c r="D138" s="236"/>
      <c r="E138" s="236"/>
      <c r="F138" s="237"/>
    </row>
    <row r="139" spans="1:6" ht="20.100000000000001" customHeight="1" x14ac:dyDescent="0.2">
      <c r="A139" s="245"/>
      <c r="B139" s="29" t="s">
        <v>14</v>
      </c>
      <c r="C139" s="235"/>
      <c r="D139" s="236"/>
      <c r="E139" s="236"/>
      <c r="F139" s="237"/>
    </row>
    <row r="140" spans="1:6" ht="20.100000000000001" customHeight="1" x14ac:dyDescent="0.2"/>
    <row r="141" spans="1:6" ht="20.100000000000001" customHeight="1" x14ac:dyDescent="0.2">
      <c r="A141" s="245">
        <v>16</v>
      </c>
      <c r="B141" s="27" t="s">
        <v>16</v>
      </c>
      <c r="C141" s="31"/>
      <c r="D141" s="27" t="s">
        <v>35</v>
      </c>
      <c r="E141" s="240"/>
      <c r="F141" s="241"/>
    </row>
    <row r="142" spans="1:6" ht="20.100000000000001" customHeight="1" x14ac:dyDescent="0.2">
      <c r="A142" s="245"/>
      <c r="B142" s="35" t="s">
        <v>36</v>
      </c>
      <c r="C142" s="246"/>
      <c r="D142" s="246"/>
      <c r="E142" s="70"/>
      <c r="F142" s="69" t="s">
        <v>15</v>
      </c>
    </row>
    <row r="143" spans="1:6" ht="20.100000000000001" customHeight="1" x14ac:dyDescent="0.2">
      <c r="A143" s="245"/>
      <c r="B143" s="29" t="s">
        <v>37</v>
      </c>
      <c r="C143" s="235"/>
      <c r="D143" s="236"/>
      <c r="E143" s="236"/>
      <c r="F143" s="237"/>
    </row>
    <row r="144" spans="1:6" ht="20.100000000000001" customHeight="1" x14ac:dyDescent="0.2">
      <c r="A144" s="245"/>
      <c r="B144" s="29" t="s">
        <v>38</v>
      </c>
      <c r="C144" s="235"/>
      <c r="D144" s="236"/>
      <c r="E144" s="236"/>
      <c r="F144" s="237"/>
    </row>
    <row r="145" spans="1:6" ht="20.100000000000001" customHeight="1" x14ac:dyDescent="0.2">
      <c r="A145" s="245"/>
      <c r="B145" s="29" t="s">
        <v>14</v>
      </c>
      <c r="C145" s="235"/>
      <c r="D145" s="236"/>
      <c r="E145" s="236"/>
      <c r="F145" s="237"/>
    </row>
    <row r="146" spans="1:6" ht="20.100000000000001" customHeight="1" x14ac:dyDescent="0.2"/>
    <row r="147" spans="1:6" ht="20.100000000000001" customHeight="1" x14ac:dyDescent="0.2">
      <c r="A147" s="245">
        <v>17</v>
      </c>
      <c r="B147" s="27" t="s">
        <v>16</v>
      </c>
      <c r="C147" s="31"/>
      <c r="D147" s="27" t="s">
        <v>35</v>
      </c>
      <c r="E147" s="240"/>
      <c r="F147" s="241"/>
    </row>
    <row r="148" spans="1:6" ht="20.100000000000001" customHeight="1" x14ac:dyDescent="0.2">
      <c r="A148" s="245"/>
      <c r="B148" s="35" t="s">
        <v>36</v>
      </c>
      <c r="C148" s="246"/>
      <c r="D148" s="246"/>
      <c r="E148" s="70"/>
      <c r="F148" s="69" t="s">
        <v>15</v>
      </c>
    </row>
    <row r="149" spans="1:6" ht="20.100000000000001" customHeight="1" x14ac:dyDescent="0.2">
      <c r="A149" s="245"/>
      <c r="B149" s="29" t="s">
        <v>37</v>
      </c>
      <c r="C149" s="235"/>
      <c r="D149" s="236"/>
      <c r="E149" s="236"/>
      <c r="F149" s="237"/>
    </row>
    <row r="150" spans="1:6" ht="20.100000000000001" customHeight="1" x14ac:dyDescent="0.2">
      <c r="A150" s="245"/>
      <c r="B150" s="29" t="s">
        <v>38</v>
      </c>
      <c r="C150" s="235"/>
      <c r="D150" s="236"/>
      <c r="E150" s="236"/>
      <c r="F150" s="237"/>
    </row>
    <row r="151" spans="1:6" ht="20.100000000000001" customHeight="1" x14ac:dyDescent="0.2">
      <c r="A151" s="245"/>
      <c r="B151" s="29" t="s">
        <v>14</v>
      </c>
      <c r="C151" s="235"/>
      <c r="D151" s="236"/>
      <c r="E151" s="236"/>
      <c r="F151" s="237"/>
    </row>
    <row r="152" spans="1:6" ht="20.100000000000001" customHeight="1" x14ac:dyDescent="0.2"/>
    <row r="153" spans="1:6" ht="20.100000000000001" customHeight="1" x14ac:dyDescent="0.2">
      <c r="A153" s="245">
        <v>18</v>
      </c>
      <c r="B153" s="27" t="s">
        <v>16</v>
      </c>
      <c r="C153" s="31"/>
      <c r="D153" s="27" t="s">
        <v>35</v>
      </c>
      <c r="E153" s="240"/>
      <c r="F153" s="241"/>
    </row>
    <row r="154" spans="1:6" ht="20.100000000000001" customHeight="1" x14ac:dyDescent="0.2">
      <c r="A154" s="245"/>
      <c r="B154" s="35" t="s">
        <v>36</v>
      </c>
      <c r="C154" s="246"/>
      <c r="D154" s="246"/>
      <c r="E154" s="70"/>
      <c r="F154" s="69" t="s">
        <v>15</v>
      </c>
    </row>
    <row r="155" spans="1:6" ht="20.100000000000001" customHeight="1" x14ac:dyDescent="0.2">
      <c r="A155" s="245"/>
      <c r="B155" s="29" t="s">
        <v>37</v>
      </c>
      <c r="C155" s="235"/>
      <c r="D155" s="236"/>
      <c r="E155" s="236"/>
      <c r="F155" s="237"/>
    </row>
    <row r="156" spans="1:6" ht="20.100000000000001" customHeight="1" x14ac:dyDescent="0.2">
      <c r="A156" s="245"/>
      <c r="B156" s="29" t="s">
        <v>38</v>
      </c>
      <c r="C156" s="235"/>
      <c r="D156" s="236"/>
      <c r="E156" s="236"/>
      <c r="F156" s="237"/>
    </row>
    <row r="157" spans="1:6" ht="20.100000000000001" customHeight="1" x14ac:dyDescent="0.2">
      <c r="A157" s="245"/>
      <c r="B157" s="29" t="s">
        <v>14</v>
      </c>
      <c r="C157" s="235"/>
      <c r="D157" s="236"/>
      <c r="E157" s="236"/>
      <c r="F157" s="237"/>
    </row>
    <row r="158" spans="1:6" ht="20.100000000000001" customHeight="1" x14ac:dyDescent="0.2"/>
    <row r="159" spans="1:6" ht="20.100000000000001" customHeight="1" x14ac:dyDescent="0.2">
      <c r="A159" s="245">
        <v>19</v>
      </c>
      <c r="B159" s="27" t="s">
        <v>16</v>
      </c>
      <c r="C159" s="31"/>
      <c r="D159" s="27" t="s">
        <v>35</v>
      </c>
      <c r="E159" s="240"/>
      <c r="F159" s="241"/>
    </row>
    <row r="160" spans="1:6" ht="20.100000000000001" customHeight="1" x14ac:dyDescent="0.2">
      <c r="A160" s="245"/>
      <c r="B160" s="35" t="s">
        <v>36</v>
      </c>
      <c r="C160" s="246"/>
      <c r="D160" s="246"/>
      <c r="E160" s="70"/>
      <c r="F160" s="69" t="s">
        <v>15</v>
      </c>
    </row>
    <row r="161" spans="1:6" ht="20.100000000000001" customHeight="1" x14ac:dyDescent="0.2">
      <c r="A161" s="245"/>
      <c r="B161" s="29" t="s">
        <v>37</v>
      </c>
      <c r="C161" s="235"/>
      <c r="D161" s="236"/>
      <c r="E161" s="236"/>
      <c r="F161" s="237"/>
    </row>
    <row r="162" spans="1:6" ht="20.100000000000001" customHeight="1" x14ac:dyDescent="0.2">
      <c r="A162" s="245"/>
      <c r="B162" s="29" t="s">
        <v>38</v>
      </c>
      <c r="C162" s="235"/>
      <c r="D162" s="236"/>
      <c r="E162" s="236"/>
      <c r="F162" s="237"/>
    </row>
    <row r="163" spans="1:6" ht="20.100000000000001" customHeight="1" x14ac:dyDescent="0.2">
      <c r="A163" s="245"/>
      <c r="B163" s="29" t="s">
        <v>14</v>
      </c>
      <c r="C163" s="235"/>
      <c r="D163" s="236"/>
      <c r="E163" s="236"/>
      <c r="F163" s="237"/>
    </row>
    <row r="164" spans="1:6" ht="20.100000000000001" customHeight="1" x14ac:dyDescent="0.2"/>
    <row r="165" spans="1:6" ht="20.100000000000001" customHeight="1" x14ac:dyDescent="0.2">
      <c r="A165" s="245">
        <v>20</v>
      </c>
      <c r="B165" s="27" t="s">
        <v>16</v>
      </c>
      <c r="C165" s="31"/>
      <c r="D165" s="27" t="s">
        <v>35</v>
      </c>
      <c r="E165" s="240"/>
      <c r="F165" s="241"/>
    </row>
    <row r="166" spans="1:6" ht="20.100000000000001" customHeight="1" x14ac:dyDescent="0.2">
      <c r="A166" s="245"/>
      <c r="B166" s="35" t="s">
        <v>36</v>
      </c>
      <c r="C166" s="246"/>
      <c r="D166" s="246"/>
      <c r="E166" s="70"/>
      <c r="F166" s="69" t="s">
        <v>15</v>
      </c>
    </row>
    <row r="167" spans="1:6" ht="20.100000000000001" customHeight="1" x14ac:dyDescent="0.2">
      <c r="A167" s="245"/>
      <c r="B167" s="29" t="s">
        <v>37</v>
      </c>
      <c r="C167" s="235"/>
      <c r="D167" s="236"/>
      <c r="E167" s="236"/>
      <c r="F167" s="237"/>
    </row>
    <row r="168" spans="1:6" ht="20.100000000000001" customHeight="1" x14ac:dyDescent="0.2">
      <c r="A168" s="245"/>
      <c r="B168" s="29" t="s">
        <v>38</v>
      </c>
      <c r="C168" s="235"/>
      <c r="D168" s="236"/>
      <c r="E168" s="236"/>
      <c r="F168" s="237"/>
    </row>
    <row r="169" spans="1:6" ht="20.100000000000001" customHeight="1" x14ac:dyDescent="0.2">
      <c r="A169" s="245"/>
      <c r="B169" s="29" t="s">
        <v>14</v>
      </c>
      <c r="C169" s="235"/>
      <c r="D169" s="236"/>
      <c r="E169" s="236"/>
      <c r="F169" s="237"/>
    </row>
    <row r="170" spans="1:6" ht="20.100000000000001" customHeight="1" x14ac:dyDescent="0.2"/>
    <row r="171" spans="1:6" ht="20.100000000000001" customHeight="1" x14ac:dyDescent="0.2">
      <c r="A171" s="245">
        <v>21</v>
      </c>
      <c r="B171" s="27" t="s">
        <v>16</v>
      </c>
      <c r="C171" s="31"/>
      <c r="D171" s="27" t="s">
        <v>35</v>
      </c>
      <c r="E171" s="240"/>
      <c r="F171" s="241"/>
    </row>
    <row r="172" spans="1:6" ht="20.100000000000001" customHeight="1" x14ac:dyDescent="0.2">
      <c r="A172" s="245"/>
      <c r="B172" s="35" t="s">
        <v>36</v>
      </c>
      <c r="C172" s="246"/>
      <c r="D172" s="246"/>
      <c r="E172" s="70"/>
      <c r="F172" s="69" t="s">
        <v>15</v>
      </c>
    </row>
    <row r="173" spans="1:6" ht="20.100000000000001" customHeight="1" x14ac:dyDescent="0.2">
      <c r="A173" s="245"/>
      <c r="B173" s="29" t="s">
        <v>37</v>
      </c>
      <c r="C173" s="235"/>
      <c r="D173" s="236"/>
      <c r="E173" s="236"/>
      <c r="F173" s="237"/>
    </row>
    <row r="174" spans="1:6" ht="20.100000000000001" customHeight="1" x14ac:dyDescent="0.2">
      <c r="A174" s="245"/>
      <c r="B174" s="29" t="s">
        <v>38</v>
      </c>
      <c r="C174" s="235"/>
      <c r="D174" s="236"/>
      <c r="E174" s="236"/>
      <c r="F174" s="237"/>
    </row>
    <row r="175" spans="1:6" ht="20.100000000000001" customHeight="1" x14ac:dyDescent="0.2">
      <c r="A175" s="245"/>
      <c r="B175" s="29" t="s">
        <v>14</v>
      </c>
      <c r="C175" s="235"/>
      <c r="D175" s="236"/>
      <c r="E175" s="236"/>
      <c r="F175" s="237"/>
    </row>
    <row r="176" spans="1:6" ht="20.100000000000001" customHeight="1" x14ac:dyDescent="0.2"/>
    <row r="177" spans="1:6" ht="20.100000000000001" customHeight="1" x14ac:dyDescent="0.2">
      <c r="A177" s="245">
        <v>22</v>
      </c>
      <c r="B177" s="27" t="s">
        <v>16</v>
      </c>
      <c r="C177" s="31"/>
      <c r="D177" s="27" t="s">
        <v>35</v>
      </c>
      <c r="E177" s="240"/>
      <c r="F177" s="241"/>
    </row>
    <row r="178" spans="1:6" ht="20.100000000000001" customHeight="1" x14ac:dyDescent="0.2">
      <c r="A178" s="245"/>
      <c r="B178" s="35" t="s">
        <v>36</v>
      </c>
      <c r="C178" s="243"/>
      <c r="D178" s="243"/>
      <c r="E178" s="70"/>
      <c r="F178" s="69" t="s">
        <v>15</v>
      </c>
    </row>
    <row r="179" spans="1:6" ht="20.100000000000001" customHeight="1" x14ac:dyDescent="0.2">
      <c r="A179" s="245"/>
      <c r="B179" s="29" t="s">
        <v>37</v>
      </c>
      <c r="C179" s="235"/>
      <c r="D179" s="236"/>
      <c r="E179" s="236"/>
      <c r="F179" s="237"/>
    </row>
    <row r="180" spans="1:6" ht="20.100000000000001" customHeight="1" x14ac:dyDescent="0.2">
      <c r="A180" s="245"/>
      <c r="B180" s="29" t="s">
        <v>38</v>
      </c>
      <c r="C180" s="235"/>
      <c r="D180" s="236"/>
      <c r="E180" s="236"/>
      <c r="F180" s="237"/>
    </row>
    <row r="181" spans="1:6" ht="20.100000000000001" customHeight="1" x14ac:dyDescent="0.2">
      <c r="A181" s="245"/>
      <c r="B181" s="29" t="s">
        <v>14</v>
      </c>
      <c r="C181" s="235"/>
      <c r="D181" s="236"/>
      <c r="E181" s="236"/>
      <c r="F181" s="237"/>
    </row>
    <row r="182" spans="1:6" ht="20.100000000000001" customHeight="1" x14ac:dyDescent="0.2"/>
    <row r="183" spans="1:6" ht="20.100000000000001" customHeight="1" x14ac:dyDescent="0.2">
      <c r="A183" s="245">
        <v>23</v>
      </c>
      <c r="B183" s="27" t="s">
        <v>16</v>
      </c>
      <c r="C183" s="31"/>
      <c r="D183" s="27" t="s">
        <v>35</v>
      </c>
      <c r="E183" s="240"/>
      <c r="F183" s="241"/>
    </row>
    <row r="184" spans="1:6" ht="20.100000000000001" customHeight="1" x14ac:dyDescent="0.2">
      <c r="A184" s="245"/>
      <c r="B184" s="35" t="s">
        <v>36</v>
      </c>
      <c r="C184" s="238"/>
      <c r="D184" s="238"/>
      <c r="E184" s="70"/>
      <c r="F184" s="69" t="s">
        <v>15</v>
      </c>
    </row>
    <row r="185" spans="1:6" ht="20.100000000000001" customHeight="1" x14ac:dyDescent="0.2">
      <c r="A185" s="245"/>
      <c r="B185" s="29" t="s">
        <v>37</v>
      </c>
      <c r="C185" s="235"/>
      <c r="D185" s="236"/>
      <c r="E185" s="236"/>
      <c r="F185" s="237"/>
    </row>
    <row r="186" spans="1:6" ht="20.100000000000001" customHeight="1" x14ac:dyDescent="0.2">
      <c r="A186" s="245"/>
      <c r="B186" s="29" t="s">
        <v>38</v>
      </c>
      <c r="C186" s="235"/>
      <c r="D186" s="236"/>
      <c r="E186" s="236"/>
      <c r="F186" s="237"/>
    </row>
    <row r="187" spans="1:6" ht="20.100000000000001" customHeight="1" x14ac:dyDescent="0.2">
      <c r="A187" s="245"/>
      <c r="B187" s="29" t="s">
        <v>14</v>
      </c>
      <c r="C187" s="235"/>
      <c r="D187" s="236"/>
      <c r="E187" s="236"/>
      <c r="F187" s="237"/>
    </row>
    <row r="188" spans="1:6" ht="20.100000000000001" customHeight="1" x14ac:dyDescent="0.2"/>
    <row r="189" spans="1:6" ht="20.100000000000001" customHeight="1" x14ac:dyDescent="0.2">
      <c r="A189" s="245">
        <v>24</v>
      </c>
      <c r="B189" s="27" t="s">
        <v>16</v>
      </c>
      <c r="C189" s="31"/>
      <c r="D189" s="27" t="s">
        <v>35</v>
      </c>
      <c r="E189" s="240"/>
      <c r="F189" s="241"/>
    </row>
    <row r="190" spans="1:6" ht="20.100000000000001" customHeight="1" x14ac:dyDescent="0.2">
      <c r="A190" s="245"/>
      <c r="B190" s="35" t="s">
        <v>36</v>
      </c>
      <c r="C190" s="246"/>
      <c r="D190" s="246"/>
      <c r="E190" s="70"/>
      <c r="F190" s="69" t="s">
        <v>15</v>
      </c>
    </row>
    <row r="191" spans="1:6" ht="20.100000000000001" customHeight="1" x14ac:dyDescent="0.2">
      <c r="A191" s="245"/>
      <c r="B191" s="29" t="s">
        <v>37</v>
      </c>
      <c r="C191" s="235"/>
      <c r="D191" s="236"/>
      <c r="E191" s="236"/>
      <c r="F191" s="237"/>
    </row>
    <row r="192" spans="1:6" ht="20.100000000000001" customHeight="1" x14ac:dyDescent="0.2">
      <c r="A192" s="245"/>
      <c r="B192" s="29" t="s">
        <v>38</v>
      </c>
      <c r="C192" s="235"/>
      <c r="D192" s="236"/>
      <c r="E192" s="236"/>
      <c r="F192" s="237"/>
    </row>
    <row r="193" spans="1:6" ht="20.100000000000001" customHeight="1" x14ac:dyDescent="0.2">
      <c r="A193" s="245"/>
      <c r="B193" s="29" t="s">
        <v>14</v>
      </c>
      <c r="C193" s="235"/>
      <c r="D193" s="236"/>
      <c r="E193" s="236"/>
      <c r="F193" s="237"/>
    </row>
    <row r="194" spans="1:6" ht="20.100000000000001" customHeight="1" x14ac:dyDescent="0.2"/>
    <row r="195" spans="1:6" ht="20.100000000000001" customHeight="1" x14ac:dyDescent="0.2">
      <c r="A195" s="245">
        <v>25</v>
      </c>
      <c r="B195" s="27" t="s">
        <v>16</v>
      </c>
      <c r="C195" s="31"/>
      <c r="D195" s="27" t="s">
        <v>35</v>
      </c>
      <c r="E195" s="240"/>
      <c r="F195" s="241"/>
    </row>
    <row r="196" spans="1:6" ht="20.100000000000001" customHeight="1" x14ac:dyDescent="0.2">
      <c r="A196" s="245"/>
      <c r="B196" s="35" t="s">
        <v>36</v>
      </c>
      <c r="C196" s="246"/>
      <c r="D196" s="246"/>
      <c r="E196" s="70"/>
      <c r="F196" s="69" t="s">
        <v>15</v>
      </c>
    </row>
    <row r="197" spans="1:6" ht="20.100000000000001" customHeight="1" x14ac:dyDescent="0.2">
      <c r="A197" s="245"/>
      <c r="B197" s="29" t="s">
        <v>37</v>
      </c>
      <c r="C197" s="235"/>
      <c r="D197" s="236"/>
      <c r="E197" s="236"/>
      <c r="F197" s="237"/>
    </row>
    <row r="198" spans="1:6" ht="20.100000000000001" customHeight="1" x14ac:dyDescent="0.2">
      <c r="A198" s="245"/>
      <c r="B198" s="29" t="s">
        <v>38</v>
      </c>
      <c r="C198" s="235"/>
      <c r="D198" s="236"/>
      <c r="E198" s="236"/>
      <c r="F198" s="237"/>
    </row>
    <row r="199" spans="1:6" ht="20.100000000000001" customHeight="1" x14ac:dyDescent="0.2">
      <c r="A199" s="245"/>
      <c r="B199" s="29" t="s">
        <v>14</v>
      </c>
      <c r="C199" s="235"/>
      <c r="D199" s="236"/>
      <c r="E199" s="236"/>
      <c r="F199" s="237"/>
    </row>
    <row r="200" spans="1:6" ht="20.100000000000001" customHeight="1" x14ac:dyDescent="0.2"/>
    <row r="201" spans="1:6" ht="20.100000000000001" customHeight="1" x14ac:dyDescent="0.2">
      <c r="A201" s="245">
        <v>26</v>
      </c>
      <c r="B201" s="27" t="s">
        <v>16</v>
      </c>
      <c r="C201" s="31"/>
      <c r="D201" s="27" t="s">
        <v>35</v>
      </c>
      <c r="E201" s="240"/>
      <c r="F201" s="241"/>
    </row>
    <row r="202" spans="1:6" ht="20.100000000000001" customHeight="1" x14ac:dyDescent="0.2">
      <c r="A202" s="245"/>
      <c r="B202" s="35" t="s">
        <v>36</v>
      </c>
      <c r="C202" s="246"/>
      <c r="D202" s="246"/>
      <c r="E202" s="70"/>
      <c r="F202" s="69" t="s">
        <v>15</v>
      </c>
    </row>
    <row r="203" spans="1:6" ht="20.100000000000001" customHeight="1" x14ac:dyDescent="0.2">
      <c r="A203" s="245"/>
      <c r="B203" s="29" t="s">
        <v>37</v>
      </c>
      <c r="C203" s="235"/>
      <c r="D203" s="236"/>
      <c r="E203" s="236"/>
      <c r="F203" s="237"/>
    </row>
    <row r="204" spans="1:6" ht="20.100000000000001" customHeight="1" x14ac:dyDescent="0.2">
      <c r="A204" s="245"/>
      <c r="B204" s="29" t="s">
        <v>38</v>
      </c>
      <c r="C204" s="235"/>
      <c r="D204" s="236"/>
      <c r="E204" s="236"/>
      <c r="F204" s="237"/>
    </row>
    <row r="205" spans="1:6" ht="20.100000000000001" customHeight="1" x14ac:dyDescent="0.2">
      <c r="A205" s="245"/>
      <c r="B205" s="29" t="s">
        <v>14</v>
      </c>
      <c r="C205" s="235"/>
      <c r="D205" s="236"/>
      <c r="E205" s="236"/>
      <c r="F205" s="237"/>
    </row>
    <row r="206" spans="1:6" ht="20.100000000000001" customHeight="1" x14ac:dyDescent="0.2"/>
    <row r="207" spans="1:6" ht="20.100000000000001" customHeight="1" x14ac:dyDescent="0.2">
      <c r="A207" s="245">
        <v>27</v>
      </c>
      <c r="B207" s="27" t="s">
        <v>16</v>
      </c>
      <c r="C207" s="31"/>
      <c r="D207" s="27" t="s">
        <v>35</v>
      </c>
      <c r="E207" s="240"/>
      <c r="F207" s="241"/>
    </row>
    <row r="208" spans="1:6" ht="20.100000000000001" customHeight="1" x14ac:dyDescent="0.2">
      <c r="A208" s="245"/>
      <c r="B208" s="35" t="s">
        <v>36</v>
      </c>
      <c r="C208" s="246"/>
      <c r="D208" s="246"/>
      <c r="E208" s="70"/>
      <c r="F208" s="69" t="s">
        <v>15</v>
      </c>
    </row>
    <row r="209" spans="1:6" ht="20.100000000000001" customHeight="1" x14ac:dyDescent="0.2">
      <c r="A209" s="245"/>
      <c r="B209" s="29" t="s">
        <v>37</v>
      </c>
      <c r="C209" s="235"/>
      <c r="D209" s="236"/>
      <c r="E209" s="236"/>
      <c r="F209" s="237"/>
    </row>
    <row r="210" spans="1:6" ht="20.100000000000001" customHeight="1" x14ac:dyDescent="0.2">
      <c r="A210" s="245"/>
      <c r="B210" s="29" t="s">
        <v>38</v>
      </c>
      <c r="C210" s="235"/>
      <c r="D210" s="236"/>
      <c r="E210" s="236"/>
      <c r="F210" s="237"/>
    </row>
    <row r="211" spans="1:6" ht="20.100000000000001" customHeight="1" x14ac:dyDescent="0.2">
      <c r="A211" s="245"/>
      <c r="B211" s="29" t="s">
        <v>14</v>
      </c>
      <c r="C211" s="235"/>
      <c r="D211" s="236"/>
      <c r="E211" s="236"/>
      <c r="F211" s="237"/>
    </row>
  </sheetData>
  <mergeCells count="232">
    <mergeCell ref="A81:A85"/>
    <mergeCell ref="E81:F81"/>
    <mergeCell ref="C82:D82"/>
    <mergeCell ref="C83:F83"/>
    <mergeCell ref="C84:F84"/>
    <mergeCell ref="C85:F85"/>
    <mergeCell ref="A75:A79"/>
    <mergeCell ref="E75:F75"/>
    <mergeCell ref="C76:D76"/>
    <mergeCell ref="C77:F77"/>
    <mergeCell ref="C78:F78"/>
    <mergeCell ref="C79:F79"/>
    <mergeCell ref="G68:J68"/>
    <mergeCell ref="A69:A73"/>
    <mergeCell ref="E69:F69"/>
    <mergeCell ref="G69:J69"/>
    <mergeCell ref="C70:D70"/>
    <mergeCell ref="C71:F71"/>
    <mergeCell ref="C72:F72"/>
    <mergeCell ref="C73:F73"/>
    <mergeCell ref="A63:A67"/>
    <mergeCell ref="E63:F63"/>
    <mergeCell ref="G63:J63"/>
    <mergeCell ref="C64:D64"/>
    <mergeCell ref="G64:J64"/>
    <mergeCell ref="C67:F67"/>
    <mergeCell ref="G67:J67"/>
    <mergeCell ref="C65:F65"/>
    <mergeCell ref="C66:F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E1:F1"/>
    <mergeCell ref="A2:F2"/>
    <mergeCell ref="A3:A7"/>
    <mergeCell ref="E3:F3"/>
    <mergeCell ref="C4:D4"/>
    <mergeCell ref="C5:F5"/>
    <mergeCell ref="C6:F6"/>
    <mergeCell ref="G6:J6"/>
    <mergeCell ref="C7:F7"/>
    <mergeCell ref="A87:A91"/>
    <mergeCell ref="E87:F87"/>
    <mergeCell ref="C88:D88"/>
    <mergeCell ref="C89:F89"/>
    <mergeCell ref="C90:F90"/>
    <mergeCell ref="C91:F91"/>
    <mergeCell ref="A93:A97"/>
    <mergeCell ref="E93:F93"/>
    <mergeCell ref="C94:D94"/>
    <mergeCell ref="C95:F95"/>
    <mergeCell ref="C96:F96"/>
    <mergeCell ref="C97:F97"/>
    <mergeCell ref="A99:A103"/>
    <mergeCell ref="E99:F99"/>
    <mergeCell ref="C100:D100"/>
    <mergeCell ref="C101:F101"/>
    <mergeCell ref="C102:F102"/>
    <mergeCell ref="C103:F103"/>
    <mergeCell ref="A105:A109"/>
    <mergeCell ref="E105:F105"/>
    <mergeCell ref="C106:D106"/>
    <mergeCell ref="C107:F107"/>
    <mergeCell ref="C108:F108"/>
    <mergeCell ref="C109:F109"/>
    <mergeCell ref="A111:A115"/>
    <mergeCell ref="E111:F111"/>
    <mergeCell ref="C112:D112"/>
    <mergeCell ref="C113:F113"/>
    <mergeCell ref="C114:F114"/>
    <mergeCell ref="C115:F115"/>
    <mergeCell ref="A117:A121"/>
    <mergeCell ref="E117:F117"/>
    <mergeCell ref="C118:D118"/>
    <mergeCell ref="C119:F119"/>
    <mergeCell ref="C120:F120"/>
    <mergeCell ref="C121:F121"/>
    <mergeCell ref="A123:A127"/>
    <mergeCell ref="E123:F123"/>
    <mergeCell ref="C124:D124"/>
    <mergeCell ref="C125:F125"/>
    <mergeCell ref="C126:F126"/>
    <mergeCell ref="C127:F127"/>
    <mergeCell ref="A129:A133"/>
    <mergeCell ref="E129:F129"/>
    <mergeCell ref="C130:D130"/>
    <mergeCell ref="C131:F131"/>
    <mergeCell ref="C132:F132"/>
    <mergeCell ref="C133:F133"/>
    <mergeCell ref="A135:A139"/>
    <mergeCell ref="E135:F135"/>
    <mergeCell ref="C136:D136"/>
    <mergeCell ref="C137:F137"/>
    <mergeCell ref="C138:F138"/>
    <mergeCell ref="C139:F139"/>
    <mergeCell ref="A141:A145"/>
    <mergeCell ref="E141:F141"/>
    <mergeCell ref="C142:D142"/>
    <mergeCell ref="C143:F143"/>
    <mergeCell ref="C144:F144"/>
    <mergeCell ref="C145:F145"/>
    <mergeCell ref="A147:A151"/>
    <mergeCell ref="E147:F147"/>
    <mergeCell ref="C148:D148"/>
    <mergeCell ref="C149:F149"/>
    <mergeCell ref="C150:F150"/>
    <mergeCell ref="C151:F151"/>
    <mergeCell ref="A153:A157"/>
    <mergeCell ref="E153:F153"/>
    <mergeCell ref="C154:D154"/>
    <mergeCell ref="C155:F155"/>
    <mergeCell ref="C156:F156"/>
    <mergeCell ref="C157:F157"/>
    <mergeCell ref="A159:A163"/>
    <mergeCell ref="E159:F159"/>
    <mergeCell ref="C160:D160"/>
    <mergeCell ref="C161:F161"/>
    <mergeCell ref="C162:F162"/>
    <mergeCell ref="C163:F163"/>
    <mergeCell ref="A165:A169"/>
    <mergeCell ref="E165:F165"/>
    <mergeCell ref="C166:D166"/>
    <mergeCell ref="C167:F167"/>
    <mergeCell ref="C168:F168"/>
    <mergeCell ref="C169:F169"/>
    <mergeCell ref="C186:F186"/>
    <mergeCell ref="C187:F187"/>
    <mergeCell ref="A189:A193"/>
    <mergeCell ref="E189:F189"/>
    <mergeCell ref="C190:D190"/>
    <mergeCell ref="C191:F191"/>
    <mergeCell ref="C192:F192"/>
    <mergeCell ref="C193:F193"/>
    <mergeCell ref="A171:A175"/>
    <mergeCell ref="E171:F171"/>
    <mergeCell ref="C172:D172"/>
    <mergeCell ref="C173:F173"/>
    <mergeCell ref="C174:F174"/>
    <mergeCell ref="C175:F175"/>
    <mergeCell ref="A177:A181"/>
    <mergeCell ref="E177:F177"/>
    <mergeCell ref="C178:D178"/>
    <mergeCell ref="C179:F179"/>
    <mergeCell ref="C180:F180"/>
    <mergeCell ref="C181:F181"/>
    <mergeCell ref="A207:A211"/>
    <mergeCell ref="E207:F207"/>
    <mergeCell ref="C208:D208"/>
    <mergeCell ref="C209:F209"/>
    <mergeCell ref="C210:F210"/>
    <mergeCell ref="C211:F211"/>
    <mergeCell ref="A74:F74"/>
    <mergeCell ref="A62:F62"/>
    <mergeCell ref="A195:A199"/>
    <mergeCell ref="E195:F195"/>
    <mergeCell ref="C196:D196"/>
    <mergeCell ref="C197:F197"/>
    <mergeCell ref="C198:F198"/>
    <mergeCell ref="C199:F199"/>
    <mergeCell ref="A201:A205"/>
    <mergeCell ref="E201:F201"/>
    <mergeCell ref="C202:D202"/>
    <mergeCell ref="C203:F203"/>
    <mergeCell ref="C204:F204"/>
    <mergeCell ref="C205:F205"/>
    <mergeCell ref="A183:A187"/>
    <mergeCell ref="E183:F183"/>
    <mergeCell ref="C184:D184"/>
    <mergeCell ref="C185:F185"/>
  </mergeCells>
  <phoneticPr fontId="5"/>
  <pageMargins left="0.7" right="0.7" top="0.75" bottom="0.75" header="0.3" footer="0.3"/>
  <pageSetup paperSize="9" scale="48"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pageSetUpPr fitToPage="1"/>
  </sheetPr>
  <dimension ref="A1:Y38"/>
  <sheetViews>
    <sheetView view="pageBreakPreview" zoomScaleNormal="100" zoomScaleSheetLayoutView="100" workbookViewId="0">
      <selection activeCell="J24" sqref="J24"/>
    </sheetView>
  </sheetViews>
  <sheetFormatPr defaultColWidth="9" defaultRowHeight="13.2" x14ac:dyDescent="0.2"/>
  <cols>
    <col min="1" max="11" width="9.6640625" style="1" customWidth="1"/>
    <col min="12" max="16384" width="9" style="1"/>
  </cols>
  <sheetData>
    <row r="1" spans="1:25" ht="30" customHeight="1" thickBot="1" x14ac:dyDescent="0.25">
      <c r="A1" s="226" t="s">
        <v>0</v>
      </c>
      <c r="B1" s="227"/>
      <c r="C1" s="227"/>
      <c r="D1" s="227"/>
      <c r="E1" s="227"/>
      <c r="F1" s="227"/>
      <c r="G1" s="227"/>
      <c r="H1" s="227"/>
      <c r="I1" s="227"/>
      <c r="J1" s="227"/>
      <c r="K1" s="227"/>
      <c r="L1" s="1" t="s">
        <v>41</v>
      </c>
      <c r="O1" s="158" t="s">
        <v>66</v>
      </c>
      <c r="P1" s="159"/>
      <c r="Q1" s="160"/>
    </row>
    <row r="2" spans="1:25" ht="30" customHeight="1" x14ac:dyDescent="0.2">
      <c r="A2" s="228" t="s">
        <v>23</v>
      </c>
      <c r="B2" s="229"/>
      <c r="C2" s="229"/>
      <c r="D2" s="230" t="s">
        <v>114</v>
      </c>
      <c r="E2" s="231"/>
      <c r="F2" s="231"/>
      <c r="G2" s="231"/>
      <c r="H2" s="231"/>
      <c r="I2" s="231"/>
      <c r="J2" s="231"/>
      <c r="K2" s="232"/>
      <c r="L2" s="1" t="s">
        <v>61</v>
      </c>
    </row>
    <row r="3" spans="1:25" ht="30" customHeight="1" x14ac:dyDescent="0.2">
      <c r="A3" s="191" t="s">
        <v>10</v>
      </c>
      <c r="B3" s="192"/>
      <c r="C3" s="192"/>
      <c r="D3" s="209">
        <f>VLOOKUP($D$2,交通空白!$B$2:$S$18,2,FALSE)</f>
        <v>41900</v>
      </c>
      <c r="E3" s="210"/>
      <c r="F3" s="210"/>
      <c r="G3" s="210"/>
      <c r="H3" s="210"/>
      <c r="I3" s="210"/>
      <c r="J3" s="210"/>
      <c r="K3" s="211"/>
    </row>
    <row r="4" spans="1:25" ht="30" customHeight="1" x14ac:dyDescent="0.2">
      <c r="A4" s="191" t="s">
        <v>1</v>
      </c>
      <c r="B4" s="192"/>
      <c r="C4" s="192"/>
      <c r="D4" s="209">
        <f>VLOOKUP($D$2,交通空白!$B$2:$S$18,3,FALSE)</f>
        <v>44825</v>
      </c>
      <c r="E4" s="210"/>
      <c r="F4" s="210"/>
      <c r="G4" s="210"/>
      <c r="H4" s="210"/>
      <c r="I4" s="210"/>
      <c r="J4" s="210"/>
      <c r="K4" s="211"/>
    </row>
    <row r="5" spans="1:25" ht="30" customHeight="1" x14ac:dyDescent="0.2">
      <c r="A5" s="191" t="s">
        <v>34</v>
      </c>
      <c r="B5" s="192"/>
      <c r="C5" s="192"/>
      <c r="D5" s="209">
        <f>VLOOKUP($D$2,交通空白!$B$2:$S$18,4,FALSE)</f>
        <v>45930</v>
      </c>
      <c r="E5" s="210"/>
      <c r="F5" s="210"/>
      <c r="G5" s="210"/>
      <c r="H5" s="210"/>
      <c r="I5" s="210"/>
      <c r="J5" s="210"/>
      <c r="K5" s="211"/>
      <c r="L5" s="1" t="s">
        <v>40</v>
      </c>
    </row>
    <row r="6" spans="1:25" ht="30" customHeight="1" x14ac:dyDescent="0.2">
      <c r="A6" s="191" t="s">
        <v>24</v>
      </c>
      <c r="B6" s="192"/>
      <c r="C6" s="192"/>
      <c r="D6" s="209" t="str">
        <f>VLOOKUP($D$2,交通空白!$B$2:$S$18,5,FALSE)</f>
        <v>足寄町</v>
      </c>
      <c r="E6" s="210"/>
      <c r="F6" s="210"/>
      <c r="G6" s="210"/>
      <c r="H6" s="210"/>
      <c r="I6" s="210"/>
      <c r="J6" s="210"/>
      <c r="K6" s="211"/>
    </row>
    <row r="7" spans="1:25" ht="30" customHeight="1" x14ac:dyDescent="0.2">
      <c r="A7" s="191" t="s">
        <v>9</v>
      </c>
      <c r="B7" s="192"/>
      <c r="C7" s="192"/>
      <c r="D7" s="209" t="str">
        <f>VLOOKUP($D$2,交通空白!$B$2:$S$18,6,FALSE)</f>
        <v>渡辺　俊一</v>
      </c>
      <c r="E7" s="210"/>
      <c r="F7" s="210"/>
      <c r="G7" s="210"/>
      <c r="H7" s="210"/>
      <c r="I7" s="210"/>
      <c r="J7" s="210"/>
      <c r="K7" s="211"/>
    </row>
    <row r="8" spans="1:25" ht="30" customHeight="1" x14ac:dyDescent="0.2">
      <c r="A8" s="191" t="s">
        <v>25</v>
      </c>
      <c r="B8" s="192"/>
      <c r="C8" s="192"/>
      <c r="D8" s="209" t="str">
        <f>VLOOKUP($D$2,交通空白!$B$2:$S$18,8,FALSE)</f>
        <v>足寄郡足寄町北１条４丁目４８番地１</v>
      </c>
      <c r="E8" s="210"/>
      <c r="F8" s="210"/>
      <c r="G8" s="210"/>
      <c r="H8" s="210"/>
      <c r="I8" s="210"/>
      <c r="J8" s="210"/>
      <c r="K8" s="211"/>
    </row>
    <row r="9" spans="1:25" ht="30" customHeight="1" x14ac:dyDescent="0.2">
      <c r="A9" s="195" t="s">
        <v>26</v>
      </c>
      <c r="B9" s="212"/>
      <c r="C9" s="168"/>
      <c r="D9" s="214" t="s">
        <v>18</v>
      </c>
      <c r="E9" s="215"/>
      <c r="F9" s="215"/>
      <c r="G9" s="215"/>
      <c r="H9" s="215"/>
      <c r="I9" s="215"/>
      <c r="J9" s="215"/>
      <c r="K9" s="216"/>
    </row>
    <row r="10" spans="1:25" ht="30" customHeight="1" x14ac:dyDescent="0.2">
      <c r="A10" s="196"/>
      <c r="B10" s="213"/>
      <c r="C10" s="170"/>
      <c r="D10" s="214" t="s">
        <v>58</v>
      </c>
      <c r="E10" s="215"/>
      <c r="F10" s="215"/>
      <c r="G10" s="215"/>
      <c r="H10" s="215"/>
      <c r="I10" s="215"/>
      <c r="J10" s="215"/>
      <c r="K10" s="216"/>
    </row>
    <row r="11" spans="1:25" ht="30" customHeight="1" x14ac:dyDescent="0.2">
      <c r="A11" s="206" t="s">
        <v>22</v>
      </c>
      <c r="B11" s="207"/>
      <c r="C11" s="217"/>
      <c r="D11" s="193" t="s">
        <v>11</v>
      </c>
      <c r="E11" s="193"/>
      <c r="F11" s="193" t="s">
        <v>32</v>
      </c>
      <c r="G11" s="193"/>
      <c r="H11" s="193" t="s">
        <v>11</v>
      </c>
      <c r="I11" s="193"/>
      <c r="J11" s="193" t="s">
        <v>32</v>
      </c>
      <c r="K11" s="194"/>
    </row>
    <row r="12" spans="1:25" ht="50.1" customHeight="1" x14ac:dyDescent="0.2">
      <c r="A12" s="218"/>
      <c r="B12" s="219"/>
      <c r="C12" s="220"/>
      <c r="D12" s="224" t="str">
        <f>VLOOKUP($D$2,交通空白!$B$2:$S$18,9,FALSE)</f>
        <v>足寄町</v>
      </c>
      <c r="E12" s="224"/>
      <c r="F12" s="225" t="str">
        <f>VLOOKUP($D$2,交通空白!$B$2:$S$18,10,FALSE)</f>
        <v>足寄郡足寄町北１条４丁目４８番地１</v>
      </c>
      <c r="G12" s="225"/>
      <c r="H12" s="224"/>
      <c r="I12" s="224"/>
      <c r="J12" s="193"/>
      <c r="K12" s="194"/>
    </row>
    <row r="13" spans="1:25" ht="50.1" customHeight="1" x14ac:dyDescent="0.2">
      <c r="A13" s="221"/>
      <c r="B13" s="222"/>
      <c r="C13" s="223"/>
      <c r="D13" s="224"/>
      <c r="E13" s="224"/>
      <c r="F13" s="225"/>
      <c r="G13" s="225"/>
      <c r="H13" s="193"/>
      <c r="I13" s="193"/>
      <c r="J13" s="193"/>
      <c r="K13" s="194"/>
      <c r="O13" s="57"/>
      <c r="X13" s="57"/>
    </row>
    <row r="14" spans="1:25" ht="30" customHeight="1" x14ac:dyDescent="0.2">
      <c r="A14" s="206" t="s">
        <v>20</v>
      </c>
      <c r="B14" s="207"/>
      <c r="C14" s="207"/>
      <c r="D14" s="193" t="str">
        <f>VLOOKUP($D$2,交通空白!$B$2:$S$18,15,FALSE)</f>
        <v>路線</v>
      </c>
      <c r="E14" s="193"/>
      <c r="F14" s="193"/>
      <c r="G14" s="193"/>
      <c r="H14" s="193"/>
      <c r="I14" s="193"/>
      <c r="J14" s="193"/>
      <c r="K14" s="194"/>
      <c r="O14" s="57"/>
      <c r="X14" s="57"/>
      <c r="Y14"/>
    </row>
    <row r="15" spans="1:25" ht="30" customHeight="1" x14ac:dyDescent="0.2">
      <c r="A15" s="206" t="s">
        <v>21</v>
      </c>
      <c r="B15" s="207"/>
      <c r="C15" s="207"/>
      <c r="D15" s="208" t="str">
        <f>VLOOKUP($D$2,交通空白!$B$2:$S$18,16,FALSE)</f>
        <v>当該市町村に在住する住民及びその親族、その他当該市町村に日常の用務を有する者</v>
      </c>
      <c r="E15" s="208"/>
      <c r="F15" s="208"/>
      <c r="G15" s="208"/>
      <c r="H15" s="193"/>
      <c r="I15" s="193"/>
      <c r="J15" s="193"/>
      <c r="K15" s="194"/>
      <c r="O15" s="57"/>
      <c r="X15" s="57"/>
    </row>
    <row r="16" spans="1:25" ht="30" customHeight="1" x14ac:dyDescent="0.2">
      <c r="A16" s="202" t="s">
        <v>31</v>
      </c>
      <c r="B16" s="203"/>
      <c r="C16" s="203"/>
      <c r="D16" s="193" t="s">
        <v>19</v>
      </c>
      <c r="E16" s="193"/>
      <c r="F16" s="193" t="s">
        <v>33</v>
      </c>
      <c r="G16" s="193"/>
      <c r="H16" s="193" t="s">
        <v>19</v>
      </c>
      <c r="I16" s="193"/>
      <c r="J16" s="193" t="s">
        <v>33</v>
      </c>
      <c r="K16" s="194"/>
      <c r="O16" s="57"/>
      <c r="P16"/>
      <c r="X16" s="57"/>
    </row>
    <row r="17" spans="1:24" ht="30" customHeight="1" x14ac:dyDescent="0.2">
      <c r="A17" s="202"/>
      <c r="B17" s="203"/>
      <c r="C17" s="203"/>
      <c r="D17" s="204"/>
      <c r="E17" s="186"/>
      <c r="F17" s="204"/>
      <c r="G17" s="186"/>
      <c r="H17" s="204"/>
      <c r="I17" s="186"/>
      <c r="J17" s="204"/>
      <c r="K17" s="205"/>
      <c r="O17" s="57"/>
      <c r="X17" s="57"/>
    </row>
    <row r="18" spans="1:24" ht="50.1" customHeight="1" x14ac:dyDescent="0.2">
      <c r="A18" s="191" t="s">
        <v>27</v>
      </c>
      <c r="B18" s="192"/>
      <c r="C18" s="192"/>
      <c r="D18" s="193"/>
      <c r="E18" s="193"/>
      <c r="F18" s="193"/>
      <c r="G18" s="193"/>
      <c r="H18" s="193"/>
      <c r="I18" s="193"/>
      <c r="J18" s="193"/>
      <c r="K18" s="194"/>
      <c r="O18" s="57"/>
      <c r="X18" s="57"/>
    </row>
    <row r="19" spans="1:24" ht="14.4" x14ac:dyDescent="0.2">
      <c r="A19" s="195" t="s">
        <v>26</v>
      </c>
      <c r="B19" s="168"/>
      <c r="C19" s="167" t="s">
        <v>28</v>
      </c>
      <c r="D19" s="168"/>
      <c r="E19" s="193" t="s">
        <v>29</v>
      </c>
      <c r="F19" s="200"/>
      <c r="G19" s="200"/>
      <c r="H19" s="200"/>
      <c r="I19" s="200"/>
      <c r="J19" s="200"/>
      <c r="K19" s="201"/>
      <c r="O19" s="57"/>
      <c r="X19" s="57"/>
    </row>
    <row r="20" spans="1:24" ht="14.4" x14ac:dyDescent="0.2">
      <c r="A20" s="196"/>
      <c r="B20" s="170"/>
      <c r="C20" s="169"/>
      <c r="D20" s="170"/>
      <c r="E20" s="13" t="s">
        <v>2</v>
      </c>
      <c r="F20" s="13" t="s">
        <v>4</v>
      </c>
      <c r="G20" s="13" t="s">
        <v>5</v>
      </c>
      <c r="H20" s="12" t="s">
        <v>30</v>
      </c>
      <c r="I20" s="13" t="s">
        <v>6</v>
      </c>
      <c r="J20" s="13" t="s">
        <v>7</v>
      </c>
      <c r="K20" s="14" t="s">
        <v>8</v>
      </c>
    </row>
    <row r="21" spans="1:24" ht="14.25" customHeight="1" x14ac:dyDescent="0.2">
      <c r="A21" s="197"/>
      <c r="B21" s="198"/>
      <c r="C21" s="199"/>
      <c r="D21" s="198"/>
      <c r="E21" s="15" t="s">
        <v>3</v>
      </c>
      <c r="F21" s="15" t="s">
        <v>3</v>
      </c>
      <c r="G21" s="15" t="s">
        <v>3</v>
      </c>
      <c r="H21" s="15" t="s">
        <v>3</v>
      </c>
      <c r="I21" s="15" t="s">
        <v>3</v>
      </c>
      <c r="J21" s="15"/>
      <c r="K21" s="16" t="s">
        <v>3</v>
      </c>
    </row>
    <row r="22" spans="1:24" ht="14.4" x14ac:dyDescent="0.2">
      <c r="A22" s="173" t="s">
        <v>17</v>
      </c>
      <c r="B22" s="174"/>
      <c r="C22" s="179" t="str">
        <f>D12</f>
        <v>足寄町</v>
      </c>
      <c r="D22" s="180"/>
      <c r="E22" s="7"/>
      <c r="F22" s="7"/>
      <c r="G22" s="7"/>
      <c r="H22" s="7"/>
      <c r="I22" s="7"/>
      <c r="J22" s="7"/>
      <c r="K22" s="8"/>
    </row>
    <row r="23" spans="1:24" ht="14.4" x14ac:dyDescent="0.2">
      <c r="A23" s="175"/>
      <c r="B23" s="176"/>
      <c r="C23" s="181"/>
      <c r="D23" s="182"/>
      <c r="E23" s="5"/>
      <c r="F23" s="5"/>
      <c r="G23" s="5"/>
      <c r="H23" s="5"/>
      <c r="I23" s="5">
        <v>1</v>
      </c>
      <c r="J23" s="5">
        <v>1</v>
      </c>
      <c r="K23" s="6">
        <f>SUM(E23:J23)</f>
        <v>2</v>
      </c>
    </row>
    <row r="24" spans="1:24" ht="14.4" x14ac:dyDescent="0.2">
      <c r="A24" s="175"/>
      <c r="B24" s="176"/>
      <c r="C24" s="183"/>
      <c r="D24" s="184"/>
      <c r="E24" s="21"/>
      <c r="F24" s="17"/>
      <c r="G24" s="17"/>
      <c r="H24" s="17"/>
      <c r="I24" s="17"/>
      <c r="J24" s="9"/>
      <c r="K24" s="18">
        <f>SUM(E24:I24)</f>
        <v>0</v>
      </c>
    </row>
    <row r="25" spans="1:24" ht="14.4" x14ac:dyDescent="0.2">
      <c r="A25" s="175"/>
      <c r="B25" s="176"/>
      <c r="C25" s="179"/>
      <c r="D25" s="180"/>
      <c r="E25" s="7"/>
      <c r="F25" s="7"/>
      <c r="G25" s="7"/>
      <c r="H25" s="7"/>
      <c r="I25" s="7"/>
      <c r="J25" s="7"/>
      <c r="K25" s="8"/>
    </row>
    <row r="26" spans="1:24" ht="14.4" x14ac:dyDescent="0.2">
      <c r="A26" s="175"/>
      <c r="B26" s="176"/>
      <c r="C26" s="181"/>
      <c r="D26" s="182"/>
      <c r="E26" s="5"/>
      <c r="F26" s="5"/>
      <c r="G26" s="5"/>
      <c r="H26" s="5"/>
      <c r="I26" s="5"/>
      <c r="J26" s="5"/>
      <c r="K26" s="6">
        <f>SUM(E26:J26)</f>
        <v>0</v>
      </c>
    </row>
    <row r="27" spans="1:24" ht="14.4" x14ac:dyDescent="0.2">
      <c r="A27" s="177"/>
      <c r="B27" s="178"/>
      <c r="C27" s="183"/>
      <c r="D27" s="184"/>
      <c r="E27" s="17"/>
      <c r="F27" s="17"/>
      <c r="G27" s="17"/>
      <c r="H27" s="17"/>
      <c r="I27" s="17"/>
      <c r="J27" s="9"/>
      <c r="K27" s="18">
        <f>SUM(E27:I27)</f>
        <v>0</v>
      </c>
    </row>
    <row r="28" spans="1:24" ht="14.4" x14ac:dyDescent="0.2">
      <c r="A28" s="185"/>
      <c r="B28" s="186"/>
      <c r="C28" s="179"/>
      <c r="D28" s="180"/>
      <c r="E28" s="7"/>
      <c r="F28" s="7"/>
      <c r="G28" s="7"/>
      <c r="H28" s="7"/>
      <c r="I28" s="7"/>
      <c r="J28" s="7"/>
      <c r="K28" s="8"/>
    </row>
    <row r="29" spans="1:24" ht="14.4" x14ac:dyDescent="0.2">
      <c r="A29" s="187"/>
      <c r="B29" s="188"/>
      <c r="C29" s="181"/>
      <c r="D29" s="182"/>
      <c r="E29" s="5"/>
      <c r="F29" s="5"/>
      <c r="G29" s="5"/>
      <c r="H29" s="5"/>
      <c r="I29" s="5"/>
      <c r="J29" s="5"/>
      <c r="K29" s="6">
        <f>SUM(E29:J29)</f>
        <v>0</v>
      </c>
    </row>
    <row r="30" spans="1:24" ht="14.4" x14ac:dyDescent="0.2">
      <c r="A30" s="187"/>
      <c r="B30" s="188"/>
      <c r="C30" s="183"/>
      <c r="D30" s="184"/>
      <c r="E30" s="17"/>
      <c r="F30" s="17"/>
      <c r="G30" s="17"/>
      <c r="H30" s="17"/>
      <c r="I30" s="17"/>
      <c r="J30" s="9"/>
      <c r="K30" s="18">
        <f>SUM(E30:I30)</f>
        <v>0</v>
      </c>
      <c r="L30" s="3"/>
      <c r="M30" s="11"/>
    </row>
    <row r="31" spans="1:24" ht="14.4" x14ac:dyDescent="0.2">
      <c r="A31" s="187"/>
      <c r="B31" s="188"/>
      <c r="C31" s="179"/>
      <c r="D31" s="180"/>
      <c r="E31" s="7"/>
      <c r="F31" s="7"/>
      <c r="G31" s="7"/>
      <c r="H31" s="7"/>
      <c r="I31" s="7"/>
      <c r="J31" s="7"/>
      <c r="K31" s="8"/>
      <c r="M31" s="11"/>
    </row>
    <row r="32" spans="1:24" ht="14.4" x14ac:dyDescent="0.2">
      <c r="A32" s="187"/>
      <c r="B32" s="188"/>
      <c r="C32" s="181"/>
      <c r="D32" s="182"/>
      <c r="E32" s="5"/>
      <c r="F32" s="5"/>
      <c r="G32" s="5"/>
      <c r="H32" s="5"/>
      <c r="I32" s="5"/>
      <c r="J32" s="5"/>
      <c r="K32" s="6">
        <f>SUM(E32:J32)</f>
        <v>0</v>
      </c>
    </row>
    <row r="33" spans="1:11" ht="14.4" x14ac:dyDescent="0.2">
      <c r="A33" s="189"/>
      <c r="B33" s="190"/>
      <c r="C33" s="183"/>
      <c r="D33" s="184"/>
      <c r="E33" s="17"/>
      <c r="F33" s="17"/>
      <c r="G33" s="17"/>
      <c r="H33" s="17"/>
      <c r="I33" s="17"/>
      <c r="J33" s="9"/>
      <c r="K33" s="18">
        <f>SUM(E33:I33)</f>
        <v>0</v>
      </c>
    </row>
    <row r="34" spans="1:11" ht="14.4" x14ac:dyDescent="0.2">
      <c r="A34" s="161"/>
      <c r="B34" s="162"/>
      <c r="C34" s="167" t="s">
        <v>12</v>
      </c>
      <c r="D34" s="168"/>
      <c r="E34" s="7"/>
      <c r="F34" s="7"/>
      <c r="G34" s="7"/>
      <c r="H34" s="7"/>
      <c r="I34" s="7"/>
      <c r="J34" s="7"/>
      <c r="K34" s="8"/>
    </row>
    <row r="35" spans="1:11" ht="14.4" x14ac:dyDescent="0.2">
      <c r="A35" s="163"/>
      <c r="B35" s="164"/>
      <c r="C35" s="169"/>
      <c r="D35" s="170"/>
      <c r="E35" s="5">
        <f t="shared" ref="E35:J35" si="0">SUM(E23+E26+E29+E32)</f>
        <v>0</v>
      </c>
      <c r="F35" s="5">
        <f t="shared" si="0"/>
        <v>0</v>
      </c>
      <c r="G35" s="5">
        <f t="shared" si="0"/>
        <v>0</v>
      </c>
      <c r="H35" s="5">
        <f t="shared" si="0"/>
        <v>0</v>
      </c>
      <c r="I35" s="5">
        <f t="shared" si="0"/>
        <v>1</v>
      </c>
      <c r="J35" s="5">
        <f t="shared" si="0"/>
        <v>1</v>
      </c>
      <c r="K35" s="6">
        <f>SUM(E35:J35)</f>
        <v>2</v>
      </c>
    </row>
    <row r="36" spans="1:11" ht="15" thickBot="1" x14ac:dyDescent="0.25">
      <c r="A36" s="165"/>
      <c r="B36" s="166"/>
      <c r="C36" s="171"/>
      <c r="D36" s="172"/>
      <c r="E36" s="19">
        <f t="shared" ref="E36:J36" si="1">SUM(E24+E27+E30+E33)</f>
        <v>0</v>
      </c>
      <c r="F36" s="19">
        <f t="shared" si="1"/>
        <v>0</v>
      </c>
      <c r="G36" s="19">
        <f t="shared" si="1"/>
        <v>0</v>
      </c>
      <c r="H36" s="19">
        <f t="shared" si="1"/>
        <v>0</v>
      </c>
      <c r="I36" s="19">
        <f t="shared" si="1"/>
        <v>0</v>
      </c>
      <c r="J36" s="19">
        <f t="shared" si="1"/>
        <v>0</v>
      </c>
      <c r="K36" s="20">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allowBlank="1" showInputMessage="1" sqref="D2:K2" xr:uid="{00000000-0002-0000-0500-000000000000}"/>
    <dataValidation type="list" allowBlank="1" showInputMessage="1" sqref="A22:B33" xr:uid="{00000000-0002-0000-0500-000001000000}">
      <formula1>"交通空白地有償運送,福祉有償運送"</formula1>
    </dataValidation>
    <dataValidation type="list" allowBlank="1" showInputMessage="1" sqref="D10" xr:uid="{00000000-0002-0000-0500-000002000000}">
      <formula1>"○"</formula1>
    </dataValidation>
  </dataValidations>
  <hyperlinks>
    <hyperlink ref="O1:Q1" location="交通空白!A1" display="目次へ" xr:uid="{00000000-0004-0000-0500-000000000000}"/>
  </hyperlinks>
  <pageMargins left="0.7" right="0.7" top="0.75" bottom="0.75" header="0.3" footer="0.3"/>
  <pageSetup paperSize="9" scale="84"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pageSetUpPr fitToPage="1"/>
  </sheetPr>
  <dimension ref="A1:J83"/>
  <sheetViews>
    <sheetView view="pageBreakPreview" zoomScaleNormal="100" zoomScaleSheetLayoutView="100" workbookViewId="0">
      <selection activeCell="C17" sqref="C17:F17"/>
    </sheetView>
  </sheetViews>
  <sheetFormatPr defaultColWidth="2.109375" defaultRowHeight="14.4" x14ac:dyDescent="0.2"/>
  <cols>
    <col min="1" max="1" width="3.6640625" style="32" customWidth="1"/>
    <col min="2" max="2" width="20.6640625" style="4" customWidth="1"/>
    <col min="3" max="3" width="23.6640625" style="4" customWidth="1"/>
    <col min="4" max="4" width="20.6640625" style="4" customWidth="1"/>
    <col min="5" max="5" width="20.6640625" style="76" customWidth="1"/>
    <col min="6" max="6" width="3.6640625" style="63" customWidth="1"/>
    <col min="7" max="16384" width="2.109375" style="4"/>
  </cols>
  <sheetData>
    <row r="1" spans="1:10" ht="15" customHeight="1" x14ac:dyDescent="0.2">
      <c r="E1" s="234" t="s">
        <v>39</v>
      </c>
      <c r="F1" s="234"/>
    </row>
    <row r="2" spans="1:10" ht="24.9" customHeight="1" x14ac:dyDescent="0.2">
      <c r="A2" s="242" t="s">
        <v>13</v>
      </c>
      <c r="B2" s="242"/>
      <c r="C2" s="242"/>
      <c r="D2" s="242"/>
      <c r="E2" s="242"/>
      <c r="F2" s="242"/>
    </row>
    <row r="3" spans="1:10" ht="20.100000000000001" customHeight="1" x14ac:dyDescent="0.2">
      <c r="A3" s="239">
        <v>1</v>
      </c>
      <c r="B3" s="27" t="s">
        <v>16</v>
      </c>
      <c r="C3" s="31">
        <v>41898</v>
      </c>
      <c r="D3" s="27" t="s">
        <v>35</v>
      </c>
      <c r="E3" s="251">
        <v>44372</v>
      </c>
      <c r="F3" s="252"/>
    </row>
    <row r="4" spans="1:10" ht="20.100000000000001" customHeight="1" x14ac:dyDescent="0.2">
      <c r="A4" s="239"/>
      <c r="B4" s="35" t="s">
        <v>36</v>
      </c>
      <c r="C4" s="238" t="s">
        <v>142</v>
      </c>
      <c r="D4" s="238"/>
      <c r="E4" s="74">
        <v>19.863</v>
      </c>
      <c r="F4" s="65" t="s">
        <v>15</v>
      </c>
    </row>
    <row r="5" spans="1:10" ht="20.100000000000001" customHeight="1" x14ac:dyDescent="0.2">
      <c r="A5" s="239"/>
      <c r="B5" s="29" t="s">
        <v>37</v>
      </c>
      <c r="C5" s="235" t="s">
        <v>143</v>
      </c>
      <c r="D5" s="236"/>
      <c r="E5" s="236"/>
      <c r="F5" s="237"/>
    </row>
    <row r="6" spans="1:10" ht="20.100000000000001" customHeight="1" x14ac:dyDescent="0.2">
      <c r="A6" s="239"/>
      <c r="B6" s="29" t="s">
        <v>38</v>
      </c>
      <c r="C6" s="235" t="s">
        <v>143</v>
      </c>
      <c r="D6" s="236"/>
      <c r="E6" s="236"/>
      <c r="F6" s="237"/>
      <c r="G6" s="234"/>
      <c r="H6" s="234"/>
      <c r="I6" s="234"/>
      <c r="J6" s="234"/>
    </row>
    <row r="7" spans="1:10" ht="20.100000000000001" customHeight="1" x14ac:dyDescent="0.2">
      <c r="A7" s="239"/>
      <c r="B7" s="29" t="s">
        <v>14</v>
      </c>
      <c r="C7" s="235" t="s">
        <v>177</v>
      </c>
      <c r="D7" s="236"/>
      <c r="E7" s="236"/>
      <c r="F7" s="237"/>
    </row>
    <row r="8" spans="1:10" ht="20.100000000000001" customHeight="1" x14ac:dyDescent="0.2">
      <c r="A8" s="34"/>
      <c r="B8" s="28"/>
      <c r="C8" s="64"/>
      <c r="D8" s="64"/>
      <c r="E8" s="75"/>
      <c r="F8" s="24"/>
      <c r="G8" s="2"/>
    </row>
    <row r="9" spans="1:10" ht="20.100000000000001" customHeight="1" x14ac:dyDescent="0.2">
      <c r="A9" s="239">
        <v>2</v>
      </c>
      <c r="B9" s="27" t="s">
        <v>16</v>
      </c>
      <c r="C9" s="31"/>
      <c r="D9" s="27" t="s">
        <v>35</v>
      </c>
      <c r="E9" s="240"/>
      <c r="F9" s="241"/>
    </row>
    <row r="10" spans="1:10" ht="20.100000000000001" customHeight="1" x14ac:dyDescent="0.2">
      <c r="A10" s="239"/>
      <c r="B10" s="35" t="s">
        <v>36</v>
      </c>
      <c r="C10" s="238"/>
      <c r="D10" s="238"/>
      <c r="E10" s="74"/>
      <c r="F10" s="65" t="s">
        <v>15</v>
      </c>
    </row>
    <row r="11" spans="1:10" ht="20.100000000000001" customHeight="1" x14ac:dyDescent="0.2">
      <c r="A11" s="239"/>
      <c r="B11" s="29" t="s">
        <v>37</v>
      </c>
      <c r="C11" s="235"/>
      <c r="D11" s="236"/>
      <c r="E11" s="236"/>
      <c r="F11" s="237"/>
      <c r="G11" s="233"/>
      <c r="H11" s="233"/>
      <c r="I11" s="233"/>
      <c r="J11" s="233"/>
    </row>
    <row r="12" spans="1:10" ht="20.100000000000001" customHeight="1" x14ac:dyDescent="0.2">
      <c r="A12" s="239"/>
      <c r="B12" s="29" t="s">
        <v>38</v>
      </c>
      <c r="C12" s="235"/>
      <c r="D12" s="236"/>
      <c r="E12" s="236"/>
      <c r="F12" s="237"/>
      <c r="G12" s="22"/>
    </row>
    <row r="13" spans="1:10" ht="20.100000000000001" customHeight="1" x14ac:dyDescent="0.2">
      <c r="A13" s="239"/>
      <c r="B13" s="29" t="s">
        <v>14</v>
      </c>
      <c r="C13" s="235"/>
      <c r="D13" s="236"/>
      <c r="E13" s="236"/>
      <c r="F13" s="237"/>
    </row>
    <row r="14" spans="1:10" ht="20.100000000000001" customHeight="1" x14ac:dyDescent="0.2">
      <c r="A14" s="33"/>
      <c r="B14" s="28"/>
      <c r="C14" s="64"/>
      <c r="D14" s="64"/>
      <c r="E14" s="75"/>
      <c r="F14" s="24"/>
      <c r="G14" s="2"/>
    </row>
    <row r="15" spans="1:10" ht="20.100000000000001" customHeight="1" x14ac:dyDescent="0.2">
      <c r="A15" s="239">
        <v>3</v>
      </c>
      <c r="B15" s="27" t="s">
        <v>16</v>
      </c>
      <c r="C15" s="31"/>
      <c r="D15" s="27" t="s">
        <v>35</v>
      </c>
      <c r="E15" s="240"/>
      <c r="F15" s="241"/>
    </row>
    <row r="16" spans="1:10" ht="20.100000000000001" customHeight="1" x14ac:dyDescent="0.2">
      <c r="A16" s="239"/>
      <c r="B16" s="35" t="s">
        <v>36</v>
      </c>
      <c r="C16" s="238"/>
      <c r="D16" s="238"/>
      <c r="E16" s="74"/>
      <c r="F16" s="65" t="s">
        <v>15</v>
      </c>
    </row>
    <row r="17" spans="1:10" ht="20.100000000000001" customHeight="1" x14ac:dyDescent="0.2">
      <c r="A17" s="239"/>
      <c r="B17" s="29" t="s">
        <v>37</v>
      </c>
      <c r="C17" s="235"/>
      <c r="D17" s="236"/>
      <c r="E17" s="236"/>
      <c r="F17" s="237"/>
      <c r="G17" s="233"/>
      <c r="H17" s="233"/>
      <c r="I17" s="233"/>
      <c r="J17" s="233"/>
    </row>
    <row r="18" spans="1:10" ht="20.100000000000001" customHeight="1" x14ac:dyDescent="0.2">
      <c r="A18" s="239"/>
      <c r="B18" s="29" t="s">
        <v>38</v>
      </c>
      <c r="C18" s="235"/>
      <c r="D18" s="236"/>
      <c r="E18" s="236"/>
      <c r="F18" s="237"/>
      <c r="G18" s="22"/>
    </row>
    <row r="19" spans="1:10" ht="20.100000000000001" customHeight="1" x14ac:dyDescent="0.2">
      <c r="A19" s="239"/>
      <c r="B19" s="29" t="s">
        <v>14</v>
      </c>
      <c r="C19" s="235"/>
      <c r="D19" s="236"/>
      <c r="E19" s="236"/>
      <c r="F19" s="237"/>
    </row>
    <row r="20" spans="1:10" ht="20.100000000000001" customHeight="1" x14ac:dyDescent="0.2">
      <c r="A20" s="33"/>
      <c r="B20" s="28"/>
      <c r="C20" s="64"/>
      <c r="D20" s="64"/>
      <c r="E20" s="75"/>
      <c r="F20" s="24"/>
      <c r="G20" s="2"/>
    </row>
    <row r="21" spans="1:10" ht="20.100000000000001" customHeight="1" x14ac:dyDescent="0.2">
      <c r="A21" s="239">
        <v>4</v>
      </c>
      <c r="B21" s="27" t="s">
        <v>16</v>
      </c>
      <c r="C21" s="31"/>
      <c r="D21" s="27" t="s">
        <v>35</v>
      </c>
      <c r="E21" s="240"/>
      <c r="F21" s="241"/>
    </row>
    <row r="22" spans="1:10" ht="20.100000000000001" customHeight="1" x14ac:dyDescent="0.2">
      <c r="A22" s="239"/>
      <c r="B22" s="35" t="s">
        <v>36</v>
      </c>
      <c r="C22" s="243"/>
      <c r="D22" s="243"/>
      <c r="E22" s="74"/>
      <c r="F22" s="65" t="s">
        <v>15</v>
      </c>
    </row>
    <row r="23" spans="1:10" ht="20.100000000000001" customHeight="1" x14ac:dyDescent="0.2">
      <c r="A23" s="239"/>
      <c r="B23" s="29" t="s">
        <v>37</v>
      </c>
      <c r="C23" s="235"/>
      <c r="D23" s="236"/>
      <c r="E23" s="236"/>
      <c r="F23" s="237"/>
      <c r="G23" s="233"/>
      <c r="H23" s="233"/>
      <c r="I23" s="233"/>
      <c r="J23" s="233"/>
    </row>
    <row r="24" spans="1:10" ht="20.100000000000001" customHeight="1" x14ac:dyDescent="0.2">
      <c r="A24" s="239"/>
      <c r="B24" s="29" t="s">
        <v>38</v>
      </c>
      <c r="C24" s="235"/>
      <c r="D24" s="236"/>
      <c r="E24" s="236"/>
      <c r="F24" s="237"/>
      <c r="G24" s="22"/>
    </row>
    <row r="25" spans="1:10" ht="20.100000000000001" customHeight="1" x14ac:dyDescent="0.2">
      <c r="A25" s="239"/>
      <c r="B25" s="29" t="s">
        <v>14</v>
      </c>
      <c r="C25" s="235"/>
      <c r="D25" s="236"/>
      <c r="E25" s="236"/>
      <c r="F25" s="237"/>
    </row>
    <row r="26" spans="1:10" ht="20.100000000000001" customHeight="1" x14ac:dyDescent="0.2">
      <c r="A26" s="33"/>
      <c r="B26" s="28"/>
      <c r="C26" s="64"/>
      <c r="D26" s="64"/>
      <c r="E26" s="75"/>
      <c r="F26" s="24"/>
      <c r="G26" s="2"/>
    </row>
    <row r="27" spans="1:10" ht="20.100000000000001" customHeight="1" x14ac:dyDescent="0.2">
      <c r="A27" s="239">
        <v>5</v>
      </c>
      <c r="B27" s="27" t="s">
        <v>16</v>
      </c>
      <c r="C27" s="31"/>
      <c r="D27" s="27" t="s">
        <v>35</v>
      </c>
      <c r="E27" s="240"/>
      <c r="F27" s="241"/>
    </row>
    <row r="28" spans="1:10" ht="20.100000000000001" customHeight="1" x14ac:dyDescent="0.2">
      <c r="A28" s="239"/>
      <c r="B28" s="35" t="s">
        <v>36</v>
      </c>
      <c r="C28" s="243"/>
      <c r="D28" s="243"/>
      <c r="E28" s="74"/>
      <c r="F28" s="65" t="s">
        <v>15</v>
      </c>
    </row>
    <row r="29" spans="1:10" ht="20.100000000000001" customHeight="1" x14ac:dyDescent="0.2">
      <c r="A29" s="239"/>
      <c r="B29" s="29" t="s">
        <v>37</v>
      </c>
      <c r="C29" s="235"/>
      <c r="D29" s="236"/>
      <c r="E29" s="236"/>
      <c r="F29" s="237"/>
    </row>
    <row r="30" spans="1:10" ht="20.100000000000001" customHeight="1" x14ac:dyDescent="0.2">
      <c r="A30" s="239"/>
      <c r="B30" s="29" t="s">
        <v>38</v>
      </c>
      <c r="C30" s="235"/>
      <c r="D30" s="236"/>
      <c r="E30" s="236"/>
      <c r="F30" s="237"/>
      <c r="G30" s="233"/>
      <c r="H30" s="233"/>
      <c r="I30" s="233"/>
      <c r="J30" s="233"/>
    </row>
    <row r="31" spans="1:10" ht="20.100000000000001" customHeight="1" x14ac:dyDescent="0.2">
      <c r="A31" s="239"/>
      <c r="B31" s="29" t="s">
        <v>14</v>
      </c>
      <c r="C31" s="235"/>
      <c r="D31" s="236"/>
      <c r="E31" s="236"/>
      <c r="F31" s="237"/>
      <c r="G31" s="22"/>
    </row>
    <row r="32" spans="1:10" ht="20.100000000000001" customHeight="1" x14ac:dyDescent="0.2">
      <c r="A32" s="33"/>
      <c r="B32" s="28"/>
      <c r="C32" s="64"/>
      <c r="D32" s="64"/>
      <c r="E32" s="75"/>
      <c r="F32" s="24"/>
      <c r="G32" s="2"/>
    </row>
    <row r="33" spans="1:10" ht="20.100000000000001" customHeight="1" x14ac:dyDescent="0.2">
      <c r="A33" s="239">
        <v>6</v>
      </c>
      <c r="B33" s="27" t="s">
        <v>16</v>
      </c>
      <c r="C33" s="31"/>
      <c r="D33" s="27" t="s">
        <v>35</v>
      </c>
      <c r="E33" s="240"/>
      <c r="F33" s="241"/>
      <c r="G33" s="62"/>
      <c r="H33" s="62"/>
      <c r="I33" s="62"/>
      <c r="J33" s="62"/>
    </row>
    <row r="34" spans="1:10" ht="20.100000000000001" customHeight="1" x14ac:dyDescent="0.2">
      <c r="A34" s="239"/>
      <c r="B34" s="35" t="s">
        <v>36</v>
      </c>
      <c r="C34" s="243"/>
      <c r="D34" s="243"/>
      <c r="E34" s="74"/>
      <c r="F34" s="65" t="s">
        <v>15</v>
      </c>
    </row>
    <row r="35" spans="1:10" ht="20.100000000000001" customHeight="1" x14ac:dyDescent="0.2">
      <c r="A35" s="239"/>
      <c r="B35" s="29" t="s">
        <v>37</v>
      </c>
      <c r="C35" s="235"/>
      <c r="D35" s="236"/>
      <c r="E35" s="236"/>
      <c r="F35" s="237"/>
    </row>
    <row r="36" spans="1:10" ht="20.100000000000001" customHeight="1" x14ac:dyDescent="0.2">
      <c r="A36" s="239"/>
      <c r="B36" s="29" t="s">
        <v>38</v>
      </c>
      <c r="C36" s="235"/>
      <c r="D36" s="236"/>
      <c r="E36" s="236"/>
      <c r="F36" s="237"/>
      <c r="G36" s="233"/>
      <c r="H36" s="233"/>
      <c r="I36" s="233"/>
      <c r="J36" s="233"/>
    </row>
    <row r="37" spans="1:10" ht="20.100000000000001" customHeight="1" x14ac:dyDescent="0.2">
      <c r="A37" s="239"/>
      <c r="B37" s="29" t="s">
        <v>14</v>
      </c>
      <c r="C37" s="235"/>
      <c r="D37" s="236"/>
      <c r="E37" s="236"/>
      <c r="F37" s="237"/>
      <c r="G37" s="233"/>
      <c r="H37" s="233"/>
      <c r="I37" s="233"/>
      <c r="J37" s="233"/>
    </row>
    <row r="38" spans="1:10" ht="20.100000000000001" customHeight="1" x14ac:dyDescent="0.2">
      <c r="A38" s="33"/>
      <c r="B38" s="28"/>
      <c r="C38" s="64"/>
      <c r="D38" s="64"/>
      <c r="E38" s="75"/>
      <c r="F38" s="24"/>
      <c r="G38" s="2"/>
    </row>
    <row r="39" spans="1:10" ht="20.100000000000001" customHeight="1" x14ac:dyDescent="0.2">
      <c r="A39" s="239">
        <v>7</v>
      </c>
      <c r="B39" s="27" t="s">
        <v>16</v>
      </c>
      <c r="C39" s="31"/>
      <c r="D39" s="27" t="s">
        <v>35</v>
      </c>
      <c r="E39" s="240"/>
      <c r="F39" s="241"/>
    </row>
    <row r="40" spans="1:10" ht="20.100000000000001" customHeight="1" x14ac:dyDescent="0.2">
      <c r="A40" s="239"/>
      <c r="B40" s="35" t="s">
        <v>36</v>
      </c>
      <c r="C40" s="243"/>
      <c r="D40" s="243"/>
      <c r="E40" s="74"/>
      <c r="F40" s="65" t="s">
        <v>15</v>
      </c>
    </row>
    <row r="41" spans="1:10" ht="20.100000000000001" customHeight="1" x14ac:dyDescent="0.2">
      <c r="A41" s="239"/>
      <c r="B41" s="29" t="s">
        <v>37</v>
      </c>
      <c r="C41" s="235"/>
      <c r="D41" s="236"/>
      <c r="E41" s="236"/>
      <c r="F41" s="237"/>
    </row>
    <row r="42" spans="1:10" ht="20.100000000000001" customHeight="1" x14ac:dyDescent="0.2">
      <c r="A42" s="239"/>
      <c r="B42" s="29" t="s">
        <v>38</v>
      </c>
      <c r="C42" s="235"/>
      <c r="D42" s="236"/>
      <c r="E42" s="236"/>
      <c r="F42" s="237"/>
      <c r="G42" s="233"/>
      <c r="H42" s="233"/>
      <c r="I42" s="233"/>
      <c r="J42" s="233"/>
    </row>
    <row r="43" spans="1:10" ht="20.100000000000001" customHeight="1" x14ac:dyDescent="0.2">
      <c r="A43" s="239"/>
      <c r="B43" s="29" t="s">
        <v>14</v>
      </c>
      <c r="C43" s="235"/>
      <c r="D43" s="236"/>
      <c r="E43" s="236"/>
      <c r="F43" s="237"/>
      <c r="G43" s="233"/>
      <c r="H43" s="233"/>
      <c r="I43" s="233"/>
      <c r="J43" s="233"/>
    </row>
    <row r="44" spans="1:10" ht="20.100000000000001" customHeight="1" x14ac:dyDescent="0.2">
      <c r="A44" s="33"/>
      <c r="B44" s="28"/>
      <c r="C44" s="64"/>
      <c r="D44" s="64"/>
      <c r="E44" s="75"/>
      <c r="F44" s="24"/>
      <c r="G44" s="2"/>
    </row>
    <row r="45" spans="1:10" ht="20.100000000000001" customHeight="1" x14ac:dyDescent="0.2">
      <c r="A45" s="239">
        <v>8</v>
      </c>
      <c r="B45" s="27" t="s">
        <v>16</v>
      </c>
      <c r="C45" s="31"/>
      <c r="D45" s="27" t="s">
        <v>35</v>
      </c>
      <c r="E45" s="240"/>
      <c r="F45" s="241"/>
      <c r="G45" s="233"/>
      <c r="H45" s="233"/>
      <c r="I45" s="233"/>
      <c r="J45" s="233"/>
    </row>
    <row r="46" spans="1:10" ht="20.100000000000001" customHeight="1" x14ac:dyDescent="0.2">
      <c r="A46" s="239"/>
      <c r="B46" s="35" t="s">
        <v>36</v>
      </c>
      <c r="C46" s="243"/>
      <c r="D46" s="243"/>
      <c r="E46" s="74"/>
      <c r="F46" s="65" t="s">
        <v>15</v>
      </c>
    </row>
    <row r="47" spans="1:10" ht="20.100000000000001" customHeight="1" x14ac:dyDescent="0.2">
      <c r="A47" s="239"/>
      <c r="B47" s="29" t="s">
        <v>37</v>
      </c>
      <c r="C47" s="235"/>
      <c r="D47" s="236"/>
      <c r="E47" s="236"/>
      <c r="F47" s="237"/>
    </row>
    <row r="48" spans="1:10" ht="20.100000000000001" customHeight="1" x14ac:dyDescent="0.2">
      <c r="A48" s="239"/>
      <c r="B48" s="29" t="s">
        <v>38</v>
      </c>
      <c r="C48" s="235"/>
      <c r="D48" s="236"/>
      <c r="E48" s="236"/>
      <c r="F48" s="237"/>
      <c r="G48" s="233"/>
      <c r="H48" s="233"/>
      <c r="I48" s="233"/>
      <c r="J48" s="233"/>
    </row>
    <row r="49" spans="1:10" ht="20.100000000000001" customHeight="1" x14ac:dyDescent="0.2">
      <c r="A49" s="239"/>
      <c r="B49" s="29" t="s">
        <v>14</v>
      </c>
      <c r="C49" s="235"/>
      <c r="D49" s="236"/>
      <c r="E49" s="236"/>
      <c r="F49" s="237"/>
      <c r="G49" s="22"/>
    </row>
    <row r="50" spans="1:10" ht="20.100000000000001" customHeight="1" x14ac:dyDescent="0.2">
      <c r="A50" s="33"/>
      <c r="B50" s="28"/>
      <c r="C50" s="64"/>
      <c r="D50" s="64"/>
      <c r="E50" s="75"/>
      <c r="F50" s="24"/>
      <c r="G50" s="2"/>
    </row>
    <row r="51" spans="1:10" ht="20.100000000000001" customHeight="1" x14ac:dyDescent="0.2">
      <c r="A51" s="239">
        <v>9</v>
      </c>
      <c r="B51" s="27" t="s">
        <v>16</v>
      </c>
      <c r="C51" s="31"/>
      <c r="D51" s="27" t="s">
        <v>35</v>
      </c>
      <c r="E51" s="240"/>
      <c r="F51" s="241"/>
    </row>
    <row r="52" spans="1:10" ht="20.100000000000001" customHeight="1" x14ac:dyDescent="0.2">
      <c r="A52" s="239"/>
      <c r="B52" s="35" t="s">
        <v>36</v>
      </c>
      <c r="C52" s="243"/>
      <c r="D52" s="243"/>
      <c r="E52" s="74"/>
      <c r="F52" s="65" t="s">
        <v>15</v>
      </c>
      <c r="G52" s="233"/>
      <c r="H52" s="233"/>
      <c r="I52" s="233"/>
      <c r="J52" s="233"/>
    </row>
    <row r="53" spans="1:10" ht="20.100000000000001" customHeight="1" x14ac:dyDescent="0.2">
      <c r="A53" s="239"/>
      <c r="B53" s="29" t="s">
        <v>37</v>
      </c>
      <c r="C53" s="235"/>
      <c r="D53" s="236"/>
      <c r="E53" s="236"/>
      <c r="F53" s="237"/>
    </row>
    <row r="54" spans="1:10" ht="20.100000000000001" customHeight="1" x14ac:dyDescent="0.2">
      <c r="A54" s="239"/>
      <c r="B54" s="29" t="s">
        <v>38</v>
      </c>
      <c r="C54" s="235"/>
      <c r="D54" s="236"/>
      <c r="E54" s="236"/>
      <c r="F54" s="237"/>
    </row>
    <row r="55" spans="1:10" ht="20.100000000000001" customHeight="1" x14ac:dyDescent="0.2">
      <c r="A55" s="239"/>
      <c r="B55" s="29" t="s">
        <v>14</v>
      </c>
      <c r="C55" s="235"/>
      <c r="D55" s="236"/>
      <c r="E55" s="236"/>
      <c r="F55" s="237"/>
    </row>
    <row r="56" spans="1:10" ht="20.100000000000001" customHeight="1" x14ac:dyDescent="0.2">
      <c r="A56" s="33"/>
      <c r="B56" s="28"/>
      <c r="C56" s="64"/>
      <c r="D56" s="64"/>
      <c r="E56" s="75"/>
      <c r="F56" s="24"/>
      <c r="G56" s="2"/>
    </row>
    <row r="57" spans="1:10" ht="20.100000000000001" customHeight="1" x14ac:dyDescent="0.2">
      <c r="A57" s="239">
        <v>10</v>
      </c>
      <c r="B57" s="27" t="s">
        <v>16</v>
      </c>
      <c r="C57" s="31"/>
      <c r="D57" s="27" t="s">
        <v>35</v>
      </c>
      <c r="E57" s="240"/>
      <c r="F57" s="241"/>
    </row>
    <row r="58" spans="1:10" ht="20.100000000000001" customHeight="1" x14ac:dyDescent="0.2">
      <c r="A58" s="239"/>
      <c r="B58" s="35" t="s">
        <v>36</v>
      </c>
      <c r="C58" s="243"/>
      <c r="D58" s="243"/>
      <c r="E58" s="74"/>
      <c r="F58" s="65" t="s">
        <v>15</v>
      </c>
      <c r="G58" s="233"/>
      <c r="H58" s="233"/>
      <c r="I58" s="233"/>
      <c r="J58" s="233"/>
    </row>
    <row r="59" spans="1:10" ht="20.100000000000001" customHeight="1" x14ac:dyDescent="0.2">
      <c r="A59" s="239"/>
      <c r="B59" s="29" t="s">
        <v>37</v>
      </c>
      <c r="C59" s="235"/>
      <c r="D59" s="236"/>
      <c r="E59" s="236"/>
      <c r="F59" s="237"/>
      <c r="G59" s="22"/>
    </row>
    <row r="60" spans="1:10" ht="20.100000000000001" customHeight="1" x14ac:dyDescent="0.2">
      <c r="A60" s="239"/>
      <c r="B60" s="29" t="s">
        <v>38</v>
      </c>
      <c r="C60" s="235"/>
      <c r="D60" s="236"/>
      <c r="E60" s="236"/>
      <c r="F60" s="237"/>
    </row>
    <row r="61" spans="1:10" ht="20.100000000000001" customHeight="1" x14ac:dyDescent="0.2">
      <c r="A61" s="239"/>
      <c r="B61" s="29" t="s">
        <v>14</v>
      </c>
      <c r="C61" s="235"/>
      <c r="D61" s="236"/>
      <c r="E61" s="236"/>
      <c r="F61" s="237"/>
    </row>
    <row r="62" spans="1:10" ht="20.100000000000001" customHeight="1" x14ac:dyDescent="0.2">
      <c r="A62" s="239">
        <v>11</v>
      </c>
      <c r="B62" s="27" t="s">
        <v>16</v>
      </c>
      <c r="C62" s="31"/>
      <c r="D62" s="27" t="s">
        <v>35</v>
      </c>
      <c r="E62" s="240"/>
      <c r="F62" s="241"/>
      <c r="G62" s="233"/>
      <c r="H62" s="233"/>
      <c r="I62" s="233"/>
      <c r="J62" s="233"/>
    </row>
    <row r="63" spans="1:10" ht="20.100000000000001" customHeight="1" x14ac:dyDescent="0.2">
      <c r="A63" s="239"/>
      <c r="B63" s="35" t="s">
        <v>36</v>
      </c>
      <c r="C63" s="243"/>
      <c r="D63" s="243"/>
      <c r="E63" s="74"/>
      <c r="F63" s="65" t="s">
        <v>15</v>
      </c>
      <c r="G63" s="233"/>
      <c r="H63" s="233"/>
      <c r="I63" s="233"/>
      <c r="J63" s="233"/>
    </row>
    <row r="64" spans="1:10" ht="20.100000000000001" customHeight="1" x14ac:dyDescent="0.2">
      <c r="A64" s="239"/>
      <c r="B64" s="29" t="s">
        <v>37</v>
      </c>
      <c r="C64" s="235"/>
      <c r="D64" s="236"/>
      <c r="E64" s="236"/>
      <c r="F64" s="237"/>
    </row>
    <row r="65" spans="1:10" ht="20.100000000000001" customHeight="1" x14ac:dyDescent="0.2">
      <c r="A65" s="239"/>
      <c r="B65" s="29" t="s">
        <v>38</v>
      </c>
      <c r="C65" s="235"/>
      <c r="D65" s="236"/>
      <c r="E65" s="236"/>
      <c r="F65" s="237"/>
    </row>
    <row r="66" spans="1:10" ht="20.100000000000001" customHeight="1" x14ac:dyDescent="0.2">
      <c r="A66" s="239"/>
      <c r="B66" s="29" t="s">
        <v>14</v>
      </c>
      <c r="C66" s="235"/>
      <c r="D66" s="236"/>
      <c r="E66" s="236"/>
      <c r="F66" s="237"/>
      <c r="G66" s="233"/>
      <c r="H66" s="233"/>
      <c r="I66" s="233"/>
      <c r="J66" s="233"/>
    </row>
    <row r="67" spans="1:10" ht="20.100000000000001" customHeight="1" x14ac:dyDescent="0.2">
      <c r="A67" s="33"/>
      <c r="B67" s="28"/>
      <c r="C67" s="64"/>
      <c r="D67" s="64"/>
      <c r="E67" s="75"/>
      <c r="F67" s="24"/>
      <c r="G67" s="233"/>
      <c r="H67" s="233"/>
      <c r="I67" s="233"/>
      <c r="J67" s="233"/>
    </row>
    <row r="68" spans="1:10" ht="20.100000000000001" customHeight="1" x14ac:dyDescent="0.2">
      <c r="A68" s="239">
        <v>12</v>
      </c>
      <c r="B68" s="27" t="s">
        <v>16</v>
      </c>
      <c r="C68" s="31"/>
      <c r="D68" s="27" t="s">
        <v>35</v>
      </c>
      <c r="E68" s="240"/>
      <c r="F68" s="241"/>
      <c r="G68" s="233"/>
      <c r="H68" s="233"/>
      <c r="I68" s="233"/>
      <c r="J68" s="233"/>
    </row>
    <row r="69" spans="1:10" ht="20.100000000000001" customHeight="1" x14ac:dyDescent="0.2">
      <c r="A69" s="239"/>
      <c r="B69" s="35" t="s">
        <v>36</v>
      </c>
      <c r="C69" s="243"/>
      <c r="D69" s="243"/>
      <c r="E69" s="74"/>
      <c r="F69" s="65" t="s">
        <v>15</v>
      </c>
    </row>
    <row r="70" spans="1:10" ht="20.100000000000001" customHeight="1" x14ac:dyDescent="0.2">
      <c r="A70" s="239"/>
      <c r="B70" s="29" t="s">
        <v>37</v>
      </c>
      <c r="C70" s="235"/>
      <c r="D70" s="236"/>
      <c r="E70" s="236"/>
      <c r="F70" s="237"/>
    </row>
    <row r="71" spans="1:10" ht="20.100000000000001" customHeight="1" x14ac:dyDescent="0.2">
      <c r="A71" s="239"/>
      <c r="B71" s="29" t="s">
        <v>38</v>
      </c>
      <c r="C71" s="235"/>
      <c r="D71" s="236"/>
      <c r="E71" s="236"/>
      <c r="F71" s="237"/>
    </row>
    <row r="72" spans="1:10" ht="20.100000000000001" customHeight="1" x14ac:dyDescent="0.2">
      <c r="A72" s="239"/>
      <c r="B72" s="29" t="s">
        <v>14</v>
      </c>
      <c r="C72" s="235"/>
      <c r="D72" s="236"/>
      <c r="E72" s="236"/>
      <c r="F72" s="237"/>
    </row>
    <row r="73" spans="1:10" ht="20.100000000000001" customHeight="1" x14ac:dyDescent="0.2">
      <c r="A73" s="239">
        <v>13</v>
      </c>
      <c r="B73" s="27" t="s">
        <v>16</v>
      </c>
      <c r="C73" s="31"/>
      <c r="D73" s="27" t="s">
        <v>35</v>
      </c>
      <c r="E73" s="240"/>
      <c r="F73" s="241"/>
    </row>
    <row r="74" spans="1:10" ht="20.100000000000001" customHeight="1" x14ac:dyDescent="0.2">
      <c r="A74" s="239"/>
      <c r="B74" s="35" t="s">
        <v>36</v>
      </c>
      <c r="C74" s="243"/>
      <c r="D74" s="243"/>
      <c r="E74" s="74"/>
      <c r="F74" s="65" t="s">
        <v>15</v>
      </c>
    </row>
    <row r="75" spans="1:10" ht="20.100000000000001" customHeight="1" x14ac:dyDescent="0.2">
      <c r="A75" s="239"/>
      <c r="B75" s="29" t="s">
        <v>37</v>
      </c>
      <c r="C75" s="235"/>
      <c r="D75" s="236"/>
      <c r="E75" s="236"/>
      <c r="F75" s="237"/>
    </row>
    <row r="76" spans="1:10" ht="20.100000000000001" customHeight="1" x14ac:dyDescent="0.2">
      <c r="A76" s="239"/>
      <c r="B76" s="29" t="s">
        <v>38</v>
      </c>
      <c r="C76" s="235"/>
      <c r="D76" s="236"/>
      <c r="E76" s="236"/>
      <c r="F76" s="237"/>
    </row>
    <row r="77" spans="1:10" ht="20.100000000000001" customHeight="1" x14ac:dyDescent="0.2">
      <c r="A77" s="239"/>
      <c r="B77" s="29" t="s">
        <v>14</v>
      </c>
      <c r="C77" s="235"/>
      <c r="D77" s="236"/>
      <c r="E77" s="236"/>
      <c r="F77" s="237"/>
    </row>
    <row r="78" spans="1:10" ht="20.100000000000001" customHeight="1" x14ac:dyDescent="0.2">
      <c r="A78" s="33"/>
      <c r="B78" s="28"/>
      <c r="C78" s="64"/>
      <c r="D78" s="64"/>
      <c r="E78" s="75"/>
      <c r="F78" s="24"/>
    </row>
    <row r="79" spans="1:10" ht="20.100000000000001" customHeight="1" x14ac:dyDescent="0.2">
      <c r="A79" s="239">
        <v>14</v>
      </c>
      <c r="B79" s="27" t="s">
        <v>16</v>
      </c>
      <c r="C79" s="31"/>
      <c r="D79" s="27" t="s">
        <v>35</v>
      </c>
      <c r="E79" s="240"/>
      <c r="F79" s="241"/>
    </row>
    <row r="80" spans="1:10" ht="20.100000000000001" customHeight="1" x14ac:dyDescent="0.2">
      <c r="A80" s="239"/>
      <c r="B80" s="35" t="s">
        <v>36</v>
      </c>
      <c r="C80" s="243"/>
      <c r="D80" s="243"/>
      <c r="E80" s="74"/>
      <c r="F80" s="65" t="s">
        <v>15</v>
      </c>
    </row>
    <row r="81" spans="1:6" ht="20.100000000000001" customHeight="1" x14ac:dyDescent="0.2">
      <c r="A81" s="239"/>
      <c r="B81" s="29" t="s">
        <v>37</v>
      </c>
      <c r="C81" s="235"/>
      <c r="D81" s="236"/>
      <c r="E81" s="236"/>
      <c r="F81" s="237"/>
    </row>
    <row r="82" spans="1:6" ht="20.100000000000001" customHeight="1" x14ac:dyDescent="0.2">
      <c r="A82" s="239"/>
      <c r="B82" s="29" t="s">
        <v>38</v>
      </c>
      <c r="C82" s="235"/>
      <c r="D82" s="236"/>
      <c r="E82" s="236"/>
      <c r="F82" s="237"/>
    </row>
    <row r="83" spans="1:6" ht="20.100000000000001" customHeight="1" x14ac:dyDescent="0.2">
      <c r="A83" s="239"/>
      <c r="B83" s="29" t="s">
        <v>14</v>
      </c>
      <c r="C83" s="235"/>
      <c r="D83" s="236"/>
      <c r="E83" s="236"/>
      <c r="F83" s="237"/>
    </row>
  </sheetData>
  <mergeCells count="104">
    <mergeCell ref="E1:F1"/>
    <mergeCell ref="A2:F2"/>
    <mergeCell ref="A3:A7"/>
    <mergeCell ref="E3:F3"/>
    <mergeCell ref="C4:D4"/>
    <mergeCell ref="C5:F5"/>
    <mergeCell ref="C6:F6"/>
    <mergeCell ref="G6:J6"/>
    <mergeCell ref="C7:F7"/>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79:A83"/>
    <mergeCell ref="E79:F79"/>
    <mergeCell ref="C80:D80"/>
    <mergeCell ref="C81:F81"/>
    <mergeCell ref="C82:F82"/>
    <mergeCell ref="C83:F83"/>
    <mergeCell ref="A73:A77"/>
    <mergeCell ref="E73:F73"/>
    <mergeCell ref="C74:D74"/>
    <mergeCell ref="C75:F75"/>
    <mergeCell ref="C76:F76"/>
    <mergeCell ref="C77:F77"/>
  </mergeCells>
  <phoneticPr fontId="5"/>
  <pageMargins left="0.7" right="0.7" top="0.75" bottom="0.75" header="0.3" footer="0.3"/>
  <pageSetup paperSize="9" scale="96" orientation="portrait" r:id="rId1"/>
  <rowBreaks count="1" manualBreakCount="1">
    <brk id="43" max="5"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pageSetUpPr fitToPage="1"/>
  </sheetPr>
  <dimension ref="A1:Y38"/>
  <sheetViews>
    <sheetView view="pageBreakPreview" topLeftCell="A8" zoomScale="85" zoomScaleNormal="100" zoomScaleSheetLayoutView="85" workbookViewId="0">
      <selection activeCell="D18" sqref="D18:G18"/>
    </sheetView>
  </sheetViews>
  <sheetFormatPr defaultColWidth="9" defaultRowHeight="13.2" x14ac:dyDescent="0.2"/>
  <cols>
    <col min="1" max="11" width="9.6640625" style="1" customWidth="1"/>
    <col min="12" max="16384" width="9" style="1"/>
  </cols>
  <sheetData>
    <row r="1" spans="1:25" ht="30" customHeight="1" thickBot="1" x14ac:dyDescent="0.25">
      <c r="A1" s="226" t="s">
        <v>0</v>
      </c>
      <c r="B1" s="227"/>
      <c r="C1" s="227"/>
      <c r="D1" s="227"/>
      <c r="E1" s="227"/>
      <c r="F1" s="227"/>
      <c r="G1" s="227"/>
      <c r="H1" s="227"/>
      <c r="I1" s="227"/>
      <c r="J1" s="227"/>
      <c r="K1" s="227"/>
      <c r="L1" s="1" t="s">
        <v>41</v>
      </c>
      <c r="O1" s="158" t="s">
        <v>66</v>
      </c>
      <c r="P1" s="159"/>
      <c r="Q1" s="160"/>
    </row>
    <row r="2" spans="1:25" ht="30" customHeight="1" x14ac:dyDescent="0.2">
      <c r="A2" s="228" t="s">
        <v>23</v>
      </c>
      <c r="B2" s="229"/>
      <c r="C2" s="229"/>
      <c r="D2" s="230" t="s">
        <v>115</v>
      </c>
      <c r="E2" s="231"/>
      <c r="F2" s="231"/>
      <c r="G2" s="231"/>
      <c r="H2" s="231"/>
      <c r="I2" s="231"/>
      <c r="J2" s="231"/>
      <c r="K2" s="232"/>
      <c r="L2" s="1" t="s">
        <v>61</v>
      </c>
    </row>
    <row r="3" spans="1:25" ht="30" customHeight="1" x14ac:dyDescent="0.2">
      <c r="A3" s="191" t="s">
        <v>10</v>
      </c>
      <c r="B3" s="192"/>
      <c r="C3" s="192"/>
      <c r="D3" s="209">
        <f>VLOOKUP($D$2,交通空白!$B$2:$S$18,2,FALSE)</f>
        <v>44133</v>
      </c>
      <c r="E3" s="210"/>
      <c r="F3" s="210"/>
      <c r="G3" s="210"/>
      <c r="H3" s="210"/>
      <c r="I3" s="210"/>
      <c r="J3" s="210"/>
      <c r="K3" s="211"/>
    </row>
    <row r="4" spans="1:25" ht="30" customHeight="1" x14ac:dyDescent="0.2">
      <c r="A4" s="191" t="s">
        <v>1</v>
      </c>
      <c r="B4" s="192"/>
      <c r="C4" s="192"/>
      <c r="D4" s="209">
        <v>44810</v>
      </c>
      <c r="E4" s="210"/>
      <c r="F4" s="210"/>
      <c r="G4" s="210"/>
      <c r="H4" s="210"/>
      <c r="I4" s="210"/>
      <c r="J4" s="210"/>
      <c r="K4" s="211"/>
    </row>
    <row r="5" spans="1:25" ht="30" customHeight="1" x14ac:dyDescent="0.2">
      <c r="A5" s="191" t="s">
        <v>34</v>
      </c>
      <c r="B5" s="192"/>
      <c r="C5" s="192"/>
      <c r="D5" s="209">
        <f>VLOOKUP($D$2,交通空白!$B$2:$S$18,4,FALSE)</f>
        <v>46660</v>
      </c>
      <c r="E5" s="210"/>
      <c r="F5" s="210"/>
      <c r="G5" s="210"/>
      <c r="H5" s="210"/>
      <c r="I5" s="210"/>
      <c r="J5" s="210"/>
      <c r="K5" s="211"/>
      <c r="L5" s="1" t="s">
        <v>40</v>
      </c>
    </row>
    <row r="6" spans="1:25" ht="30" customHeight="1" x14ac:dyDescent="0.2">
      <c r="A6" s="191" t="s">
        <v>24</v>
      </c>
      <c r="B6" s="192"/>
      <c r="C6" s="192"/>
      <c r="D6" s="209" t="str">
        <f>VLOOKUP($D$2,交通空白!$B$2:$S$18,5,FALSE)</f>
        <v>上士幌町</v>
      </c>
      <c r="E6" s="210"/>
      <c r="F6" s="210"/>
      <c r="G6" s="210"/>
      <c r="H6" s="210"/>
      <c r="I6" s="210"/>
      <c r="J6" s="210"/>
      <c r="K6" s="211"/>
    </row>
    <row r="7" spans="1:25" ht="30" customHeight="1" x14ac:dyDescent="0.2">
      <c r="A7" s="191" t="s">
        <v>9</v>
      </c>
      <c r="B7" s="192"/>
      <c r="C7" s="192"/>
      <c r="D7" s="209" t="str">
        <f>VLOOKUP($D$2,交通空白!$B$2:$S$18,6,FALSE)</f>
        <v>竹中　貢</v>
      </c>
      <c r="E7" s="210"/>
      <c r="F7" s="210"/>
      <c r="G7" s="210"/>
      <c r="H7" s="210"/>
      <c r="I7" s="210"/>
      <c r="J7" s="210"/>
      <c r="K7" s="211"/>
    </row>
    <row r="8" spans="1:25" ht="30" customHeight="1" x14ac:dyDescent="0.2">
      <c r="A8" s="191" t="s">
        <v>25</v>
      </c>
      <c r="B8" s="192"/>
      <c r="C8" s="192"/>
      <c r="D8" s="209" t="str">
        <f>VLOOKUP($D$2,交通空白!$B$2:$S$18,8,FALSE)</f>
        <v>河東郡上士幌町字上士幌東３線２３８</v>
      </c>
      <c r="E8" s="210"/>
      <c r="F8" s="210"/>
      <c r="G8" s="210"/>
      <c r="H8" s="210"/>
      <c r="I8" s="210"/>
      <c r="J8" s="210"/>
      <c r="K8" s="211"/>
    </row>
    <row r="9" spans="1:25" ht="30" customHeight="1" x14ac:dyDescent="0.2">
      <c r="A9" s="195" t="s">
        <v>26</v>
      </c>
      <c r="B9" s="212"/>
      <c r="C9" s="168"/>
      <c r="D9" s="214" t="s">
        <v>18</v>
      </c>
      <c r="E9" s="215"/>
      <c r="F9" s="215"/>
      <c r="G9" s="215"/>
      <c r="H9" s="215"/>
      <c r="I9" s="215"/>
      <c r="J9" s="215"/>
      <c r="K9" s="216"/>
    </row>
    <row r="10" spans="1:25" ht="30" customHeight="1" x14ac:dyDescent="0.2">
      <c r="A10" s="196"/>
      <c r="B10" s="213"/>
      <c r="C10" s="170"/>
      <c r="D10" s="214" t="s">
        <v>58</v>
      </c>
      <c r="E10" s="215"/>
      <c r="F10" s="215"/>
      <c r="G10" s="215"/>
      <c r="H10" s="215"/>
      <c r="I10" s="215"/>
      <c r="J10" s="215"/>
      <c r="K10" s="216"/>
    </row>
    <row r="11" spans="1:25" ht="30" customHeight="1" x14ac:dyDescent="0.2">
      <c r="A11" s="206" t="s">
        <v>22</v>
      </c>
      <c r="B11" s="207"/>
      <c r="C11" s="217"/>
      <c r="D11" s="193" t="s">
        <v>11</v>
      </c>
      <c r="E11" s="193"/>
      <c r="F11" s="193" t="s">
        <v>32</v>
      </c>
      <c r="G11" s="193"/>
      <c r="H11" s="193" t="s">
        <v>11</v>
      </c>
      <c r="I11" s="193"/>
      <c r="J11" s="193" t="s">
        <v>32</v>
      </c>
      <c r="K11" s="194"/>
    </row>
    <row r="12" spans="1:25" ht="50.1" customHeight="1" x14ac:dyDescent="0.2">
      <c r="A12" s="218"/>
      <c r="B12" s="219"/>
      <c r="C12" s="220"/>
      <c r="D12" s="224" t="str">
        <f>VLOOKUP($D$2,交通空白!$B$2:$S$18,9,FALSE)</f>
        <v>上士幌タクシー㈲</v>
      </c>
      <c r="E12" s="224"/>
      <c r="F12" s="225" t="str">
        <f>VLOOKUP($D$2,交通空白!$B$2:$S$18,10,FALSE)</f>
        <v>河東郡上士幌町字上士幌東２線２３８</v>
      </c>
      <c r="G12" s="225"/>
      <c r="H12" s="224"/>
      <c r="I12" s="224"/>
      <c r="J12" s="193"/>
      <c r="K12" s="194"/>
    </row>
    <row r="13" spans="1:25" ht="50.1" customHeight="1" x14ac:dyDescent="0.2">
      <c r="A13" s="221"/>
      <c r="B13" s="222"/>
      <c r="C13" s="223"/>
      <c r="D13" s="224"/>
      <c r="E13" s="224"/>
      <c r="F13" s="225"/>
      <c r="G13" s="225"/>
      <c r="H13" s="193"/>
      <c r="I13" s="193"/>
      <c r="J13" s="193"/>
      <c r="K13" s="194"/>
      <c r="O13" s="57"/>
      <c r="X13" s="57"/>
    </row>
    <row r="14" spans="1:25" ht="30" customHeight="1" x14ac:dyDescent="0.2">
      <c r="A14" s="206" t="s">
        <v>20</v>
      </c>
      <c r="B14" s="207"/>
      <c r="C14" s="207"/>
      <c r="D14" s="193" t="s">
        <v>159</v>
      </c>
      <c r="E14" s="193"/>
      <c r="F14" s="193"/>
      <c r="G14" s="193"/>
      <c r="H14" s="193"/>
      <c r="I14" s="193"/>
      <c r="J14" s="193"/>
      <c r="K14" s="194"/>
      <c r="O14" s="57"/>
      <c r="X14" s="57"/>
      <c r="Y14"/>
    </row>
    <row r="15" spans="1:25" ht="30" customHeight="1" x14ac:dyDescent="0.2">
      <c r="A15" s="206" t="s">
        <v>21</v>
      </c>
      <c r="B15" s="207"/>
      <c r="C15" s="207"/>
      <c r="D15" s="208" t="str">
        <f>VLOOKUP($D$2,交通空白!$B$2:$S$18,16,FALSE)</f>
        <v>地域住民又は観光旅客その他の当該地域を来訪する者</v>
      </c>
      <c r="E15" s="208"/>
      <c r="F15" s="208"/>
      <c r="G15" s="208"/>
      <c r="H15" s="193"/>
      <c r="I15" s="193"/>
      <c r="J15" s="193"/>
      <c r="K15" s="194"/>
      <c r="O15" s="57"/>
      <c r="X15" s="57"/>
    </row>
    <row r="16" spans="1:25" ht="30" customHeight="1" x14ac:dyDescent="0.2">
      <c r="A16" s="202" t="s">
        <v>31</v>
      </c>
      <c r="B16" s="203"/>
      <c r="C16" s="203"/>
      <c r="D16" s="193" t="s">
        <v>19</v>
      </c>
      <c r="E16" s="193"/>
      <c r="F16" s="193" t="s">
        <v>33</v>
      </c>
      <c r="G16" s="193"/>
      <c r="H16" s="193" t="s">
        <v>19</v>
      </c>
      <c r="I16" s="193"/>
      <c r="J16" s="193" t="s">
        <v>33</v>
      </c>
      <c r="K16" s="194"/>
      <c r="O16" s="57"/>
      <c r="P16"/>
      <c r="X16" s="57"/>
    </row>
    <row r="17" spans="1:24" ht="30" customHeight="1" x14ac:dyDescent="0.2">
      <c r="A17" s="202"/>
      <c r="B17" s="203"/>
      <c r="C17" s="203"/>
      <c r="D17" s="204" t="s">
        <v>160</v>
      </c>
      <c r="E17" s="186"/>
      <c r="F17" s="256" t="s">
        <v>161</v>
      </c>
      <c r="G17" s="257"/>
      <c r="H17" s="204"/>
      <c r="I17" s="186"/>
      <c r="J17" s="204"/>
      <c r="K17" s="205"/>
      <c r="O17" s="57"/>
      <c r="X17" s="57"/>
    </row>
    <row r="18" spans="1:24" ht="67.5" customHeight="1" x14ac:dyDescent="0.2">
      <c r="A18" s="191" t="s">
        <v>27</v>
      </c>
      <c r="B18" s="192"/>
      <c r="C18" s="192"/>
      <c r="D18" s="224" t="s">
        <v>162</v>
      </c>
      <c r="E18" s="224"/>
      <c r="F18" s="224"/>
      <c r="G18" s="224"/>
      <c r="H18" s="193"/>
      <c r="I18" s="193"/>
      <c r="J18" s="193"/>
      <c r="K18" s="194"/>
      <c r="O18" s="57"/>
      <c r="X18" s="57"/>
    </row>
    <row r="19" spans="1:24" ht="14.4" x14ac:dyDescent="0.2">
      <c r="A19" s="195" t="s">
        <v>26</v>
      </c>
      <c r="B19" s="168"/>
      <c r="C19" s="167" t="s">
        <v>28</v>
      </c>
      <c r="D19" s="168"/>
      <c r="E19" s="193" t="s">
        <v>29</v>
      </c>
      <c r="F19" s="200"/>
      <c r="G19" s="200"/>
      <c r="H19" s="200"/>
      <c r="I19" s="200"/>
      <c r="J19" s="200"/>
      <c r="K19" s="201"/>
      <c r="O19" s="57"/>
      <c r="X19" s="57"/>
    </row>
    <row r="20" spans="1:24" ht="14.4" x14ac:dyDescent="0.2">
      <c r="A20" s="196"/>
      <c r="B20" s="170"/>
      <c r="C20" s="169"/>
      <c r="D20" s="170"/>
      <c r="E20" s="13" t="s">
        <v>2</v>
      </c>
      <c r="F20" s="13" t="s">
        <v>4</v>
      </c>
      <c r="G20" s="13" t="s">
        <v>5</v>
      </c>
      <c r="H20" s="12" t="s">
        <v>30</v>
      </c>
      <c r="I20" s="13" t="s">
        <v>6</v>
      </c>
      <c r="J20" s="13" t="s">
        <v>7</v>
      </c>
      <c r="K20" s="14" t="s">
        <v>8</v>
      </c>
    </row>
    <row r="21" spans="1:24" ht="14.25" customHeight="1" x14ac:dyDescent="0.2">
      <c r="A21" s="197"/>
      <c r="B21" s="198"/>
      <c r="C21" s="199"/>
      <c r="D21" s="198"/>
      <c r="E21" s="15" t="s">
        <v>3</v>
      </c>
      <c r="F21" s="15" t="s">
        <v>3</v>
      </c>
      <c r="G21" s="15" t="s">
        <v>3</v>
      </c>
      <c r="H21" s="15" t="s">
        <v>3</v>
      </c>
      <c r="I21" s="15" t="s">
        <v>3</v>
      </c>
      <c r="J21" s="15"/>
      <c r="K21" s="16" t="s">
        <v>3</v>
      </c>
    </row>
    <row r="22" spans="1:24" ht="14.4" x14ac:dyDescent="0.2">
      <c r="A22" s="173" t="s">
        <v>17</v>
      </c>
      <c r="B22" s="174"/>
      <c r="C22" s="179" t="str">
        <f>D12</f>
        <v>上士幌タクシー㈲</v>
      </c>
      <c r="D22" s="180"/>
      <c r="E22" s="7"/>
      <c r="F22" s="7"/>
      <c r="G22" s="7"/>
      <c r="H22" s="7"/>
      <c r="I22" s="7"/>
      <c r="J22" s="7"/>
      <c r="K22" s="8"/>
    </row>
    <row r="23" spans="1:24" ht="14.4" x14ac:dyDescent="0.2">
      <c r="A23" s="175"/>
      <c r="B23" s="176"/>
      <c r="C23" s="181"/>
      <c r="D23" s="182"/>
      <c r="E23" s="5"/>
      <c r="F23" s="5"/>
      <c r="G23" s="5"/>
      <c r="H23" s="5"/>
      <c r="I23" s="5"/>
      <c r="J23" s="5">
        <v>2</v>
      </c>
      <c r="K23" s="6">
        <f>SUM(E23:J23)</f>
        <v>2</v>
      </c>
    </row>
    <row r="24" spans="1:24" ht="14.4" x14ac:dyDescent="0.2">
      <c r="A24" s="175"/>
      <c r="B24" s="176"/>
      <c r="C24" s="183"/>
      <c r="D24" s="184"/>
      <c r="E24" s="21"/>
      <c r="F24" s="17"/>
      <c r="G24" s="17"/>
      <c r="H24" s="17"/>
      <c r="I24" s="17"/>
      <c r="J24" s="9"/>
      <c r="K24" s="18">
        <f>SUM(E24:I24)</f>
        <v>0</v>
      </c>
    </row>
    <row r="25" spans="1:24" ht="14.4" x14ac:dyDescent="0.2">
      <c r="A25" s="175"/>
      <c r="B25" s="176"/>
      <c r="C25" s="179"/>
      <c r="D25" s="180"/>
      <c r="E25" s="7"/>
      <c r="F25" s="7"/>
      <c r="G25" s="7"/>
      <c r="H25" s="7"/>
      <c r="I25" s="7"/>
      <c r="J25" s="7"/>
      <c r="K25" s="8"/>
    </row>
    <row r="26" spans="1:24" ht="14.4" x14ac:dyDescent="0.2">
      <c r="A26" s="175"/>
      <c r="B26" s="176"/>
      <c r="C26" s="181"/>
      <c r="D26" s="182"/>
      <c r="E26" s="5"/>
      <c r="F26" s="5"/>
      <c r="G26" s="5"/>
      <c r="H26" s="5"/>
      <c r="I26" s="5"/>
      <c r="J26" s="5"/>
      <c r="K26" s="6">
        <f>SUM(E26:J26)</f>
        <v>0</v>
      </c>
    </row>
    <row r="27" spans="1:24" ht="14.4" x14ac:dyDescent="0.2">
      <c r="A27" s="177"/>
      <c r="B27" s="178"/>
      <c r="C27" s="183"/>
      <c r="D27" s="184"/>
      <c r="E27" s="17"/>
      <c r="F27" s="17"/>
      <c r="G27" s="17"/>
      <c r="H27" s="17"/>
      <c r="I27" s="17"/>
      <c r="J27" s="9"/>
      <c r="K27" s="18">
        <f>SUM(E27:I27)</f>
        <v>0</v>
      </c>
    </row>
    <row r="28" spans="1:24" ht="14.4" x14ac:dyDescent="0.2">
      <c r="A28" s="185"/>
      <c r="B28" s="186"/>
      <c r="C28" s="179"/>
      <c r="D28" s="180"/>
      <c r="E28" s="7"/>
      <c r="F28" s="7"/>
      <c r="G28" s="7"/>
      <c r="H28" s="7"/>
      <c r="I28" s="7"/>
      <c r="J28" s="7"/>
      <c r="K28" s="8"/>
    </row>
    <row r="29" spans="1:24" ht="14.4" x14ac:dyDescent="0.2">
      <c r="A29" s="187"/>
      <c r="B29" s="188"/>
      <c r="C29" s="181"/>
      <c r="D29" s="182"/>
      <c r="E29" s="5"/>
      <c r="F29" s="5"/>
      <c r="G29" s="5"/>
      <c r="H29" s="5"/>
      <c r="I29" s="5"/>
      <c r="J29" s="5"/>
      <c r="K29" s="6">
        <f>SUM(E29:J29)</f>
        <v>0</v>
      </c>
    </row>
    <row r="30" spans="1:24" ht="14.4" x14ac:dyDescent="0.2">
      <c r="A30" s="187"/>
      <c r="B30" s="188"/>
      <c r="C30" s="183"/>
      <c r="D30" s="184"/>
      <c r="E30" s="17"/>
      <c r="F30" s="17"/>
      <c r="G30" s="17"/>
      <c r="H30" s="17"/>
      <c r="I30" s="17"/>
      <c r="J30" s="9"/>
      <c r="K30" s="18">
        <f>SUM(E30:I30)</f>
        <v>0</v>
      </c>
      <c r="L30" s="3"/>
      <c r="M30" s="11"/>
    </row>
    <row r="31" spans="1:24" ht="14.4" x14ac:dyDescent="0.2">
      <c r="A31" s="187"/>
      <c r="B31" s="188"/>
      <c r="C31" s="179"/>
      <c r="D31" s="180"/>
      <c r="E31" s="7"/>
      <c r="F31" s="7"/>
      <c r="G31" s="7"/>
      <c r="H31" s="7"/>
      <c r="I31" s="7"/>
      <c r="J31" s="7"/>
      <c r="K31" s="8"/>
      <c r="M31" s="11"/>
    </row>
    <row r="32" spans="1:24" ht="14.4" x14ac:dyDescent="0.2">
      <c r="A32" s="187"/>
      <c r="B32" s="188"/>
      <c r="C32" s="181"/>
      <c r="D32" s="182"/>
      <c r="E32" s="5"/>
      <c r="F32" s="5"/>
      <c r="G32" s="5"/>
      <c r="H32" s="5"/>
      <c r="I32" s="5"/>
      <c r="J32" s="5"/>
      <c r="K32" s="6">
        <f>SUM(E32:J32)</f>
        <v>0</v>
      </c>
    </row>
    <row r="33" spans="1:11" ht="14.4" x14ac:dyDescent="0.2">
      <c r="A33" s="189"/>
      <c r="B33" s="190"/>
      <c r="C33" s="183"/>
      <c r="D33" s="184"/>
      <c r="E33" s="17"/>
      <c r="F33" s="17"/>
      <c r="G33" s="17"/>
      <c r="H33" s="17"/>
      <c r="I33" s="17"/>
      <c r="J33" s="9"/>
      <c r="K33" s="18">
        <f>SUM(E33:I33)</f>
        <v>0</v>
      </c>
    </row>
    <row r="34" spans="1:11" ht="14.4" x14ac:dyDescent="0.2">
      <c r="A34" s="161"/>
      <c r="B34" s="162"/>
      <c r="C34" s="167" t="s">
        <v>12</v>
      </c>
      <c r="D34" s="168"/>
      <c r="E34" s="7"/>
      <c r="F34" s="7"/>
      <c r="G34" s="7"/>
      <c r="H34" s="7"/>
      <c r="I34" s="7"/>
      <c r="J34" s="7"/>
      <c r="K34" s="8"/>
    </row>
    <row r="35" spans="1:11" ht="14.4" x14ac:dyDescent="0.2">
      <c r="A35" s="163"/>
      <c r="B35" s="164"/>
      <c r="C35" s="169"/>
      <c r="D35" s="170"/>
      <c r="E35" s="5">
        <f t="shared" ref="E35:J35" si="0">SUM(E23+E26+E29+E32)</f>
        <v>0</v>
      </c>
      <c r="F35" s="5">
        <f t="shared" si="0"/>
        <v>0</v>
      </c>
      <c r="G35" s="5">
        <f t="shared" si="0"/>
        <v>0</v>
      </c>
      <c r="H35" s="5">
        <f t="shared" si="0"/>
        <v>0</v>
      </c>
      <c r="I35" s="5">
        <f t="shared" si="0"/>
        <v>0</v>
      </c>
      <c r="J35" s="5">
        <f t="shared" si="0"/>
        <v>2</v>
      </c>
      <c r="K35" s="6">
        <f>SUM(E35:J35)</f>
        <v>2</v>
      </c>
    </row>
    <row r="36" spans="1:11" ht="15" thickBot="1" x14ac:dyDescent="0.25">
      <c r="A36" s="165"/>
      <c r="B36" s="166"/>
      <c r="C36" s="171"/>
      <c r="D36" s="172"/>
      <c r="E36" s="19">
        <f>SUM(E24+E27+E30+E33)</f>
        <v>0</v>
      </c>
      <c r="F36" s="19">
        <f>SUM(F24+F27+F30+F33)</f>
        <v>0</v>
      </c>
      <c r="G36" s="19">
        <f>SUM(G24+G27+G30+G33)</f>
        <v>0</v>
      </c>
      <c r="H36" s="19">
        <f>SUM(H24+H27+H30+H33)</f>
        <v>0</v>
      </c>
      <c r="I36" s="19">
        <f>SUM(I24+I27+I30+I33)</f>
        <v>0</v>
      </c>
      <c r="J36" s="10"/>
      <c r="K36" s="20">
        <f>SUM(E36:I36)</f>
        <v>0</v>
      </c>
    </row>
    <row r="37" spans="1:11" ht="14.4" x14ac:dyDescent="0.2">
      <c r="A37" s="4"/>
      <c r="B37" s="4"/>
      <c r="C37" s="4"/>
      <c r="D37" s="4"/>
      <c r="E37" s="4"/>
      <c r="F37" s="4"/>
      <c r="G37" s="4"/>
      <c r="H37" s="4"/>
      <c r="I37" s="4"/>
      <c r="J37" s="4"/>
    </row>
    <row r="38" spans="1:11" ht="14.4" x14ac:dyDescent="0.2">
      <c r="A38" s="4"/>
      <c r="B38" s="4"/>
      <c r="C38" s="4"/>
      <c r="D38" s="4"/>
      <c r="E38" s="4"/>
      <c r="F38" s="4"/>
      <c r="G38" s="4"/>
      <c r="H38" s="4"/>
      <c r="I38" s="4"/>
      <c r="J38" s="4"/>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type="list" allowBlank="1" showInputMessage="1" sqref="D10" xr:uid="{00000000-0002-0000-0700-000000000000}">
      <formula1>"○"</formula1>
    </dataValidation>
    <dataValidation type="list" allowBlank="1" showInputMessage="1" sqref="A22:B33" xr:uid="{00000000-0002-0000-0700-000001000000}">
      <formula1>"交通空白地有償運送,福祉有償運送"</formula1>
    </dataValidation>
    <dataValidation allowBlank="1" showInputMessage="1" sqref="D2:K2" xr:uid="{00000000-0002-0000-0700-000002000000}"/>
  </dataValidations>
  <hyperlinks>
    <hyperlink ref="O1:Q1" location="交通空白!A1" display="目次へ" xr:uid="{00000000-0004-0000-0700-000000000000}"/>
  </hyperlinks>
  <pageMargins left="0.7" right="0.7" top="0.75" bottom="0.75" header="0.3" footer="0.3"/>
  <pageSetup paperSize="9" scale="8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85"/>
  <sheetViews>
    <sheetView view="pageBreakPreview" topLeftCell="A4" zoomScaleNormal="100" zoomScaleSheetLayoutView="100" workbookViewId="0">
      <selection activeCell="C13" sqref="C13:F13"/>
    </sheetView>
  </sheetViews>
  <sheetFormatPr defaultColWidth="2.109375" defaultRowHeight="14.4" x14ac:dyDescent="0.2"/>
  <cols>
    <col min="1" max="1" width="3.6640625" style="32" customWidth="1"/>
    <col min="2" max="2" width="20.6640625" style="4" customWidth="1"/>
    <col min="3" max="3" width="23.6640625" style="4" customWidth="1"/>
    <col min="4" max="4" width="20.6640625" style="4" customWidth="1"/>
    <col min="5" max="5" width="20.6640625" style="73" customWidth="1"/>
    <col min="6" max="6" width="3.6640625" style="141" customWidth="1"/>
    <col min="7" max="16384" width="2.109375" style="4"/>
  </cols>
  <sheetData>
    <row r="1" spans="1:10" ht="15" customHeight="1" x14ac:dyDescent="0.2">
      <c r="E1" s="234" t="s">
        <v>39</v>
      </c>
      <c r="F1" s="234"/>
    </row>
    <row r="2" spans="1:10" ht="24.9" customHeight="1" x14ac:dyDescent="0.2">
      <c r="A2" s="242" t="s">
        <v>13</v>
      </c>
      <c r="B2" s="242"/>
      <c r="C2" s="242"/>
      <c r="D2" s="242"/>
      <c r="E2" s="242"/>
      <c r="F2" s="242"/>
    </row>
    <row r="3" spans="1:10" ht="20.100000000000001" customHeight="1" x14ac:dyDescent="0.2">
      <c r="A3" s="239">
        <v>1</v>
      </c>
      <c r="B3" s="27" t="s">
        <v>16</v>
      </c>
      <c r="C3" s="31">
        <v>44810</v>
      </c>
      <c r="D3" s="27" t="s">
        <v>35</v>
      </c>
      <c r="E3" s="240"/>
      <c r="F3" s="241"/>
    </row>
    <row r="4" spans="1:10" ht="20.100000000000001" customHeight="1" x14ac:dyDescent="0.2">
      <c r="A4" s="239"/>
      <c r="B4" s="35" t="s">
        <v>36</v>
      </c>
      <c r="C4" s="238" t="s">
        <v>163</v>
      </c>
      <c r="D4" s="238"/>
      <c r="E4" s="70">
        <v>21.1</v>
      </c>
      <c r="F4" s="139" t="s">
        <v>15</v>
      </c>
    </row>
    <row r="5" spans="1:10" ht="20.100000000000001" customHeight="1" x14ac:dyDescent="0.2">
      <c r="A5" s="239"/>
      <c r="B5" s="29" t="s">
        <v>37</v>
      </c>
      <c r="C5" s="235" t="s">
        <v>167</v>
      </c>
      <c r="D5" s="236"/>
      <c r="E5" s="236"/>
      <c r="F5" s="237"/>
    </row>
    <row r="6" spans="1:10" ht="20.100000000000001" customHeight="1" x14ac:dyDescent="0.2">
      <c r="A6" s="239"/>
      <c r="B6" s="29" t="s">
        <v>38</v>
      </c>
      <c r="C6" s="235" t="s">
        <v>168</v>
      </c>
      <c r="D6" s="236"/>
      <c r="E6" s="236"/>
      <c r="F6" s="237"/>
      <c r="G6" s="234"/>
      <c r="H6" s="234"/>
      <c r="I6" s="234"/>
      <c r="J6" s="234"/>
    </row>
    <row r="7" spans="1:10" ht="20.100000000000001" customHeight="1" x14ac:dyDescent="0.2">
      <c r="A7" s="239"/>
      <c r="B7" s="29" t="s">
        <v>14</v>
      </c>
      <c r="C7" s="235" t="s">
        <v>169</v>
      </c>
      <c r="D7" s="236"/>
      <c r="E7" s="236"/>
      <c r="F7" s="237"/>
    </row>
    <row r="8" spans="1:10" ht="20.100000000000001" customHeight="1" x14ac:dyDescent="0.2">
      <c r="A8" s="34"/>
      <c r="B8" s="28"/>
      <c r="C8" s="140"/>
      <c r="D8" s="140"/>
      <c r="E8" s="71"/>
      <c r="F8" s="24"/>
      <c r="G8" s="2"/>
    </row>
    <row r="9" spans="1:10" ht="20.100000000000001" customHeight="1" x14ac:dyDescent="0.2">
      <c r="A9" s="239">
        <v>2</v>
      </c>
      <c r="B9" s="27" t="s">
        <v>16</v>
      </c>
      <c r="C9" s="31">
        <f>$C$3</f>
        <v>44810</v>
      </c>
      <c r="D9" s="27" t="s">
        <v>35</v>
      </c>
      <c r="E9" s="240"/>
      <c r="F9" s="241"/>
    </row>
    <row r="10" spans="1:10" ht="20.100000000000001" customHeight="1" x14ac:dyDescent="0.2">
      <c r="A10" s="239"/>
      <c r="B10" s="35" t="s">
        <v>36</v>
      </c>
      <c r="C10" s="238" t="s">
        <v>164</v>
      </c>
      <c r="D10" s="238"/>
      <c r="E10" s="70">
        <v>23.9</v>
      </c>
      <c r="F10" s="139" t="s">
        <v>15</v>
      </c>
    </row>
    <row r="11" spans="1:10" ht="20.100000000000001" customHeight="1" x14ac:dyDescent="0.2">
      <c r="A11" s="239"/>
      <c r="B11" s="29" t="s">
        <v>37</v>
      </c>
      <c r="C11" s="235" t="s">
        <v>171</v>
      </c>
      <c r="D11" s="236"/>
      <c r="E11" s="236"/>
      <c r="F11" s="237"/>
      <c r="G11" s="233"/>
      <c r="H11" s="233"/>
      <c r="I11" s="233"/>
      <c r="J11" s="233"/>
    </row>
    <row r="12" spans="1:10" ht="20.100000000000001" customHeight="1" x14ac:dyDescent="0.2">
      <c r="A12" s="239"/>
      <c r="B12" s="29" t="s">
        <v>38</v>
      </c>
      <c r="C12" s="235" t="s">
        <v>172</v>
      </c>
      <c r="D12" s="236"/>
      <c r="E12" s="236"/>
      <c r="F12" s="237"/>
      <c r="G12" s="22"/>
    </row>
    <row r="13" spans="1:10" ht="20.100000000000001" customHeight="1" x14ac:dyDescent="0.2">
      <c r="A13" s="239"/>
      <c r="B13" s="29" t="s">
        <v>14</v>
      </c>
      <c r="C13" s="235" t="s">
        <v>169</v>
      </c>
      <c r="D13" s="236"/>
      <c r="E13" s="236"/>
      <c r="F13" s="237"/>
    </row>
    <row r="14" spans="1:10" ht="20.100000000000001" customHeight="1" x14ac:dyDescent="0.2">
      <c r="A14" s="33"/>
      <c r="B14" s="28"/>
      <c r="C14" s="140"/>
      <c r="D14" s="140"/>
      <c r="E14" s="71"/>
      <c r="F14" s="24"/>
      <c r="G14" s="2"/>
    </row>
    <row r="15" spans="1:10" ht="20.100000000000001" customHeight="1" x14ac:dyDescent="0.2">
      <c r="A15" s="239">
        <v>3</v>
      </c>
      <c r="B15" s="27" t="s">
        <v>16</v>
      </c>
      <c r="C15" s="31">
        <f>$C$3</f>
        <v>44810</v>
      </c>
      <c r="D15" s="27" t="s">
        <v>35</v>
      </c>
      <c r="E15" s="240"/>
      <c r="F15" s="241"/>
    </row>
    <row r="16" spans="1:10" ht="20.100000000000001" customHeight="1" x14ac:dyDescent="0.2">
      <c r="A16" s="239"/>
      <c r="B16" s="35" t="s">
        <v>36</v>
      </c>
      <c r="C16" s="238" t="s">
        <v>165</v>
      </c>
      <c r="D16" s="238"/>
      <c r="E16" s="70">
        <v>22.8</v>
      </c>
      <c r="F16" s="139" t="s">
        <v>15</v>
      </c>
    </row>
    <row r="17" spans="1:10" ht="20.100000000000001" customHeight="1" x14ac:dyDescent="0.2">
      <c r="A17" s="239"/>
      <c r="B17" s="29" t="s">
        <v>37</v>
      </c>
      <c r="C17" s="235" t="s">
        <v>173</v>
      </c>
      <c r="D17" s="236"/>
      <c r="E17" s="236"/>
      <c r="F17" s="237"/>
      <c r="G17" s="233"/>
      <c r="H17" s="233"/>
      <c r="I17" s="233"/>
      <c r="J17" s="233"/>
    </row>
    <row r="18" spans="1:10" ht="20.100000000000001" customHeight="1" x14ac:dyDescent="0.2">
      <c r="A18" s="239"/>
      <c r="B18" s="29" t="s">
        <v>38</v>
      </c>
      <c r="C18" s="235" t="s">
        <v>174</v>
      </c>
      <c r="D18" s="236"/>
      <c r="E18" s="236"/>
      <c r="F18" s="237"/>
      <c r="G18" s="22"/>
    </row>
    <row r="19" spans="1:10" ht="20.100000000000001" customHeight="1" x14ac:dyDescent="0.2">
      <c r="A19" s="239"/>
      <c r="B19" s="29" t="s">
        <v>14</v>
      </c>
      <c r="C19" s="235" t="s">
        <v>169</v>
      </c>
      <c r="D19" s="236"/>
      <c r="E19" s="236"/>
      <c r="F19" s="237"/>
    </row>
    <row r="20" spans="1:10" ht="20.100000000000001" customHeight="1" x14ac:dyDescent="0.2">
      <c r="A20" s="33"/>
      <c r="B20" s="28"/>
      <c r="C20" s="140"/>
      <c r="D20" s="140"/>
      <c r="E20" s="71"/>
      <c r="F20" s="24"/>
      <c r="G20" s="2"/>
    </row>
    <row r="21" spans="1:10" ht="20.100000000000001" customHeight="1" x14ac:dyDescent="0.2">
      <c r="A21" s="239">
        <v>4</v>
      </c>
      <c r="B21" s="27" t="s">
        <v>16</v>
      </c>
      <c r="C21" s="31">
        <f>$C$3</f>
        <v>44810</v>
      </c>
      <c r="D21" s="27" t="s">
        <v>35</v>
      </c>
      <c r="E21" s="240"/>
      <c r="F21" s="241"/>
    </row>
    <row r="22" spans="1:10" ht="20.100000000000001" customHeight="1" x14ac:dyDescent="0.2">
      <c r="A22" s="239"/>
      <c r="B22" s="35" t="s">
        <v>36</v>
      </c>
      <c r="C22" s="238" t="s">
        <v>166</v>
      </c>
      <c r="D22" s="238"/>
      <c r="E22" s="70">
        <v>7.1</v>
      </c>
      <c r="F22" s="139" t="s">
        <v>15</v>
      </c>
    </row>
    <row r="23" spans="1:10" ht="20.100000000000001" customHeight="1" x14ac:dyDescent="0.2">
      <c r="A23" s="239"/>
      <c r="B23" s="29" t="s">
        <v>37</v>
      </c>
      <c r="C23" s="235" t="s">
        <v>175</v>
      </c>
      <c r="D23" s="236"/>
      <c r="E23" s="236"/>
      <c r="F23" s="237"/>
      <c r="G23" s="233"/>
      <c r="H23" s="233"/>
      <c r="I23" s="233"/>
      <c r="J23" s="233"/>
    </row>
    <row r="24" spans="1:10" ht="20.100000000000001" customHeight="1" x14ac:dyDescent="0.2">
      <c r="A24" s="239"/>
      <c r="B24" s="29" t="s">
        <v>38</v>
      </c>
      <c r="C24" s="235" t="s">
        <v>176</v>
      </c>
      <c r="D24" s="236"/>
      <c r="E24" s="236"/>
      <c r="F24" s="237"/>
      <c r="G24" s="22"/>
    </row>
    <row r="25" spans="1:10" ht="20.100000000000001" customHeight="1" x14ac:dyDescent="0.2">
      <c r="A25" s="239"/>
      <c r="B25" s="29" t="s">
        <v>14</v>
      </c>
      <c r="C25" s="235" t="s">
        <v>170</v>
      </c>
      <c r="D25" s="236"/>
      <c r="E25" s="236"/>
      <c r="F25" s="237"/>
    </row>
    <row r="26" spans="1:10" ht="20.100000000000001" customHeight="1" x14ac:dyDescent="0.2">
      <c r="A26" s="33"/>
      <c r="B26" s="28"/>
      <c r="C26" s="140"/>
      <c r="D26" s="140"/>
      <c r="E26" s="71"/>
      <c r="F26" s="24"/>
      <c r="G26" s="2"/>
    </row>
    <row r="27" spans="1:10" ht="20.100000000000001" customHeight="1" x14ac:dyDescent="0.2">
      <c r="A27" s="239">
        <v>5</v>
      </c>
      <c r="B27" s="27" t="s">
        <v>16</v>
      </c>
      <c r="C27" s="31">
        <f>$C$3</f>
        <v>44810</v>
      </c>
      <c r="D27" s="27" t="s">
        <v>35</v>
      </c>
      <c r="E27" s="240"/>
      <c r="F27" s="241"/>
    </row>
    <row r="28" spans="1:10" ht="20.100000000000001" customHeight="1" x14ac:dyDescent="0.2">
      <c r="A28" s="239"/>
      <c r="B28" s="35" t="s">
        <v>36</v>
      </c>
      <c r="C28" s="238"/>
      <c r="D28" s="238"/>
      <c r="E28" s="70"/>
      <c r="F28" s="139" t="s">
        <v>15</v>
      </c>
    </row>
    <row r="29" spans="1:10" ht="20.100000000000001" customHeight="1" x14ac:dyDescent="0.2">
      <c r="A29" s="239"/>
      <c r="B29" s="29" t="s">
        <v>37</v>
      </c>
      <c r="C29" s="235"/>
      <c r="D29" s="236"/>
      <c r="E29" s="236"/>
      <c r="F29" s="237"/>
    </row>
    <row r="30" spans="1:10" ht="20.100000000000001" customHeight="1" x14ac:dyDescent="0.2">
      <c r="A30" s="239"/>
      <c r="B30" s="29" t="s">
        <v>38</v>
      </c>
      <c r="C30" s="235"/>
      <c r="D30" s="236"/>
      <c r="E30" s="236"/>
      <c r="F30" s="237"/>
      <c r="G30" s="233"/>
      <c r="H30" s="233"/>
      <c r="I30" s="233"/>
      <c r="J30" s="233"/>
    </row>
    <row r="31" spans="1:10" ht="20.100000000000001" customHeight="1" x14ac:dyDescent="0.2">
      <c r="A31" s="239"/>
      <c r="B31" s="29" t="s">
        <v>14</v>
      </c>
      <c r="C31" s="235"/>
      <c r="D31" s="236"/>
      <c r="E31" s="236"/>
      <c r="F31" s="237"/>
      <c r="G31" s="22"/>
    </row>
    <row r="32" spans="1:10" ht="20.100000000000001" customHeight="1" x14ac:dyDescent="0.2">
      <c r="A32" s="33"/>
      <c r="B32" s="28"/>
      <c r="C32" s="140"/>
      <c r="D32" s="140"/>
      <c r="E32" s="71"/>
      <c r="F32" s="24"/>
      <c r="G32" s="2"/>
    </row>
    <row r="33" spans="1:10" ht="20.100000000000001" customHeight="1" x14ac:dyDescent="0.2">
      <c r="A33" s="239">
        <v>6</v>
      </c>
      <c r="B33" s="27" t="s">
        <v>16</v>
      </c>
      <c r="C33" s="31">
        <f>$C$3</f>
        <v>44810</v>
      </c>
      <c r="D33" s="27" t="s">
        <v>35</v>
      </c>
      <c r="E33" s="240"/>
      <c r="F33" s="241"/>
      <c r="G33" s="142"/>
      <c r="H33" s="142"/>
      <c r="I33" s="142"/>
      <c r="J33" s="142"/>
    </row>
    <row r="34" spans="1:10" ht="20.100000000000001" customHeight="1" x14ac:dyDescent="0.2">
      <c r="A34" s="239"/>
      <c r="B34" s="35" t="s">
        <v>36</v>
      </c>
      <c r="C34" s="238"/>
      <c r="D34" s="238"/>
      <c r="E34" s="70"/>
      <c r="F34" s="139" t="s">
        <v>15</v>
      </c>
    </row>
    <row r="35" spans="1:10" ht="20.100000000000001" customHeight="1" x14ac:dyDescent="0.2">
      <c r="A35" s="239"/>
      <c r="B35" s="29" t="s">
        <v>37</v>
      </c>
      <c r="C35" s="235"/>
      <c r="D35" s="236"/>
      <c r="E35" s="236"/>
      <c r="F35" s="237"/>
    </row>
    <row r="36" spans="1:10" ht="20.100000000000001" customHeight="1" x14ac:dyDescent="0.2">
      <c r="A36" s="239"/>
      <c r="B36" s="29" t="s">
        <v>38</v>
      </c>
      <c r="C36" s="235"/>
      <c r="D36" s="236"/>
      <c r="E36" s="236"/>
      <c r="F36" s="237"/>
      <c r="G36" s="233"/>
      <c r="H36" s="233"/>
      <c r="I36" s="233"/>
      <c r="J36" s="233"/>
    </row>
    <row r="37" spans="1:10" ht="20.100000000000001" customHeight="1" x14ac:dyDescent="0.2">
      <c r="A37" s="239"/>
      <c r="B37" s="29" t="s">
        <v>14</v>
      </c>
      <c r="C37" s="235"/>
      <c r="D37" s="236"/>
      <c r="E37" s="236"/>
      <c r="F37" s="237"/>
      <c r="G37" s="233"/>
      <c r="H37" s="233"/>
      <c r="I37" s="233"/>
      <c r="J37" s="233"/>
    </row>
    <row r="38" spans="1:10" ht="20.100000000000001" customHeight="1" x14ac:dyDescent="0.2">
      <c r="A38" s="33"/>
      <c r="B38" s="28"/>
      <c r="C38" s="140"/>
      <c r="D38" s="140"/>
      <c r="E38" s="71"/>
      <c r="F38" s="24"/>
      <c r="G38" s="2"/>
    </row>
    <row r="39" spans="1:10" ht="20.100000000000001" customHeight="1" x14ac:dyDescent="0.2">
      <c r="A39" s="239">
        <v>7</v>
      </c>
      <c r="B39" s="27" t="s">
        <v>16</v>
      </c>
      <c r="C39" s="31">
        <f>$C$3</f>
        <v>44810</v>
      </c>
      <c r="D39" s="27" t="s">
        <v>35</v>
      </c>
      <c r="E39" s="240"/>
      <c r="F39" s="241"/>
    </row>
    <row r="40" spans="1:10" ht="20.100000000000001" customHeight="1" x14ac:dyDescent="0.2">
      <c r="A40" s="239"/>
      <c r="B40" s="35" t="s">
        <v>36</v>
      </c>
      <c r="C40" s="238"/>
      <c r="D40" s="238"/>
      <c r="E40" s="70"/>
      <c r="F40" s="139" t="s">
        <v>15</v>
      </c>
    </row>
    <row r="41" spans="1:10" ht="20.100000000000001" customHeight="1" x14ac:dyDescent="0.2">
      <c r="A41" s="239"/>
      <c r="B41" s="29" t="s">
        <v>37</v>
      </c>
      <c r="C41" s="235"/>
      <c r="D41" s="236"/>
      <c r="E41" s="236"/>
      <c r="F41" s="237"/>
    </row>
    <row r="42" spans="1:10" ht="20.100000000000001" customHeight="1" x14ac:dyDescent="0.2">
      <c r="A42" s="239"/>
      <c r="B42" s="29" t="s">
        <v>38</v>
      </c>
      <c r="C42" s="235"/>
      <c r="D42" s="236"/>
      <c r="E42" s="236"/>
      <c r="F42" s="237"/>
      <c r="G42" s="233"/>
      <c r="H42" s="233"/>
      <c r="I42" s="233"/>
      <c r="J42" s="233"/>
    </row>
    <row r="43" spans="1:10" ht="20.100000000000001" customHeight="1" x14ac:dyDescent="0.2">
      <c r="A43" s="239"/>
      <c r="B43" s="29" t="s">
        <v>14</v>
      </c>
      <c r="C43" s="235"/>
      <c r="D43" s="236"/>
      <c r="E43" s="236"/>
      <c r="F43" s="237"/>
      <c r="G43" s="233"/>
      <c r="H43" s="233"/>
      <c r="I43" s="233"/>
      <c r="J43" s="233"/>
    </row>
    <row r="44" spans="1:10" ht="20.100000000000001" customHeight="1" x14ac:dyDescent="0.2">
      <c r="A44" s="33"/>
      <c r="B44" s="28"/>
      <c r="C44" s="140"/>
      <c r="D44" s="140"/>
      <c r="E44" s="71"/>
      <c r="F44" s="24"/>
      <c r="G44" s="2"/>
    </row>
    <row r="45" spans="1:10" ht="20.100000000000001" customHeight="1" x14ac:dyDescent="0.2">
      <c r="A45" s="239">
        <v>8</v>
      </c>
      <c r="B45" s="27" t="s">
        <v>16</v>
      </c>
      <c r="C45" s="31">
        <f>$C$3</f>
        <v>44810</v>
      </c>
      <c r="D45" s="27" t="s">
        <v>35</v>
      </c>
      <c r="E45" s="240"/>
      <c r="F45" s="241"/>
      <c r="G45" s="233"/>
      <c r="H45" s="233"/>
      <c r="I45" s="233"/>
      <c r="J45" s="233"/>
    </row>
    <row r="46" spans="1:10" ht="20.100000000000001" customHeight="1" x14ac:dyDescent="0.2">
      <c r="A46" s="239"/>
      <c r="B46" s="35" t="s">
        <v>36</v>
      </c>
      <c r="C46" s="238"/>
      <c r="D46" s="238"/>
      <c r="E46" s="70"/>
      <c r="F46" s="139" t="s">
        <v>15</v>
      </c>
    </row>
    <row r="47" spans="1:10" ht="20.100000000000001" customHeight="1" x14ac:dyDescent="0.2">
      <c r="A47" s="239"/>
      <c r="B47" s="29" t="s">
        <v>37</v>
      </c>
      <c r="C47" s="235"/>
      <c r="D47" s="236"/>
      <c r="E47" s="236"/>
      <c r="F47" s="237"/>
    </row>
    <row r="48" spans="1:10" ht="20.100000000000001" customHeight="1" x14ac:dyDescent="0.2">
      <c r="A48" s="239"/>
      <c r="B48" s="29" t="s">
        <v>38</v>
      </c>
      <c r="C48" s="235"/>
      <c r="D48" s="236"/>
      <c r="E48" s="236"/>
      <c r="F48" s="237"/>
      <c r="G48" s="233"/>
      <c r="H48" s="233"/>
      <c r="I48" s="233"/>
      <c r="J48" s="233"/>
    </row>
    <row r="49" spans="1:10" ht="20.100000000000001" customHeight="1" x14ac:dyDescent="0.2">
      <c r="A49" s="239"/>
      <c r="B49" s="29" t="s">
        <v>14</v>
      </c>
      <c r="C49" s="235"/>
      <c r="D49" s="236"/>
      <c r="E49" s="236"/>
      <c r="F49" s="237"/>
      <c r="G49" s="22"/>
    </row>
    <row r="50" spans="1:10" ht="20.100000000000001" customHeight="1" x14ac:dyDescent="0.2">
      <c r="A50" s="33"/>
      <c r="B50" s="28"/>
      <c r="C50" s="140"/>
      <c r="D50" s="140"/>
      <c r="E50" s="71"/>
      <c r="F50" s="24"/>
      <c r="G50" s="2"/>
    </row>
    <row r="51" spans="1:10" ht="20.100000000000001" customHeight="1" x14ac:dyDescent="0.2">
      <c r="A51" s="239">
        <v>9</v>
      </c>
      <c r="B51" s="27" t="s">
        <v>16</v>
      </c>
      <c r="C51" s="31">
        <f>$C$3</f>
        <v>44810</v>
      </c>
      <c r="D51" s="27" t="s">
        <v>35</v>
      </c>
      <c r="E51" s="240"/>
      <c r="F51" s="241"/>
    </row>
    <row r="52" spans="1:10" ht="20.100000000000001" customHeight="1" x14ac:dyDescent="0.2">
      <c r="A52" s="239"/>
      <c r="B52" s="35" t="s">
        <v>36</v>
      </c>
      <c r="C52" s="243"/>
      <c r="D52" s="243"/>
      <c r="E52" s="70"/>
      <c r="F52" s="139" t="s">
        <v>15</v>
      </c>
      <c r="G52" s="233"/>
      <c r="H52" s="233"/>
      <c r="I52" s="233"/>
      <c r="J52" s="233"/>
    </row>
    <row r="53" spans="1:10" ht="20.100000000000001" customHeight="1" x14ac:dyDescent="0.2">
      <c r="A53" s="239"/>
      <c r="B53" s="29" t="s">
        <v>37</v>
      </c>
      <c r="C53" s="235"/>
      <c r="D53" s="236"/>
      <c r="E53" s="236"/>
      <c r="F53" s="237"/>
    </row>
    <row r="54" spans="1:10" ht="20.100000000000001" customHeight="1" x14ac:dyDescent="0.2">
      <c r="A54" s="239"/>
      <c r="B54" s="29" t="s">
        <v>38</v>
      </c>
      <c r="C54" s="235"/>
      <c r="D54" s="236"/>
      <c r="E54" s="236"/>
      <c r="F54" s="237"/>
    </row>
    <row r="55" spans="1:10" ht="20.100000000000001" customHeight="1" x14ac:dyDescent="0.2">
      <c r="A55" s="239"/>
      <c r="B55" s="29" t="s">
        <v>14</v>
      </c>
      <c r="C55" s="235"/>
      <c r="D55" s="236"/>
      <c r="E55" s="236"/>
      <c r="F55" s="237"/>
    </row>
    <row r="56" spans="1:10" ht="20.100000000000001" customHeight="1" x14ac:dyDescent="0.2">
      <c r="A56" s="79"/>
      <c r="B56" s="28"/>
      <c r="C56" s="140"/>
      <c r="D56" s="140"/>
      <c r="E56" s="71"/>
      <c r="F56" s="24"/>
      <c r="G56" s="2"/>
    </row>
    <row r="57" spans="1:10" ht="20.100000000000001" customHeight="1" x14ac:dyDescent="0.2">
      <c r="A57" s="239">
        <v>10</v>
      </c>
      <c r="B57" s="27" t="s">
        <v>16</v>
      </c>
      <c r="C57" s="31">
        <f>$C$3</f>
        <v>44810</v>
      </c>
      <c r="D57" s="27" t="s">
        <v>35</v>
      </c>
      <c r="E57" s="240"/>
      <c r="F57" s="241"/>
    </row>
    <row r="58" spans="1:10" ht="20.100000000000001" customHeight="1" x14ac:dyDescent="0.2">
      <c r="A58" s="239"/>
      <c r="B58" s="35" t="s">
        <v>36</v>
      </c>
      <c r="C58" s="243"/>
      <c r="D58" s="243"/>
      <c r="E58" s="70"/>
      <c r="F58" s="139" t="s">
        <v>15</v>
      </c>
      <c r="G58" s="233"/>
      <c r="H58" s="233"/>
      <c r="I58" s="233"/>
      <c r="J58" s="233"/>
    </row>
    <row r="59" spans="1:10" ht="20.100000000000001" customHeight="1" x14ac:dyDescent="0.2">
      <c r="A59" s="239"/>
      <c r="B59" s="29" t="s">
        <v>37</v>
      </c>
      <c r="C59" s="235"/>
      <c r="D59" s="236"/>
      <c r="E59" s="236"/>
      <c r="F59" s="237"/>
      <c r="G59" s="22"/>
    </row>
    <row r="60" spans="1:10" ht="20.100000000000001" customHeight="1" x14ac:dyDescent="0.2">
      <c r="A60" s="239"/>
      <c r="B60" s="29" t="s">
        <v>38</v>
      </c>
      <c r="C60" s="235"/>
      <c r="D60" s="236"/>
      <c r="E60" s="236"/>
      <c r="F60" s="237"/>
    </row>
    <row r="61" spans="1:10" ht="20.100000000000001" customHeight="1" x14ac:dyDescent="0.2">
      <c r="A61" s="239"/>
      <c r="B61" s="29" t="s">
        <v>14</v>
      </c>
      <c r="C61" s="235"/>
      <c r="D61" s="236"/>
      <c r="E61" s="236"/>
      <c r="F61" s="237"/>
    </row>
    <row r="62" spans="1:10" ht="20.100000000000001" customHeight="1" x14ac:dyDescent="0.2">
      <c r="A62" s="67"/>
      <c r="B62" s="67"/>
      <c r="C62" s="67"/>
      <c r="D62" s="67"/>
      <c r="E62" s="72"/>
      <c r="F62" s="67"/>
      <c r="G62" s="2"/>
    </row>
    <row r="63" spans="1:10" ht="20.100000000000001" customHeight="1" x14ac:dyDescent="0.2">
      <c r="A63" s="239">
        <v>11</v>
      </c>
      <c r="B63" s="27" t="s">
        <v>16</v>
      </c>
      <c r="C63" s="31">
        <f>$C$3</f>
        <v>44810</v>
      </c>
      <c r="D63" s="27" t="s">
        <v>35</v>
      </c>
      <c r="E63" s="240"/>
      <c r="F63" s="241"/>
      <c r="G63" s="233"/>
      <c r="H63" s="233"/>
      <c r="I63" s="233"/>
      <c r="J63" s="233"/>
    </row>
    <row r="64" spans="1:10" ht="20.100000000000001" customHeight="1" x14ac:dyDescent="0.2">
      <c r="A64" s="239"/>
      <c r="B64" s="35" t="s">
        <v>36</v>
      </c>
      <c r="C64" s="243"/>
      <c r="D64" s="243"/>
      <c r="E64" s="70"/>
      <c r="F64" s="139" t="s">
        <v>15</v>
      </c>
      <c r="G64" s="233"/>
      <c r="H64" s="233"/>
      <c r="I64" s="233"/>
      <c r="J64" s="233"/>
    </row>
    <row r="65" spans="1:10" ht="20.100000000000001" customHeight="1" x14ac:dyDescent="0.2">
      <c r="A65" s="239"/>
      <c r="B65" s="29" t="s">
        <v>37</v>
      </c>
      <c r="C65" s="235"/>
      <c r="D65" s="236"/>
      <c r="E65" s="236"/>
      <c r="F65" s="237"/>
    </row>
    <row r="66" spans="1:10" ht="20.100000000000001" customHeight="1" x14ac:dyDescent="0.2">
      <c r="A66" s="239"/>
      <c r="B66" s="29" t="s">
        <v>38</v>
      </c>
      <c r="C66" s="235"/>
      <c r="D66" s="236"/>
      <c r="E66" s="236"/>
      <c r="F66" s="237"/>
    </row>
    <row r="67" spans="1:10" ht="20.100000000000001" customHeight="1" x14ac:dyDescent="0.2">
      <c r="A67" s="239"/>
      <c r="B67" s="29" t="s">
        <v>14</v>
      </c>
      <c r="C67" s="235"/>
      <c r="D67" s="236"/>
      <c r="E67" s="236"/>
      <c r="F67" s="237"/>
      <c r="G67" s="233"/>
      <c r="H67" s="233"/>
      <c r="I67" s="233"/>
      <c r="J67" s="233"/>
    </row>
    <row r="68" spans="1:10" ht="20.100000000000001" customHeight="1" x14ac:dyDescent="0.2">
      <c r="A68" s="79"/>
      <c r="B68" s="28"/>
      <c r="C68" s="140"/>
      <c r="D68" s="140"/>
      <c r="E68" s="71"/>
      <c r="F68" s="24"/>
      <c r="G68" s="233"/>
      <c r="H68" s="233"/>
      <c r="I68" s="233"/>
      <c r="J68" s="233"/>
    </row>
    <row r="69" spans="1:10" ht="20.100000000000001" customHeight="1" x14ac:dyDescent="0.2">
      <c r="A69" s="239">
        <v>12</v>
      </c>
      <c r="B69" s="27" t="s">
        <v>16</v>
      </c>
      <c r="C69" s="31">
        <f>$C$3</f>
        <v>44810</v>
      </c>
      <c r="D69" s="27" t="s">
        <v>35</v>
      </c>
      <c r="E69" s="240"/>
      <c r="F69" s="241"/>
      <c r="G69" s="233"/>
      <c r="H69" s="233"/>
      <c r="I69" s="233"/>
      <c r="J69" s="233"/>
    </row>
    <row r="70" spans="1:10" ht="20.100000000000001" customHeight="1" x14ac:dyDescent="0.2">
      <c r="A70" s="239"/>
      <c r="B70" s="35" t="s">
        <v>36</v>
      </c>
      <c r="C70" s="243"/>
      <c r="D70" s="243"/>
      <c r="E70" s="70"/>
      <c r="F70" s="139" t="s">
        <v>15</v>
      </c>
    </row>
    <row r="71" spans="1:10" ht="20.100000000000001" customHeight="1" x14ac:dyDescent="0.2">
      <c r="A71" s="239"/>
      <c r="B71" s="29" t="s">
        <v>37</v>
      </c>
      <c r="C71" s="235"/>
      <c r="D71" s="236"/>
      <c r="E71" s="236"/>
      <c r="F71" s="237"/>
    </row>
    <row r="72" spans="1:10" ht="20.100000000000001" customHeight="1" x14ac:dyDescent="0.2">
      <c r="A72" s="239"/>
      <c r="B72" s="29" t="s">
        <v>38</v>
      </c>
      <c r="C72" s="235"/>
      <c r="D72" s="236"/>
      <c r="E72" s="236"/>
      <c r="F72" s="237"/>
    </row>
    <row r="73" spans="1:10" ht="20.100000000000001" customHeight="1" x14ac:dyDescent="0.2">
      <c r="A73" s="239"/>
      <c r="B73" s="29" t="s">
        <v>14</v>
      </c>
      <c r="C73" s="235"/>
      <c r="D73" s="236"/>
      <c r="E73" s="236"/>
      <c r="F73" s="237"/>
    </row>
    <row r="74" spans="1:10" ht="20.100000000000001" customHeight="1" x14ac:dyDescent="0.2">
      <c r="A74" s="67"/>
      <c r="B74" s="67"/>
      <c r="C74" s="67"/>
      <c r="D74" s="67"/>
      <c r="E74" s="72"/>
      <c r="F74" s="67"/>
      <c r="G74" s="2"/>
    </row>
    <row r="75" spans="1:10" ht="20.100000000000001" customHeight="1" x14ac:dyDescent="0.2">
      <c r="A75" s="239">
        <v>13</v>
      </c>
      <c r="B75" s="27" t="s">
        <v>16</v>
      </c>
      <c r="C75" s="31">
        <f>$C$3</f>
        <v>44810</v>
      </c>
      <c r="D75" s="27" t="s">
        <v>35</v>
      </c>
      <c r="E75" s="240"/>
      <c r="F75" s="241"/>
    </row>
    <row r="76" spans="1:10" ht="20.100000000000001" customHeight="1" x14ac:dyDescent="0.2">
      <c r="A76" s="239"/>
      <c r="B76" s="35" t="s">
        <v>36</v>
      </c>
      <c r="C76" s="243"/>
      <c r="D76" s="243"/>
      <c r="E76" s="70"/>
      <c r="F76" s="139" t="s">
        <v>15</v>
      </c>
    </row>
    <row r="77" spans="1:10" ht="20.100000000000001" customHeight="1" x14ac:dyDescent="0.2">
      <c r="A77" s="239"/>
      <c r="B77" s="29" t="s">
        <v>37</v>
      </c>
      <c r="C77" s="235"/>
      <c r="D77" s="236"/>
      <c r="E77" s="236"/>
      <c r="F77" s="237"/>
    </row>
    <row r="78" spans="1:10" ht="20.100000000000001" customHeight="1" x14ac:dyDescent="0.2">
      <c r="A78" s="239"/>
      <c r="B78" s="29" t="s">
        <v>38</v>
      </c>
      <c r="C78" s="235"/>
      <c r="D78" s="236"/>
      <c r="E78" s="236"/>
      <c r="F78" s="237"/>
    </row>
    <row r="79" spans="1:10" ht="20.100000000000001" customHeight="1" x14ac:dyDescent="0.2">
      <c r="A79" s="239"/>
      <c r="B79" s="29" t="s">
        <v>14</v>
      </c>
      <c r="C79" s="235"/>
      <c r="D79" s="236"/>
      <c r="E79" s="236"/>
      <c r="F79" s="237"/>
    </row>
    <row r="80" spans="1:10" ht="20.100000000000001" customHeight="1" x14ac:dyDescent="0.2">
      <c r="A80" s="79"/>
      <c r="B80" s="28"/>
      <c r="C80" s="140"/>
      <c r="D80" s="140"/>
      <c r="E80" s="71"/>
      <c r="F80" s="24"/>
    </row>
    <row r="81" spans="1:6" ht="20.100000000000001" customHeight="1" x14ac:dyDescent="0.2">
      <c r="A81" s="239">
        <v>14</v>
      </c>
      <c r="B81" s="27" t="s">
        <v>16</v>
      </c>
      <c r="C81" s="31">
        <f>$C$3</f>
        <v>44810</v>
      </c>
      <c r="D81" s="27" t="s">
        <v>35</v>
      </c>
      <c r="E81" s="240"/>
      <c r="F81" s="241"/>
    </row>
    <row r="82" spans="1:6" ht="20.100000000000001" customHeight="1" x14ac:dyDescent="0.2">
      <c r="A82" s="239"/>
      <c r="B82" s="35" t="s">
        <v>36</v>
      </c>
      <c r="C82" s="243"/>
      <c r="D82" s="243"/>
      <c r="E82" s="70"/>
      <c r="F82" s="139" t="s">
        <v>15</v>
      </c>
    </row>
    <row r="83" spans="1:6" ht="20.100000000000001" customHeight="1" x14ac:dyDescent="0.2">
      <c r="A83" s="239"/>
      <c r="B83" s="29" t="s">
        <v>37</v>
      </c>
      <c r="C83" s="235"/>
      <c r="D83" s="236"/>
      <c r="E83" s="236"/>
      <c r="F83" s="237"/>
    </row>
    <row r="84" spans="1:6" ht="20.100000000000001" customHeight="1" x14ac:dyDescent="0.2">
      <c r="A84" s="239"/>
      <c r="B84" s="29" t="s">
        <v>38</v>
      </c>
      <c r="C84" s="235"/>
      <c r="D84" s="236"/>
      <c r="E84" s="236"/>
      <c r="F84" s="237"/>
    </row>
    <row r="85" spans="1:6" ht="20.100000000000001" customHeight="1" x14ac:dyDescent="0.2">
      <c r="A85" s="239"/>
      <c r="B85" s="29" t="s">
        <v>14</v>
      </c>
      <c r="C85" s="235"/>
      <c r="D85" s="236"/>
      <c r="E85" s="236"/>
      <c r="F85" s="237"/>
    </row>
  </sheetData>
  <mergeCells count="104">
    <mergeCell ref="A81:A85"/>
    <mergeCell ref="E81:F81"/>
    <mergeCell ref="C82:D82"/>
    <mergeCell ref="C83:F83"/>
    <mergeCell ref="C84:F84"/>
    <mergeCell ref="C85:F85"/>
    <mergeCell ref="A75:A79"/>
    <mergeCell ref="E75:F75"/>
    <mergeCell ref="C76:D76"/>
    <mergeCell ref="C77:F77"/>
    <mergeCell ref="C78:F78"/>
    <mergeCell ref="C79:F79"/>
    <mergeCell ref="G68:J68"/>
    <mergeCell ref="A69:A73"/>
    <mergeCell ref="E69:F69"/>
    <mergeCell ref="G69:J69"/>
    <mergeCell ref="C70:D70"/>
    <mergeCell ref="C71:F71"/>
    <mergeCell ref="C72:F72"/>
    <mergeCell ref="C73:F73"/>
    <mergeCell ref="A63:A67"/>
    <mergeCell ref="E63:F63"/>
    <mergeCell ref="G63:J63"/>
    <mergeCell ref="C64:D64"/>
    <mergeCell ref="G64:J64"/>
    <mergeCell ref="C65:F65"/>
    <mergeCell ref="C66:F66"/>
    <mergeCell ref="C67:F67"/>
    <mergeCell ref="G67:J67"/>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E1:F1"/>
    <mergeCell ref="A2:F2"/>
    <mergeCell ref="A3:A7"/>
    <mergeCell ref="E3:F3"/>
    <mergeCell ref="C4:D4"/>
    <mergeCell ref="C5:F5"/>
    <mergeCell ref="C6:F6"/>
    <mergeCell ref="G6:J6"/>
    <mergeCell ref="C7:F7"/>
  </mergeCells>
  <phoneticPr fontId="5"/>
  <pageMargins left="0.25" right="0.25" top="0.75" bottom="0.75" header="0.3" footer="0.3"/>
  <pageSetup paperSize="9" scale="94" orientation="portrait" blackAndWhite="1" r:id="rId1"/>
  <headerFooter alignWithMargins="0"/>
  <rowBreaks count="1" manualBreakCount="1">
    <brk id="4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交通空白</vt:lpstr>
      <vt:lpstr>様式</vt:lpstr>
      <vt:lpstr>別紙</vt:lpstr>
      <vt:lpstr>市交2</vt:lpstr>
      <vt:lpstr>市交2別紙</vt:lpstr>
      <vt:lpstr>市交６</vt:lpstr>
      <vt:lpstr>市交６別紙</vt:lpstr>
      <vt:lpstr>市交８</vt:lpstr>
      <vt:lpstr>市公８別紙</vt:lpstr>
      <vt:lpstr>公２</vt:lpstr>
      <vt:lpstr>公３</vt:lpstr>
      <vt:lpstr>交１</vt:lpstr>
      <vt:lpstr>交２</vt:lpstr>
      <vt:lpstr>交２別紙</vt:lpstr>
      <vt:lpstr>交３</vt:lpstr>
      <vt:lpstr>交１!Print_Area</vt:lpstr>
      <vt:lpstr>交２!Print_Area</vt:lpstr>
      <vt:lpstr>交２別紙!Print_Area</vt:lpstr>
      <vt:lpstr>交３!Print_Area</vt:lpstr>
      <vt:lpstr>交通空白!Print_Area</vt:lpstr>
      <vt:lpstr>公２!Print_Area</vt:lpstr>
      <vt:lpstr>公３!Print_Area</vt:lpstr>
      <vt:lpstr>市交2!Print_Area</vt:lpstr>
      <vt:lpstr>市交2別紙!Print_Area</vt:lpstr>
      <vt:lpstr>市交６!Print_Area</vt:lpstr>
      <vt:lpstr>市交６別紙!Print_Area</vt:lpstr>
      <vt:lpstr>市交８!Print_Area</vt:lpstr>
      <vt:lpstr>市公８別紙!Print_Area</vt:lpstr>
      <vt:lpstr>別紙!Print_Area</vt:lpstr>
      <vt:lpstr>様式!Print_Area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saeki-k52e2</dc:creator>
  <cp:lastModifiedBy>小泉　磨里</cp:lastModifiedBy>
  <cp:lastPrinted>2024-03-08T00:51:32Z</cp:lastPrinted>
  <dcterms:created xsi:type="dcterms:W3CDTF">2007-02-20T07:44:10Z</dcterms:created>
  <dcterms:modified xsi:type="dcterms:W3CDTF">2024-04-24T06:17:15Z</dcterms:modified>
</cp:coreProperties>
</file>