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narita-y52ws\Desktop\"/>
    </mc:Choice>
  </mc:AlternateContent>
  <xr:revisionPtr revIDLastSave="0" documentId="13_ncr:1_{F8E282B2-CF13-4B9D-A209-8C59C5857514}" xr6:coauthVersionLast="47" xr6:coauthVersionMax="47" xr10:uidLastSave="{00000000-0000-0000-0000-000000000000}"/>
  <bookViews>
    <workbookView xWindow="-120" yWindow="-120" windowWidth="29040" windowHeight="15720" tabRatio="890" xr2:uid="{00000000-000D-0000-FFFF-FFFF00000000}"/>
  </bookViews>
  <sheets>
    <sheet name="福祉" sheetId="79" r:id="rId1"/>
    <sheet name="様式" sheetId="81" r:id="rId2"/>
    <sheet name="旅客の範囲" sheetId="80" r:id="rId3"/>
    <sheet name="北帯福第１号" sheetId="82" r:id="rId4"/>
    <sheet name="北帯福第３号" sheetId="83" r:id="rId5"/>
    <sheet name="北帯福第４号" sheetId="84" r:id="rId6"/>
    <sheet name="北帯福第９号" sheetId="85" r:id="rId7"/>
    <sheet name="北帯福第１０号" sheetId="86" r:id="rId8"/>
    <sheet name="北帯福第１２号" sheetId="87" r:id="rId9"/>
    <sheet name="北帯福第１４号" sheetId="88" r:id="rId10"/>
    <sheet name="北帯福第１５号" sheetId="89" r:id="rId11"/>
    <sheet name="北帯福第１６号" sheetId="90" r:id="rId12"/>
    <sheet name="北帯福第１７号" sheetId="91" r:id="rId13"/>
    <sheet name="北帯福第１８号" sheetId="92" r:id="rId14"/>
    <sheet name="北帯福第２０号" sheetId="93" r:id="rId15"/>
    <sheet name="北帯福第２１号" sheetId="94" r:id="rId16"/>
    <sheet name="北帯福第２４号" sheetId="95" r:id="rId17"/>
    <sheet name="北帯福第２５号" sheetId="96" r:id="rId18"/>
    <sheet name="北帯福第２８号" sheetId="97" r:id="rId19"/>
    <sheet name="北帯福第３０号" sheetId="99" r:id="rId20"/>
    <sheet name="北帯福第３２号" sheetId="100" r:id="rId21"/>
    <sheet name="北帯福第３５号" sheetId="101" r:id="rId22"/>
    <sheet name="北帯福第３６号" sheetId="102" r:id="rId23"/>
    <sheet name="北帯福第３７号" sheetId="103" r:id="rId24"/>
    <sheet name="北帯福第３８号" sheetId="104" r:id="rId25"/>
    <sheet name="北帯福第３９号" sheetId="219" r:id="rId26"/>
    <sheet name="北帯福第４１号" sheetId="216" r:id="rId27"/>
    <sheet name="北帯福第４２号" sheetId="108" r:id="rId28"/>
    <sheet name="北帯福第４３号" sheetId="109" r:id="rId29"/>
    <sheet name="北帯福第４５号 " sheetId="221" r:id="rId30"/>
  </sheets>
  <definedNames>
    <definedName name="_xlnm._FilterDatabase" localSheetId="0" hidden="1">福祉!$A$1:$AK$131</definedName>
    <definedName name="_xlnm.Print_Area" localSheetId="0">福祉!$A$1:$I$29</definedName>
    <definedName name="_xlnm.Print_Area" localSheetId="7">北帯福第１０号!$A$1:$K$36</definedName>
    <definedName name="_xlnm.Print_Area" localSheetId="8">北帯福第１２号!$A$1:$K$36</definedName>
    <definedName name="_xlnm.Print_Area" localSheetId="9">北帯福第１４号!$A$1:$K$36</definedName>
    <definedName name="_xlnm.Print_Area" localSheetId="10">北帯福第１５号!$A$1:$K$36</definedName>
    <definedName name="_xlnm.Print_Area" localSheetId="11">北帯福第１６号!$A$1:$K$36</definedName>
    <definedName name="_xlnm.Print_Area" localSheetId="12">北帯福第１７号!$A$1:$K$36</definedName>
    <definedName name="_xlnm.Print_Area" localSheetId="13">北帯福第１８号!$A$1:$K$43</definedName>
    <definedName name="_xlnm.Print_Area" localSheetId="3">北帯福第１号!$A$1:$K$36</definedName>
    <definedName name="_xlnm.Print_Area" localSheetId="14">北帯福第２０号!$A$1:$K$36</definedName>
    <definedName name="_xlnm.Print_Area" localSheetId="15">北帯福第２１号!$A$1:$K$36</definedName>
    <definedName name="_xlnm.Print_Area" localSheetId="16">北帯福第２４号!$A$1:$K$36</definedName>
    <definedName name="_xlnm.Print_Area" localSheetId="17">北帯福第２５号!$A$1:$K$36</definedName>
    <definedName name="_xlnm.Print_Area" localSheetId="18">北帯福第２８号!$A$1:$K$36</definedName>
    <definedName name="_xlnm.Print_Area" localSheetId="19">北帯福第３０号!$A$1:$K$36</definedName>
    <definedName name="_xlnm.Print_Area" localSheetId="20">北帯福第３２号!$A$1:$K$36</definedName>
    <definedName name="_xlnm.Print_Area" localSheetId="21">北帯福第３５号!$A$1:$K$36</definedName>
    <definedName name="_xlnm.Print_Area" localSheetId="22">北帯福第３６号!$A$1:$K$36</definedName>
    <definedName name="_xlnm.Print_Area" localSheetId="23">北帯福第３７号!$A$1:$K$36</definedName>
    <definedName name="_xlnm.Print_Area" localSheetId="24">北帯福第３８号!$A$1:$K$36</definedName>
    <definedName name="_xlnm.Print_Area" localSheetId="25">北帯福第３９号!$A$1:$K$36</definedName>
    <definedName name="_xlnm.Print_Area" localSheetId="4">北帯福第３号!$A$1:$K$36</definedName>
    <definedName name="_xlnm.Print_Area" localSheetId="26">北帯福第４１号!$A$1:$K$36</definedName>
    <definedName name="_xlnm.Print_Area" localSheetId="27">北帯福第４２号!$A$1:$K$36</definedName>
    <definedName name="_xlnm.Print_Area" localSheetId="28">北帯福第４３号!$A$1:$K$36</definedName>
    <definedName name="_xlnm.Print_Area" localSheetId="29">'北帯福第４５号 '!$A$1:$K$36</definedName>
    <definedName name="_xlnm.Print_Area" localSheetId="5">北帯福第４号!$A$1:$K$36</definedName>
    <definedName name="_xlnm.Print_Area" localSheetId="6">北帯福第９号!$A$1:$K$36</definedName>
    <definedName name="_xlnm.Print_Area" localSheetId="1">様式!$A$1:$K$36</definedName>
    <definedName name="_xlnm.Print_Area" localSheetId="2">旅客の範囲!$A$1:$L$16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89" l="1"/>
  <c r="K37" i="92"/>
  <c r="I23" i="96"/>
  <c r="AG17" i="79"/>
  <c r="AF15" i="79"/>
  <c r="AG12" i="79"/>
  <c r="AF12" i="79"/>
  <c r="AF23" i="79"/>
  <c r="D15" i="86"/>
  <c r="D4" i="86"/>
  <c r="D15" i="108"/>
  <c r="F12" i="99"/>
  <c r="D4" i="99"/>
  <c r="F23" i="108" l="1"/>
  <c r="K33" i="221" l="1"/>
  <c r="K32" i="221"/>
  <c r="K30" i="221"/>
  <c r="K29" i="221"/>
  <c r="K27" i="221"/>
  <c r="K26" i="221"/>
  <c r="I24" i="221"/>
  <c r="I36" i="221" s="1"/>
  <c r="H24" i="221"/>
  <c r="H36" i="221" s="1"/>
  <c r="G24" i="221"/>
  <c r="G36" i="221" s="1"/>
  <c r="F24" i="221"/>
  <c r="F36" i="221" s="1"/>
  <c r="E24" i="221"/>
  <c r="J23" i="221"/>
  <c r="J35" i="221" s="1"/>
  <c r="I23" i="221"/>
  <c r="I35" i="221" s="1"/>
  <c r="H23" i="221"/>
  <c r="H35" i="221" s="1"/>
  <c r="G23" i="221"/>
  <c r="G35" i="221" s="1"/>
  <c r="F23" i="221"/>
  <c r="F35" i="221" s="1"/>
  <c r="E23" i="221"/>
  <c r="E35" i="221" s="1"/>
  <c r="D15" i="221"/>
  <c r="D14" i="221"/>
  <c r="F13" i="221"/>
  <c r="D13" i="221"/>
  <c r="C25" i="221" s="1"/>
  <c r="F12" i="221"/>
  <c r="D12" i="221"/>
  <c r="C22" i="221" s="1"/>
  <c r="D8" i="221"/>
  <c r="D7" i="221"/>
  <c r="D6" i="221"/>
  <c r="D5" i="221"/>
  <c r="D3" i="221"/>
  <c r="K24" i="221" l="1"/>
  <c r="K35" i="221"/>
  <c r="K23" i="221"/>
  <c r="E36" i="221"/>
  <c r="K36" i="221" s="1"/>
  <c r="D7" i="100"/>
  <c r="D8" i="219" l="1"/>
  <c r="C28" i="94" l="1"/>
  <c r="C28" i="87"/>
  <c r="K36" i="92"/>
  <c r="K39" i="92"/>
  <c r="K40" i="92"/>
  <c r="F43" i="92"/>
  <c r="G43" i="92"/>
  <c r="H43" i="92"/>
  <c r="I43" i="92"/>
  <c r="J43" i="92"/>
  <c r="E43" i="92"/>
  <c r="F42" i="92"/>
  <c r="G42" i="92"/>
  <c r="H42" i="92"/>
  <c r="I42" i="92"/>
  <c r="J42" i="92"/>
  <c r="E42" i="92"/>
  <c r="K33" i="219" l="1"/>
  <c r="K32" i="219"/>
  <c r="K30" i="219"/>
  <c r="K29" i="219"/>
  <c r="K27" i="219"/>
  <c r="K26" i="219"/>
  <c r="I24" i="219"/>
  <c r="I36" i="219" s="1"/>
  <c r="H24" i="219"/>
  <c r="H36" i="219" s="1"/>
  <c r="G24" i="219"/>
  <c r="G36" i="219" s="1"/>
  <c r="F24" i="219"/>
  <c r="F36" i="219" s="1"/>
  <c r="E24" i="219"/>
  <c r="J23" i="219"/>
  <c r="J35" i="219" s="1"/>
  <c r="I23" i="219"/>
  <c r="I35" i="219" s="1"/>
  <c r="H23" i="219"/>
  <c r="H35" i="219" s="1"/>
  <c r="G23" i="219"/>
  <c r="G35" i="219" s="1"/>
  <c r="F23" i="219"/>
  <c r="F35" i="219" s="1"/>
  <c r="E23" i="219"/>
  <c r="E35" i="219" s="1"/>
  <c r="D15" i="219"/>
  <c r="D14" i="219"/>
  <c r="F13" i="219"/>
  <c r="D13" i="219"/>
  <c r="C25" i="219" s="1"/>
  <c r="F12" i="219"/>
  <c r="D12" i="219"/>
  <c r="C22" i="219" s="1"/>
  <c r="D7" i="219"/>
  <c r="D6" i="219"/>
  <c r="D5" i="219"/>
  <c r="D4" i="219"/>
  <c r="D3" i="219"/>
  <c r="K33" i="216"/>
  <c r="K32" i="216"/>
  <c r="K30" i="216"/>
  <c r="K29" i="216"/>
  <c r="K27" i="216"/>
  <c r="K26" i="216"/>
  <c r="I24" i="216"/>
  <c r="I36" i="216" s="1"/>
  <c r="H24" i="216"/>
  <c r="H36" i="216" s="1"/>
  <c r="G24" i="216"/>
  <c r="G36" i="216" s="1"/>
  <c r="F24" i="216"/>
  <c r="F36" i="216" s="1"/>
  <c r="E24" i="216"/>
  <c r="J23" i="216"/>
  <c r="J35" i="216" s="1"/>
  <c r="I23" i="216"/>
  <c r="I35" i="216" s="1"/>
  <c r="H23" i="216"/>
  <c r="H35" i="216" s="1"/>
  <c r="G23" i="216"/>
  <c r="G35" i="216" s="1"/>
  <c r="F23" i="216"/>
  <c r="F35" i="216" s="1"/>
  <c r="E23" i="216"/>
  <c r="E35" i="216" s="1"/>
  <c r="D15" i="216"/>
  <c r="D14" i="216"/>
  <c r="F13" i="216"/>
  <c r="D13" i="216"/>
  <c r="C25" i="216" s="1"/>
  <c r="F12" i="216"/>
  <c r="D12" i="216"/>
  <c r="C22" i="216" s="1"/>
  <c r="D8" i="216"/>
  <c r="D7" i="216"/>
  <c r="D6" i="216"/>
  <c r="D5" i="216"/>
  <c r="D4" i="216"/>
  <c r="D3" i="216"/>
  <c r="D3" i="108"/>
  <c r="AF26" i="79"/>
  <c r="AG26" i="79"/>
  <c r="K24" i="219" l="1"/>
  <c r="K35" i="219"/>
  <c r="K23" i="219"/>
  <c r="E36" i="219"/>
  <c r="K36" i="219" s="1"/>
  <c r="K24" i="216"/>
  <c r="K35" i="216"/>
  <c r="K23" i="216"/>
  <c r="E36" i="216"/>
  <c r="K36" i="216" s="1"/>
  <c r="D3" i="82"/>
  <c r="AG15" i="79" l="1"/>
  <c r="AF16" i="79"/>
  <c r="AG16" i="79"/>
  <c r="AF17" i="79"/>
  <c r="AF18" i="79"/>
  <c r="AG18" i="79"/>
  <c r="AF19" i="79"/>
  <c r="AG19" i="79"/>
  <c r="AF20" i="79"/>
  <c r="AG20" i="79"/>
  <c r="AF21" i="79"/>
  <c r="AG21" i="79"/>
  <c r="AF22" i="79"/>
  <c r="AG22" i="79"/>
  <c r="AG23" i="79"/>
  <c r="AF24" i="79"/>
  <c r="AG24" i="79"/>
  <c r="AF25" i="79"/>
  <c r="AG25" i="79"/>
  <c r="AF27" i="79"/>
  <c r="AG27" i="79"/>
  <c r="AF28" i="79"/>
  <c r="AG28" i="79"/>
  <c r="AF29" i="79"/>
  <c r="AG29" i="79"/>
  <c r="AF30" i="79"/>
  <c r="AG30" i="79"/>
  <c r="AF31" i="79"/>
  <c r="AG31" i="79"/>
  <c r="AF32" i="79"/>
  <c r="AG32" i="79"/>
  <c r="AF33" i="79"/>
  <c r="AG33" i="79"/>
  <c r="AF34" i="79"/>
  <c r="AG34" i="79"/>
  <c r="AF35" i="79"/>
  <c r="AG35" i="79"/>
  <c r="AF36" i="79"/>
  <c r="AG36" i="79"/>
  <c r="AF37" i="79"/>
  <c r="AG37" i="79"/>
  <c r="AF38" i="79"/>
  <c r="AG38" i="79"/>
  <c r="AF39" i="79"/>
  <c r="AG39" i="79"/>
  <c r="AF40" i="79"/>
  <c r="AG40" i="79"/>
  <c r="AF41" i="79"/>
  <c r="AG41" i="79"/>
  <c r="AF42" i="79"/>
  <c r="AG42" i="79"/>
  <c r="AF43" i="79"/>
  <c r="AG43" i="79"/>
  <c r="AF44" i="79"/>
  <c r="AG44" i="79"/>
  <c r="AF45" i="79"/>
  <c r="AG45" i="79"/>
  <c r="AF46" i="79"/>
  <c r="AG46" i="79"/>
  <c r="AF47" i="79"/>
  <c r="AG47" i="79"/>
  <c r="AF48" i="79"/>
  <c r="AG48" i="79"/>
  <c r="AF49" i="79"/>
  <c r="AG49" i="79"/>
  <c r="AF50" i="79"/>
  <c r="AG50" i="79"/>
  <c r="AF51" i="79"/>
  <c r="AG51" i="79"/>
  <c r="AF52" i="79"/>
  <c r="AG52" i="79"/>
  <c r="AF53" i="79"/>
  <c r="AG53" i="79"/>
  <c r="AF54" i="79"/>
  <c r="AG54" i="79"/>
  <c r="AF55" i="79"/>
  <c r="AG55" i="79"/>
  <c r="AF56" i="79"/>
  <c r="AG56" i="79"/>
  <c r="AF57" i="79"/>
  <c r="AG57" i="79"/>
  <c r="AF58" i="79"/>
  <c r="AG58" i="79"/>
  <c r="AF59" i="79"/>
  <c r="AG59" i="79"/>
  <c r="AF60" i="79"/>
  <c r="AG60" i="79"/>
  <c r="AF61" i="79"/>
  <c r="AG61" i="79"/>
  <c r="AF62" i="79"/>
  <c r="AG62" i="79"/>
  <c r="AF63" i="79"/>
  <c r="AG63" i="79"/>
  <c r="AF64" i="79"/>
  <c r="AG64" i="79"/>
  <c r="AF65" i="79"/>
  <c r="AG65" i="79"/>
  <c r="AF66" i="79"/>
  <c r="AG66" i="79"/>
  <c r="AF67" i="79"/>
  <c r="AG67" i="79"/>
  <c r="AF68" i="79"/>
  <c r="AG68" i="79"/>
  <c r="AF69" i="79"/>
  <c r="AG69" i="79"/>
  <c r="AF70" i="79"/>
  <c r="AG70" i="79"/>
  <c r="AF71" i="79"/>
  <c r="AG71" i="79"/>
  <c r="AF72" i="79"/>
  <c r="AG72" i="79"/>
  <c r="AF73" i="79"/>
  <c r="AG73" i="79"/>
  <c r="AF74" i="79"/>
  <c r="AG74" i="79"/>
  <c r="AF75" i="79"/>
  <c r="AG75" i="79"/>
  <c r="AF76" i="79"/>
  <c r="AG76" i="79"/>
  <c r="AF77" i="79"/>
  <c r="AG77" i="79"/>
  <c r="AF78" i="79"/>
  <c r="AG78" i="79"/>
  <c r="AF79" i="79"/>
  <c r="AG79" i="79"/>
  <c r="AF80" i="79"/>
  <c r="AG80" i="79"/>
  <c r="AF81" i="79"/>
  <c r="AG81" i="79"/>
  <c r="AF82" i="79"/>
  <c r="AG82" i="79"/>
  <c r="AF83" i="79"/>
  <c r="AG83" i="79"/>
  <c r="AF84" i="79"/>
  <c r="AG84" i="79"/>
  <c r="AF85" i="79"/>
  <c r="AG85" i="79"/>
  <c r="AF86" i="79"/>
  <c r="AG86" i="79"/>
  <c r="AF87" i="79"/>
  <c r="AG87" i="79"/>
  <c r="AF88" i="79"/>
  <c r="AG88" i="79"/>
  <c r="AF89" i="79"/>
  <c r="AG89" i="79"/>
  <c r="AF90" i="79"/>
  <c r="AG90" i="79"/>
  <c r="AF91" i="79"/>
  <c r="AG91" i="79"/>
  <c r="AF92" i="79"/>
  <c r="AG92" i="79"/>
  <c r="AF93" i="79"/>
  <c r="AG93" i="79"/>
  <c r="AF94" i="79"/>
  <c r="AG94" i="79"/>
  <c r="AF95" i="79"/>
  <c r="AG95" i="79"/>
  <c r="AF96" i="79"/>
  <c r="AG96" i="79"/>
  <c r="AF97" i="79"/>
  <c r="AG97" i="79"/>
  <c r="AF98" i="79"/>
  <c r="AG98" i="79"/>
  <c r="AF99" i="79"/>
  <c r="AG99" i="79"/>
  <c r="AF100" i="79"/>
  <c r="AG100" i="79"/>
  <c r="AF101" i="79"/>
  <c r="AG101" i="79"/>
  <c r="AF102" i="79"/>
  <c r="AG102" i="79"/>
  <c r="AF103" i="79"/>
  <c r="AG103" i="79"/>
  <c r="AF104" i="79"/>
  <c r="AG104" i="79"/>
  <c r="AF105" i="79"/>
  <c r="AG105" i="79"/>
  <c r="AF106" i="79"/>
  <c r="AG106" i="79"/>
  <c r="AF107" i="79"/>
  <c r="AG107" i="79"/>
  <c r="AF108" i="79"/>
  <c r="AG108" i="79"/>
  <c r="AF109" i="79"/>
  <c r="AG109" i="79"/>
  <c r="AF110" i="79"/>
  <c r="AG110" i="79"/>
  <c r="AF111" i="79"/>
  <c r="AG111" i="79"/>
  <c r="AF112" i="79"/>
  <c r="AG112" i="79"/>
  <c r="AF113" i="79"/>
  <c r="AG113" i="79"/>
  <c r="AF114" i="79"/>
  <c r="AG114" i="79"/>
  <c r="AF115" i="79"/>
  <c r="AG115" i="79"/>
  <c r="AF116" i="79"/>
  <c r="AG116" i="79"/>
  <c r="AF117" i="79"/>
  <c r="AG117" i="79"/>
  <c r="AF118" i="79"/>
  <c r="AG118" i="79"/>
  <c r="AF119" i="79"/>
  <c r="AG119" i="79"/>
  <c r="AF120" i="79"/>
  <c r="AG120" i="79"/>
  <c r="AF121" i="79"/>
  <c r="AG121" i="79"/>
  <c r="AF122" i="79"/>
  <c r="AG122" i="79"/>
  <c r="AF123" i="79"/>
  <c r="AG123" i="79"/>
  <c r="AF124" i="79"/>
  <c r="AG124" i="79"/>
  <c r="AF125" i="79"/>
  <c r="AG125" i="79"/>
  <c r="AF126" i="79"/>
  <c r="AG126" i="79"/>
  <c r="AF127" i="79"/>
  <c r="AG127" i="79"/>
  <c r="AF128" i="79"/>
  <c r="AG128" i="79"/>
  <c r="AF129" i="79"/>
  <c r="AG129" i="79"/>
  <c r="AF130" i="79"/>
  <c r="AG130" i="79"/>
  <c r="AF131" i="79"/>
  <c r="AG131" i="79"/>
  <c r="AG14" i="79"/>
  <c r="AF14" i="79"/>
  <c r="AF5" i="79"/>
  <c r="AG5" i="79"/>
  <c r="AF6" i="79"/>
  <c r="AG6" i="79"/>
  <c r="AF7" i="79"/>
  <c r="AG7" i="79"/>
  <c r="AF8" i="79"/>
  <c r="AG8" i="79"/>
  <c r="AF9" i="79"/>
  <c r="AG9" i="79"/>
  <c r="AF10" i="79"/>
  <c r="AG10" i="79"/>
  <c r="AF11" i="79"/>
  <c r="AG11" i="79"/>
  <c r="AF4" i="79"/>
  <c r="AG4" i="79"/>
  <c r="AF3" i="79"/>
  <c r="AG3" i="79"/>
  <c r="AG2" i="79"/>
  <c r="AF2" i="79"/>
  <c r="D3" i="81" l="1"/>
  <c r="K33" i="109" l="1"/>
  <c r="K32" i="109"/>
  <c r="K30" i="109"/>
  <c r="K29" i="109"/>
  <c r="K27" i="109"/>
  <c r="K26" i="109"/>
  <c r="I24" i="109"/>
  <c r="I36" i="109" s="1"/>
  <c r="H24" i="109"/>
  <c r="H36" i="109" s="1"/>
  <c r="G24" i="109"/>
  <c r="G36" i="109" s="1"/>
  <c r="F24" i="109"/>
  <c r="F36" i="109" s="1"/>
  <c r="E24" i="109"/>
  <c r="J23" i="109"/>
  <c r="J35" i="109" s="1"/>
  <c r="I23" i="109"/>
  <c r="I35" i="109" s="1"/>
  <c r="H23" i="109"/>
  <c r="H35" i="109" s="1"/>
  <c r="G23" i="109"/>
  <c r="G35" i="109" s="1"/>
  <c r="F23" i="109"/>
  <c r="F35" i="109" s="1"/>
  <c r="E23" i="109"/>
  <c r="E35" i="109" s="1"/>
  <c r="D15" i="109"/>
  <c r="D14" i="109"/>
  <c r="F13" i="109"/>
  <c r="D13" i="109"/>
  <c r="C25" i="109" s="1"/>
  <c r="F12" i="109"/>
  <c r="D12" i="109"/>
  <c r="C22" i="109" s="1"/>
  <c r="D8" i="109"/>
  <c r="D7" i="109"/>
  <c r="D6" i="109"/>
  <c r="D5" i="109"/>
  <c r="D4" i="109"/>
  <c r="D3" i="109"/>
  <c r="K33" i="108"/>
  <c r="K32" i="108"/>
  <c r="K30" i="108"/>
  <c r="K29" i="108"/>
  <c r="K27" i="108"/>
  <c r="K26" i="108"/>
  <c r="I24" i="108"/>
  <c r="I36" i="108" s="1"/>
  <c r="H24" i="108"/>
  <c r="H36" i="108" s="1"/>
  <c r="G24" i="108"/>
  <c r="G36" i="108" s="1"/>
  <c r="F24" i="108"/>
  <c r="F36" i="108" s="1"/>
  <c r="E24" i="108"/>
  <c r="J23" i="108"/>
  <c r="J35" i="108" s="1"/>
  <c r="I23" i="108"/>
  <c r="I35" i="108" s="1"/>
  <c r="H23" i="108"/>
  <c r="H35" i="108" s="1"/>
  <c r="G23" i="108"/>
  <c r="G35" i="108" s="1"/>
  <c r="F35" i="108"/>
  <c r="E23" i="108"/>
  <c r="E35" i="108" s="1"/>
  <c r="D14" i="108"/>
  <c r="F13" i="108"/>
  <c r="D13" i="108"/>
  <c r="C25" i="108" s="1"/>
  <c r="F12" i="108"/>
  <c r="D12" i="108"/>
  <c r="C22" i="108" s="1"/>
  <c r="D8" i="108"/>
  <c r="D7" i="108"/>
  <c r="D6" i="108"/>
  <c r="D5" i="108"/>
  <c r="D4" i="108"/>
  <c r="J23" i="81"/>
  <c r="I24" i="81"/>
  <c r="I23" i="81"/>
  <c r="H24" i="81"/>
  <c r="H23" i="81"/>
  <c r="G24" i="81"/>
  <c r="G23" i="81"/>
  <c r="F24" i="81"/>
  <c r="F23" i="81"/>
  <c r="E24" i="81"/>
  <c r="E23" i="81"/>
  <c r="D15" i="81"/>
  <c r="D14" i="81"/>
  <c r="F13" i="81"/>
  <c r="F12" i="81"/>
  <c r="D13" i="81"/>
  <c r="D12" i="81"/>
  <c r="D8" i="81"/>
  <c r="D7" i="81"/>
  <c r="D6" i="81"/>
  <c r="D5" i="81"/>
  <c r="D4" i="81"/>
  <c r="K33" i="104"/>
  <c r="K32" i="104"/>
  <c r="K30" i="104"/>
  <c r="K29" i="104"/>
  <c r="K27" i="104"/>
  <c r="K26" i="104"/>
  <c r="I24" i="104"/>
  <c r="I36" i="104" s="1"/>
  <c r="H24" i="104"/>
  <c r="H36" i="104" s="1"/>
  <c r="G24" i="104"/>
  <c r="G36" i="104" s="1"/>
  <c r="F24" i="104"/>
  <c r="F36" i="104" s="1"/>
  <c r="E24" i="104"/>
  <c r="J23" i="104"/>
  <c r="J35" i="104" s="1"/>
  <c r="I23" i="104"/>
  <c r="I35" i="104" s="1"/>
  <c r="H23" i="104"/>
  <c r="H35" i="104" s="1"/>
  <c r="G23" i="104"/>
  <c r="G35" i="104" s="1"/>
  <c r="F23" i="104"/>
  <c r="F35" i="104" s="1"/>
  <c r="E23" i="104"/>
  <c r="E35" i="104" s="1"/>
  <c r="D15" i="104"/>
  <c r="D14" i="104"/>
  <c r="F13" i="104"/>
  <c r="D13" i="104"/>
  <c r="C25" i="104" s="1"/>
  <c r="F12" i="104"/>
  <c r="D12" i="104"/>
  <c r="C22" i="104" s="1"/>
  <c r="D8" i="104"/>
  <c r="D7" i="104"/>
  <c r="D6" i="104"/>
  <c r="D5" i="104"/>
  <c r="D4" i="104"/>
  <c r="D3" i="104"/>
  <c r="K33" i="103"/>
  <c r="K32" i="103"/>
  <c r="K30" i="103"/>
  <c r="K29" i="103"/>
  <c r="K27" i="103"/>
  <c r="K26" i="103"/>
  <c r="I24" i="103"/>
  <c r="I36" i="103" s="1"/>
  <c r="H24" i="103"/>
  <c r="H36" i="103" s="1"/>
  <c r="G24" i="103"/>
  <c r="G36" i="103" s="1"/>
  <c r="F24" i="103"/>
  <c r="F36" i="103" s="1"/>
  <c r="E24" i="103"/>
  <c r="J23" i="103"/>
  <c r="J35" i="103" s="1"/>
  <c r="I23" i="103"/>
  <c r="I35" i="103" s="1"/>
  <c r="H23" i="103"/>
  <c r="H35" i="103" s="1"/>
  <c r="G23" i="103"/>
  <c r="G35" i="103" s="1"/>
  <c r="F23" i="103"/>
  <c r="F35" i="103" s="1"/>
  <c r="E23" i="103"/>
  <c r="E35" i="103" s="1"/>
  <c r="D15" i="103"/>
  <c r="D14" i="103"/>
  <c r="F13" i="103"/>
  <c r="D13" i="103"/>
  <c r="C25" i="103" s="1"/>
  <c r="F12" i="103"/>
  <c r="D12" i="103"/>
  <c r="C22" i="103" s="1"/>
  <c r="D8" i="103"/>
  <c r="D7" i="103"/>
  <c r="D6" i="103"/>
  <c r="D5" i="103"/>
  <c r="D4" i="103"/>
  <c r="D3" i="103"/>
  <c r="K33" i="102"/>
  <c r="K32" i="102"/>
  <c r="K30" i="102"/>
  <c r="K29" i="102"/>
  <c r="K27" i="102"/>
  <c r="K26" i="102"/>
  <c r="I24" i="102"/>
  <c r="I36" i="102" s="1"/>
  <c r="H24" i="102"/>
  <c r="H36" i="102" s="1"/>
  <c r="G24" i="102"/>
  <c r="G36" i="102" s="1"/>
  <c r="F24" i="102"/>
  <c r="F36" i="102" s="1"/>
  <c r="E24" i="102"/>
  <c r="J23" i="102"/>
  <c r="J35" i="102" s="1"/>
  <c r="I23" i="102"/>
  <c r="I35" i="102" s="1"/>
  <c r="H23" i="102"/>
  <c r="H35" i="102" s="1"/>
  <c r="G23" i="102"/>
  <c r="G35" i="102" s="1"/>
  <c r="F23" i="102"/>
  <c r="F35" i="102" s="1"/>
  <c r="E23" i="102"/>
  <c r="E35" i="102" s="1"/>
  <c r="D15" i="102"/>
  <c r="D14" i="102"/>
  <c r="F13" i="102"/>
  <c r="D13" i="102"/>
  <c r="C25" i="102" s="1"/>
  <c r="F12" i="102"/>
  <c r="D12" i="102"/>
  <c r="C22" i="102" s="1"/>
  <c r="D8" i="102"/>
  <c r="D7" i="102"/>
  <c r="D6" i="102"/>
  <c r="D5" i="102"/>
  <c r="D4" i="102"/>
  <c r="D3" i="102"/>
  <c r="K33" i="101"/>
  <c r="K32" i="101"/>
  <c r="K30" i="101"/>
  <c r="K29" i="101"/>
  <c r="K27" i="101"/>
  <c r="K26" i="101"/>
  <c r="I36" i="101"/>
  <c r="H36" i="101"/>
  <c r="G36" i="101"/>
  <c r="F36" i="101"/>
  <c r="J35" i="101"/>
  <c r="I35" i="101"/>
  <c r="H35" i="101"/>
  <c r="G35" i="101"/>
  <c r="E35" i="101"/>
  <c r="D15" i="101"/>
  <c r="D14" i="101"/>
  <c r="F13" i="101"/>
  <c r="D13" i="101"/>
  <c r="C25" i="101" s="1"/>
  <c r="F12" i="101"/>
  <c r="D12" i="101"/>
  <c r="C22" i="101" s="1"/>
  <c r="D8" i="101"/>
  <c r="D7" i="101"/>
  <c r="D6" i="101"/>
  <c r="D5" i="101"/>
  <c r="D4" i="101"/>
  <c r="D3" i="101"/>
  <c r="K33" i="100"/>
  <c r="K32" i="100"/>
  <c r="K30" i="100"/>
  <c r="K29" i="100"/>
  <c r="K27" i="100"/>
  <c r="K26" i="100"/>
  <c r="I24" i="100"/>
  <c r="I36" i="100" s="1"/>
  <c r="H24" i="100"/>
  <c r="H36" i="100" s="1"/>
  <c r="G24" i="100"/>
  <c r="G36" i="100" s="1"/>
  <c r="F24" i="100"/>
  <c r="F36" i="100" s="1"/>
  <c r="E24" i="100"/>
  <c r="J23" i="100"/>
  <c r="J35" i="100" s="1"/>
  <c r="I23" i="100"/>
  <c r="I35" i="100" s="1"/>
  <c r="H23" i="100"/>
  <c r="H35" i="100" s="1"/>
  <c r="G23" i="100"/>
  <c r="G35" i="100" s="1"/>
  <c r="F23" i="100"/>
  <c r="F35" i="100" s="1"/>
  <c r="E23" i="100"/>
  <c r="E35" i="100" s="1"/>
  <c r="D15" i="100"/>
  <c r="D14" i="100"/>
  <c r="F13" i="100"/>
  <c r="D13" i="100"/>
  <c r="C25" i="100" s="1"/>
  <c r="F12" i="100"/>
  <c r="D12" i="100"/>
  <c r="C22" i="100" s="1"/>
  <c r="D8" i="100"/>
  <c r="D6" i="100"/>
  <c r="D5" i="100"/>
  <c r="D4" i="100"/>
  <c r="D3" i="100"/>
  <c r="K33" i="99"/>
  <c r="K32" i="99"/>
  <c r="K30" i="99"/>
  <c r="K29" i="99"/>
  <c r="K27" i="99"/>
  <c r="K26" i="99"/>
  <c r="I24" i="99"/>
  <c r="I36" i="99" s="1"/>
  <c r="H24" i="99"/>
  <c r="H36" i="99" s="1"/>
  <c r="G24" i="99"/>
  <c r="G36" i="99" s="1"/>
  <c r="F24" i="99"/>
  <c r="F36" i="99" s="1"/>
  <c r="E24" i="99"/>
  <c r="J23" i="99"/>
  <c r="J35" i="99" s="1"/>
  <c r="I23" i="99"/>
  <c r="I35" i="99" s="1"/>
  <c r="H23" i="99"/>
  <c r="H35" i="99" s="1"/>
  <c r="G23" i="99"/>
  <c r="G35" i="99" s="1"/>
  <c r="F23" i="99"/>
  <c r="F35" i="99" s="1"/>
  <c r="E23" i="99"/>
  <c r="E35" i="99" s="1"/>
  <c r="D15" i="99"/>
  <c r="D14" i="99"/>
  <c r="F13" i="99"/>
  <c r="D13" i="99"/>
  <c r="C25" i="99" s="1"/>
  <c r="D12" i="99"/>
  <c r="C22" i="99" s="1"/>
  <c r="D8" i="99"/>
  <c r="D7" i="99"/>
  <c r="D6" i="99"/>
  <c r="D5" i="99"/>
  <c r="D3" i="99"/>
  <c r="K24" i="102" l="1"/>
  <c r="K24" i="100"/>
  <c r="K24" i="104"/>
  <c r="K24" i="101"/>
  <c r="K24" i="103"/>
  <c r="K24" i="109"/>
  <c r="K35" i="109"/>
  <c r="K23" i="109"/>
  <c r="E36" i="109"/>
  <c r="K36" i="109" s="1"/>
  <c r="K24" i="108"/>
  <c r="K35" i="108"/>
  <c r="K23" i="108"/>
  <c r="E36" i="108"/>
  <c r="K36" i="108" s="1"/>
  <c r="K35" i="104"/>
  <c r="K23" i="104"/>
  <c r="E36" i="104"/>
  <c r="K36" i="104" s="1"/>
  <c r="K35" i="103"/>
  <c r="K23" i="103"/>
  <c r="E36" i="103"/>
  <c r="K36" i="103" s="1"/>
  <c r="K35" i="102"/>
  <c r="K23" i="102"/>
  <c r="E36" i="102"/>
  <c r="K36" i="102" s="1"/>
  <c r="K23" i="101"/>
  <c r="F35" i="101"/>
  <c r="K35" i="101" s="1"/>
  <c r="E36" i="101"/>
  <c r="K36" i="101" s="1"/>
  <c r="K35" i="100"/>
  <c r="K23" i="100"/>
  <c r="E36" i="100"/>
  <c r="K36" i="100" s="1"/>
  <c r="K24" i="99"/>
  <c r="K35" i="99"/>
  <c r="K23" i="99"/>
  <c r="E36" i="99"/>
  <c r="K36" i="99" s="1"/>
  <c r="K33" i="97"/>
  <c r="K32" i="97"/>
  <c r="K30" i="97"/>
  <c r="K29" i="97"/>
  <c r="K27" i="97"/>
  <c r="K26" i="97"/>
  <c r="I24" i="97"/>
  <c r="I36" i="97" s="1"/>
  <c r="H24" i="97"/>
  <c r="H36" i="97" s="1"/>
  <c r="G24" i="97"/>
  <c r="G36" i="97" s="1"/>
  <c r="F24" i="97"/>
  <c r="F36" i="97" s="1"/>
  <c r="E24" i="97"/>
  <c r="J23" i="97"/>
  <c r="J35" i="97" s="1"/>
  <c r="I23" i="97"/>
  <c r="I35" i="97" s="1"/>
  <c r="H23" i="97"/>
  <c r="H35" i="97" s="1"/>
  <c r="G23" i="97"/>
  <c r="G35" i="97" s="1"/>
  <c r="F23" i="97"/>
  <c r="F35" i="97" s="1"/>
  <c r="E23" i="97"/>
  <c r="E35" i="97" s="1"/>
  <c r="D15" i="97"/>
  <c r="D14" i="97"/>
  <c r="F13" i="97"/>
  <c r="D13" i="97"/>
  <c r="C25" i="97" s="1"/>
  <c r="F12" i="97"/>
  <c r="D12" i="97"/>
  <c r="C22" i="97" s="1"/>
  <c r="D8" i="97"/>
  <c r="D7" i="97"/>
  <c r="D6" i="97"/>
  <c r="D5" i="97"/>
  <c r="D4" i="97"/>
  <c r="D3" i="97"/>
  <c r="K33" i="96"/>
  <c r="K32" i="96"/>
  <c r="K30" i="96"/>
  <c r="K29" i="96"/>
  <c r="K27" i="96"/>
  <c r="K26" i="96"/>
  <c r="I24" i="96"/>
  <c r="I36" i="96" s="1"/>
  <c r="H24" i="96"/>
  <c r="H36" i="96" s="1"/>
  <c r="G24" i="96"/>
  <c r="G36" i="96" s="1"/>
  <c r="F24" i="96"/>
  <c r="F36" i="96" s="1"/>
  <c r="E24" i="96"/>
  <c r="J23" i="96"/>
  <c r="J35" i="96" s="1"/>
  <c r="I35" i="96"/>
  <c r="H23" i="96"/>
  <c r="H35" i="96" s="1"/>
  <c r="G23" i="96"/>
  <c r="G35" i="96" s="1"/>
  <c r="F23" i="96"/>
  <c r="F35" i="96" s="1"/>
  <c r="E23" i="96"/>
  <c r="E35" i="96" s="1"/>
  <c r="D15" i="96"/>
  <c r="D14" i="96"/>
  <c r="F13" i="96"/>
  <c r="D13" i="96"/>
  <c r="C25" i="96" s="1"/>
  <c r="F12" i="96"/>
  <c r="D12" i="96"/>
  <c r="C22" i="96" s="1"/>
  <c r="D8" i="96"/>
  <c r="D7" i="96"/>
  <c r="D6" i="96"/>
  <c r="D5" i="96"/>
  <c r="D4" i="96"/>
  <c r="D3" i="96"/>
  <c r="K33" i="95"/>
  <c r="K32" i="95"/>
  <c r="K30" i="95"/>
  <c r="K29" i="95"/>
  <c r="K27" i="95"/>
  <c r="K26" i="95"/>
  <c r="I36" i="95"/>
  <c r="H36" i="95"/>
  <c r="G36" i="95"/>
  <c r="F36" i="95"/>
  <c r="J35" i="95"/>
  <c r="I35" i="95"/>
  <c r="H35" i="95"/>
  <c r="G35" i="95"/>
  <c r="F35" i="95"/>
  <c r="E35" i="95"/>
  <c r="D15" i="95"/>
  <c r="D14" i="95"/>
  <c r="F13" i="95"/>
  <c r="D13" i="95"/>
  <c r="C25" i="95" s="1"/>
  <c r="F12" i="95"/>
  <c r="D12" i="95"/>
  <c r="C22" i="95" s="1"/>
  <c r="D8" i="95"/>
  <c r="D7" i="95"/>
  <c r="D6" i="95"/>
  <c r="D5" i="95"/>
  <c r="D4" i="95"/>
  <c r="D3" i="95"/>
  <c r="K33" i="94"/>
  <c r="K32" i="94"/>
  <c r="K30" i="94"/>
  <c r="K29" i="94"/>
  <c r="K27" i="94"/>
  <c r="K26" i="94"/>
  <c r="I36" i="94"/>
  <c r="H36" i="94"/>
  <c r="G36" i="94"/>
  <c r="E36" i="94"/>
  <c r="J35" i="94"/>
  <c r="I35" i="94"/>
  <c r="H35" i="94"/>
  <c r="G35" i="94"/>
  <c r="F35" i="94"/>
  <c r="D15" i="94"/>
  <c r="D14" i="94"/>
  <c r="F13" i="94"/>
  <c r="D13" i="94"/>
  <c r="C25" i="94" s="1"/>
  <c r="F12" i="94"/>
  <c r="D12" i="94"/>
  <c r="C22" i="94" s="1"/>
  <c r="D8" i="94"/>
  <c r="D7" i="94"/>
  <c r="D6" i="94"/>
  <c r="D5" i="94"/>
  <c r="D4" i="94"/>
  <c r="D3" i="94"/>
  <c r="K33" i="93"/>
  <c r="K32" i="93"/>
  <c r="K30" i="93"/>
  <c r="K29" i="93"/>
  <c r="K27" i="93"/>
  <c r="K26" i="93"/>
  <c r="I24" i="93"/>
  <c r="I36" i="93" s="1"/>
  <c r="H24" i="93"/>
  <c r="H36" i="93" s="1"/>
  <c r="G24" i="93"/>
  <c r="G36" i="93" s="1"/>
  <c r="F24" i="93"/>
  <c r="F36" i="93" s="1"/>
  <c r="E24" i="93"/>
  <c r="J23" i="93"/>
  <c r="J35" i="93" s="1"/>
  <c r="I23" i="93"/>
  <c r="I35" i="93" s="1"/>
  <c r="H23" i="93"/>
  <c r="H35" i="93" s="1"/>
  <c r="G23" i="93"/>
  <c r="G35" i="93" s="1"/>
  <c r="F23" i="93"/>
  <c r="F35" i="93" s="1"/>
  <c r="E23" i="93"/>
  <c r="E35" i="93" s="1"/>
  <c r="D15" i="93"/>
  <c r="D14" i="93"/>
  <c r="F13" i="93"/>
  <c r="D13" i="93"/>
  <c r="C25" i="93" s="1"/>
  <c r="F12" i="93"/>
  <c r="D12" i="93"/>
  <c r="C22" i="93" s="1"/>
  <c r="D8" i="93"/>
  <c r="D7" i="93"/>
  <c r="D6" i="93"/>
  <c r="D5" i="93"/>
  <c r="D4" i="93"/>
  <c r="D3" i="93"/>
  <c r="K34" i="92"/>
  <c r="K33" i="92"/>
  <c r="K31" i="92"/>
  <c r="K30" i="92"/>
  <c r="K28" i="92"/>
  <c r="K27" i="92"/>
  <c r="D16" i="92"/>
  <c r="D15" i="92"/>
  <c r="F13" i="92"/>
  <c r="D13" i="92"/>
  <c r="C26" i="92" s="1"/>
  <c r="F12" i="92"/>
  <c r="D12" i="92"/>
  <c r="C23" i="92" s="1"/>
  <c r="D8" i="92"/>
  <c r="D7" i="92"/>
  <c r="D6" i="92"/>
  <c r="D5" i="92"/>
  <c r="D4" i="92"/>
  <c r="D3" i="92"/>
  <c r="K33" i="91"/>
  <c r="K32" i="91"/>
  <c r="K30" i="91"/>
  <c r="K29" i="91"/>
  <c r="K27" i="91"/>
  <c r="K26" i="91"/>
  <c r="I24" i="91"/>
  <c r="I36" i="91" s="1"/>
  <c r="H24" i="91"/>
  <c r="H36" i="91" s="1"/>
  <c r="G24" i="91"/>
  <c r="G36" i="91" s="1"/>
  <c r="F24" i="91"/>
  <c r="F36" i="91" s="1"/>
  <c r="E24" i="91"/>
  <c r="J23" i="91"/>
  <c r="J35" i="91" s="1"/>
  <c r="I23" i="91"/>
  <c r="I35" i="91" s="1"/>
  <c r="H23" i="91"/>
  <c r="H35" i="91" s="1"/>
  <c r="G23" i="91"/>
  <c r="G35" i="91" s="1"/>
  <c r="F23" i="91"/>
  <c r="F35" i="91" s="1"/>
  <c r="E23" i="91"/>
  <c r="E35" i="91" s="1"/>
  <c r="D15" i="91"/>
  <c r="D14" i="91"/>
  <c r="F13" i="91"/>
  <c r="D13" i="91"/>
  <c r="C25" i="91" s="1"/>
  <c r="F12" i="91"/>
  <c r="D12" i="91"/>
  <c r="C22" i="91" s="1"/>
  <c r="D8" i="91"/>
  <c r="D7" i="91"/>
  <c r="D6" i="91"/>
  <c r="D5" i="91"/>
  <c r="D4" i="91"/>
  <c r="D3" i="91"/>
  <c r="K33" i="90"/>
  <c r="K32" i="90"/>
  <c r="K30" i="90"/>
  <c r="K29" i="90"/>
  <c r="K27" i="90"/>
  <c r="K26" i="90"/>
  <c r="I24" i="90"/>
  <c r="I36" i="90" s="1"/>
  <c r="H24" i="90"/>
  <c r="H36" i="90" s="1"/>
  <c r="G24" i="90"/>
  <c r="G36" i="90" s="1"/>
  <c r="F24" i="90"/>
  <c r="F36" i="90" s="1"/>
  <c r="E24" i="90"/>
  <c r="J23" i="90"/>
  <c r="J35" i="90" s="1"/>
  <c r="I23" i="90"/>
  <c r="I35" i="90" s="1"/>
  <c r="H23" i="90"/>
  <c r="H35" i="90" s="1"/>
  <c r="G23" i="90"/>
  <c r="G35" i="90" s="1"/>
  <c r="F23" i="90"/>
  <c r="F35" i="90" s="1"/>
  <c r="E23" i="90"/>
  <c r="E35" i="90" s="1"/>
  <c r="D15" i="90"/>
  <c r="D14" i="90"/>
  <c r="F13" i="90"/>
  <c r="D13" i="90"/>
  <c r="C25" i="90" s="1"/>
  <c r="F12" i="90"/>
  <c r="D12" i="90"/>
  <c r="C22" i="90" s="1"/>
  <c r="D8" i="90"/>
  <c r="D7" i="90"/>
  <c r="D6" i="90"/>
  <c r="D5" i="90"/>
  <c r="D4" i="90"/>
  <c r="D3" i="90"/>
  <c r="K24" i="91" l="1"/>
  <c r="K24" i="97"/>
  <c r="K24" i="95"/>
  <c r="K25" i="92"/>
  <c r="K43" i="92" s="1"/>
  <c r="K35" i="97"/>
  <c r="K23" i="97"/>
  <c r="E36" i="97"/>
  <c r="K36" i="97" s="1"/>
  <c r="K24" i="96"/>
  <c r="K35" i="96"/>
  <c r="K23" i="96"/>
  <c r="E36" i="96"/>
  <c r="K36" i="96" s="1"/>
  <c r="K35" i="95"/>
  <c r="K23" i="95"/>
  <c r="E36" i="95"/>
  <c r="K36" i="95" s="1"/>
  <c r="K23" i="94"/>
  <c r="K24" i="94"/>
  <c r="F36" i="94"/>
  <c r="K36" i="94" s="1"/>
  <c r="E35" i="94"/>
  <c r="K35" i="94" s="1"/>
  <c r="K24" i="93"/>
  <c r="K35" i="93"/>
  <c r="K23" i="93"/>
  <c r="E36" i="93"/>
  <c r="K36" i="93" s="1"/>
  <c r="K24" i="92"/>
  <c r="K42" i="92" s="1"/>
  <c r="K35" i="91"/>
  <c r="K23" i="91"/>
  <c r="E36" i="91"/>
  <c r="K36" i="91" s="1"/>
  <c r="K24" i="90"/>
  <c r="K35" i="90"/>
  <c r="K23" i="90"/>
  <c r="E36" i="90"/>
  <c r="K36" i="90" s="1"/>
  <c r="I24" i="89"/>
  <c r="H24" i="89"/>
  <c r="G24" i="89"/>
  <c r="F24" i="89"/>
  <c r="E24" i="89"/>
  <c r="J23" i="89"/>
  <c r="I23" i="89"/>
  <c r="G23" i="89"/>
  <c r="F23" i="89"/>
  <c r="E23" i="89"/>
  <c r="I24" i="88"/>
  <c r="H24" i="88"/>
  <c r="G24" i="88"/>
  <c r="F24" i="88"/>
  <c r="E24" i="88"/>
  <c r="J23" i="88"/>
  <c r="I23" i="88"/>
  <c r="H23" i="88"/>
  <c r="G23" i="88"/>
  <c r="F23" i="88"/>
  <c r="E23" i="88"/>
  <c r="I24" i="86"/>
  <c r="H24" i="86"/>
  <c r="G24" i="86"/>
  <c r="F24" i="86"/>
  <c r="E24" i="86"/>
  <c r="J23" i="86"/>
  <c r="I23" i="86"/>
  <c r="H23" i="86"/>
  <c r="G23" i="86"/>
  <c r="F23" i="86"/>
  <c r="E23" i="86"/>
  <c r="I24" i="85"/>
  <c r="H24" i="85"/>
  <c r="G24" i="85"/>
  <c r="F24" i="85"/>
  <c r="E24" i="85"/>
  <c r="J23" i="85"/>
  <c r="I23" i="85"/>
  <c r="H23" i="85"/>
  <c r="G23" i="85"/>
  <c r="F23" i="85"/>
  <c r="E23" i="85"/>
  <c r="I24" i="84"/>
  <c r="H24" i="84"/>
  <c r="G24" i="84"/>
  <c r="F24" i="84"/>
  <c r="E24" i="84"/>
  <c r="J23" i="84"/>
  <c r="I23" i="84"/>
  <c r="H23" i="84"/>
  <c r="G23" i="84"/>
  <c r="F23" i="84"/>
  <c r="E23" i="84"/>
  <c r="I24" i="83"/>
  <c r="H24" i="83"/>
  <c r="G24" i="83"/>
  <c r="F24" i="83"/>
  <c r="E24" i="83"/>
  <c r="J23" i="83"/>
  <c r="I23" i="83"/>
  <c r="H23" i="83"/>
  <c r="G23" i="83"/>
  <c r="F23" i="83"/>
  <c r="E23" i="83"/>
  <c r="I36" i="89" l="1"/>
  <c r="H36" i="89"/>
  <c r="G36" i="89"/>
  <c r="F36" i="89"/>
  <c r="E36" i="89"/>
  <c r="J35" i="89"/>
  <c r="I35" i="89"/>
  <c r="H35" i="89"/>
  <c r="G35" i="89"/>
  <c r="F35" i="89"/>
  <c r="E35" i="89"/>
  <c r="K33" i="89"/>
  <c r="K32" i="89"/>
  <c r="K30" i="89"/>
  <c r="K29" i="89"/>
  <c r="K27" i="89"/>
  <c r="K26" i="89"/>
  <c r="K24" i="89"/>
  <c r="K23" i="89"/>
  <c r="D15" i="89"/>
  <c r="D14" i="89"/>
  <c r="F13" i="89"/>
  <c r="D13" i="89"/>
  <c r="C25" i="89" s="1"/>
  <c r="F12" i="89"/>
  <c r="D12" i="89"/>
  <c r="C22" i="89" s="1"/>
  <c r="D8" i="89"/>
  <c r="D7" i="89"/>
  <c r="D6" i="89"/>
  <c r="D5" i="89"/>
  <c r="D4" i="89"/>
  <c r="D3" i="89"/>
  <c r="I36" i="88"/>
  <c r="H36" i="88"/>
  <c r="G36" i="88"/>
  <c r="F36" i="88"/>
  <c r="E36" i="88"/>
  <c r="J35" i="88"/>
  <c r="I35" i="88"/>
  <c r="H35" i="88"/>
  <c r="G35" i="88"/>
  <c r="F35" i="88"/>
  <c r="E35" i="88"/>
  <c r="K33" i="88"/>
  <c r="K32" i="88"/>
  <c r="K30" i="88"/>
  <c r="K29" i="88"/>
  <c r="K27" i="88"/>
  <c r="K26" i="88"/>
  <c r="K24" i="88"/>
  <c r="K23" i="88"/>
  <c r="D15" i="88"/>
  <c r="D14" i="88"/>
  <c r="F13" i="88"/>
  <c r="D13" i="88"/>
  <c r="C25" i="88" s="1"/>
  <c r="F12" i="88"/>
  <c r="D12" i="88"/>
  <c r="C22" i="88" s="1"/>
  <c r="D8" i="88"/>
  <c r="D7" i="88"/>
  <c r="D6" i="88"/>
  <c r="D5" i="88"/>
  <c r="D4" i="88"/>
  <c r="D3" i="88"/>
  <c r="I36" i="87"/>
  <c r="H36" i="87"/>
  <c r="G36" i="87"/>
  <c r="F36" i="87"/>
  <c r="E36" i="87"/>
  <c r="J35" i="87"/>
  <c r="I35" i="87"/>
  <c r="H35" i="87"/>
  <c r="G35" i="87"/>
  <c r="F35" i="87"/>
  <c r="E35" i="87"/>
  <c r="K33" i="87"/>
  <c r="K32" i="87"/>
  <c r="K30" i="87"/>
  <c r="K29" i="87"/>
  <c r="K27" i="87"/>
  <c r="K26" i="87"/>
  <c r="K24" i="87"/>
  <c r="K23" i="87"/>
  <c r="D15" i="87"/>
  <c r="D14" i="87"/>
  <c r="F13" i="87"/>
  <c r="D13" i="87"/>
  <c r="C25" i="87" s="1"/>
  <c r="F12" i="87"/>
  <c r="D12" i="87"/>
  <c r="C22" i="87" s="1"/>
  <c r="D8" i="87"/>
  <c r="D7" i="87"/>
  <c r="D6" i="87"/>
  <c r="D5" i="87"/>
  <c r="D4" i="87"/>
  <c r="D3" i="87"/>
  <c r="I36" i="86"/>
  <c r="H36" i="86"/>
  <c r="G36" i="86"/>
  <c r="F36" i="86"/>
  <c r="E36" i="86"/>
  <c r="J35" i="86"/>
  <c r="I35" i="86"/>
  <c r="H35" i="86"/>
  <c r="G35" i="86"/>
  <c r="F35" i="86"/>
  <c r="E35" i="86"/>
  <c r="K33" i="86"/>
  <c r="K32" i="86"/>
  <c r="K30" i="86"/>
  <c r="K29" i="86"/>
  <c r="K27" i="86"/>
  <c r="K26" i="86"/>
  <c r="K24" i="86"/>
  <c r="K23" i="86"/>
  <c r="D14" i="86"/>
  <c r="F13" i="86"/>
  <c r="D13" i="86"/>
  <c r="C25" i="86" s="1"/>
  <c r="F12" i="86"/>
  <c r="D12" i="86"/>
  <c r="C22" i="86" s="1"/>
  <c r="D8" i="86"/>
  <c r="D7" i="86"/>
  <c r="D6" i="86"/>
  <c r="D5" i="86"/>
  <c r="D3" i="86"/>
  <c r="I36" i="85"/>
  <c r="H36" i="85"/>
  <c r="G36" i="85"/>
  <c r="F36" i="85"/>
  <c r="E36" i="85"/>
  <c r="J35" i="85"/>
  <c r="I35" i="85"/>
  <c r="H35" i="85"/>
  <c r="G35" i="85"/>
  <c r="F35" i="85"/>
  <c r="E35" i="85"/>
  <c r="K33" i="85"/>
  <c r="K32" i="85"/>
  <c r="K30" i="85"/>
  <c r="K29" i="85"/>
  <c r="K27" i="85"/>
  <c r="K26" i="85"/>
  <c r="K24" i="85"/>
  <c r="K23" i="85"/>
  <c r="D15" i="85"/>
  <c r="D14" i="85"/>
  <c r="F13" i="85"/>
  <c r="D13" i="85"/>
  <c r="C25" i="85" s="1"/>
  <c r="F12" i="85"/>
  <c r="D12" i="85"/>
  <c r="C22" i="85" s="1"/>
  <c r="D8" i="85"/>
  <c r="D7" i="85"/>
  <c r="D6" i="85"/>
  <c r="D5" i="85"/>
  <c r="D4" i="85"/>
  <c r="D3" i="85"/>
  <c r="D3" i="84"/>
  <c r="I36" i="84"/>
  <c r="H36" i="84"/>
  <c r="G36" i="84"/>
  <c r="F36" i="84"/>
  <c r="E36" i="84"/>
  <c r="J35" i="84"/>
  <c r="I35" i="84"/>
  <c r="H35" i="84"/>
  <c r="G35" i="84"/>
  <c r="F35" i="84"/>
  <c r="E35" i="84"/>
  <c r="K33" i="84"/>
  <c r="K32" i="84"/>
  <c r="K30" i="84"/>
  <c r="K29" i="84"/>
  <c r="K27" i="84"/>
  <c r="K26" i="84"/>
  <c r="K24" i="84"/>
  <c r="K23" i="84"/>
  <c r="D15" i="84"/>
  <c r="D14" i="84"/>
  <c r="F13" i="84"/>
  <c r="D13" i="84"/>
  <c r="C25" i="84" s="1"/>
  <c r="F12" i="84"/>
  <c r="D12" i="84"/>
  <c r="C22" i="84" s="1"/>
  <c r="D8" i="84"/>
  <c r="D7" i="84"/>
  <c r="D6" i="84"/>
  <c r="D5" i="84"/>
  <c r="D4" i="84"/>
  <c r="I36" i="83"/>
  <c r="H36" i="83"/>
  <c r="G36" i="83"/>
  <c r="F36" i="83"/>
  <c r="E36" i="83"/>
  <c r="J35" i="83"/>
  <c r="I35" i="83"/>
  <c r="H35" i="83"/>
  <c r="G35" i="83"/>
  <c r="F35" i="83"/>
  <c r="E35" i="83"/>
  <c r="K33" i="83"/>
  <c r="K32" i="83"/>
  <c r="K30" i="83"/>
  <c r="K29" i="83"/>
  <c r="K27" i="83"/>
  <c r="K26" i="83"/>
  <c r="K24" i="83"/>
  <c r="K23" i="83"/>
  <c r="D15" i="83"/>
  <c r="D14" i="83"/>
  <c r="F13" i="83"/>
  <c r="D13" i="83"/>
  <c r="C25" i="83" s="1"/>
  <c r="F12" i="83"/>
  <c r="D12" i="83"/>
  <c r="C22" i="83" s="1"/>
  <c r="D8" i="83"/>
  <c r="D7" i="83"/>
  <c r="D6" i="83"/>
  <c r="D5" i="83"/>
  <c r="D4" i="83"/>
  <c r="D3" i="83"/>
  <c r="K35" i="89" l="1"/>
  <c r="K36" i="88"/>
  <c r="K35" i="86"/>
  <c r="K36" i="89"/>
  <c r="K35" i="88"/>
  <c r="K36" i="87"/>
  <c r="K35" i="87"/>
  <c r="K36" i="86"/>
  <c r="K35" i="85"/>
  <c r="K36" i="85"/>
  <c r="K35" i="84"/>
  <c r="K36" i="84"/>
  <c r="K36" i="83"/>
  <c r="K35" i="83"/>
  <c r="I36" i="82"/>
  <c r="H36" i="82"/>
  <c r="G36" i="82"/>
  <c r="F36" i="82"/>
  <c r="E36" i="82"/>
  <c r="J35" i="82"/>
  <c r="I35" i="82"/>
  <c r="H35" i="82"/>
  <c r="G35" i="82"/>
  <c r="F35" i="82"/>
  <c r="E35" i="82"/>
  <c r="K33" i="82"/>
  <c r="K32" i="82"/>
  <c r="K30" i="82"/>
  <c r="K29" i="82"/>
  <c r="K27" i="82"/>
  <c r="K26" i="82"/>
  <c r="K24" i="82"/>
  <c r="K23" i="82"/>
  <c r="D15" i="82"/>
  <c r="D14" i="82"/>
  <c r="F13" i="82"/>
  <c r="D13" i="82"/>
  <c r="C25" i="82" s="1"/>
  <c r="F12" i="82"/>
  <c r="D12" i="82"/>
  <c r="C22" i="82" s="1"/>
  <c r="D8" i="82"/>
  <c r="D7" i="82"/>
  <c r="D6" i="82"/>
  <c r="D5" i="82"/>
  <c r="D4" i="82"/>
  <c r="C25" i="81"/>
  <c r="C22" i="81"/>
  <c r="I36" i="81"/>
  <c r="H36" i="81"/>
  <c r="G36" i="81"/>
  <c r="F36" i="81"/>
  <c r="E36" i="81"/>
  <c r="J35" i="81"/>
  <c r="I35" i="81"/>
  <c r="H35" i="81"/>
  <c r="G35" i="81"/>
  <c r="F35" i="81"/>
  <c r="E35" i="81"/>
  <c r="K33" i="81"/>
  <c r="K32" i="81"/>
  <c r="K30" i="81"/>
  <c r="K29" i="81"/>
  <c r="K27" i="81"/>
  <c r="K26" i="81"/>
  <c r="K24" i="81"/>
  <c r="K23" i="81"/>
  <c r="K36" i="82" l="1"/>
  <c r="K35" i="82"/>
  <c r="K35" i="81"/>
  <c r="K36"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100-000001000000}">
      <text>
        <r>
          <rPr>
            <sz val="11"/>
            <color indexed="81"/>
            <rFont val="ＭＳ Ｐゴシック"/>
            <family val="3"/>
            <charset val="128"/>
          </rPr>
          <t>軽自動車は-1で入力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B00-000001000000}">
      <text>
        <r>
          <rPr>
            <sz val="11"/>
            <color indexed="81"/>
            <rFont val="ＭＳ Ｐゴシック"/>
            <family val="3"/>
            <charset val="128"/>
          </rPr>
          <t>軽自動車は-1で入力</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C00-000001000000}">
      <text>
        <r>
          <rPr>
            <sz val="11"/>
            <color indexed="81"/>
            <rFont val="ＭＳ Ｐゴシック"/>
            <family val="3"/>
            <charset val="128"/>
          </rPr>
          <t>軽自動車は-1で入力</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5" authorId="0" shapeId="0" xr:uid="{00000000-0006-0000-0D00-000001000000}">
      <text>
        <r>
          <rPr>
            <sz val="11"/>
            <color indexed="81"/>
            <rFont val="ＭＳ Ｐゴシック"/>
            <family val="3"/>
            <charset val="128"/>
          </rPr>
          <t>軽自動車は-1で入力</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E00-000001000000}">
      <text>
        <r>
          <rPr>
            <sz val="11"/>
            <color indexed="81"/>
            <rFont val="ＭＳ Ｐゴシック"/>
            <family val="3"/>
            <charset val="128"/>
          </rPr>
          <t>軽自動車は-1で入力</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F00-000001000000}">
      <text>
        <r>
          <rPr>
            <sz val="11"/>
            <color indexed="81"/>
            <rFont val="ＭＳ Ｐゴシック"/>
            <family val="3"/>
            <charset val="128"/>
          </rPr>
          <t>軽自動車は-1で入力</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000-000001000000}">
      <text>
        <r>
          <rPr>
            <sz val="11"/>
            <color indexed="81"/>
            <rFont val="ＭＳ Ｐゴシック"/>
            <family val="3"/>
            <charset val="128"/>
          </rPr>
          <t>軽自動車は-1で入力</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100-000001000000}">
      <text>
        <r>
          <rPr>
            <sz val="11"/>
            <color indexed="81"/>
            <rFont val="ＭＳ Ｐゴシック"/>
            <family val="3"/>
            <charset val="128"/>
          </rPr>
          <t>軽自動車は-1で入力</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200-000001000000}">
      <text>
        <r>
          <rPr>
            <sz val="11"/>
            <color indexed="81"/>
            <rFont val="ＭＳ Ｐゴシック"/>
            <family val="3"/>
            <charset val="128"/>
          </rPr>
          <t>軽自動車は-1で入力</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400-000001000000}">
      <text>
        <r>
          <rPr>
            <sz val="11"/>
            <color indexed="81"/>
            <rFont val="ＭＳ Ｐゴシック"/>
            <family val="3"/>
            <charset val="128"/>
          </rPr>
          <t>軽自動車は-1で入力</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500-000001000000}">
      <text>
        <r>
          <rPr>
            <sz val="11"/>
            <color indexed="81"/>
            <rFont val="ＭＳ Ｐゴシック"/>
            <family val="3"/>
            <charset val="128"/>
          </rPr>
          <t>軽自動車は-1で入力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300-000001000000}">
      <text>
        <r>
          <rPr>
            <sz val="11"/>
            <color indexed="81"/>
            <rFont val="ＭＳ Ｐゴシック"/>
            <family val="3"/>
            <charset val="128"/>
          </rPr>
          <t>軽自動車は-1で入力</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600-000001000000}">
      <text>
        <r>
          <rPr>
            <sz val="11"/>
            <color indexed="81"/>
            <rFont val="ＭＳ Ｐゴシック"/>
            <family val="3"/>
            <charset val="128"/>
          </rPr>
          <t>軽自動車は-1で入力</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700-000001000000}">
      <text>
        <r>
          <rPr>
            <sz val="11"/>
            <color indexed="81"/>
            <rFont val="ＭＳ Ｐゴシック"/>
            <family val="3"/>
            <charset val="128"/>
          </rPr>
          <t>軽自動車は-1で入力</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800-000001000000}">
      <text>
        <r>
          <rPr>
            <sz val="11"/>
            <color indexed="81"/>
            <rFont val="ＭＳ Ｐゴシック"/>
            <family val="3"/>
            <charset val="128"/>
          </rPr>
          <t>軽自動車は-1で入力</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900-000001000000}">
      <text>
        <r>
          <rPr>
            <sz val="11"/>
            <color indexed="81"/>
            <rFont val="ＭＳ Ｐゴシック"/>
            <family val="3"/>
            <charset val="128"/>
          </rPr>
          <t>軽自動車は-1で入力</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A00-000001000000}">
      <text>
        <r>
          <rPr>
            <sz val="11"/>
            <color indexed="81"/>
            <rFont val="ＭＳ Ｐゴシック"/>
            <family val="3"/>
            <charset val="128"/>
          </rPr>
          <t>軽自動車は-1で入力</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B00-000001000000}">
      <text>
        <r>
          <rPr>
            <sz val="11"/>
            <color indexed="81"/>
            <rFont val="ＭＳ Ｐゴシック"/>
            <family val="3"/>
            <charset val="128"/>
          </rPr>
          <t>軽自動車は-1で入力</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C00-000001000000}">
      <text>
        <r>
          <rPr>
            <sz val="11"/>
            <color indexed="81"/>
            <rFont val="ＭＳ Ｐゴシック"/>
            <family val="3"/>
            <charset val="128"/>
          </rPr>
          <t>軽自動車は-1で入力</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D00-000001000000}">
      <text>
        <r>
          <rPr>
            <sz val="11"/>
            <color indexed="81"/>
            <rFont val="ＭＳ Ｐゴシック"/>
            <family val="3"/>
            <charset val="128"/>
          </rPr>
          <t>軽自動車は-1で入力</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F00-000001000000}">
      <text>
        <r>
          <rPr>
            <sz val="11"/>
            <color indexed="81"/>
            <rFont val="ＭＳ Ｐゴシック"/>
            <family val="3"/>
            <charset val="128"/>
          </rPr>
          <t>軽自動車は-1で入力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400-000001000000}">
      <text>
        <r>
          <rPr>
            <sz val="11"/>
            <color indexed="81"/>
            <rFont val="ＭＳ Ｐゴシック"/>
            <family val="3"/>
            <charset val="128"/>
          </rPr>
          <t>軽自動車は-1で入力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500-000001000000}">
      <text>
        <r>
          <rPr>
            <sz val="11"/>
            <color indexed="81"/>
            <rFont val="ＭＳ Ｐゴシック"/>
            <family val="3"/>
            <charset val="128"/>
          </rPr>
          <t>軽自動車は-1で入力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600-000001000000}">
      <text>
        <r>
          <rPr>
            <sz val="11"/>
            <color indexed="81"/>
            <rFont val="ＭＳ Ｐゴシック"/>
            <family val="3"/>
            <charset val="128"/>
          </rPr>
          <t>軽自動車は-1で入力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700-000001000000}">
      <text>
        <r>
          <rPr>
            <sz val="11"/>
            <color indexed="81"/>
            <rFont val="ＭＳ Ｐゴシック"/>
            <family val="3"/>
            <charset val="128"/>
          </rPr>
          <t>軽自動車は-1で入力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800-000001000000}">
      <text>
        <r>
          <rPr>
            <sz val="11"/>
            <color indexed="81"/>
            <rFont val="ＭＳ Ｐゴシック"/>
            <family val="3"/>
            <charset val="128"/>
          </rPr>
          <t>軽自動車は-1で入力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900-000001000000}">
      <text>
        <r>
          <rPr>
            <sz val="11"/>
            <color indexed="81"/>
            <rFont val="ＭＳ Ｐゴシック"/>
            <family val="3"/>
            <charset val="128"/>
          </rPr>
          <t>軽自動車は-1で入力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A00-000001000000}">
      <text>
        <r>
          <rPr>
            <sz val="11"/>
            <color indexed="81"/>
            <rFont val="ＭＳ Ｐゴシック"/>
            <family val="3"/>
            <charset val="128"/>
          </rPr>
          <t>軽自動車は-1で入力</t>
        </r>
      </text>
    </comment>
  </commentList>
</comments>
</file>

<file path=xl/sharedStrings.xml><?xml version="1.0" encoding="utf-8"?>
<sst xmlns="http://schemas.openxmlformats.org/spreadsheetml/2006/main" count="1661" uniqueCount="381">
  <si>
    <t>自家用有償旅客運送者登録簿</t>
    <rPh sb="0" eb="3">
      <t>ジカヨウ</t>
    </rPh>
    <rPh sb="3" eb="5">
      <t>ユウショウ</t>
    </rPh>
    <rPh sb="5" eb="7">
      <t>リョカク</t>
    </rPh>
    <rPh sb="7" eb="9">
      <t>ウンソウ</t>
    </rPh>
    <rPh sb="9" eb="10">
      <t>シャ</t>
    </rPh>
    <rPh sb="10" eb="13">
      <t>トウロクボ</t>
    </rPh>
    <phoneticPr fontId="5"/>
  </si>
  <si>
    <t>更新登録年月日</t>
    <rPh sb="0" eb="2">
      <t>コウシン</t>
    </rPh>
    <rPh sb="2" eb="4">
      <t>トウロク</t>
    </rPh>
    <rPh sb="4" eb="7">
      <t>ネンガッピ</t>
    </rPh>
    <phoneticPr fontId="5"/>
  </si>
  <si>
    <t>寝台車</t>
    <rPh sb="0" eb="3">
      <t>シンダイシャ</t>
    </rPh>
    <phoneticPr fontId="5"/>
  </si>
  <si>
    <t>（軽自動車）</t>
    <rPh sb="1" eb="5">
      <t>ケイジドウシャ</t>
    </rPh>
    <phoneticPr fontId="5"/>
  </si>
  <si>
    <t>車いす車</t>
    <rPh sb="0" eb="1">
      <t>クルマ</t>
    </rPh>
    <rPh sb="3" eb="4">
      <t>グルマ</t>
    </rPh>
    <phoneticPr fontId="5"/>
  </si>
  <si>
    <t>兼用車</t>
    <rPh sb="0" eb="2">
      <t>ケンヨウ</t>
    </rPh>
    <rPh sb="2" eb="3">
      <t>クルマ</t>
    </rPh>
    <phoneticPr fontId="5"/>
  </si>
  <si>
    <t>セダン等</t>
    <rPh sb="3" eb="4">
      <t>トウ</t>
    </rPh>
    <phoneticPr fontId="5"/>
  </si>
  <si>
    <t>合　計</t>
    <rPh sb="0" eb="1">
      <t>ゴウ</t>
    </rPh>
    <rPh sb="2" eb="3">
      <t>ケイ</t>
    </rPh>
    <phoneticPr fontId="5"/>
  </si>
  <si>
    <t>代表者の氏名</t>
    <rPh sb="0" eb="3">
      <t>ダイヒョウシャ</t>
    </rPh>
    <rPh sb="4" eb="6">
      <t>シメイ</t>
    </rPh>
    <phoneticPr fontId="5"/>
  </si>
  <si>
    <t>登録年月日</t>
    <rPh sb="0" eb="2">
      <t>トウロク</t>
    </rPh>
    <rPh sb="2" eb="5">
      <t>ネンガッピ</t>
    </rPh>
    <phoneticPr fontId="5"/>
  </si>
  <si>
    <t>名　　　　称</t>
    <rPh sb="0" eb="1">
      <t>ナ</t>
    </rPh>
    <rPh sb="5" eb="6">
      <t>ショウ</t>
    </rPh>
    <phoneticPr fontId="5"/>
  </si>
  <si>
    <t>合計</t>
    <rPh sb="0" eb="2">
      <t>ゴウケイ</t>
    </rPh>
    <phoneticPr fontId="5"/>
  </si>
  <si>
    <t>氏名又は名称</t>
    <rPh sb="0" eb="2">
      <t>シメイ</t>
    </rPh>
    <rPh sb="2" eb="3">
      <t>マタ</t>
    </rPh>
    <rPh sb="4" eb="6">
      <t>メイショウ</t>
    </rPh>
    <phoneticPr fontId="5"/>
  </si>
  <si>
    <t>路線又は運送の区域</t>
    <rPh sb="0" eb="1">
      <t>ミチ</t>
    </rPh>
    <rPh sb="1" eb="2">
      <t>セン</t>
    </rPh>
    <rPh sb="2" eb="3">
      <t>マタ</t>
    </rPh>
    <rPh sb="4" eb="5">
      <t>ウン</t>
    </rPh>
    <rPh sb="5" eb="6">
      <t>ソウ</t>
    </rPh>
    <rPh sb="7" eb="8">
      <t>ク</t>
    </rPh>
    <rPh sb="8" eb="9">
      <t>イキ</t>
    </rPh>
    <phoneticPr fontId="5"/>
  </si>
  <si>
    <t>運送する旅客の範囲</t>
    <rPh sb="0" eb="2">
      <t>ウンソウ</t>
    </rPh>
    <rPh sb="4" eb="6">
      <t>リョカク</t>
    </rPh>
    <rPh sb="7" eb="9">
      <t>ハンイ</t>
    </rPh>
    <phoneticPr fontId="5"/>
  </si>
  <si>
    <t>事務所の名称及び位置</t>
    <rPh sb="0" eb="3">
      <t>ジムショ</t>
    </rPh>
    <rPh sb="4" eb="6">
      <t>メイショウ</t>
    </rPh>
    <rPh sb="6" eb="7">
      <t>オヨ</t>
    </rPh>
    <rPh sb="8" eb="9">
      <t>クライ</t>
    </rPh>
    <rPh sb="9" eb="10">
      <t>オキ</t>
    </rPh>
    <phoneticPr fontId="5"/>
  </si>
  <si>
    <t>登録番号</t>
    <rPh sb="0" eb="1">
      <t>ノボル</t>
    </rPh>
    <rPh sb="1" eb="2">
      <t>ロク</t>
    </rPh>
    <rPh sb="2" eb="3">
      <t>バン</t>
    </rPh>
    <rPh sb="3" eb="4">
      <t>ゴウ</t>
    </rPh>
    <phoneticPr fontId="5"/>
  </si>
  <si>
    <t>名称</t>
    <rPh sb="0" eb="1">
      <t>ナ</t>
    </rPh>
    <rPh sb="1" eb="2">
      <t>ショウ</t>
    </rPh>
    <phoneticPr fontId="5"/>
  </si>
  <si>
    <t>住所</t>
    <rPh sb="0" eb="1">
      <t>ジュウ</t>
    </rPh>
    <rPh sb="1" eb="2">
      <t>ショ</t>
    </rPh>
    <phoneticPr fontId="5"/>
  </si>
  <si>
    <t>運送の種別</t>
    <rPh sb="0" eb="1">
      <t>ウン</t>
    </rPh>
    <rPh sb="1" eb="2">
      <t>ソウ</t>
    </rPh>
    <rPh sb="3" eb="4">
      <t>タネ</t>
    </rPh>
    <rPh sb="4" eb="5">
      <t>ベツ</t>
    </rPh>
    <phoneticPr fontId="5"/>
  </si>
  <si>
    <t>備考</t>
    <rPh sb="0" eb="1">
      <t>ソナエ</t>
    </rPh>
    <rPh sb="1" eb="2">
      <t>コウ</t>
    </rPh>
    <phoneticPr fontId="5"/>
  </si>
  <si>
    <t>事務所</t>
    <rPh sb="0" eb="1">
      <t>コト</t>
    </rPh>
    <rPh sb="1" eb="2">
      <t>ツトム</t>
    </rPh>
    <rPh sb="2" eb="3">
      <t>ショ</t>
    </rPh>
    <phoneticPr fontId="5"/>
  </si>
  <si>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5"/>
  </si>
  <si>
    <t>回転シート車</t>
    <rPh sb="0" eb="2">
      <t>カイテン</t>
    </rPh>
    <rPh sb="5" eb="6">
      <t>シャ</t>
    </rPh>
    <phoneticPr fontId="5"/>
  </si>
  <si>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5"/>
  </si>
  <si>
    <t>位　　　　　置</t>
    <rPh sb="0" eb="1">
      <t>クライ</t>
    </rPh>
    <rPh sb="6" eb="7">
      <t>オキ</t>
    </rPh>
    <phoneticPr fontId="5"/>
  </si>
  <si>
    <t>住　　　　所</t>
    <rPh sb="0" eb="1">
      <t>ジュウ</t>
    </rPh>
    <rPh sb="5" eb="6">
      <t>ショ</t>
    </rPh>
    <phoneticPr fontId="5"/>
  </si>
  <si>
    <t>福祉有償運送</t>
  </si>
  <si>
    <t>有効期間</t>
    <rPh sb="0" eb="2">
      <t>ユウコウ</t>
    </rPh>
    <rPh sb="2" eb="4">
      <t>キカン</t>
    </rPh>
    <phoneticPr fontId="5"/>
  </si>
  <si>
    <t>本省様式はなし</t>
    <rPh sb="0" eb="2">
      <t>ホンショウ</t>
    </rPh>
    <rPh sb="2" eb="4">
      <t>ヨウシキ</t>
    </rPh>
    <phoneticPr fontId="5"/>
  </si>
  <si>
    <t>登録番号</t>
    <rPh sb="0" eb="2">
      <t>トウロク</t>
    </rPh>
    <rPh sb="2" eb="4">
      <t>バンゴウ</t>
    </rPh>
    <phoneticPr fontId="14"/>
  </si>
  <si>
    <t>登録年月日</t>
    <rPh sb="0" eb="2">
      <t>トウロク</t>
    </rPh>
    <rPh sb="2" eb="5">
      <t>ネンガッピ</t>
    </rPh>
    <phoneticPr fontId="14"/>
  </si>
  <si>
    <t>更新登録年月日</t>
    <rPh sb="0" eb="2">
      <t>コウシン</t>
    </rPh>
    <rPh sb="2" eb="4">
      <t>トウロク</t>
    </rPh>
    <rPh sb="4" eb="7">
      <t>ネンガッピ</t>
    </rPh>
    <phoneticPr fontId="14"/>
  </si>
  <si>
    <t>有効期間</t>
    <rPh sb="0" eb="2">
      <t>ユウコウ</t>
    </rPh>
    <rPh sb="2" eb="4">
      <t>キカン</t>
    </rPh>
    <phoneticPr fontId="14"/>
  </si>
  <si>
    <t>名称</t>
    <rPh sb="0" eb="2">
      <t>メイショウ</t>
    </rPh>
    <phoneticPr fontId="5"/>
  </si>
  <si>
    <t>代表者の氏名</t>
    <rPh sb="0" eb="3">
      <t>ダイヒョウシャ</t>
    </rPh>
    <rPh sb="4" eb="6">
      <t>シメイ</t>
    </rPh>
    <phoneticPr fontId="14"/>
  </si>
  <si>
    <t>郵便番号</t>
    <phoneticPr fontId="14"/>
  </si>
  <si>
    <t>住所</t>
    <rPh sb="0" eb="2">
      <t>ジュウショ</t>
    </rPh>
    <phoneticPr fontId="5"/>
  </si>
  <si>
    <t>事務所の名称</t>
    <rPh sb="0" eb="3">
      <t>ジムショ</t>
    </rPh>
    <rPh sb="4" eb="6">
      <t>メイショウ</t>
    </rPh>
    <phoneticPr fontId="14"/>
  </si>
  <si>
    <t>事務所の位置</t>
    <rPh sb="0" eb="3">
      <t>ジムショ</t>
    </rPh>
    <rPh sb="4" eb="6">
      <t>イチ</t>
    </rPh>
    <phoneticPr fontId="14"/>
  </si>
  <si>
    <t>路線又は運送の区域</t>
    <rPh sb="0" eb="2">
      <t>ロセン</t>
    </rPh>
    <rPh sb="2" eb="3">
      <t>マタ</t>
    </rPh>
    <rPh sb="4" eb="6">
      <t>ウンソウ</t>
    </rPh>
    <rPh sb="7" eb="9">
      <t>クイキ</t>
    </rPh>
    <phoneticPr fontId="14"/>
  </si>
  <si>
    <t>運送する旅客の範囲</t>
    <rPh sb="0" eb="2">
      <t>ウンソウ</t>
    </rPh>
    <rPh sb="4" eb="6">
      <t>リョカク</t>
    </rPh>
    <rPh sb="7" eb="9">
      <t>ハンイ</t>
    </rPh>
    <phoneticPr fontId="14"/>
  </si>
  <si>
    <t>事業者協力型有償運送の事業者名称</t>
    <rPh sb="0" eb="3">
      <t>ジギョウシャ</t>
    </rPh>
    <rPh sb="3" eb="6">
      <t>キョウリョクガタ</t>
    </rPh>
    <rPh sb="6" eb="8">
      <t>ユウショウ</t>
    </rPh>
    <rPh sb="8" eb="10">
      <t>ウンソウ</t>
    </rPh>
    <rPh sb="11" eb="14">
      <t>ジギョウシャ</t>
    </rPh>
    <rPh sb="14" eb="16">
      <t>メイショウ</t>
    </rPh>
    <phoneticPr fontId="14"/>
  </si>
  <si>
    <t>事業者協力型有償運送の事業者住所</t>
    <rPh sb="14" eb="16">
      <t>ジュウショ</t>
    </rPh>
    <phoneticPr fontId="14"/>
  </si>
  <si>
    <t>連絡先</t>
    <rPh sb="0" eb="3">
      <t>レンラクサキ</t>
    </rPh>
    <phoneticPr fontId="14"/>
  </si>
  <si>
    <t>アドレス</t>
    <phoneticPr fontId="5"/>
  </si>
  <si>
    <t>部署</t>
    <rPh sb="0" eb="2">
      <t>ブショ</t>
    </rPh>
    <phoneticPr fontId="14"/>
  </si>
  <si>
    <t>ニ</t>
    <phoneticPr fontId="5"/>
  </si>
  <si>
    <t>イ</t>
    <phoneticPr fontId="5"/>
  </si>
  <si>
    <t>運送する旅客の範囲（福祉）</t>
  </si>
  <si>
    <t>ロ</t>
    <phoneticPr fontId="5"/>
  </si>
  <si>
    <t>ハ</t>
    <phoneticPr fontId="5"/>
  </si>
  <si>
    <t>ホ</t>
    <phoneticPr fontId="5"/>
  </si>
  <si>
    <t>ヘ</t>
    <phoneticPr fontId="5"/>
  </si>
  <si>
    <t>ト</t>
    <phoneticPr fontId="5"/>
  </si>
  <si>
    <r>
      <t>身体障害者福祉法第４条に規定する</t>
    </r>
    <r>
      <rPr>
        <sz val="11"/>
        <color rgb="FFFF0000"/>
        <rFont val="ＭＳ Ｐゴシック"/>
        <family val="3"/>
        <charset val="128"/>
        <scheme val="minor"/>
      </rPr>
      <t>身体障害者</t>
    </r>
    <rPh sb="0" eb="2">
      <t>シンタイ</t>
    </rPh>
    <rPh sb="2" eb="4">
      <t>ショウガイ</t>
    </rPh>
    <rPh sb="4" eb="5">
      <t>シャ</t>
    </rPh>
    <rPh sb="5" eb="7">
      <t>フクシ</t>
    </rPh>
    <rPh sb="7" eb="8">
      <t>ホウ</t>
    </rPh>
    <rPh sb="8" eb="9">
      <t>ダイ</t>
    </rPh>
    <rPh sb="10" eb="11">
      <t>ジョウ</t>
    </rPh>
    <rPh sb="12" eb="14">
      <t>キテイ</t>
    </rPh>
    <rPh sb="16" eb="18">
      <t>シンタイ</t>
    </rPh>
    <rPh sb="18" eb="20">
      <t>ショウガイ</t>
    </rPh>
    <rPh sb="20" eb="21">
      <t>シャ</t>
    </rPh>
    <phoneticPr fontId="5"/>
  </si>
  <si>
    <r>
      <t>精神保健及び精神障害者福祉に関する法律第５条に規定する</t>
    </r>
    <r>
      <rPr>
        <sz val="11"/>
        <color rgb="FFFF0000"/>
        <rFont val="ＭＳ Ｐゴシック"/>
        <family val="3"/>
        <charset val="128"/>
        <scheme val="minor"/>
      </rPr>
      <t>精神障害者</t>
    </r>
    <rPh sb="2" eb="4">
      <t>ホケン</t>
    </rPh>
    <rPh sb="4" eb="5">
      <t>オヨ</t>
    </rPh>
    <rPh sb="6" eb="8">
      <t>セイシン</t>
    </rPh>
    <rPh sb="10" eb="11">
      <t>シャ</t>
    </rPh>
    <rPh sb="11" eb="13">
      <t>フクシ</t>
    </rPh>
    <rPh sb="14" eb="15">
      <t>カン</t>
    </rPh>
    <rPh sb="17" eb="19">
      <t>ホウリツ</t>
    </rPh>
    <rPh sb="19" eb="20">
      <t>ダイ</t>
    </rPh>
    <rPh sb="21" eb="22">
      <t>ジョウ</t>
    </rPh>
    <rPh sb="23" eb="25">
      <t>キテイ</t>
    </rPh>
    <rPh sb="27" eb="29">
      <t>セイシン</t>
    </rPh>
    <rPh sb="29" eb="32">
      <t>ショウガイシャ</t>
    </rPh>
    <phoneticPr fontId="5"/>
  </si>
  <si>
    <r>
      <t>障害者の雇用の促進等に関する法律第２条第４号に規定する</t>
    </r>
    <r>
      <rPr>
        <sz val="11"/>
        <color rgb="FFFF0000"/>
        <rFont val="ＭＳ Ｐゴシック"/>
        <family val="3"/>
        <charset val="128"/>
        <scheme val="minor"/>
      </rPr>
      <t>知的障害者</t>
    </r>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ゴウ</t>
    </rPh>
    <rPh sb="23" eb="25">
      <t>キテイ</t>
    </rPh>
    <rPh sb="27" eb="29">
      <t>チテキ</t>
    </rPh>
    <rPh sb="29" eb="31">
      <t>ショウガイ</t>
    </rPh>
    <rPh sb="31" eb="32">
      <t>シャ</t>
    </rPh>
    <phoneticPr fontId="5"/>
  </si>
  <si>
    <r>
      <t>介護保険法第十九条第一項に規定する</t>
    </r>
    <r>
      <rPr>
        <sz val="11"/>
        <color rgb="FFFF0000"/>
        <rFont val="ＭＳ Ｐゴシック"/>
        <family val="3"/>
        <charset val="128"/>
      </rPr>
      <t>要介護認定を受けている者</t>
    </r>
    <phoneticPr fontId="5"/>
  </si>
  <si>
    <r>
      <t>介護保険法第十九条第二項に規定する</t>
    </r>
    <r>
      <rPr>
        <sz val="11"/>
        <color rgb="FFFF0000"/>
        <rFont val="ＭＳ Ｐゴシック"/>
        <family val="3"/>
        <charset val="128"/>
        <scheme val="minor"/>
      </rPr>
      <t>要支援認定を受けている者</t>
    </r>
    <phoneticPr fontId="5"/>
  </si>
  <si>
    <t>旧</t>
    <rPh sb="0" eb="1">
      <t>キュウ</t>
    </rPh>
    <phoneticPr fontId="5"/>
  </si>
  <si>
    <r>
      <t>その他肢体不自由、内部障害、知的障害、精神障害</t>
    </r>
    <r>
      <rPr>
        <sz val="11"/>
        <color rgb="FFFF0000"/>
        <rFont val="ＭＳ Ｐゴシック"/>
        <family val="3"/>
        <charset val="128"/>
        <scheme val="minor"/>
      </rPr>
      <t>その他の障害を有する者</t>
    </r>
    <phoneticPr fontId="5"/>
  </si>
  <si>
    <t>第２号様式（第５１条の５関係）</t>
    <phoneticPr fontId="5"/>
  </si>
  <si>
    <t>○</t>
  </si>
  <si>
    <t>バ　ス</t>
    <phoneticPr fontId="5"/>
  </si>
  <si>
    <t>福祉有償運送</t>
    <rPh sb="0" eb="2">
      <t>フクシ</t>
    </rPh>
    <rPh sb="2" eb="4">
      <t>ユウショウ</t>
    </rPh>
    <rPh sb="4" eb="6">
      <t>ウンソウ</t>
    </rPh>
    <phoneticPr fontId="5"/>
  </si>
  <si>
    <t>←福祉のシートからコピペ</t>
    <rPh sb="1" eb="3">
      <t>フクシ</t>
    </rPh>
    <phoneticPr fontId="5"/>
  </si>
  <si>
    <t>事務所の名称</t>
    <phoneticPr fontId="5"/>
  </si>
  <si>
    <t>事務所の位置</t>
    <phoneticPr fontId="5"/>
  </si>
  <si>
    <t>目次</t>
    <rPh sb="0" eb="2">
      <t>モクジ</t>
    </rPh>
    <phoneticPr fontId="5"/>
  </si>
  <si>
    <t>バス</t>
    <phoneticPr fontId="23"/>
  </si>
  <si>
    <t>計</t>
    <rPh sb="0" eb="1">
      <t>ケイ</t>
    </rPh>
    <phoneticPr fontId="23"/>
  </si>
  <si>
    <t>車いす車
(軽自動車)</t>
    <rPh sb="0" eb="1">
      <t>クルマ</t>
    </rPh>
    <rPh sb="3" eb="4">
      <t>シャ</t>
    </rPh>
    <rPh sb="6" eb="10">
      <t>ケイジドウシャ</t>
    </rPh>
    <phoneticPr fontId="23"/>
  </si>
  <si>
    <t>セダン等
(軽自動車)</t>
    <rPh sb="3" eb="4">
      <t>トウ</t>
    </rPh>
    <phoneticPr fontId="23"/>
  </si>
  <si>
    <t>兼用車
(軽自動車)</t>
    <rPh sb="0" eb="2">
      <t>ケンヨウ</t>
    </rPh>
    <rPh sb="2" eb="3">
      <t>シャ</t>
    </rPh>
    <phoneticPr fontId="23"/>
  </si>
  <si>
    <t>寝台車
(軽自動車)　　　　　　　　</t>
    <rPh sb="0" eb="1">
      <t>ネ</t>
    </rPh>
    <rPh sb="1" eb="2">
      <t>ダイ</t>
    </rPh>
    <rPh sb="2" eb="3">
      <t>クルマ</t>
    </rPh>
    <phoneticPr fontId="23"/>
  </si>
  <si>
    <t>回転ｼｰﾄ車
(軽自動車)</t>
    <rPh sb="0" eb="2">
      <t>カイテン</t>
    </rPh>
    <rPh sb="5" eb="6">
      <t>シャ</t>
    </rPh>
    <phoneticPr fontId="23"/>
  </si>
  <si>
    <t>目次</t>
    <rPh sb="0" eb="2">
      <t>モクジ</t>
    </rPh>
    <phoneticPr fontId="5"/>
  </si>
  <si>
    <t>№</t>
    <phoneticPr fontId="5"/>
  </si>
  <si>
    <r>
      <t>介護保険施行規則第１４０条の６２の４第２号の</t>
    </r>
    <r>
      <rPr>
        <sz val="11"/>
        <color rgb="FFFF0000"/>
        <rFont val="ＭＳ Ｐゴシック"/>
        <family val="3"/>
        <charset val="128"/>
        <scheme val="minor"/>
      </rPr>
      <t>厚生労働大臣が定める基準に該当する者（基本チェックリスト該当者）</t>
    </r>
    <rPh sb="0" eb="2">
      <t>カイゴ</t>
    </rPh>
    <rPh sb="2" eb="4">
      <t>ホケン</t>
    </rPh>
    <rPh sb="4" eb="6">
      <t>セコウ</t>
    </rPh>
    <rPh sb="6" eb="8">
      <t>キソク</t>
    </rPh>
    <rPh sb="8" eb="9">
      <t>ダイ</t>
    </rPh>
    <rPh sb="12" eb="13">
      <t>ジョウ</t>
    </rPh>
    <rPh sb="18" eb="19">
      <t>ダイ</t>
    </rPh>
    <rPh sb="20" eb="21">
      <t>ゴウ</t>
    </rPh>
    <rPh sb="22" eb="24">
      <t>コウセイ</t>
    </rPh>
    <rPh sb="24" eb="26">
      <t>ロウドウ</t>
    </rPh>
    <rPh sb="26" eb="28">
      <t>ダイジン</t>
    </rPh>
    <rPh sb="29" eb="30">
      <t>サダ</t>
    </rPh>
    <rPh sb="32" eb="34">
      <t>キジュン</t>
    </rPh>
    <rPh sb="35" eb="37">
      <t>ガイトウ</t>
    </rPh>
    <rPh sb="39" eb="40">
      <t>モノ</t>
    </rPh>
    <rPh sb="41" eb="43">
      <t>キホン</t>
    </rPh>
    <rPh sb="50" eb="53">
      <t>ガイトウシャ</t>
    </rPh>
    <phoneticPr fontId="5"/>
  </si>
  <si>
    <t>旅客の範囲の拡大　→　変更登録</t>
    <rPh sb="0" eb="2">
      <t>リョカク</t>
    </rPh>
    <rPh sb="3" eb="5">
      <t>ハンイ</t>
    </rPh>
    <rPh sb="6" eb="8">
      <t>カクダイ</t>
    </rPh>
    <rPh sb="11" eb="13">
      <t>ヘンコウ</t>
    </rPh>
    <rPh sb="13" eb="15">
      <t>トウロク</t>
    </rPh>
    <phoneticPr fontId="5"/>
  </si>
  <si>
    <t>旅客の範囲の縮小　→　軽微変更届出</t>
    <rPh sb="0" eb="2">
      <t>リョカク</t>
    </rPh>
    <rPh sb="3" eb="5">
      <t>ハンイ</t>
    </rPh>
    <rPh sb="6" eb="8">
      <t>シュクショウ</t>
    </rPh>
    <rPh sb="11" eb="13">
      <t>ケイビ</t>
    </rPh>
    <rPh sb="13" eb="15">
      <t>ヘンコウ</t>
    </rPh>
    <rPh sb="15" eb="17">
      <t>トドケデ</t>
    </rPh>
    <phoneticPr fontId="5"/>
  </si>
  <si>
    <t>新</t>
    <rPh sb="0" eb="1">
      <t>シン</t>
    </rPh>
    <phoneticPr fontId="5"/>
  </si>
  <si>
    <t>新はR2.11.27以降の更新登録の際に協議することをもって適用（本省回答より）</t>
    <rPh sb="0" eb="1">
      <t>シン</t>
    </rPh>
    <rPh sb="33" eb="35">
      <t>ホンショウ</t>
    </rPh>
    <rPh sb="35" eb="37">
      <t>カイトウ</t>
    </rPh>
    <phoneticPr fontId="5"/>
  </si>
  <si>
    <t>北帯福第１号</t>
    <rPh sb="0" eb="1">
      <t>キタ</t>
    </rPh>
    <rPh sb="1" eb="2">
      <t>オビ</t>
    </rPh>
    <rPh sb="2" eb="3">
      <t>フク</t>
    </rPh>
    <rPh sb="3" eb="4">
      <t>ダイ</t>
    </rPh>
    <rPh sb="5" eb="6">
      <t>ゴウ</t>
    </rPh>
    <phoneticPr fontId="5"/>
  </si>
  <si>
    <t>社会福祉法人　厚生協会</t>
    <rPh sb="0" eb="2">
      <t>シャカイ</t>
    </rPh>
    <rPh sb="2" eb="4">
      <t>フクシ</t>
    </rPh>
    <rPh sb="4" eb="6">
      <t>ホウジン</t>
    </rPh>
    <rPh sb="7" eb="9">
      <t>コウセイ</t>
    </rPh>
    <rPh sb="9" eb="11">
      <t>キョウカイ</t>
    </rPh>
    <phoneticPr fontId="5"/>
  </si>
  <si>
    <t>上川郡新得町西３条北１丁目５番地３</t>
    <rPh sb="0" eb="3">
      <t>カミカワグン</t>
    </rPh>
    <rPh sb="3" eb="6">
      <t>シントクチョウ</t>
    </rPh>
    <rPh sb="6" eb="7">
      <t>ニシ</t>
    </rPh>
    <rPh sb="8" eb="9">
      <t>ジョウ</t>
    </rPh>
    <rPh sb="9" eb="10">
      <t>キタ</t>
    </rPh>
    <rPh sb="11" eb="13">
      <t>チョウメ</t>
    </rPh>
    <rPh sb="14" eb="16">
      <t>バンチ</t>
    </rPh>
    <phoneticPr fontId="5"/>
  </si>
  <si>
    <t>新得やすらぎ荘</t>
    <rPh sb="0" eb="2">
      <t>シントク</t>
    </rPh>
    <rPh sb="6" eb="7">
      <t>ソウ</t>
    </rPh>
    <phoneticPr fontId="5"/>
  </si>
  <si>
    <t>屈足かわふじ園</t>
    <rPh sb="0" eb="2">
      <t>クッタリ</t>
    </rPh>
    <rPh sb="6" eb="7">
      <t>エン</t>
    </rPh>
    <phoneticPr fontId="5"/>
  </si>
  <si>
    <t>上川郡新得町西３条北１丁目２番地１</t>
    <rPh sb="0" eb="3">
      <t>カミカワグン</t>
    </rPh>
    <rPh sb="3" eb="6">
      <t>シントクチョウ</t>
    </rPh>
    <rPh sb="6" eb="7">
      <t>ニシ</t>
    </rPh>
    <rPh sb="8" eb="9">
      <t>ジョウ</t>
    </rPh>
    <rPh sb="9" eb="10">
      <t>キタ</t>
    </rPh>
    <rPh sb="11" eb="13">
      <t>チョウメ</t>
    </rPh>
    <rPh sb="14" eb="16">
      <t>バンチ</t>
    </rPh>
    <phoneticPr fontId="5"/>
  </si>
  <si>
    <t>上川郡新得町屈足旭町１丁目４６番地１０</t>
    <rPh sb="0" eb="3">
      <t>カミカワグン</t>
    </rPh>
    <rPh sb="3" eb="6">
      <t>シントクチョウ</t>
    </rPh>
    <rPh sb="6" eb="8">
      <t>クッタリ</t>
    </rPh>
    <rPh sb="8" eb="10">
      <t>アサヒマチ</t>
    </rPh>
    <rPh sb="11" eb="13">
      <t>チョウメ</t>
    </rPh>
    <rPh sb="15" eb="17">
      <t>バンチ</t>
    </rPh>
    <phoneticPr fontId="5"/>
  </si>
  <si>
    <t>新得町</t>
    <rPh sb="0" eb="3">
      <t>シントクチョウ</t>
    </rPh>
    <phoneticPr fontId="5"/>
  </si>
  <si>
    <t>北帯福第３号</t>
    <rPh sb="0" eb="1">
      <t>キタ</t>
    </rPh>
    <rPh sb="1" eb="2">
      <t>オビ</t>
    </rPh>
    <rPh sb="2" eb="3">
      <t>フク</t>
    </rPh>
    <rPh sb="3" eb="4">
      <t>ダイ</t>
    </rPh>
    <rPh sb="5" eb="6">
      <t>ゴウ</t>
    </rPh>
    <phoneticPr fontId="5"/>
  </si>
  <si>
    <t>社会福祉法人　鹿追町社会福祉協議会</t>
    <rPh sb="0" eb="2">
      <t>シャカイ</t>
    </rPh>
    <rPh sb="2" eb="4">
      <t>フクシ</t>
    </rPh>
    <rPh sb="4" eb="6">
      <t>ホウジン</t>
    </rPh>
    <rPh sb="7" eb="10">
      <t>シカオイチョウ</t>
    </rPh>
    <rPh sb="10" eb="12">
      <t>シャカイ</t>
    </rPh>
    <rPh sb="12" eb="14">
      <t>フクシ</t>
    </rPh>
    <rPh sb="14" eb="17">
      <t>キョウギカイ</t>
    </rPh>
    <phoneticPr fontId="5"/>
  </si>
  <si>
    <t>白川　悦子</t>
    <rPh sb="0" eb="2">
      <t>シラカワ</t>
    </rPh>
    <rPh sb="3" eb="5">
      <t>エツコ</t>
    </rPh>
    <phoneticPr fontId="5"/>
  </si>
  <si>
    <t>河東郡鹿追町東町４丁目２番地１</t>
    <rPh sb="0" eb="3">
      <t>カトウグン</t>
    </rPh>
    <rPh sb="3" eb="6">
      <t>シカオイチョウ</t>
    </rPh>
    <rPh sb="6" eb="8">
      <t>ヒガシマチ</t>
    </rPh>
    <rPh sb="9" eb="11">
      <t>チョウメ</t>
    </rPh>
    <rPh sb="12" eb="14">
      <t>バンチ</t>
    </rPh>
    <phoneticPr fontId="5"/>
  </si>
  <si>
    <t>鹿追町社会福祉協議会訪問介護事務所</t>
    <rPh sb="0" eb="3">
      <t>シカオイチョウ</t>
    </rPh>
    <rPh sb="3" eb="5">
      <t>シャカイ</t>
    </rPh>
    <rPh sb="5" eb="7">
      <t>フクシ</t>
    </rPh>
    <rPh sb="7" eb="10">
      <t>キョウギカイ</t>
    </rPh>
    <rPh sb="10" eb="12">
      <t>ホウモン</t>
    </rPh>
    <rPh sb="12" eb="14">
      <t>カイゴ</t>
    </rPh>
    <rPh sb="14" eb="17">
      <t>ジムショ</t>
    </rPh>
    <phoneticPr fontId="5"/>
  </si>
  <si>
    <t>河東郡鹿追町東町４丁目２番地１</t>
    <phoneticPr fontId="5"/>
  </si>
  <si>
    <t>鹿追町</t>
    <rPh sb="0" eb="3">
      <t>シカオイチョウ</t>
    </rPh>
    <phoneticPr fontId="5"/>
  </si>
  <si>
    <t>北帯福第４号</t>
    <rPh sb="0" eb="1">
      <t>キタ</t>
    </rPh>
    <rPh sb="1" eb="2">
      <t>オビ</t>
    </rPh>
    <rPh sb="2" eb="3">
      <t>フク</t>
    </rPh>
    <rPh sb="3" eb="4">
      <t>ダイ</t>
    </rPh>
    <rPh sb="5" eb="6">
      <t>ゴウ</t>
    </rPh>
    <phoneticPr fontId="5"/>
  </si>
  <si>
    <t>社会福祉法人　陸別町社会福祉協議会</t>
    <rPh sb="0" eb="2">
      <t>シャカイ</t>
    </rPh>
    <rPh sb="2" eb="4">
      <t>フクシ</t>
    </rPh>
    <rPh sb="4" eb="6">
      <t>ホウジン</t>
    </rPh>
    <rPh sb="7" eb="10">
      <t>リクベツチョウ</t>
    </rPh>
    <rPh sb="10" eb="12">
      <t>シャカイ</t>
    </rPh>
    <rPh sb="12" eb="14">
      <t>フクシ</t>
    </rPh>
    <rPh sb="14" eb="17">
      <t>キョウギカイ</t>
    </rPh>
    <phoneticPr fontId="5"/>
  </si>
  <si>
    <t>澤村　壽展</t>
    <rPh sb="0" eb="2">
      <t>サワムラ</t>
    </rPh>
    <rPh sb="4" eb="5">
      <t>テン</t>
    </rPh>
    <phoneticPr fontId="5"/>
  </si>
  <si>
    <t>足寄郡陸別町字陸別東２条３丁目２番地</t>
    <rPh sb="0" eb="3">
      <t>アショログン</t>
    </rPh>
    <rPh sb="3" eb="6">
      <t>リクベツチョウ</t>
    </rPh>
    <rPh sb="6" eb="7">
      <t>アザ</t>
    </rPh>
    <rPh sb="7" eb="9">
      <t>リクベツ</t>
    </rPh>
    <rPh sb="9" eb="10">
      <t>ヒガシ</t>
    </rPh>
    <rPh sb="11" eb="12">
      <t>ジョウ</t>
    </rPh>
    <rPh sb="13" eb="15">
      <t>チョウメ</t>
    </rPh>
    <rPh sb="16" eb="18">
      <t>バンチ</t>
    </rPh>
    <phoneticPr fontId="5"/>
  </si>
  <si>
    <t>足寄郡陸別町字陸別東２条３丁目２番地</t>
    <phoneticPr fontId="5"/>
  </si>
  <si>
    <t>陸別町社会福祉協議会</t>
    <phoneticPr fontId="5"/>
  </si>
  <si>
    <t>陸別町</t>
    <rPh sb="0" eb="3">
      <t>リクベツチョウ</t>
    </rPh>
    <phoneticPr fontId="5"/>
  </si>
  <si>
    <t>北帯福第９号</t>
    <rPh sb="0" eb="1">
      <t>キタ</t>
    </rPh>
    <rPh sb="1" eb="2">
      <t>オビ</t>
    </rPh>
    <rPh sb="2" eb="3">
      <t>フク</t>
    </rPh>
    <rPh sb="3" eb="4">
      <t>ダイ</t>
    </rPh>
    <rPh sb="5" eb="6">
      <t>ゴウ</t>
    </rPh>
    <phoneticPr fontId="5"/>
  </si>
  <si>
    <t>社会福祉法人　広尾町社会福祉協議会</t>
  </si>
  <si>
    <t>社会福祉法人　広尾町社会福祉協議会</t>
    <rPh sb="0" eb="2">
      <t>シャカイ</t>
    </rPh>
    <rPh sb="2" eb="4">
      <t>フクシ</t>
    </rPh>
    <rPh sb="4" eb="6">
      <t>ホウジン</t>
    </rPh>
    <rPh sb="7" eb="10">
      <t>ヒロオチョウ</t>
    </rPh>
    <rPh sb="10" eb="12">
      <t>シャカイ</t>
    </rPh>
    <rPh sb="12" eb="14">
      <t>フクシ</t>
    </rPh>
    <rPh sb="14" eb="17">
      <t>キョウギカイ</t>
    </rPh>
    <phoneticPr fontId="5"/>
  </si>
  <si>
    <t>軍司　勝裕</t>
    <rPh sb="0" eb="2">
      <t>グンシ</t>
    </rPh>
    <rPh sb="3" eb="5">
      <t>カツヒロ</t>
    </rPh>
    <phoneticPr fontId="5"/>
  </si>
  <si>
    <t>広尾郡広尾町公園通南４丁目１番地</t>
  </si>
  <si>
    <t>広尾郡広尾町公園通南４丁目１番地</t>
    <rPh sb="0" eb="3">
      <t>ヒロオグン</t>
    </rPh>
    <rPh sb="3" eb="6">
      <t>ヒロオチョウ</t>
    </rPh>
    <rPh sb="6" eb="8">
      <t>コウエン</t>
    </rPh>
    <rPh sb="8" eb="9">
      <t>ドオ</t>
    </rPh>
    <rPh sb="9" eb="10">
      <t>ミナミ</t>
    </rPh>
    <rPh sb="11" eb="13">
      <t>チョウメ</t>
    </rPh>
    <rPh sb="14" eb="16">
      <t>バンチ</t>
    </rPh>
    <phoneticPr fontId="5"/>
  </si>
  <si>
    <t>広尾町</t>
    <rPh sb="0" eb="3">
      <t>ヒロオチョウ</t>
    </rPh>
    <phoneticPr fontId="5"/>
  </si>
  <si>
    <t>北帯福第１０号</t>
    <rPh sb="0" eb="1">
      <t>キタ</t>
    </rPh>
    <rPh sb="1" eb="2">
      <t>オビ</t>
    </rPh>
    <rPh sb="2" eb="3">
      <t>フク</t>
    </rPh>
    <rPh sb="3" eb="4">
      <t>ダイ</t>
    </rPh>
    <rPh sb="6" eb="7">
      <t>ゴウ</t>
    </rPh>
    <phoneticPr fontId="5"/>
  </si>
  <si>
    <t>社会福祉法人　光寿会</t>
    <rPh sb="0" eb="2">
      <t>シャカイ</t>
    </rPh>
    <rPh sb="2" eb="4">
      <t>フクシ</t>
    </rPh>
    <rPh sb="4" eb="6">
      <t>ホウジン</t>
    </rPh>
    <rPh sb="7" eb="8">
      <t>コウ</t>
    </rPh>
    <rPh sb="9" eb="10">
      <t>カイ</t>
    </rPh>
    <phoneticPr fontId="5"/>
  </si>
  <si>
    <t>森　光弘</t>
    <rPh sb="0" eb="1">
      <t>モリ</t>
    </rPh>
    <rPh sb="2" eb="4">
      <t>ミツヒロ</t>
    </rPh>
    <phoneticPr fontId="5"/>
  </si>
  <si>
    <t>帯広市西１７条南３丁目２４番２４号</t>
    <rPh sb="0" eb="3">
      <t>オビヒロシ</t>
    </rPh>
    <rPh sb="3" eb="4">
      <t>ニシ</t>
    </rPh>
    <rPh sb="6" eb="7">
      <t>ジョウ</t>
    </rPh>
    <rPh sb="7" eb="8">
      <t>ミナミ</t>
    </rPh>
    <rPh sb="9" eb="11">
      <t>チョウメ</t>
    </rPh>
    <rPh sb="13" eb="14">
      <t>バン</t>
    </rPh>
    <rPh sb="16" eb="17">
      <t>ゴウ</t>
    </rPh>
    <phoneticPr fontId="5"/>
  </si>
  <si>
    <t>ヘルパーステーション　ケアサポートげんき</t>
    <phoneticPr fontId="5"/>
  </si>
  <si>
    <t>広尾郡大樹町字大樹１０番地８</t>
    <rPh sb="0" eb="3">
      <t>ヒロオグン</t>
    </rPh>
    <rPh sb="3" eb="6">
      <t>タイキチョウ</t>
    </rPh>
    <rPh sb="6" eb="7">
      <t>アザ</t>
    </rPh>
    <rPh sb="7" eb="9">
      <t>タイキ</t>
    </rPh>
    <rPh sb="11" eb="13">
      <t>バンチ</t>
    </rPh>
    <phoneticPr fontId="5"/>
  </si>
  <si>
    <t>大樹町・幕別町</t>
    <rPh sb="0" eb="3">
      <t>タイキチョウ</t>
    </rPh>
    <rPh sb="4" eb="6">
      <t>マクベツ</t>
    </rPh>
    <rPh sb="6" eb="7">
      <t>チョウ</t>
    </rPh>
    <phoneticPr fontId="5"/>
  </si>
  <si>
    <t>北帯福第１２号</t>
    <rPh sb="0" eb="1">
      <t>キタ</t>
    </rPh>
    <rPh sb="1" eb="2">
      <t>オビ</t>
    </rPh>
    <rPh sb="2" eb="3">
      <t>フク</t>
    </rPh>
    <rPh sb="3" eb="4">
      <t>ダイ</t>
    </rPh>
    <rPh sb="6" eb="7">
      <t>ゴウ</t>
    </rPh>
    <phoneticPr fontId="5"/>
  </si>
  <si>
    <t>特定非営利活動法人　オーディナリーサーヴァンツ</t>
    <rPh sb="0" eb="2">
      <t>トクテイ</t>
    </rPh>
    <rPh sb="2" eb="5">
      <t>ヒエイリ</t>
    </rPh>
    <rPh sb="5" eb="7">
      <t>カツドウ</t>
    </rPh>
    <rPh sb="7" eb="9">
      <t>ホウジン</t>
    </rPh>
    <phoneticPr fontId="5"/>
  </si>
  <si>
    <t>加藤　史郎</t>
    <rPh sb="0" eb="2">
      <t>カトウ</t>
    </rPh>
    <rPh sb="3" eb="5">
      <t>シロウ</t>
    </rPh>
    <phoneticPr fontId="5"/>
  </si>
  <si>
    <t>十勝郡浦幌町字寿町８番地の１</t>
    <rPh sb="0" eb="3">
      <t>トカチグン</t>
    </rPh>
    <rPh sb="3" eb="6">
      <t>ウラホロチョウ</t>
    </rPh>
    <rPh sb="6" eb="7">
      <t>アザ</t>
    </rPh>
    <rPh sb="7" eb="9">
      <t>コトブキチョウ</t>
    </rPh>
    <rPh sb="10" eb="12">
      <t>バンチ</t>
    </rPh>
    <phoneticPr fontId="5"/>
  </si>
  <si>
    <t>グループホームいと小さき者たちの家</t>
    <rPh sb="9" eb="10">
      <t>チイ</t>
    </rPh>
    <rPh sb="12" eb="13">
      <t>モノ</t>
    </rPh>
    <rPh sb="16" eb="17">
      <t>イエ</t>
    </rPh>
    <phoneticPr fontId="5"/>
  </si>
  <si>
    <t>十勝郡浦幌町字寿町１１１番地２６</t>
    <rPh sb="0" eb="3">
      <t>トカチグン</t>
    </rPh>
    <rPh sb="3" eb="6">
      <t>ウラホロチョウ</t>
    </rPh>
    <rPh sb="6" eb="7">
      <t>アザ</t>
    </rPh>
    <rPh sb="7" eb="9">
      <t>コトブキチョウ</t>
    </rPh>
    <rPh sb="12" eb="14">
      <t>バンチ</t>
    </rPh>
    <phoneticPr fontId="5"/>
  </si>
  <si>
    <t>グループホーム五つのパンと二匹の魚</t>
    <rPh sb="7" eb="8">
      <t>イツ</t>
    </rPh>
    <rPh sb="13" eb="14">
      <t>ニ</t>
    </rPh>
    <rPh sb="14" eb="15">
      <t>ヒキ</t>
    </rPh>
    <rPh sb="16" eb="17">
      <t>サカナ</t>
    </rPh>
    <phoneticPr fontId="5"/>
  </si>
  <si>
    <t>十勝郡浦幌町字住吉町５４番地の８</t>
    <rPh sb="0" eb="3">
      <t>トカチグン</t>
    </rPh>
    <rPh sb="3" eb="6">
      <t>ウラホロチョウ</t>
    </rPh>
    <rPh sb="6" eb="7">
      <t>アザ</t>
    </rPh>
    <rPh sb="7" eb="9">
      <t>スミヨシ</t>
    </rPh>
    <rPh sb="9" eb="10">
      <t>チョウ</t>
    </rPh>
    <rPh sb="12" eb="14">
      <t>バンチ</t>
    </rPh>
    <phoneticPr fontId="5"/>
  </si>
  <si>
    <t>グループリビン麦</t>
    <rPh sb="7" eb="8">
      <t>ムギ</t>
    </rPh>
    <phoneticPr fontId="5"/>
  </si>
  <si>
    <t>浦幌町</t>
    <rPh sb="0" eb="3">
      <t>ウラホロチョウ</t>
    </rPh>
    <phoneticPr fontId="5"/>
  </si>
  <si>
    <t>北帯福第１４号</t>
    <rPh sb="0" eb="1">
      <t>キタ</t>
    </rPh>
    <rPh sb="1" eb="2">
      <t>オビ</t>
    </rPh>
    <rPh sb="2" eb="3">
      <t>フク</t>
    </rPh>
    <rPh sb="3" eb="4">
      <t>ダイ</t>
    </rPh>
    <rPh sb="6" eb="7">
      <t>ゴウ</t>
    </rPh>
    <phoneticPr fontId="5"/>
  </si>
  <si>
    <t>特定非営利活動法人　地域福祉支援センターちいさな手</t>
    <rPh sb="0" eb="2">
      <t>トクテイ</t>
    </rPh>
    <rPh sb="2" eb="5">
      <t>ヒエイリ</t>
    </rPh>
    <rPh sb="5" eb="7">
      <t>カツドウ</t>
    </rPh>
    <rPh sb="7" eb="9">
      <t>ホウジン</t>
    </rPh>
    <rPh sb="10" eb="12">
      <t>チイキ</t>
    </rPh>
    <rPh sb="12" eb="14">
      <t>フクシ</t>
    </rPh>
    <rPh sb="14" eb="16">
      <t>シエン</t>
    </rPh>
    <rPh sb="24" eb="25">
      <t>テ</t>
    </rPh>
    <phoneticPr fontId="5"/>
  </si>
  <si>
    <t>清野　祥子</t>
    <rPh sb="0" eb="1">
      <t>キヨ</t>
    </rPh>
    <rPh sb="1" eb="2">
      <t>ノ</t>
    </rPh>
    <rPh sb="4" eb="5">
      <t>コ</t>
    </rPh>
    <phoneticPr fontId="5"/>
  </si>
  <si>
    <t>上川郡新得町新得西３線５０番地１５</t>
    <rPh sb="0" eb="3">
      <t>カミカワグン</t>
    </rPh>
    <rPh sb="3" eb="6">
      <t>シントクチョウ</t>
    </rPh>
    <rPh sb="6" eb="8">
      <t>シントク</t>
    </rPh>
    <rPh sb="8" eb="9">
      <t>ニシ</t>
    </rPh>
    <rPh sb="10" eb="11">
      <t>セン</t>
    </rPh>
    <rPh sb="13" eb="15">
      <t>バンチ</t>
    </rPh>
    <phoneticPr fontId="5"/>
  </si>
  <si>
    <t>地域福祉支援センター小さな手</t>
    <rPh sb="0" eb="2">
      <t>チイキ</t>
    </rPh>
    <rPh sb="2" eb="4">
      <t>フクシ</t>
    </rPh>
    <rPh sb="4" eb="6">
      <t>シエン</t>
    </rPh>
    <rPh sb="10" eb="11">
      <t>チイ</t>
    </rPh>
    <rPh sb="13" eb="14">
      <t>テ</t>
    </rPh>
    <phoneticPr fontId="5"/>
  </si>
  <si>
    <t>上川郡新得町新得西３線５０番地１５</t>
    <phoneticPr fontId="5"/>
  </si>
  <si>
    <t>新得町</t>
    <rPh sb="0" eb="3">
      <t>シントクチョウ</t>
    </rPh>
    <phoneticPr fontId="5"/>
  </si>
  <si>
    <t>北帯福第１５号</t>
    <rPh sb="0" eb="1">
      <t>キタ</t>
    </rPh>
    <rPh sb="1" eb="2">
      <t>オビ</t>
    </rPh>
    <rPh sb="2" eb="3">
      <t>フク</t>
    </rPh>
    <rPh sb="3" eb="4">
      <t>ダイ</t>
    </rPh>
    <rPh sb="6" eb="7">
      <t>ゴウ</t>
    </rPh>
    <phoneticPr fontId="5"/>
  </si>
  <si>
    <t>社会福祉法人　上士幌町社会福祉協議会</t>
    <rPh sb="0" eb="2">
      <t>シャカイ</t>
    </rPh>
    <rPh sb="2" eb="4">
      <t>フクシ</t>
    </rPh>
    <rPh sb="4" eb="6">
      <t>ホウジン</t>
    </rPh>
    <rPh sb="7" eb="11">
      <t>カミシホロチョウ</t>
    </rPh>
    <rPh sb="11" eb="13">
      <t>シャカイ</t>
    </rPh>
    <rPh sb="13" eb="15">
      <t>フクシ</t>
    </rPh>
    <rPh sb="15" eb="18">
      <t>キョウギカイ</t>
    </rPh>
    <phoneticPr fontId="5"/>
  </si>
  <si>
    <t>河東郡上士幌町字上士幌東３線２３７番地</t>
    <rPh sb="0" eb="3">
      <t>カトウグン</t>
    </rPh>
    <rPh sb="3" eb="7">
      <t>カミシホロチョウ</t>
    </rPh>
    <rPh sb="7" eb="8">
      <t>アザ</t>
    </rPh>
    <rPh sb="8" eb="11">
      <t>カミシホロ</t>
    </rPh>
    <rPh sb="11" eb="12">
      <t>ヒガシ</t>
    </rPh>
    <rPh sb="13" eb="14">
      <t>セン</t>
    </rPh>
    <rPh sb="17" eb="19">
      <t>バンチ</t>
    </rPh>
    <phoneticPr fontId="5"/>
  </si>
  <si>
    <t>社会福祉法人　上士幌町社会福祉協議会</t>
    <phoneticPr fontId="5"/>
  </si>
  <si>
    <t>河東郡上士幌町字上士幌東３線２３７番地</t>
    <phoneticPr fontId="5"/>
  </si>
  <si>
    <t>上士幌町</t>
    <rPh sb="0" eb="4">
      <t>カミシホロチョウ</t>
    </rPh>
    <phoneticPr fontId="5"/>
  </si>
  <si>
    <t>北帯福第１６号</t>
    <rPh sb="0" eb="1">
      <t>キタ</t>
    </rPh>
    <rPh sb="1" eb="2">
      <t>オビ</t>
    </rPh>
    <rPh sb="2" eb="3">
      <t>フク</t>
    </rPh>
    <rPh sb="3" eb="4">
      <t>ダイ</t>
    </rPh>
    <rPh sb="6" eb="7">
      <t>ゴウ</t>
    </rPh>
    <phoneticPr fontId="5"/>
  </si>
  <si>
    <t>特定非営利活動法人　いきいき生活支援夢といろ</t>
    <rPh sb="0" eb="2">
      <t>トクテイ</t>
    </rPh>
    <rPh sb="2" eb="5">
      <t>ヒエイリ</t>
    </rPh>
    <rPh sb="5" eb="7">
      <t>カツドウ</t>
    </rPh>
    <rPh sb="7" eb="9">
      <t>ホウジン</t>
    </rPh>
    <rPh sb="14" eb="16">
      <t>セイカツ</t>
    </rPh>
    <rPh sb="16" eb="18">
      <t>シエン</t>
    </rPh>
    <rPh sb="18" eb="19">
      <t>ユメ</t>
    </rPh>
    <phoneticPr fontId="5"/>
  </si>
  <si>
    <t>坂村　加代子</t>
    <rPh sb="0" eb="2">
      <t>サカムラ</t>
    </rPh>
    <rPh sb="3" eb="6">
      <t>カヨコ</t>
    </rPh>
    <phoneticPr fontId="5"/>
  </si>
  <si>
    <t>河西郡中札内村大通北１丁目１３番地</t>
    <rPh sb="0" eb="2">
      <t>カセイ</t>
    </rPh>
    <rPh sb="2" eb="3">
      <t>グン</t>
    </rPh>
    <rPh sb="3" eb="6">
      <t>ナカサツナイ</t>
    </rPh>
    <rPh sb="6" eb="7">
      <t>ムラ</t>
    </rPh>
    <rPh sb="7" eb="9">
      <t>オオドオリ</t>
    </rPh>
    <rPh sb="9" eb="10">
      <t>キタ</t>
    </rPh>
    <rPh sb="11" eb="13">
      <t>チョウメ</t>
    </rPh>
    <rPh sb="15" eb="17">
      <t>バンチ</t>
    </rPh>
    <phoneticPr fontId="5"/>
  </si>
  <si>
    <t>特定非営利活動法人　いきいき生活支援夢といろ</t>
    <phoneticPr fontId="5"/>
  </si>
  <si>
    <t>河西郡中札内村大通北１丁目１３番地</t>
    <phoneticPr fontId="5"/>
  </si>
  <si>
    <t>中札内村・更別村</t>
    <rPh sb="0" eb="3">
      <t>ナカサツナイ</t>
    </rPh>
    <rPh sb="3" eb="4">
      <t>ムラ</t>
    </rPh>
    <rPh sb="5" eb="8">
      <t>サラベツムラ</t>
    </rPh>
    <phoneticPr fontId="5"/>
  </si>
  <si>
    <t>北帯福第１７号</t>
    <rPh sb="0" eb="1">
      <t>キタ</t>
    </rPh>
    <rPh sb="1" eb="2">
      <t>オビ</t>
    </rPh>
    <rPh sb="2" eb="3">
      <t>フク</t>
    </rPh>
    <rPh sb="3" eb="4">
      <t>ダイ</t>
    </rPh>
    <rPh sb="6" eb="7">
      <t>ゴウ</t>
    </rPh>
    <phoneticPr fontId="5"/>
  </si>
  <si>
    <t>社会福祉法人　豊頃町社会福祉協議会</t>
  </si>
  <si>
    <t>社会福祉法人　豊頃町社会福祉協議会</t>
    <rPh sb="0" eb="2">
      <t>シャカイ</t>
    </rPh>
    <rPh sb="2" eb="4">
      <t>フクシ</t>
    </rPh>
    <rPh sb="4" eb="6">
      <t>ホウジン</t>
    </rPh>
    <rPh sb="7" eb="10">
      <t>トヨコロチョウ</t>
    </rPh>
    <rPh sb="10" eb="12">
      <t>シャカイ</t>
    </rPh>
    <rPh sb="12" eb="14">
      <t>フクシ</t>
    </rPh>
    <rPh sb="14" eb="17">
      <t>キョウギカイ</t>
    </rPh>
    <phoneticPr fontId="5"/>
  </si>
  <si>
    <t>加藤　敏</t>
    <rPh sb="0" eb="2">
      <t>カトウ</t>
    </rPh>
    <rPh sb="3" eb="4">
      <t>トシ</t>
    </rPh>
    <phoneticPr fontId="5"/>
  </si>
  <si>
    <t>中川郡豊頃町茂岩栄町１０２番地</t>
    <rPh sb="0" eb="3">
      <t>ナカガワグン</t>
    </rPh>
    <rPh sb="3" eb="6">
      <t>トヨコロチョウ</t>
    </rPh>
    <rPh sb="6" eb="8">
      <t>モイワ</t>
    </rPh>
    <rPh sb="8" eb="10">
      <t>サカエマチ</t>
    </rPh>
    <rPh sb="13" eb="15">
      <t>バンチ</t>
    </rPh>
    <phoneticPr fontId="5"/>
  </si>
  <si>
    <t>中川郡豊頃町茂岩栄町１０２番地</t>
    <phoneticPr fontId="5"/>
  </si>
  <si>
    <t>豊頃町</t>
    <rPh sb="0" eb="3">
      <t>トヨコロチョウ</t>
    </rPh>
    <phoneticPr fontId="5"/>
  </si>
  <si>
    <t>北帯福第１８号</t>
    <rPh sb="0" eb="1">
      <t>キタ</t>
    </rPh>
    <rPh sb="1" eb="2">
      <t>オビ</t>
    </rPh>
    <rPh sb="2" eb="3">
      <t>フク</t>
    </rPh>
    <rPh sb="3" eb="4">
      <t>ダイ</t>
    </rPh>
    <rPh sb="6" eb="7">
      <t>ゴウ</t>
    </rPh>
    <phoneticPr fontId="5"/>
  </si>
  <si>
    <t>社会福祉法人　本別町社会福祉協議会</t>
    <rPh sb="0" eb="2">
      <t>シャカイ</t>
    </rPh>
    <rPh sb="2" eb="4">
      <t>フクシ</t>
    </rPh>
    <rPh sb="4" eb="6">
      <t>ホウジン</t>
    </rPh>
    <rPh sb="7" eb="10">
      <t>ホンベツチョウ</t>
    </rPh>
    <rPh sb="10" eb="12">
      <t>シャカイ</t>
    </rPh>
    <rPh sb="12" eb="14">
      <t>フクシ</t>
    </rPh>
    <rPh sb="14" eb="17">
      <t>キョウギカイ</t>
    </rPh>
    <phoneticPr fontId="5"/>
  </si>
  <si>
    <t>砂原　勝</t>
    <rPh sb="0" eb="2">
      <t>スナハラ</t>
    </rPh>
    <rPh sb="3" eb="4">
      <t>マサ</t>
    </rPh>
    <phoneticPr fontId="5"/>
  </si>
  <si>
    <t>中川郡本別町西美里別６番地１５</t>
    <rPh sb="0" eb="3">
      <t>ナカガワグン</t>
    </rPh>
    <rPh sb="3" eb="6">
      <t>ホンベツチョウ</t>
    </rPh>
    <rPh sb="6" eb="7">
      <t>ニシ</t>
    </rPh>
    <rPh sb="7" eb="9">
      <t>ビリ</t>
    </rPh>
    <rPh sb="9" eb="10">
      <t>ベツ</t>
    </rPh>
    <rPh sb="11" eb="13">
      <t>バンチ</t>
    </rPh>
    <phoneticPr fontId="5"/>
  </si>
  <si>
    <t>陽だまりの里</t>
    <rPh sb="0" eb="1">
      <t>ヒ</t>
    </rPh>
    <rPh sb="5" eb="6">
      <t>サト</t>
    </rPh>
    <phoneticPr fontId="5"/>
  </si>
  <si>
    <t>中川郡本別町仙美里元町１４９番地１２</t>
    <rPh sb="0" eb="3">
      <t>ナカガワグン</t>
    </rPh>
    <rPh sb="3" eb="6">
      <t>ホンベツチョウ</t>
    </rPh>
    <rPh sb="6" eb="9">
      <t>センビリ</t>
    </rPh>
    <rPh sb="9" eb="11">
      <t>モトマチ</t>
    </rPh>
    <rPh sb="14" eb="16">
      <t>バンチ</t>
    </rPh>
    <phoneticPr fontId="5"/>
  </si>
  <si>
    <t>ゆうあいの里</t>
    <rPh sb="5" eb="6">
      <t>サト</t>
    </rPh>
    <phoneticPr fontId="5"/>
  </si>
  <si>
    <t>中川郡本別町勇足元町６番地１</t>
    <rPh sb="0" eb="3">
      <t>ナカガワグン</t>
    </rPh>
    <rPh sb="3" eb="6">
      <t>ホンベツチョウ</t>
    </rPh>
    <rPh sb="6" eb="7">
      <t>ユウ</t>
    </rPh>
    <rPh sb="7" eb="8">
      <t>タリ</t>
    </rPh>
    <rPh sb="8" eb="10">
      <t>モトマチ</t>
    </rPh>
    <rPh sb="11" eb="13">
      <t>バンチ</t>
    </rPh>
    <phoneticPr fontId="5"/>
  </si>
  <si>
    <t>ホームヘルプセンターほんべつ</t>
    <phoneticPr fontId="5"/>
  </si>
  <si>
    <t>中川郡本別町北１丁目４番地２３</t>
    <rPh sb="0" eb="3">
      <t>ナカガワグン</t>
    </rPh>
    <rPh sb="3" eb="6">
      <t>ホンベツチョウ</t>
    </rPh>
    <rPh sb="6" eb="7">
      <t>キタ</t>
    </rPh>
    <rPh sb="8" eb="10">
      <t>チョウメ</t>
    </rPh>
    <rPh sb="11" eb="13">
      <t>バンチ</t>
    </rPh>
    <phoneticPr fontId="5"/>
  </si>
  <si>
    <t>清流の里</t>
    <rPh sb="0" eb="2">
      <t>セイリュウ</t>
    </rPh>
    <rPh sb="3" eb="4">
      <t>サト</t>
    </rPh>
    <phoneticPr fontId="5"/>
  </si>
  <si>
    <t>中川郡本別町北６丁目１２番地２０</t>
    <rPh sb="0" eb="3">
      <t>ナカガワグン</t>
    </rPh>
    <rPh sb="3" eb="6">
      <t>ホンベツチョウ</t>
    </rPh>
    <rPh sb="6" eb="7">
      <t>キタ</t>
    </rPh>
    <rPh sb="8" eb="10">
      <t>チョウメ</t>
    </rPh>
    <rPh sb="12" eb="14">
      <t>バンチ</t>
    </rPh>
    <phoneticPr fontId="5"/>
  </si>
  <si>
    <t>本別町</t>
    <rPh sb="0" eb="3">
      <t>ホンベツチョウ</t>
    </rPh>
    <phoneticPr fontId="5"/>
  </si>
  <si>
    <t>北帯福第２０号</t>
    <rPh sb="0" eb="1">
      <t>キタ</t>
    </rPh>
    <rPh sb="1" eb="2">
      <t>オビ</t>
    </rPh>
    <rPh sb="2" eb="3">
      <t>フク</t>
    </rPh>
    <rPh sb="3" eb="4">
      <t>ダイ</t>
    </rPh>
    <rPh sb="6" eb="7">
      <t>ゴウ</t>
    </rPh>
    <phoneticPr fontId="5"/>
  </si>
  <si>
    <t>特定非営利活動法人　尚之基金</t>
    <rPh sb="0" eb="2">
      <t>トクテイ</t>
    </rPh>
    <rPh sb="2" eb="5">
      <t>ヒエイリ</t>
    </rPh>
    <rPh sb="5" eb="7">
      <t>カツドウ</t>
    </rPh>
    <rPh sb="7" eb="9">
      <t>ホウジン</t>
    </rPh>
    <rPh sb="10" eb="12">
      <t>ナオユキ</t>
    </rPh>
    <rPh sb="12" eb="14">
      <t>キキン</t>
    </rPh>
    <phoneticPr fontId="5"/>
  </si>
  <si>
    <t>多田　幸治</t>
    <rPh sb="0" eb="2">
      <t>タダ</t>
    </rPh>
    <rPh sb="3" eb="4">
      <t>サチ</t>
    </rPh>
    <rPh sb="4" eb="5">
      <t>ナオ</t>
    </rPh>
    <phoneticPr fontId="5"/>
  </si>
  <si>
    <t>帯広市西１６条南６丁目１１番９号</t>
    <rPh sb="0" eb="3">
      <t>オビヒロシ</t>
    </rPh>
    <rPh sb="3" eb="4">
      <t>ニシ</t>
    </rPh>
    <rPh sb="6" eb="7">
      <t>ジョウ</t>
    </rPh>
    <rPh sb="7" eb="8">
      <t>ミナミ</t>
    </rPh>
    <rPh sb="9" eb="11">
      <t>チョウメ</t>
    </rPh>
    <rPh sb="13" eb="14">
      <t>バン</t>
    </rPh>
    <rPh sb="15" eb="16">
      <t>ゴウ</t>
    </rPh>
    <phoneticPr fontId="5"/>
  </si>
  <si>
    <t>特定非営利活動法人　尚之基金</t>
    <phoneticPr fontId="5"/>
  </si>
  <si>
    <t>帯広市西１６条南６丁目１１番９号</t>
    <phoneticPr fontId="5"/>
  </si>
  <si>
    <t>帯広市</t>
    <rPh sb="0" eb="3">
      <t>オビヒロシ</t>
    </rPh>
    <phoneticPr fontId="5"/>
  </si>
  <si>
    <t>北帯福第２１号</t>
    <rPh sb="0" eb="1">
      <t>キタ</t>
    </rPh>
    <rPh sb="1" eb="2">
      <t>オビ</t>
    </rPh>
    <rPh sb="2" eb="3">
      <t>フク</t>
    </rPh>
    <rPh sb="3" eb="4">
      <t>ダイ</t>
    </rPh>
    <rPh sb="6" eb="7">
      <t>ゴウ</t>
    </rPh>
    <phoneticPr fontId="5"/>
  </si>
  <si>
    <t>社会福祉法人　清水旭山学園</t>
    <rPh sb="0" eb="2">
      <t>シャカイ</t>
    </rPh>
    <rPh sb="2" eb="4">
      <t>フクシ</t>
    </rPh>
    <rPh sb="4" eb="6">
      <t>ホウジン</t>
    </rPh>
    <rPh sb="7" eb="9">
      <t>シミズ</t>
    </rPh>
    <rPh sb="9" eb="11">
      <t>アサヒヤマ</t>
    </rPh>
    <rPh sb="11" eb="13">
      <t>ガクエン</t>
    </rPh>
    <phoneticPr fontId="5"/>
  </si>
  <si>
    <t>鳴海　孟</t>
    <rPh sb="0" eb="2">
      <t>ナルミ</t>
    </rPh>
    <phoneticPr fontId="5"/>
  </si>
  <si>
    <t>清水旭山学園</t>
    <rPh sb="0" eb="2">
      <t>シミズ</t>
    </rPh>
    <rPh sb="2" eb="4">
      <t>アサヒヤマ</t>
    </rPh>
    <rPh sb="4" eb="6">
      <t>ガクエン</t>
    </rPh>
    <phoneticPr fontId="5"/>
  </si>
  <si>
    <t>あさひ荘</t>
    <rPh sb="3" eb="4">
      <t>ソウ</t>
    </rPh>
    <phoneticPr fontId="5"/>
  </si>
  <si>
    <t>上川郡清水町字御影４９９番地２</t>
    <rPh sb="0" eb="3">
      <t>カミカワグン</t>
    </rPh>
    <rPh sb="3" eb="6">
      <t>シミズチョウ</t>
    </rPh>
    <rPh sb="6" eb="7">
      <t>アザ</t>
    </rPh>
    <rPh sb="7" eb="9">
      <t>ミカゲ</t>
    </rPh>
    <rPh sb="12" eb="14">
      <t>バンチ</t>
    </rPh>
    <phoneticPr fontId="5"/>
  </si>
  <si>
    <t>上川郡清水町御影東２条１丁目１番地１</t>
    <rPh sb="0" eb="3">
      <t>カミカワグン</t>
    </rPh>
    <rPh sb="3" eb="6">
      <t>シミズチョウ</t>
    </rPh>
    <rPh sb="6" eb="8">
      <t>ミカゲ</t>
    </rPh>
    <rPh sb="8" eb="9">
      <t>ヒガシ</t>
    </rPh>
    <rPh sb="10" eb="11">
      <t>ジョウ</t>
    </rPh>
    <rPh sb="12" eb="14">
      <t>チョウメ</t>
    </rPh>
    <rPh sb="15" eb="17">
      <t>バンチ</t>
    </rPh>
    <phoneticPr fontId="5"/>
  </si>
  <si>
    <t>清水町</t>
    <rPh sb="0" eb="2">
      <t>シミズ</t>
    </rPh>
    <rPh sb="2" eb="3">
      <t>チョウ</t>
    </rPh>
    <phoneticPr fontId="5"/>
  </si>
  <si>
    <t>北帯福第２４号</t>
    <rPh sb="0" eb="1">
      <t>キタ</t>
    </rPh>
    <rPh sb="1" eb="2">
      <t>オビ</t>
    </rPh>
    <rPh sb="2" eb="3">
      <t>フク</t>
    </rPh>
    <rPh sb="3" eb="4">
      <t>ダイ</t>
    </rPh>
    <rPh sb="6" eb="7">
      <t>ゴウ</t>
    </rPh>
    <phoneticPr fontId="5"/>
  </si>
  <si>
    <t>社会福祉法人　北勝光生会</t>
    <rPh sb="0" eb="2">
      <t>シャカイ</t>
    </rPh>
    <rPh sb="2" eb="4">
      <t>フクシ</t>
    </rPh>
    <rPh sb="4" eb="6">
      <t>ホウジン</t>
    </rPh>
    <rPh sb="7" eb="8">
      <t>ホク</t>
    </rPh>
    <rPh sb="8" eb="9">
      <t>ショウ</t>
    </rPh>
    <rPh sb="9" eb="10">
      <t>コウ</t>
    </rPh>
    <rPh sb="10" eb="11">
      <t>セイ</t>
    </rPh>
    <rPh sb="11" eb="12">
      <t>カイ</t>
    </rPh>
    <phoneticPr fontId="5"/>
  </si>
  <si>
    <t>石橋　強</t>
    <rPh sb="0" eb="2">
      <t>イシバシ</t>
    </rPh>
    <rPh sb="3" eb="4">
      <t>ツヨシ</t>
    </rPh>
    <phoneticPr fontId="5"/>
  </si>
  <si>
    <t>足寄郡陸別町字陸別原野基線３２１番地５</t>
    <rPh sb="0" eb="3">
      <t>アショログン</t>
    </rPh>
    <rPh sb="3" eb="6">
      <t>リクベツチョウ</t>
    </rPh>
    <rPh sb="6" eb="7">
      <t>アザ</t>
    </rPh>
    <rPh sb="7" eb="9">
      <t>リクベツ</t>
    </rPh>
    <rPh sb="9" eb="10">
      <t>ハラ</t>
    </rPh>
    <rPh sb="10" eb="11">
      <t>ノ</t>
    </rPh>
    <rPh sb="11" eb="13">
      <t>キセン</t>
    </rPh>
    <rPh sb="16" eb="18">
      <t>バンチ</t>
    </rPh>
    <phoneticPr fontId="5"/>
  </si>
  <si>
    <t>障害者支援施設みどりの園</t>
    <rPh sb="0" eb="3">
      <t>ショウガイシャ</t>
    </rPh>
    <rPh sb="3" eb="5">
      <t>シエン</t>
    </rPh>
    <rPh sb="5" eb="7">
      <t>シセツ</t>
    </rPh>
    <rPh sb="11" eb="12">
      <t>ソノ</t>
    </rPh>
    <phoneticPr fontId="5"/>
  </si>
  <si>
    <t>足寄郡陸別町字陸別原野分線８番地２３２</t>
    <rPh sb="11" eb="13">
      <t>ブンセン</t>
    </rPh>
    <rPh sb="14" eb="16">
      <t>バンチ</t>
    </rPh>
    <phoneticPr fontId="5"/>
  </si>
  <si>
    <t>障害者支援施設とまむ園</t>
    <rPh sb="0" eb="3">
      <t>ショウガイシャ</t>
    </rPh>
    <rPh sb="3" eb="5">
      <t>シエン</t>
    </rPh>
    <rPh sb="5" eb="7">
      <t>シセツ</t>
    </rPh>
    <rPh sb="10" eb="11">
      <t>エン</t>
    </rPh>
    <phoneticPr fontId="5"/>
  </si>
  <si>
    <t>足寄郡陸別町字トマム南３線９４番地３</t>
    <rPh sb="0" eb="3">
      <t>アショログン</t>
    </rPh>
    <rPh sb="3" eb="6">
      <t>リクベツチョウ</t>
    </rPh>
    <rPh sb="6" eb="7">
      <t>アザ</t>
    </rPh>
    <rPh sb="10" eb="11">
      <t>ミナミ</t>
    </rPh>
    <rPh sb="12" eb="13">
      <t>セン</t>
    </rPh>
    <rPh sb="15" eb="17">
      <t>バンチ</t>
    </rPh>
    <phoneticPr fontId="5"/>
  </si>
  <si>
    <t>陸別町</t>
    <rPh sb="0" eb="3">
      <t>リクベツチョウ</t>
    </rPh>
    <phoneticPr fontId="5"/>
  </si>
  <si>
    <t>北帯福第２５号</t>
    <rPh sb="0" eb="1">
      <t>キタ</t>
    </rPh>
    <rPh sb="1" eb="2">
      <t>オビ</t>
    </rPh>
    <rPh sb="2" eb="3">
      <t>フク</t>
    </rPh>
    <rPh sb="3" eb="4">
      <t>ダイ</t>
    </rPh>
    <rPh sb="6" eb="7">
      <t>ゴウ</t>
    </rPh>
    <phoneticPr fontId="5"/>
  </si>
  <si>
    <t>特定非営利活動法人　きらりスマイル音更の会</t>
    <rPh sb="0" eb="2">
      <t>トクテイ</t>
    </rPh>
    <rPh sb="2" eb="5">
      <t>ヒエイリ</t>
    </rPh>
    <rPh sb="5" eb="7">
      <t>カツドウ</t>
    </rPh>
    <rPh sb="7" eb="9">
      <t>ホウジン</t>
    </rPh>
    <rPh sb="17" eb="19">
      <t>オトフケ</t>
    </rPh>
    <rPh sb="20" eb="21">
      <t>カイ</t>
    </rPh>
    <phoneticPr fontId="5"/>
  </si>
  <si>
    <t>廣川　真奈恵</t>
    <rPh sb="0" eb="2">
      <t>ヒロカワ</t>
    </rPh>
    <rPh sb="3" eb="4">
      <t>サナ</t>
    </rPh>
    <rPh sb="4" eb="5">
      <t>ナ</t>
    </rPh>
    <phoneticPr fontId="5"/>
  </si>
  <si>
    <t>河東郡音更町緑陽台南区２４番地８</t>
    <rPh sb="0" eb="3">
      <t>カトウグン</t>
    </rPh>
    <rPh sb="3" eb="6">
      <t>オトフケチョウ</t>
    </rPh>
    <rPh sb="6" eb="8">
      <t>リョクヨウ</t>
    </rPh>
    <rPh sb="8" eb="9">
      <t>ダイ</t>
    </rPh>
    <rPh sb="9" eb="11">
      <t>ミナミク</t>
    </rPh>
    <rPh sb="13" eb="15">
      <t>バンチ</t>
    </rPh>
    <phoneticPr fontId="5"/>
  </si>
  <si>
    <t>ぽかぽかはうす</t>
    <phoneticPr fontId="5"/>
  </si>
  <si>
    <t>河東郡音更町緑陽台南区２４番地８</t>
    <phoneticPr fontId="5"/>
  </si>
  <si>
    <t>音更町</t>
    <rPh sb="0" eb="3">
      <t>オトフケチョウ</t>
    </rPh>
    <phoneticPr fontId="5"/>
  </si>
  <si>
    <t>北帯福第１号</t>
    <phoneticPr fontId="5"/>
  </si>
  <si>
    <t>北帯福第２８号</t>
    <rPh sb="0" eb="1">
      <t>キタ</t>
    </rPh>
    <rPh sb="1" eb="2">
      <t>オビ</t>
    </rPh>
    <rPh sb="2" eb="3">
      <t>フク</t>
    </rPh>
    <rPh sb="3" eb="4">
      <t>ダイ</t>
    </rPh>
    <rPh sb="6" eb="7">
      <t>ゴウ</t>
    </rPh>
    <phoneticPr fontId="5"/>
  </si>
  <si>
    <t>社会福祉法人　帯広太陽福祉会</t>
    <rPh sb="0" eb="2">
      <t>シャカイ</t>
    </rPh>
    <rPh sb="2" eb="4">
      <t>フクシ</t>
    </rPh>
    <rPh sb="4" eb="6">
      <t>ホウジン</t>
    </rPh>
    <rPh sb="7" eb="9">
      <t>オビヒロ</t>
    </rPh>
    <rPh sb="9" eb="11">
      <t>タイヨウ</t>
    </rPh>
    <rPh sb="11" eb="14">
      <t>フクシカイ</t>
    </rPh>
    <phoneticPr fontId="5"/>
  </si>
  <si>
    <t>高橋　勝坦</t>
    <rPh sb="0" eb="2">
      <t>タカハシ</t>
    </rPh>
    <rPh sb="3" eb="4">
      <t>カ</t>
    </rPh>
    <rPh sb="4" eb="5">
      <t>タン</t>
    </rPh>
    <phoneticPr fontId="5"/>
  </si>
  <si>
    <t>帯広市上帯広町西１線７６番地２</t>
    <rPh sb="0" eb="3">
      <t>オビヒロシ</t>
    </rPh>
    <rPh sb="3" eb="6">
      <t>カミオビヒロ</t>
    </rPh>
    <rPh sb="6" eb="7">
      <t>チョウ</t>
    </rPh>
    <rPh sb="7" eb="8">
      <t>ニシ</t>
    </rPh>
    <rPh sb="9" eb="10">
      <t>セン</t>
    </rPh>
    <rPh sb="12" eb="14">
      <t>バンチ</t>
    </rPh>
    <phoneticPr fontId="5"/>
  </si>
  <si>
    <t>障害者支援施設光り園</t>
    <rPh sb="0" eb="3">
      <t>ショウガイシャ</t>
    </rPh>
    <rPh sb="3" eb="5">
      <t>シエン</t>
    </rPh>
    <rPh sb="5" eb="7">
      <t>シセツ</t>
    </rPh>
    <rPh sb="7" eb="8">
      <t>ヒカ</t>
    </rPh>
    <rPh sb="9" eb="10">
      <t>エン</t>
    </rPh>
    <phoneticPr fontId="5"/>
  </si>
  <si>
    <t>帯広市上帯広町西１線７６番地２</t>
    <phoneticPr fontId="5"/>
  </si>
  <si>
    <t>帯広市</t>
    <rPh sb="0" eb="3">
      <t>オビヒロシ</t>
    </rPh>
    <phoneticPr fontId="5"/>
  </si>
  <si>
    <t>北帯福第３０号</t>
    <rPh sb="0" eb="1">
      <t>キタ</t>
    </rPh>
    <rPh sb="1" eb="2">
      <t>オビ</t>
    </rPh>
    <rPh sb="2" eb="3">
      <t>フク</t>
    </rPh>
    <rPh sb="3" eb="4">
      <t>ダイ</t>
    </rPh>
    <rPh sb="6" eb="7">
      <t>ゴウ</t>
    </rPh>
    <phoneticPr fontId="5"/>
  </si>
  <si>
    <t>特定非営利活動法人　ママサポートえぷろん</t>
    <rPh sb="0" eb="2">
      <t>トクテイ</t>
    </rPh>
    <rPh sb="2" eb="5">
      <t>ヒエイリ</t>
    </rPh>
    <rPh sb="5" eb="7">
      <t>カツドウ</t>
    </rPh>
    <rPh sb="7" eb="9">
      <t>ホウジン</t>
    </rPh>
    <phoneticPr fontId="5"/>
  </si>
  <si>
    <t>帯谷　昭子</t>
    <rPh sb="0" eb="1">
      <t>オビ</t>
    </rPh>
    <rPh sb="1" eb="2">
      <t>タニ</t>
    </rPh>
    <rPh sb="3" eb="5">
      <t>アキコ</t>
    </rPh>
    <phoneticPr fontId="5"/>
  </si>
  <si>
    <t>足寄郡足寄町旭町１丁目３８番地</t>
    <rPh sb="0" eb="3">
      <t>アショログン</t>
    </rPh>
    <rPh sb="3" eb="6">
      <t>アショロチョウ</t>
    </rPh>
    <rPh sb="6" eb="8">
      <t>アサヒマチ</t>
    </rPh>
    <rPh sb="9" eb="11">
      <t>チョウメ</t>
    </rPh>
    <rPh sb="13" eb="15">
      <t>バンチ</t>
    </rPh>
    <phoneticPr fontId="5"/>
  </si>
  <si>
    <t>生活サポートてのひら</t>
    <rPh sb="0" eb="2">
      <t>セイカツ</t>
    </rPh>
    <phoneticPr fontId="5"/>
  </si>
  <si>
    <t>足寄町</t>
    <rPh sb="0" eb="3">
      <t>アショロチョウ</t>
    </rPh>
    <phoneticPr fontId="5"/>
  </si>
  <si>
    <t>北帯福第３２号</t>
    <rPh sb="0" eb="1">
      <t>キタ</t>
    </rPh>
    <rPh sb="1" eb="2">
      <t>オビ</t>
    </rPh>
    <rPh sb="2" eb="3">
      <t>フク</t>
    </rPh>
    <rPh sb="3" eb="4">
      <t>ダイ</t>
    </rPh>
    <rPh sb="6" eb="7">
      <t>ゴウ</t>
    </rPh>
    <phoneticPr fontId="5"/>
  </si>
  <si>
    <t>社会福祉法人　帯広福祉協会</t>
    <rPh sb="0" eb="2">
      <t>シャカイ</t>
    </rPh>
    <rPh sb="2" eb="4">
      <t>フクシ</t>
    </rPh>
    <rPh sb="4" eb="6">
      <t>ホウジン</t>
    </rPh>
    <rPh sb="7" eb="9">
      <t>オビヒロ</t>
    </rPh>
    <rPh sb="9" eb="11">
      <t>フクシ</t>
    </rPh>
    <rPh sb="11" eb="13">
      <t>キョウカイ</t>
    </rPh>
    <phoneticPr fontId="5"/>
  </si>
  <si>
    <t>帯広市西２５条南４丁目１０番地の２</t>
    <rPh sb="0" eb="3">
      <t>オビヒロシ</t>
    </rPh>
    <rPh sb="3" eb="4">
      <t>ニシ</t>
    </rPh>
    <rPh sb="6" eb="7">
      <t>ジョウ</t>
    </rPh>
    <rPh sb="7" eb="8">
      <t>ミナミ</t>
    </rPh>
    <rPh sb="9" eb="11">
      <t>チョウメ</t>
    </rPh>
    <rPh sb="13" eb="15">
      <t>バンチ</t>
    </rPh>
    <phoneticPr fontId="5"/>
  </si>
  <si>
    <t>居宅介護事業所カント</t>
    <rPh sb="0" eb="2">
      <t>キョタク</t>
    </rPh>
    <rPh sb="2" eb="4">
      <t>カイゴ</t>
    </rPh>
    <rPh sb="4" eb="7">
      <t>ジギョウショ</t>
    </rPh>
    <phoneticPr fontId="5"/>
  </si>
  <si>
    <t>帯広市西２１条南２丁目２６－８</t>
    <rPh sb="0" eb="3">
      <t>オビヒロシ</t>
    </rPh>
    <rPh sb="3" eb="4">
      <t>ニシ</t>
    </rPh>
    <rPh sb="6" eb="7">
      <t>ジョウ</t>
    </rPh>
    <rPh sb="7" eb="8">
      <t>ミナミ</t>
    </rPh>
    <rPh sb="9" eb="11">
      <t>チョウメ</t>
    </rPh>
    <phoneticPr fontId="5"/>
  </si>
  <si>
    <t>帯広市</t>
    <rPh sb="0" eb="3">
      <t>オビヒロシ</t>
    </rPh>
    <phoneticPr fontId="5"/>
  </si>
  <si>
    <t>北帯福第３５号</t>
    <rPh sb="0" eb="1">
      <t>キタ</t>
    </rPh>
    <rPh sb="1" eb="2">
      <t>オビ</t>
    </rPh>
    <rPh sb="2" eb="3">
      <t>フク</t>
    </rPh>
    <rPh sb="3" eb="4">
      <t>ダイ</t>
    </rPh>
    <rPh sb="6" eb="7">
      <t>ゴウ</t>
    </rPh>
    <phoneticPr fontId="5"/>
  </si>
  <si>
    <t>社会福祉法人　真宗協会</t>
    <rPh sb="0" eb="2">
      <t>シャカイ</t>
    </rPh>
    <rPh sb="2" eb="4">
      <t>フクシ</t>
    </rPh>
    <rPh sb="4" eb="6">
      <t>ホウジン</t>
    </rPh>
    <rPh sb="7" eb="9">
      <t>シンシュウ</t>
    </rPh>
    <rPh sb="9" eb="11">
      <t>キョウカイ</t>
    </rPh>
    <phoneticPr fontId="5"/>
  </si>
  <si>
    <t>帯広市空港南町３０３番地１</t>
    <rPh sb="0" eb="3">
      <t>オビヒロシ</t>
    </rPh>
    <rPh sb="3" eb="5">
      <t>クウコウ</t>
    </rPh>
    <rPh sb="5" eb="7">
      <t>ミナミマチ</t>
    </rPh>
    <rPh sb="10" eb="12">
      <t>バンチ</t>
    </rPh>
    <phoneticPr fontId="5"/>
  </si>
  <si>
    <t>帯広慈光学園</t>
    <rPh sb="0" eb="2">
      <t>オビヒロ</t>
    </rPh>
    <rPh sb="2" eb="3">
      <t>ジ</t>
    </rPh>
    <rPh sb="3" eb="4">
      <t>ヒカリ</t>
    </rPh>
    <rPh sb="4" eb="6">
      <t>ガクエン</t>
    </rPh>
    <phoneticPr fontId="5"/>
  </si>
  <si>
    <t>帯広市大正町東１線１０２番地</t>
    <rPh sb="0" eb="3">
      <t>オビヒロシ</t>
    </rPh>
    <rPh sb="3" eb="5">
      <t>タイショウ</t>
    </rPh>
    <rPh sb="5" eb="6">
      <t>チョウ</t>
    </rPh>
    <rPh sb="6" eb="7">
      <t>ヒガシ</t>
    </rPh>
    <rPh sb="8" eb="9">
      <t>セン</t>
    </rPh>
    <rPh sb="12" eb="14">
      <t>バンチ</t>
    </rPh>
    <phoneticPr fontId="5"/>
  </si>
  <si>
    <t>帯広はちす園</t>
    <rPh sb="0" eb="2">
      <t>オビヒロ</t>
    </rPh>
    <rPh sb="5" eb="6">
      <t>エン</t>
    </rPh>
    <phoneticPr fontId="5"/>
  </si>
  <si>
    <t>帯広市大正町東１線１０２番地１</t>
    <rPh sb="0" eb="2">
      <t>オビヒロ</t>
    </rPh>
    <rPh sb="2" eb="3">
      <t>シ</t>
    </rPh>
    <rPh sb="3" eb="6">
      <t>タイショウチョウ</t>
    </rPh>
    <rPh sb="6" eb="7">
      <t>ヒガシ</t>
    </rPh>
    <rPh sb="8" eb="9">
      <t>セン</t>
    </rPh>
    <rPh sb="12" eb="14">
      <t>バンチ</t>
    </rPh>
    <phoneticPr fontId="5"/>
  </si>
  <si>
    <t>北帯福第３６号</t>
    <rPh sb="0" eb="1">
      <t>キタ</t>
    </rPh>
    <rPh sb="1" eb="2">
      <t>オビ</t>
    </rPh>
    <rPh sb="2" eb="3">
      <t>フク</t>
    </rPh>
    <rPh sb="3" eb="4">
      <t>ダイ</t>
    </rPh>
    <rPh sb="6" eb="7">
      <t>ゴウ</t>
    </rPh>
    <phoneticPr fontId="5"/>
  </si>
  <si>
    <t>社会福祉法人　ひまわり</t>
  </si>
  <si>
    <t>社会福祉法人　ひまわり</t>
    <rPh sb="0" eb="2">
      <t>シャカイ</t>
    </rPh>
    <rPh sb="2" eb="4">
      <t>フクシ</t>
    </rPh>
    <rPh sb="4" eb="6">
      <t>ホウジン</t>
    </rPh>
    <phoneticPr fontId="5"/>
  </si>
  <si>
    <t>宮澤　恵子</t>
    <rPh sb="0" eb="2">
      <t>ミヤサワ</t>
    </rPh>
    <rPh sb="3" eb="4">
      <t>メグ</t>
    </rPh>
    <rPh sb="4" eb="5">
      <t>コ</t>
    </rPh>
    <phoneticPr fontId="5"/>
  </si>
  <si>
    <t>中川郡幕別町札内青葉町１８５番地</t>
  </si>
  <si>
    <t>中川郡幕別町札内青葉町１８５番地</t>
    <rPh sb="0" eb="3">
      <t>ナカガワグン</t>
    </rPh>
    <rPh sb="3" eb="6">
      <t>マクベツチョウ</t>
    </rPh>
    <rPh sb="6" eb="8">
      <t>サツナイ</t>
    </rPh>
    <rPh sb="8" eb="11">
      <t>アオバチョウ</t>
    </rPh>
    <rPh sb="14" eb="16">
      <t>バンチ</t>
    </rPh>
    <phoneticPr fontId="5"/>
  </si>
  <si>
    <t>北帯福第３７号</t>
    <rPh sb="0" eb="1">
      <t>キタ</t>
    </rPh>
    <rPh sb="1" eb="2">
      <t>オビ</t>
    </rPh>
    <rPh sb="2" eb="3">
      <t>フク</t>
    </rPh>
    <rPh sb="3" eb="4">
      <t>ダイ</t>
    </rPh>
    <rPh sb="6" eb="7">
      <t>ゴウ</t>
    </rPh>
    <phoneticPr fontId="5"/>
  </si>
  <si>
    <t>社会福祉法人　地域で一緒に暮らそう会</t>
    <rPh sb="0" eb="2">
      <t>シャカイ</t>
    </rPh>
    <rPh sb="2" eb="4">
      <t>フクシ</t>
    </rPh>
    <rPh sb="4" eb="6">
      <t>ホウジン</t>
    </rPh>
    <rPh sb="7" eb="9">
      <t>チイキ</t>
    </rPh>
    <rPh sb="10" eb="12">
      <t>イッショ</t>
    </rPh>
    <rPh sb="13" eb="14">
      <t>ク</t>
    </rPh>
    <rPh sb="17" eb="18">
      <t>カイ</t>
    </rPh>
    <phoneticPr fontId="5"/>
  </si>
  <si>
    <t>河東郡音更町新通４丁目１番地７</t>
    <rPh sb="0" eb="3">
      <t>カトウグン</t>
    </rPh>
    <rPh sb="3" eb="6">
      <t>オトフケチョウ</t>
    </rPh>
    <rPh sb="6" eb="8">
      <t>シンドオリ</t>
    </rPh>
    <rPh sb="9" eb="11">
      <t>チョウメ</t>
    </rPh>
    <rPh sb="12" eb="14">
      <t>バンチ</t>
    </rPh>
    <phoneticPr fontId="5"/>
  </si>
  <si>
    <t>きらきらはうす</t>
    <phoneticPr fontId="5"/>
  </si>
  <si>
    <t>河東郡音更町新通４丁目１番地７</t>
    <phoneticPr fontId="5"/>
  </si>
  <si>
    <t>帯広市・音更町・幕別町</t>
    <rPh sb="0" eb="3">
      <t>オビヒロシ</t>
    </rPh>
    <rPh sb="4" eb="7">
      <t>オトフケチョウ</t>
    </rPh>
    <rPh sb="8" eb="11">
      <t>マクベツチョウ</t>
    </rPh>
    <phoneticPr fontId="5"/>
  </si>
  <si>
    <t>北帯福第３８号</t>
    <rPh sb="0" eb="1">
      <t>キタ</t>
    </rPh>
    <rPh sb="1" eb="2">
      <t>オビ</t>
    </rPh>
    <rPh sb="2" eb="3">
      <t>フク</t>
    </rPh>
    <rPh sb="3" eb="4">
      <t>ダイ</t>
    </rPh>
    <rPh sb="6" eb="7">
      <t>ゴウ</t>
    </rPh>
    <phoneticPr fontId="5"/>
  </si>
  <si>
    <t>齊藤　仁</t>
    <rPh sb="0" eb="2">
      <t>サイトウ</t>
    </rPh>
    <rPh sb="3" eb="4">
      <t>ヒトシ</t>
    </rPh>
    <phoneticPr fontId="5"/>
  </si>
  <si>
    <t>上川郡新得町３条南３丁目５番地</t>
    <rPh sb="0" eb="3">
      <t>カミカワグン</t>
    </rPh>
    <rPh sb="3" eb="6">
      <t>シントクチョウ</t>
    </rPh>
    <rPh sb="7" eb="8">
      <t>ジョウ</t>
    </rPh>
    <rPh sb="8" eb="9">
      <t>ミナミ</t>
    </rPh>
    <rPh sb="10" eb="12">
      <t>チョウメ</t>
    </rPh>
    <rPh sb="13" eb="15">
      <t>バンチ</t>
    </rPh>
    <phoneticPr fontId="5"/>
  </si>
  <si>
    <t>上川郡新得町３条南３丁目５番地</t>
    <phoneticPr fontId="5"/>
  </si>
  <si>
    <t>新得町</t>
    <rPh sb="0" eb="3">
      <t>シントクチョウ</t>
    </rPh>
    <phoneticPr fontId="5"/>
  </si>
  <si>
    <t>社会副法人　芽室町社会福祉協議会</t>
    <phoneticPr fontId="5"/>
  </si>
  <si>
    <t>芽室町</t>
    <rPh sb="0" eb="3">
      <t>メムロチョウ</t>
    </rPh>
    <phoneticPr fontId="5"/>
  </si>
  <si>
    <t>特定非営利活動法人　ＮＰＯえがお</t>
    <rPh sb="0" eb="2">
      <t>トクテイ</t>
    </rPh>
    <rPh sb="2" eb="5">
      <t>ヒエイリ</t>
    </rPh>
    <rPh sb="5" eb="7">
      <t>カツドウ</t>
    </rPh>
    <rPh sb="7" eb="9">
      <t>ホウジン</t>
    </rPh>
    <phoneticPr fontId="5"/>
  </si>
  <si>
    <t>北帯福第４２号</t>
    <rPh sb="0" eb="1">
      <t>キタ</t>
    </rPh>
    <rPh sb="1" eb="2">
      <t>オビ</t>
    </rPh>
    <rPh sb="2" eb="3">
      <t>フク</t>
    </rPh>
    <rPh sb="3" eb="4">
      <t>ダイ</t>
    </rPh>
    <rPh sb="6" eb="7">
      <t>ゴウ</t>
    </rPh>
    <phoneticPr fontId="5"/>
  </si>
  <si>
    <t>社会福祉法人　浦幌町社会福祉協議会</t>
    <rPh sb="0" eb="2">
      <t>シャカイ</t>
    </rPh>
    <rPh sb="2" eb="4">
      <t>フクシ</t>
    </rPh>
    <rPh sb="4" eb="6">
      <t>ホウジン</t>
    </rPh>
    <rPh sb="7" eb="10">
      <t>ウラホロチョウ</t>
    </rPh>
    <rPh sb="10" eb="12">
      <t>シャカイ</t>
    </rPh>
    <rPh sb="12" eb="14">
      <t>フクシ</t>
    </rPh>
    <rPh sb="14" eb="17">
      <t>キョウギカイ</t>
    </rPh>
    <phoneticPr fontId="5"/>
  </si>
  <si>
    <t>村瀬　政昭</t>
    <rPh sb="0" eb="2">
      <t>ムラセ</t>
    </rPh>
    <rPh sb="3" eb="5">
      <t>マサアキ</t>
    </rPh>
    <phoneticPr fontId="5"/>
  </si>
  <si>
    <t>十勝郡浦幌町字北町８番地１</t>
    <rPh sb="0" eb="3">
      <t>トカチグン</t>
    </rPh>
    <rPh sb="3" eb="6">
      <t>ウラホロチョウ</t>
    </rPh>
    <rPh sb="6" eb="7">
      <t>アザ</t>
    </rPh>
    <rPh sb="7" eb="9">
      <t>キタマチ</t>
    </rPh>
    <rPh sb="10" eb="12">
      <t>バンチ</t>
    </rPh>
    <phoneticPr fontId="5"/>
  </si>
  <si>
    <t>社会福祉法人　浦幌町社会福祉協議会</t>
    <phoneticPr fontId="5"/>
  </si>
  <si>
    <t>十勝郡浦幌町字北町８番地１</t>
    <phoneticPr fontId="5"/>
  </si>
  <si>
    <t>北帯福第４３号</t>
    <rPh sb="0" eb="1">
      <t>キタ</t>
    </rPh>
    <rPh sb="1" eb="2">
      <t>オビ</t>
    </rPh>
    <rPh sb="2" eb="3">
      <t>フク</t>
    </rPh>
    <rPh sb="3" eb="4">
      <t>ダイ</t>
    </rPh>
    <rPh sb="6" eb="7">
      <t>ゴウ</t>
    </rPh>
    <phoneticPr fontId="5"/>
  </si>
  <si>
    <t>一般社団法人　ちせ</t>
    <phoneticPr fontId="5"/>
  </si>
  <si>
    <t>片岡　順子</t>
    <rPh sb="0" eb="2">
      <t>カタオカ</t>
    </rPh>
    <rPh sb="3" eb="5">
      <t>ジュンコ</t>
    </rPh>
    <phoneticPr fontId="5"/>
  </si>
  <si>
    <t>帯広市西１６条南３１丁目７番地２８</t>
    <rPh sb="0" eb="3">
      <t>オビヒロシ</t>
    </rPh>
    <rPh sb="3" eb="4">
      <t>ニシ</t>
    </rPh>
    <rPh sb="6" eb="7">
      <t>ジョウ</t>
    </rPh>
    <rPh sb="7" eb="8">
      <t>ミナミ</t>
    </rPh>
    <rPh sb="10" eb="12">
      <t>チョウメ</t>
    </rPh>
    <rPh sb="13" eb="15">
      <t>バンチ</t>
    </rPh>
    <phoneticPr fontId="5"/>
  </si>
  <si>
    <t>ちせ訪問介護ステーション</t>
    <rPh sb="2" eb="4">
      <t>ホウモン</t>
    </rPh>
    <rPh sb="4" eb="6">
      <t>カイゴ</t>
    </rPh>
    <phoneticPr fontId="5"/>
  </si>
  <si>
    <t>河東郡音更町共栄台東１０丁目４－１４グリーンアベニューＡ１０１</t>
    <rPh sb="0" eb="3">
      <t>カトウグン</t>
    </rPh>
    <rPh sb="3" eb="6">
      <t>オトフケチョウ</t>
    </rPh>
    <rPh sb="6" eb="8">
      <t>キョウエイ</t>
    </rPh>
    <rPh sb="8" eb="9">
      <t>ダイ</t>
    </rPh>
    <rPh sb="9" eb="10">
      <t>ヒガシ</t>
    </rPh>
    <rPh sb="12" eb="14">
      <t>チョウメ</t>
    </rPh>
    <phoneticPr fontId="5"/>
  </si>
  <si>
    <t>帯広市・音更町</t>
    <rPh sb="0" eb="3">
      <t>オビヒロシ</t>
    </rPh>
    <rPh sb="4" eb="7">
      <t>オトフケチョウ</t>
    </rPh>
    <phoneticPr fontId="5"/>
  </si>
  <si>
    <t>北帯福第３号</t>
    <phoneticPr fontId="5"/>
  </si>
  <si>
    <t>北帯福第４号</t>
    <phoneticPr fontId="5"/>
  </si>
  <si>
    <t>北帯福第９号</t>
    <phoneticPr fontId="5"/>
  </si>
  <si>
    <t>北帯福第１０号</t>
    <phoneticPr fontId="5"/>
  </si>
  <si>
    <t>北帯福第１２号</t>
    <phoneticPr fontId="5"/>
  </si>
  <si>
    <t>北帯福第１４号</t>
    <phoneticPr fontId="5"/>
  </si>
  <si>
    <t>北帯福第１５号</t>
    <phoneticPr fontId="5"/>
  </si>
  <si>
    <t>北帯福第１６号</t>
    <phoneticPr fontId="5"/>
  </si>
  <si>
    <t>北帯福第１７号</t>
    <phoneticPr fontId="5"/>
  </si>
  <si>
    <t>北帯福第１８号</t>
    <phoneticPr fontId="5"/>
  </si>
  <si>
    <t>北帯福第２０号</t>
    <phoneticPr fontId="5"/>
  </si>
  <si>
    <t>北帯福第２１号</t>
    <phoneticPr fontId="5"/>
  </si>
  <si>
    <t>北帯福第２４号</t>
    <phoneticPr fontId="5"/>
  </si>
  <si>
    <t>北帯福第２５号</t>
    <phoneticPr fontId="5"/>
  </si>
  <si>
    <t>北帯福第２８号</t>
    <phoneticPr fontId="5"/>
  </si>
  <si>
    <t>北帯福第３０号</t>
    <phoneticPr fontId="5"/>
  </si>
  <si>
    <t>北帯福第３２号</t>
    <phoneticPr fontId="5"/>
  </si>
  <si>
    <t>北帯福第３５号</t>
    <phoneticPr fontId="5"/>
  </si>
  <si>
    <t>北帯福第３６号</t>
    <phoneticPr fontId="5"/>
  </si>
  <si>
    <t>北帯福第３７号</t>
    <phoneticPr fontId="5"/>
  </si>
  <si>
    <t>北帯福第３８号</t>
    <phoneticPr fontId="5"/>
  </si>
  <si>
    <t>北帯福第４２号</t>
    <phoneticPr fontId="5"/>
  </si>
  <si>
    <t>北帯福第４３号</t>
    <phoneticPr fontId="5"/>
  </si>
  <si>
    <t>石澤　英子</t>
    <rPh sb="0" eb="2">
      <t>イシサワ</t>
    </rPh>
    <rPh sb="3" eb="5">
      <t>エイコ</t>
    </rPh>
    <phoneticPr fontId="5"/>
  </si>
  <si>
    <t>ＮＰＯえがお</t>
    <phoneticPr fontId="5"/>
  </si>
  <si>
    <t>帯広市西１１条南２９丁目２番地３</t>
    <rPh sb="0" eb="2">
      <t>オビヒロ</t>
    </rPh>
    <rPh sb="2" eb="3">
      <t>シ</t>
    </rPh>
    <rPh sb="3" eb="4">
      <t>ニシ</t>
    </rPh>
    <rPh sb="6" eb="7">
      <t>ジョウ</t>
    </rPh>
    <rPh sb="7" eb="8">
      <t>ミナミ</t>
    </rPh>
    <rPh sb="10" eb="12">
      <t>チョウメ</t>
    </rPh>
    <rPh sb="13" eb="15">
      <t>バンチ</t>
    </rPh>
    <phoneticPr fontId="5"/>
  </si>
  <si>
    <t>帯広市西１１条南２９丁目２番地３</t>
    <rPh sb="0" eb="3">
      <t>オビヒロシ</t>
    </rPh>
    <phoneticPr fontId="5"/>
  </si>
  <si>
    <t>北帯福第４１号</t>
    <phoneticPr fontId="5"/>
  </si>
  <si>
    <t>北帯福第４１号</t>
    <phoneticPr fontId="5"/>
  </si>
  <si>
    <t>北帯福第３９号</t>
    <phoneticPr fontId="5"/>
  </si>
  <si>
    <t>清流の里</t>
  </si>
  <si>
    <t>社会福祉法人　本別町社会福祉協議会</t>
  </si>
  <si>
    <t>社会福祉法人　本別町社会福祉協議会</t>
    <phoneticPr fontId="5"/>
  </si>
  <si>
    <t>社会福祉法人　本別町社会福祉協議会</t>
    <phoneticPr fontId="5"/>
  </si>
  <si>
    <t>中川郡本別町西美里別６番地１５</t>
    <phoneticPr fontId="5"/>
  </si>
  <si>
    <t>中川郡本別町西美里別６番地１５</t>
    <phoneticPr fontId="5"/>
  </si>
  <si>
    <t>ゆうあいの里</t>
  </si>
  <si>
    <t>ゆうあいの里</t>
    <phoneticPr fontId="5"/>
  </si>
  <si>
    <t>デイサービスセンターほんべつ</t>
  </si>
  <si>
    <t>デイサービスセンターほんべつ</t>
    <phoneticPr fontId="5"/>
  </si>
  <si>
    <t>デイサービスセンターほんべつ</t>
    <phoneticPr fontId="5"/>
  </si>
  <si>
    <t>清流の里</t>
    <phoneticPr fontId="5"/>
  </si>
  <si>
    <t>中川郡本別町勇足元町６番地１</t>
    <phoneticPr fontId="5"/>
  </si>
  <si>
    <t>中川郡本別町北１丁目４番地２３</t>
    <phoneticPr fontId="5"/>
  </si>
  <si>
    <t>中川郡本別町北６丁目１２番地２０</t>
    <phoneticPr fontId="5"/>
  </si>
  <si>
    <t>十勝郡浦幌町字住吉町５４番地の８</t>
    <phoneticPr fontId="5"/>
  </si>
  <si>
    <t>上川郡清水町御影東２条１丁目１番地１</t>
    <phoneticPr fontId="5"/>
  </si>
  <si>
    <t>〒081-0023</t>
    <phoneticPr fontId="5"/>
  </si>
  <si>
    <t>〒081-0222</t>
    <phoneticPr fontId="5"/>
  </si>
  <si>
    <t>〒089-4300</t>
    <phoneticPr fontId="5"/>
  </si>
  <si>
    <t>〒089-2622</t>
    <phoneticPr fontId="5"/>
  </si>
  <si>
    <t>〒080-0027</t>
    <phoneticPr fontId="5"/>
  </si>
  <si>
    <t>〒089-5611</t>
    <phoneticPr fontId="5"/>
  </si>
  <si>
    <t>〒081-0038</t>
    <phoneticPr fontId="5"/>
  </si>
  <si>
    <t>〒080-1408</t>
    <phoneticPr fontId="5"/>
  </si>
  <si>
    <t>〒089-1310</t>
    <phoneticPr fontId="5"/>
  </si>
  <si>
    <t>〒089-5313</t>
    <phoneticPr fontId="5"/>
  </si>
  <si>
    <t>〒089-3325</t>
    <phoneticPr fontId="5"/>
  </si>
  <si>
    <t>〒080-0026</t>
    <phoneticPr fontId="5"/>
  </si>
  <si>
    <t>〒089-0355</t>
    <phoneticPr fontId="5"/>
  </si>
  <si>
    <t>〒089-4313</t>
    <phoneticPr fontId="5"/>
  </si>
  <si>
    <t>〒080-0318</t>
    <phoneticPr fontId="5"/>
  </si>
  <si>
    <t>〒080-2334</t>
    <phoneticPr fontId="5"/>
  </si>
  <si>
    <t>〒089-3721</t>
    <phoneticPr fontId="5"/>
  </si>
  <si>
    <t>〒080-2475</t>
    <phoneticPr fontId="5"/>
  </si>
  <si>
    <t>〒080-0836</t>
    <phoneticPr fontId="5"/>
  </si>
  <si>
    <t>〒089-0541</t>
    <phoneticPr fontId="5"/>
  </si>
  <si>
    <t>〒080-0104</t>
    <phoneticPr fontId="5"/>
  </si>
  <si>
    <t>〒081-0013</t>
    <phoneticPr fontId="5"/>
  </si>
  <si>
    <t>〒082-0012</t>
    <phoneticPr fontId="5"/>
  </si>
  <si>
    <t>〒080-0021</t>
    <phoneticPr fontId="5"/>
  </si>
  <si>
    <t>〒089-5621</t>
    <phoneticPr fontId="5"/>
  </si>
  <si>
    <t>〒080-0026</t>
    <phoneticPr fontId="5"/>
  </si>
  <si>
    <t>イロハニ</t>
    <phoneticPr fontId="5"/>
  </si>
  <si>
    <t>十勝郡浦幌町字住吉町５４番地の2</t>
    <rPh sb="0" eb="3">
      <t>トカチグン</t>
    </rPh>
    <rPh sb="3" eb="6">
      <t>ウラホロチョウ</t>
    </rPh>
    <rPh sb="6" eb="7">
      <t>アザ</t>
    </rPh>
    <rPh sb="7" eb="9">
      <t>スミヨシ</t>
    </rPh>
    <rPh sb="9" eb="10">
      <t>チョウ</t>
    </rPh>
    <rPh sb="12" eb="14">
      <t>バンチ</t>
    </rPh>
    <phoneticPr fontId="5"/>
  </si>
  <si>
    <t>上川郡清水町字旭山南８線５８番地の１</t>
    <phoneticPr fontId="5"/>
  </si>
  <si>
    <t>社会福祉法人　新得町社会福祉協議会</t>
    <rPh sb="10" eb="12">
      <t>シャカイ</t>
    </rPh>
    <phoneticPr fontId="5"/>
  </si>
  <si>
    <t>社会福祉法人　新得町社会福祉協議会</t>
    <rPh sb="0" eb="2">
      <t>シャカイ</t>
    </rPh>
    <rPh sb="2" eb="4">
      <t>フクシ</t>
    </rPh>
    <rPh sb="4" eb="6">
      <t>ホウジン</t>
    </rPh>
    <rPh sb="7" eb="10">
      <t>シントクチョウ</t>
    </rPh>
    <rPh sb="10" eb="12">
      <t>シャカイ</t>
    </rPh>
    <rPh sb="12" eb="14">
      <t>フクシ</t>
    </rPh>
    <rPh sb="14" eb="17">
      <t>キョウギカイ</t>
    </rPh>
    <phoneticPr fontId="5"/>
  </si>
  <si>
    <t>馬場　久男</t>
    <rPh sb="0" eb="2">
      <t>ババ</t>
    </rPh>
    <rPh sb="3" eb="5">
      <t>ヒサオ</t>
    </rPh>
    <phoneticPr fontId="5"/>
  </si>
  <si>
    <t>後藤　良勝</t>
    <rPh sb="0" eb="2">
      <t>ゴトウ</t>
    </rPh>
    <rPh sb="3" eb="4">
      <t>ヨ</t>
    </rPh>
    <rPh sb="4" eb="5">
      <t>カ</t>
    </rPh>
    <phoneticPr fontId="5"/>
  </si>
  <si>
    <t>河西郡芽室町東４条４丁目５番地５</t>
    <rPh sb="0" eb="2">
      <t>カセイ</t>
    </rPh>
    <rPh sb="2" eb="3">
      <t>グン</t>
    </rPh>
    <rPh sb="3" eb="6">
      <t>メムロチョウ</t>
    </rPh>
    <rPh sb="6" eb="7">
      <t>ヒガシ</t>
    </rPh>
    <rPh sb="8" eb="9">
      <t>ジョウ</t>
    </rPh>
    <rPh sb="10" eb="12">
      <t>チョウメ</t>
    </rPh>
    <rPh sb="13" eb="15">
      <t>バンチ</t>
    </rPh>
    <phoneticPr fontId="5"/>
  </si>
  <si>
    <t>河西郡芽室町東４条４丁目５番地５</t>
    <phoneticPr fontId="5"/>
  </si>
  <si>
    <t>上川郡清水町字旭山南８線５８番地の１</t>
    <rPh sb="0" eb="3">
      <t>カミカワグン</t>
    </rPh>
    <rPh sb="3" eb="6">
      <t>シミズチョウ</t>
    </rPh>
    <rPh sb="6" eb="7">
      <t>アザ</t>
    </rPh>
    <rPh sb="7" eb="9">
      <t>アサヒヤマ</t>
    </rPh>
    <rPh sb="9" eb="10">
      <t>ミナミ</t>
    </rPh>
    <rPh sb="11" eb="12">
      <t>セン</t>
    </rPh>
    <rPh sb="14" eb="16">
      <t>バンチ</t>
    </rPh>
    <phoneticPr fontId="5"/>
  </si>
  <si>
    <t>－</t>
    <phoneticPr fontId="5"/>
  </si>
  <si>
    <t>イロハト</t>
    <phoneticPr fontId="5"/>
  </si>
  <si>
    <t>イハニホト</t>
    <phoneticPr fontId="5"/>
  </si>
  <si>
    <t>道見　英德</t>
    <rPh sb="0" eb="1">
      <t>ドウ</t>
    </rPh>
    <rPh sb="1" eb="2">
      <t>ミ</t>
    </rPh>
    <rPh sb="3" eb="4">
      <t>エイ</t>
    </rPh>
    <rPh sb="4" eb="5">
      <t>トク</t>
    </rPh>
    <phoneticPr fontId="5"/>
  </si>
  <si>
    <t>地域生活支援センター</t>
    <rPh sb="0" eb="2">
      <t>チイキ</t>
    </rPh>
    <rPh sb="2" eb="4">
      <t>セイカツ</t>
    </rPh>
    <rPh sb="4" eb="6">
      <t>シエン</t>
    </rPh>
    <phoneticPr fontId="5"/>
  </si>
  <si>
    <t>北帯福第４５号</t>
    <rPh sb="0" eb="1">
      <t>キタ</t>
    </rPh>
    <rPh sb="1" eb="2">
      <t>オビ</t>
    </rPh>
    <rPh sb="2" eb="3">
      <t>フク</t>
    </rPh>
    <rPh sb="3" eb="4">
      <t>ダイ</t>
    </rPh>
    <rPh sb="6" eb="7">
      <t>ゴウ</t>
    </rPh>
    <phoneticPr fontId="5"/>
  </si>
  <si>
    <t>社会福祉法人　ふるさと</t>
    <rPh sb="0" eb="6">
      <t>シャカイフクシホウジン</t>
    </rPh>
    <phoneticPr fontId="5"/>
  </si>
  <si>
    <t>本川　建志</t>
    <rPh sb="0" eb="2">
      <t>モトカワ</t>
    </rPh>
    <rPh sb="3" eb="5">
      <t>ケンジ</t>
    </rPh>
    <phoneticPr fontId="5"/>
  </si>
  <si>
    <t>〒080-0050</t>
    <phoneticPr fontId="5"/>
  </si>
  <si>
    <t>帯広市白樺１６条東５丁目１０番地</t>
    <rPh sb="0" eb="3">
      <t>オビヒロシ</t>
    </rPh>
    <rPh sb="3" eb="5">
      <t>シラカバ</t>
    </rPh>
    <rPh sb="7" eb="8">
      <t>ジョウ</t>
    </rPh>
    <rPh sb="8" eb="9">
      <t>ヒガシ</t>
    </rPh>
    <rPh sb="10" eb="12">
      <t>チョウメ</t>
    </rPh>
    <rPh sb="14" eb="16">
      <t>バンチ</t>
    </rPh>
    <phoneticPr fontId="5"/>
  </si>
  <si>
    <t>社会福祉法人ふるさと</t>
    <rPh sb="0" eb="6">
      <t>シャカイフクシホウジン</t>
    </rPh>
    <phoneticPr fontId="5"/>
  </si>
  <si>
    <t>帯広白樺１６条東５丁目１０番地</t>
    <rPh sb="0" eb="2">
      <t>オビヒロ</t>
    </rPh>
    <rPh sb="2" eb="4">
      <t>シラカバ</t>
    </rPh>
    <rPh sb="6" eb="7">
      <t>ジョウ</t>
    </rPh>
    <rPh sb="7" eb="8">
      <t>ヒガシ</t>
    </rPh>
    <rPh sb="9" eb="11">
      <t>チョウメ</t>
    </rPh>
    <rPh sb="13" eb="15">
      <t>バンチ</t>
    </rPh>
    <phoneticPr fontId="5"/>
  </si>
  <si>
    <t>帯広市</t>
    <rPh sb="0" eb="3">
      <t>オビヒロシ</t>
    </rPh>
    <phoneticPr fontId="5"/>
  </si>
  <si>
    <t>イニホ</t>
    <phoneticPr fontId="5"/>
  </si>
  <si>
    <t>北帯福第４５号</t>
    <phoneticPr fontId="5"/>
  </si>
  <si>
    <t>社会福祉法人　芽室町社会福祉協議会</t>
    <rPh sb="0" eb="2">
      <t>シャカイ</t>
    </rPh>
    <rPh sb="2" eb="4">
      <t>フクシ</t>
    </rPh>
    <rPh sb="4" eb="6">
      <t>ホウジン</t>
    </rPh>
    <rPh sb="7" eb="10">
      <t>メムロチョウ</t>
    </rPh>
    <rPh sb="10" eb="12">
      <t>シャカイ</t>
    </rPh>
    <rPh sb="12" eb="14">
      <t>フクシ</t>
    </rPh>
    <rPh sb="14" eb="17">
      <t>キョウギカイ</t>
    </rPh>
    <phoneticPr fontId="5"/>
  </si>
  <si>
    <t>足寄郡足寄町北３条２丁目４番地２</t>
    <rPh sb="6" eb="7">
      <t>キタ</t>
    </rPh>
    <rPh sb="8" eb="9">
      <t>ジョウ</t>
    </rPh>
    <rPh sb="10" eb="12">
      <t>チョウメ</t>
    </rPh>
    <rPh sb="13" eb="15">
      <t>バンチ</t>
    </rPh>
    <phoneticPr fontId="5"/>
  </si>
  <si>
    <t>帯広市・幕別町</t>
    <rPh sb="0" eb="3">
      <t>オビヒロシ</t>
    </rPh>
    <rPh sb="4" eb="7">
      <t>マクベツチョウ</t>
    </rPh>
    <phoneticPr fontId="5"/>
  </si>
  <si>
    <t>複数乗車を行う</t>
    <rPh sb="0" eb="2">
      <t>フクスウ</t>
    </rPh>
    <rPh sb="2" eb="4">
      <t>ジョウシャ</t>
    </rPh>
    <rPh sb="5" eb="6">
      <t>オコナ</t>
    </rPh>
    <phoneticPr fontId="5"/>
  </si>
  <si>
    <t>田中　雅之</t>
    <rPh sb="0" eb="2">
      <t>タナカ</t>
    </rPh>
    <rPh sb="3" eb="4">
      <t>ミヤビ</t>
    </rPh>
    <rPh sb="4" eb="5">
      <t>ユキ</t>
    </rPh>
    <phoneticPr fontId="5"/>
  </si>
  <si>
    <t>イニホヘト</t>
    <phoneticPr fontId="5"/>
  </si>
  <si>
    <t>複数乗車</t>
    <rPh sb="0" eb="2">
      <t>フクスウ</t>
    </rPh>
    <rPh sb="2" eb="4">
      <t>ジョウシャ</t>
    </rPh>
    <phoneticPr fontId="5"/>
  </si>
  <si>
    <t>イニ</t>
    <phoneticPr fontId="5"/>
  </si>
  <si>
    <t>イロハニホト</t>
    <phoneticPr fontId="5"/>
  </si>
  <si>
    <t>イ二</t>
    <rPh sb="1" eb="2">
      <t>ニ</t>
    </rPh>
    <phoneticPr fontId="5"/>
  </si>
  <si>
    <t>イハニ</t>
    <phoneticPr fontId="5"/>
  </si>
  <si>
    <t>ニホ</t>
    <phoneticPr fontId="5"/>
  </si>
  <si>
    <t>イニホト</t>
    <phoneticPr fontId="5"/>
  </si>
  <si>
    <t>イロハニヘト</t>
    <phoneticPr fontId="5"/>
  </si>
  <si>
    <t>イト</t>
    <phoneticPr fontId="5"/>
  </si>
  <si>
    <t>イハト</t>
    <phoneticPr fontId="5"/>
  </si>
  <si>
    <t>イロニ</t>
    <phoneticPr fontId="5"/>
  </si>
  <si>
    <t>ロハニト</t>
    <phoneticPr fontId="5"/>
  </si>
  <si>
    <t>イロハ</t>
    <phoneticPr fontId="5"/>
  </si>
  <si>
    <t>朝日　順悟</t>
    <rPh sb="0" eb="2">
      <t>アサヒ</t>
    </rPh>
    <rPh sb="3" eb="4">
      <t>ジュン</t>
    </rPh>
    <rPh sb="4" eb="5">
      <t>サトル</t>
    </rPh>
    <phoneticPr fontId="5"/>
  </si>
  <si>
    <t>木村　淳彦</t>
    <rPh sb="0" eb="2">
      <t>キムラ</t>
    </rPh>
    <rPh sb="3" eb="5">
      <t>アツヒコ</t>
    </rPh>
    <phoneticPr fontId="5"/>
  </si>
  <si>
    <t>イニト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</si>
</sst>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quot;北&quot;&quot;札&quot;&quot;市&quot;&quot;交&quot;&quot;第&quot;##&quot;号&quot;"/>
    <numFmt numFmtId="177" formatCode="#,##0_);\(#,##0\)"/>
    <numFmt numFmtId="178" formatCode="0.E+00"/>
    <numFmt numFmtId="179" formatCode="#,##0;[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1"/>
      <name val="ＭＳ Ｐ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u/>
      <sz val="11"/>
      <color theme="10"/>
      <name val="ＭＳ Ｐゴシック"/>
      <family val="2"/>
      <charset val="128"/>
      <scheme val="minor"/>
    </font>
    <font>
      <u/>
      <sz val="10"/>
      <color theme="10"/>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9"/>
      <name val="ＭＳ Ｐゴシック"/>
      <family val="3"/>
      <charset val="128"/>
      <scheme val="minor"/>
    </font>
    <font>
      <b/>
      <u/>
      <sz val="18"/>
      <color theme="10"/>
      <name val="ＭＳ Ｐゴシック"/>
      <family val="3"/>
      <charset val="128"/>
      <scheme val="minor"/>
    </font>
    <font>
      <sz val="10"/>
      <name val="ＭＳ ゴシック"/>
      <family val="3"/>
      <charset val="128"/>
    </font>
    <font>
      <sz val="6"/>
      <name val="標準ゴシック"/>
      <family val="3"/>
      <charset val="128"/>
    </font>
    <font>
      <sz val="10"/>
      <name val="標準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8"/>
      <name val="標準ゴシック"/>
      <family val="3"/>
      <charset val="128"/>
    </font>
    <font>
      <u/>
      <sz val="18"/>
      <color theme="10"/>
      <name val="ＭＳ Ｐゴシック"/>
      <family val="2"/>
      <charset val="128"/>
      <scheme val="minor"/>
    </font>
    <font>
      <u/>
      <sz val="18"/>
      <color theme="10"/>
      <name val="ＭＳ Ｐゴシック"/>
      <family val="3"/>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bgColor indexed="64"/>
      </patternFill>
    </fill>
  </fills>
  <borders count="45">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alignment vertical="center"/>
    </xf>
    <xf numFmtId="6" fontId="4"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xf numFmtId="0" fontId="16" fillId="0" borderId="0" applyNumberFormat="0" applyFill="0" applyBorder="0" applyAlignment="0" applyProtection="0">
      <alignment vertical="center"/>
    </xf>
    <xf numFmtId="0" fontId="2" fillId="0" borderId="0">
      <alignment vertical="center"/>
    </xf>
  </cellStyleXfs>
  <cellXfs count="250">
    <xf numFmtId="0" fontId="0" fillId="0" borderId="0" xfId="0">
      <alignment vertical="center"/>
    </xf>
    <xf numFmtId="0" fontId="7" fillId="0" borderId="0" xfId="0" applyFont="1">
      <alignment vertical="center"/>
    </xf>
    <xf numFmtId="0" fontId="7" fillId="0" borderId="0" xfId="0" applyFont="1" applyBorder="1" applyAlignme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177" fontId="8" fillId="0" borderId="5" xfId="0" quotePrefix="1" applyNumberFormat="1" applyFont="1" applyFill="1" applyBorder="1" applyAlignment="1" applyProtection="1">
      <alignment horizontal="center" vertical="center"/>
    </xf>
    <xf numFmtId="177" fontId="8" fillId="0" borderId="7" xfId="0" quotePrefix="1" applyNumberFormat="1" applyFont="1" applyFill="1" applyBorder="1" applyAlignment="1" applyProtection="1">
      <alignment horizontal="center" vertical="center"/>
    </xf>
    <xf numFmtId="177" fontId="8" fillId="0" borderId="6" xfId="0" quotePrefix="1" applyNumberFormat="1" applyFont="1" applyFill="1" applyBorder="1" applyAlignment="1" applyProtection="1">
      <alignment horizontal="center" vertical="center"/>
    </xf>
    <xf numFmtId="177" fontId="8" fillId="0" borderId="8" xfId="0" quotePrefix="1" applyNumberFormat="1" applyFont="1" applyFill="1" applyBorder="1" applyAlignment="1" applyProtection="1">
      <alignment horizontal="center" vertical="center"/>
    </xf>
    <xf numFmtId="0" fontId="13" fillId="0" borderId="10" xfId="3" applyFont="1" applyFill="1" applyBorder="1" applyAlignment="1">
      <alignment horizontal="center" vertical="center" shrinkToFit="1"/>
    </xf>
    <xf numFmtId="178" fontId="13" fillId="0" borderId="10" xfId="3" applyNumberFormat="1" applyFont="1" applyFill="1" applyBorder="1" applyAlignment="1">
      <alignment horizontal="center" vertical="center" shrinkToFit="1"/>
    </xf>
    <xf numFmtId="0" fontId="13" fillId="0" borderId="0" xfId="3" applyFont="1" applyFill="1" applyAlignment="1">
      <alignment horizontal="center" vertical="center" shrinkToFit="1"/>
    </xf>
    <xf numFmtId="0" fontId="13" fillId="0" borderId="10" xfId="3" applyFont="1" applyBorder="1" applyAlignment="1">
      <alignment horizontal="center" vertical="center" shrinkToFit="1"/>
    </xf>
    <xf numFmtId="0" fontId="13" fillId="0" borderId="10" xfId="3" applyFont="1" applyBorder="1" applyAlignment="1">
      <alignment shrinkToFit="1"/>
    </xf>
    <xf numFmtId="0" fontId="13" fillId="0" borderId="10" xfId="5" applyFont="1" applyBorder="1" applyAlignment="1">
      <alignment horizontal="left" vertical="center" shrinkToFit="1"/>
    </xf>
    <xf numFmtId="0" fontId="13" fillId="0" borderId="10" xfId="3" applyFont="1" applyBorder="1" applyAlignment="1">
      <alignment vertical="center" shrinkToFit="1"/>
    </xf>
    <xf numFmtId="0" fontId="13" fillId="0" borderId="0" xfId="3" applyFont="1" applyAlignment="1">
      <alignment vertical="center" shrinkToFit="1"/>
    </xf>
    <xf numFmtId="0" fontId="13" fillId="2" borderId="10" xfId="3" applyNumberFormat="1" applyFont="1" applyFill="1" applyBorder="1" applyAlignment="1">
      <alignment horizontal="left" vertical="center" shrinkToFit="1"/>
    </xf>
    <xf numFmtId="0" fontId="13" fillId="0" borderId="10" xfId="5" applyFont="1" applyBorder="1" applyAlignment="1">
      <alignment vertical="center" shrinkToFit="1"/>
    </xf>
    <xf numFmtId="0" fontId="15" fillId="0" borderId="10" xfId="4" applyNumberFormat="1" applyFont="1" applyFill="1" applyBorder="1" applyAlignment="1">
      <alignment horizontal="left" vertical="center" shrinkToFit="1"/>
    </xf>
    <xf numFmtId="0" fontId="13" fillId="0" borderId="10" xfId="3" applyNumberFormat="1" applyFont="1" applyBorder="1" applyAlignment="1">
      <alignment vertical="center" shrinkToFit="1"/>
    </xf>
    <xf numFmtId="0" fontId="13" fillId="0" borderId="10" xfId="3" applyFont="1" applyBorder="1" applyAlignment="1">
      <alignment horizontal="left" shrinkToFit="1"/>
    </xf>
    <xf numFmtId="0" fontId="13" fillId="0" borderId="0" xfId="3" applyFont="1" applyBorder="1" applyAlignment="1">
      <alignment vertical="center" shrinkToFit="1"/>
    </xf>
    <xf numFmtId="0" fontId="13" fillId="0" borderId="0" xfId="3" applyFont="1" applyAlignment="1">
      <alignment horizontal="center" vertical="center" shrinkToFit="1"/>
    </xf>
    <xf numFmtId="0" fontId="13" fillId="0" borderId="10" xfId="6" applyFont="1" applyBorder="1">
      <alignment vertical="center"/>
    </xf>
    <xf numFmtId="0" fontId="13" fillId="0" borderId="10" xfId="5" applyFont="1" applyBorder="1" applyAlignment="1">
      <alignment horizontal="left" vertical="center"/>
    </xf>
    <xf numFmtId="0" fontId="15" fillId="0" borderId="10" xfId="4" applyFont="1" applyBorder="1" applyAlignment="1">
      <alignment horizontal="left" vertical="center" shrinkToFit="1"/>
    </xf>
    <xf numFmtId="0" fontId="15" fillId="0" borderId="10" xfId="4" applyFont="1" applyFill="1" applyBorder="1" applyAlignment="1">
      <alignment horizontal="left" vertical="center" shrinkToFit="1"/>
    </xf>
    <xf numFmtId="0" fontId="17" fillId="0" borderId="10" xfId="5" applyFont="1" applyBorder="1">
      <alignment vertical="center"/>
    </xf>
    <xf numFmtId="57" fontId="13" fillId="0" borderId="10" xfId="3" applyNumberFormat="1" applyFont="1" applyBorder="1" applyAlignment="1">
      <alignment horizontal="center" vertical="center" shrinkToFit="1"/>
    </xf>
    <xf numFmtId="0" fontId="13" fillId="0" borderId="10" xfId="6" applyFont="1" applyBorder="1" applyAlignment="1">
      <alignment vertical="center" shrinkToFit="1"/>
    </xf>
    <xf numFmtId="0" fontId="7" fillId="0" borderId="10" xfId="0" applyFont="1" applyBorder="1" applyAlignment="1">
      <alignment horizontal="center" vertical="center"/>
    </xf>
    <xf numFmtId="0" fontId="13" fillId="0" borderId="10" xfId="6" applyFont="1" applyBorder="1" applyAlignment="1">
      <alignment horizontal="left" vertical="center" shrinkToFit="1"/>
    </xf>
    <xf numFmtId="0" fontId="7" fillId="0" borderId="0" xfId="0" applyFont="1" applyAlignment="1">
      <alignment horizontal="left" vertical="center"/>
    </xf>
    <xf numFmtId="0" fontId="12"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3" fillId="0" borderId="10" xfId="3" applyFont="1" applyBorder="1" applyAlignment="1">
      <alignment vertical="center" wrapText="1" shrinkToFit="1"/>
    </xf>
    <xf numFmtId="0" fontId="13" fillId="0" borderId="10" xfId="5" applyFont="1" applyFill="1" applyBorder="1" applyAlignment="1">
      <alignment horizontal="left" vertical="center" shrinkToFit="1"/>
    </xf>
    <xf numFmtId="177" fontId="8" fillId="0" borderId="13" xfId="0" quotePrefix="1" applyNumberFormat="1" applyFont="1" applyFill="1" applyBorder="1" applyAlignment="1" applyProtection="1">
      <alignment horizontal="center" vertical="center"/>
    </xf>
    <xf numFmtId="0" fontId="13" fillId="0" borderId="0" xfId="3" applyFont="1" applyFill="1" applyAlignment="1">
      <alignment vertical="center" shrinkToFit="1"/>
    </xf>
    <xf numFmtId="0" fontId="13" fillId="0" borderId="34" xfId="3" applyFont="1" applyBorder="1" applyAlignment="1">
      <alignment shrinkToFit="1"/>
    </xf>
    <xf numFmtId="0" fontId="15" fillId="0" borderId="34" xfId="4" applyNumberFormat="1" applyFont="1" applyFill="1" applyBorder="1" applyAlignment="1">
      <alignment horizontal="left" vertical="center" shrinkToFit="1"/>
    </xf>
    <xf numFmtId="0" fontId="13" fillId="0" borderId="34" xfId="3" applyNumberFormat="1" applyFont="1" applyBorder="1" applyAlignment="1">
      <alignment vertical="center" shrinkToFit="1"/>
    </xf>
    <xf numFmtId="0" fontId="13" fillId="0" borderId="34" xfId="3" applyFont="1" applyBorder="1" applyAlignment="1">
      <alignment horizontal="left" shrinkToFit="1"/>
    </xf>
    <xf numFmtId="0" fontId="13" fillId="0" borderId="34" xfId="3" applyFont="1" applyBorder="1" applyAlignment="1">
      <alignment vertical="center" shrinkToFit="1"/>
    </xf>
    <xf numFmtId="0" fontId="13" fillId="0" borderId="13" xfId="3" applyFont="1" applyBorder="1" applyAlignment="1">
      <alignment shrinkToFit="1"/>
    </xf>
    <xf numFmtId="0" fontId="13" fillId="5" borderId="10" xfId="3" applyFont="1" applyFill="1" applyBorder="1" applyAlignment="1">
      <alignment horizontal="center" vertical="center" shrinkToFit="1"/>
    </xf>
    <xf numFmtId="178" fontId="13" fillId="5" borderId="10" xfId="3" applyNumberFormat="1" applyFont="1" applyFill="1" applyBorder="1" applyAlignment="1">
      <alignment horizontal="center" vertical="center" shrinkToFit="1"/>
    </xf>
    <xf numFmtId="178" fontId="13" fillId="5" borderId="10" xfId="3" applyNumberFormat="1" applyFont="1" applyFill="1" applyBorder="1" applyAlignment="1">
      <alignment horizontal="center" vertical="center" wrapText="1" shrinkToFit="1"/>
    </xf>
    <xf numFmtId="178" fontId="13" fillId="5" borderId="34" xfId="3" applyNumberFormat="1" applyFont="1" applyFill="1" applyBorder="1" applyAlignment="1">
      <alignment horizontal="center" vertical="center" wrapText="1" shrinkToFit="1"/>
    </xf>
    <xf numFmtId="0" fontId="1" fillId="0" borderId="10" xfId="5" applyFont="1" applyBorder="1" applyAlignment="1">
      <alignment horizontal="right" vertical="center" shrinkToFit="1"/>
    </xf>
    <xf numFmtId="179" fontId="25" fillId="0" borderId="16" xfId="0" applyNumberFormat="1" applyFont="1" applyFill="1" applyBorder="1" applyAlignment="1" applyProtection="1">
      <alignment vertical="center"/>
    </xf>
    <xf numFmtId="177" fontId="25" fillId="0" borderId="17" xfId="0" applyNumberFormat="1" applyFont="1" applyFill="1" applyBorder="1" applyAlignment="1" applyProtection="1">
      <alignment vertical="center"/>
    </xf>
    <xf numFmtId="179" fontId="25" fillId="0" borderId="0" xfId="0" quotePrefix="1" applyNumberFormat="1" applyFont="1" applyFill="1" applyBorder="1" applyAlignment="1" applyProtection="1">
      <alignment vertical="center"/>
    </xf>
    <xf numFmtId="177" fontId="25" fillId="0" borderId="0" xfId="0" quotePrefix="1" applyNumberFormat="1" applyFont="1" applyFill="1" applyBorder="1" applyAlignment="1" applyProtection="1">
      <alignment vertical="center"/>
    </xf>
    <xf numFmtId="179" fontId="25" fillId="0" borderId="16" xfId="0" quotePrefix="1" applyNumberFormat="1" applyFont="1" applyFill="1" applyBorder="1" applyAlignment="1" applyProtection="1">
      <alignment vertical="center"/>
    </xf>
    <xf numFmtId="177" fontId="25" fillId="0" borderId="17" xfId="0" quotePrefix="1" applyNumberFormat="1" applyFont="1" applyFill="1" applyBorder="1" applyAlignment="1" applyProtection="1">
      <alignment vertical="center"/>
    </xf>
    <xf numFmtId="179" fontId="25" fillId="0" borderId="16" xfId="0" applyNumberFormat="1" applyFont="1" applyFill="1" applyBorder="1" applyAlignment="1">
      <alignment vertical="center"/>
    </xf>
    <xf numFmtId="179" fontId="25" fillId="0" borderId="0" xfId="0" applyNumberFormat="1" applyFont="1" applyFill="1" applyBorder="1" applyAlignment="1">
      <alignment vertical="center"/>
    </xf>
    <xf numFmtId="179" fontId="25" fillId="0" borderId="34" xfId="0" applyNumberFormat="1" applyFont="1" applyFill="1" applyBorder="1" applyAlignment="1" applyProtection="1">
      <alignment vertical="center"/>
    </xf>
    <xf numFmtId="177" fontId="25" fillId="0" borderId="43" xfId="0" applyNumberFormat="1" applyFont="1" applyFill="1" applyBorder="1" applyAlignment="1" applyProtection="1">
      <alignment vertical="center"/>
    </xf>
    <xf numFmtId="177" fontId="25" fillId="0" borderId="43" xfId="0" quotePrefix="1" applyNumberFormat="1" applyFont="1" applyFill="1" applyBorder="1" applyAlignment="1" applyProtection="1">
      <alignment vertical="center"/>
    </xf>
    <xf numFmtId="179" fontId="25" fillId="0" borderId="9" xfId="0" quotePrefix="1" applyNumberFormat="1" applyFont="1" applyFill="1" applyBorder="1" applyAlignment="1" applyProtection="1">
      <alignment vertical="center"/>
    </xf>
    <xf numFmtId="177" fontId="25" fillId="0" borderId="9" xfId="0" quotePrefix="1" applyNumberFormat="1" applyFont="1" applyFill="1" applyBorder="1" applyAlignment="1" applyProtection="1">
      <alignment vertical="center"/>
    </xf>
    <xf numFmtId="179" fontId="25" fillId="0" borderId="34" xfId="0" quotePrefix="1" applyNumberFormat="1" applyFont="1" applyFill="1" applyBorder="1" applyAlignment="1" applyProtection="1">
      <alignment vertical="center"/>
    </xf>
    <xf numFmtId="179" fontId="25" fillId="0" borderId="34" xfId="0" applyNumberFormat="1" applyFont="1" applyFill="1" applyBorder="1" applyAlignment="1">
      <alignment vertical="center"/>
    </xf>
    <xf numFmtId="179" fontId="25" fillId="0" borderId="9" xfId="0" applyNumberFormat="1" applyFont="1" applyFill="1" applyBorder="1" applyAlignment="1">
      <alignment vertical="center"/>
    </xf>
    <xf numFmtId="179" fontId="26" fillId="0" borderId="34" xfId="0" applyNumberFormat="1" applyFont="1" applyFill="1" applyBorder="1" applyAlignment="1">
      <alignment vertical="center"/>
    </xf>
    <xf numFmtId="179" fontId="25" fillId="0" borderId="9" xfId="0" applyNumberFormat="1" applyFont="1" applyFill="1" applyBorder="1" applyAlignment="1" applyProtection="1">
      <alignment vertical="center"/>
    </xf>
    <xf numFmtId="177" fontId="25" fillId="0" borderId="9" xfId="0" applyNumberFormat="1" applyFont="1" applyFill="1" applyBorder="1" applyAlignment="1" applyProtection="1">
      <alignment vertical="center"/>
    </xf>
    <xf numFmtId="0" fontId="13" fillId="0" borderId="43" xfId="3" applyFont="1" applyBorder="1" applyAlignment="1">
      <alignment vertical="center" shrinkToFit="1"/>
    </xf>
    <xf numFmtId="0" fontId="31" fillId="0" borderId="10" xfId="3" applyFont="1" applyBorder="1" applyAlignment="1">
      <alignment horizontal="left" vertical="center" wrapText="1" shrinkToFit="1"/>
    </xf>
    <xf numFmtId="0" fontId="13" fillId="4" borderId="10" xfId="5" applyFont="1" applyFill="1" applyBorder="1" applyAlignment="1">
      <alignment horizontal="left" vertical="center" shrinkToFit="1"/>
    </xf>
    <xf numFmtId="41" fontId="15" fillId="0" borderId="43" xfId="4" applyNumberFormat="1" applyFont="1" applyFill="1" applyBorder="1" applyAlignment="1">
      <alignment horizontal="left" vertical="center" shrinkToFit="1"/>
    </xf>
    <xf numFmtId="41" fontId="15" fillId="0" borderId="43" xfId="4" applyNumberFormat="1" applyFont="1" applyFill="1" applyBorder="1" applyAlignment="1">
      <alignment horizontal="left" vertical="center"/>
    </xf>
    <xf numFmtId="0" fontId="0" fillId="0" borderId="16" xfId="0" applyBorder="1">
      <alignment vertical="center"/>
    </xf>
    <xf numFmtId="0" fontId="13" fillId="0" borderId="10" xfId="6" applyFont="1" applyBorder="1" applyAlignment="1">
      <alignment horizontal="left" vertical="center" wrapText="1" shrinkToFit="1"/>
    </xf>
    <xf numFmtId="0" fontId="13" fillId="0" borderId="10" xfId="6" applyFont="1" applyBorder="1" applyAlignment="1">
      <alignment vertical="center" wrapText="1" shrinkToFit="1"/>
    </xf>
    <xf numFmtId="0" fontId="15" fillId="0" borderId="10" xfId="4" applyFont="1" applyBorder="1" applyAlignment="1">
      <alignment horizontal="left" vertical="center" wrapText="1" shrinkToFit="1"/>
    </xf>
    <xf numFmtId="0" fontId="15" fillId="0" borderId="10" xfId="4" applyFont="1" applyFill="1" applyBorder="1" applyAlignment="1">
      <alignment horizontal="left" vertical="center" wrapText="1" shrinkToFit="1"/>
    </xf>
    <xf numFmtId="0" fontId="15" fillId="0" borderId="10" xfId="4" applyNumberFormat="1" applyFont="1" applyFill="1" applyBorder="1" applyAlignment="1">
      <alignment horizontal="left" vertical="center" wrapText="1" shrinkToFit="1"/>
    </xf>
    <xf numFmtId="0" fontId="13" fillId="0" borderId="10" xfId="3" applyFont="1" applyBorder="1" applyAlignment="1">
      <alignment horizontal="left" vertical="center" wrapText="1" shrinkToFit="1"/>
    </xf>
    <xf numFmtId="0" fontId="13" fillId="0" borderId="10" xfId="3" applyNumberFormat="1" applyFont="1" applyBorder="1" applyAlignment="1">
      <alignment horizontal="left" vertical="center" wrapText="1" shrinkToFit="1"/>
    </xf>
    <xf numFmtId="0" fontId="13" fillId="0" borderId="10" xfId="6" applyFont="1" applyBorder="1" applyAlignment="1">
      <alignment horizontal="left" vertical="center" wrapText="1"/>
    </xf>
    <xf numFmtId="41" fontId="15" fillId="0" borderId="43" xfId="4" applyNumberFormat="1" applyFont="1" applyFill="1" applyBorder="1" applyAlignment="1">
      <alignment horizontal="left" vertical="center" wrapText="1" shrinkToFit="1"/>
    </xf>
    <xf numFmtId="41" fontId="15" fillId="0" borderId="43" xfId="4" applyNumberFormat="1" applyFont="1" applyFill="1" applyBorder="1" applyAlignment="1">
      <alignment horizontal="left" vertical="center" wrapText="1"/>
    </xf>
    <xf numFmtId="179" fontId="25" fillId="0" borderId="14" xfId="0" quotePrefix="1" applyNumberFormat="1" applyFont="1" applyFill="1" applyBorder="1" applyAlignment="1" applyProtection="1">
      <alignment vertical="center"/>
    </xf>
    <xf numFmtId="177" fontId="25" fillId="0" borderId="15" xfId="0" quotePrefix="1" applyNumberFormat="1" applyFont="1" applyFill="1" applyBorder="1" applyAlignment="1" applyProtection="1">
      <alignment vertical="center"/>
    </xf>
    <xf numFmtId="0" fontId="13" fillId="0" borderId="0" xfId="3" applyFont="1" applyFill="1" applyBorder="1" applyAlignment="1">
      <alignment vertical="center" shrinkToFit="1"/>
    </xf>
    <xf numFmtId="0" fontId="16" fillId="3" borderId="10" xfId="5" applyFill="1" applyBorder="1" applyAlignment="1">
      <alignment horizontal="left" vertical="center" shrinkToFit="1"/>
    </xf>
    <xf numFmtId="177" fontId="8" fillId="0" borderId="1" xfId="0" quotePrefix="1" applyNumberFormat="1" applyFont="1" applyFill="1" applyBorder="1" applyAlignment="1" applyProtection="1">
      <alignment horizontal="center" vertical="center"/>
    </xf>
    <xf numFmtId="177" fontId="8" fillId="0" borderId="2" xfId="0" quotePrefix="1" applyNumberFormat="1" applyFont="1" applyFill="1" applyBorder="1" applyAlignment="1" applyProtection="1">
      <alignment horizontal="center" vertical="center"/>
    </xf>
    <xf numFmtId="177" fontId="8" fillId="0" borderId="3" xfId="0" quotePrefix="1" applyNumberFormat="1" applyFont="1" applyFill="1" applyBorder="1" applyAlignment="1" applyProtection="1">
      <alignment horizontal="center" vertical="center"/>
    </xf>
    <xf numFmtId="177" fontId="8" fillId="0" borderId="1" xfId="0" applyNumberFormat="1" applyFont="1" applyBorder="1" applyAlignment="1">
      <alignment horizontal="center" vertical="center"/>
    </xf>
    <xf numFmtId="0" fontId="18" fillId="0" borderId="0" xfId="0" applyFont="1">
      <alignment vertical="center"/>
    </xf>
    <xf numFmtId="41" fontId="15" fillId="0" borderId="43" xfId="4" applyNumberFormat="1" applyFont="1" applyFill="1" applyBorder="1" applyAlignment="1">
      <alignment horizontal="left" shrinkToFit="1"/>
    </xf>
    <xf numFmtId="0" fontId="16" fillId="0" borderId="10" xfId="5" applyBorder="1" applyAlignment="1">
      <alignment vertical="center" shrinkToFit="1"/>
    </xf>
    <xf numFmtId="0" fontId="16" fillId="0" borderId="10" xfId="5" applyBorder="1" applyAlignment="1">
      <alignment horizontal="left" vertical="center" shrinkToFit="1"/>
    </xf>
    <xf numFmtId="0" fontId="16" fillId="0" borderId="10" xfId="5" applyNumberFormat="1" applyFill="1" applyBorder="1" applyAlignment="1">
      <alignment horizontal="left" vertical="center" shrinkToFit="1"/>
    </xf>
    <xf numFmtId="177" fontId="8" fillId="0" borderId="5" xfId="0" applyNumberFormat="1" applyFont="1" applyBorder="1" applyAlignment="1">
      <alignment horizontal="center" vertical="center"/>
    </xf>
    <xf numFmtId="41" fontId="15" fillId="0" borderId="3" xfId="4" applyNumberFormat="1" applyFont="1" applyFill="1" applyBorder="1" applyAlignment="1">
      <alignment horizontal="left" vertical="center" shrinkToFit="1"/>
    </xf>
    <xf numFmtId="41" fontId="15" fillId="0" borderId="5" xfId="4" applyNumberFormat="1" applyFont="1" applyFill="1" applyBorder="1" applyAlignment="1">
      <alignment horizontal="left" vertical="center" shrinkToFit="1"/>
    </xf>
    <xf numFmtId="0" fontId="13" fillId="0" borderId="3" xfId="5" applyFont="1" applyBorder="1" applyAlignment="1">
      <alignment horizontal="left" vertical="center" shrinkToFit="1"/>
    </xf>
    <xf numFmtId="0" fontId="13" fillId="0" borderId="5" xfId="5" applyFont="1" applyBorder="1" applyAlignment="1">
      <alignment horizontal="left" vertical="center" shrinkToFit="1"/>
    </xf>
    <xf numFmtId="0" fontId="13" fillId="0" borderId="3" xfId="3" applyFont="1" applyBorder="1" applyAlignment="1">
      <alignment horizontal="left" vertical="center" shrinkToFit="1"/>
    </xf>
    <xf numFmtId="0" fontId="13" fillId="0" borderId="5" xfId="3" applyFont="1" applyBorder="1" applyAlignment="1">
      <alignment horizontal="left" vertical="center" shrinkToFit="1"/>
    </xf>
    <xf numFmtId="0" fontId="22" fillId="5" borderId="29" xfId="0" applyNumberFormat="1" applyFont="1" applyFill="1" applyBorder="1" applyAlignment="1" applyProtection="1">
      <alignment horizontal="distributed" vertical="center"/>
    </xf>
    <xf numFmtId="0" fontId="24" fillId="5" borderId="30" xfId="0" applyFont="1" applyFill="1" applyBorder="1" applyAlignment="1">
      <alignment horizontal="distributed" vertical="center"/>
    </xf>
    <xf numFmtId="0" fontId="27" fillId="5" borderId="29" xfId="0" applyNumberFormat="1" applyFont="1" applyFill="1" applyBorder="1" applyAlignment="1" applyProtection="1">
      <alignment horizontal="distributed" vertical="center" wrapText="1" justifyLastLine="1"/>
    </xf>
    <xf numFmtId="0" fontId="28" fillId="5" borderId="30" xfId="0" applyFont="1" applyFill="1" applyBorder="1" applyAlignment="1">
      <alignment horizontal="distributed" vertical="center" justifyLastLine="1"/>
    </xf>
    <xf numFmtId="0" fontId="27" fillId="5" borderId="39" xfId="0" applyNumberFormat="1" applyFont="1" applyFill="1" applyBorder="1" applyAlignment="1" applyProtection="1">
      <alignment horizontal="distributed" vertical="center" wrapText="1" justifyLastLine="1"/>
    </xf>
    <xf numFmtId="0" fontId="27" fillId="5" borderId="9" xfId="0" applyNumberFormat="1" applyFont="1" applyFill="1" applyBorder="1" applyAlignment="1" applyProtection="1">
      <alignment horizontal="center" vertical="center" wrapText="1" justifyLastLine="1" shrinkToFit="1"/>
    </xf>
    <xf numFmtId="0" fontId="28" fillId="5" borderId="9" xfId="0" applyFont="1" applyFill="1" applyBorder="1" applyAlignment="1">
      <alignment horizontal="center" vertical="center" justifyLastLine="1" shrinkToFit="1"/>
    </xf>
    <xf numFmtId="0" fontId="27" fillId="5" borderId="39" xfId="0" applyNumberFormat="1" applyFont="1" applyFill="1" applyBorder="1" applyAlignment="1" applyProtection="1">
      <alignment horizontal="distributed" vertical="center" justifyLastLine="1"/>
    </xf>
    <xf numFmtId="0" fontId="28" fillId="5" borderId="44" xfId="0" applyFont="1" applyFill="1" applyBorder="1" applyAlignment="1">
      <alignment horizontal="distributed" vertical="center" justifyLastLine="1"/>
    </xf>
    <xf numFmtId="179" fontId="25" fillId="0" borderId="14" xfId="0" quotePrefix="1" applyNumberFormat="1" applyFont="1" applyFill="1" applyBorder="1" applyAlignment="1" applyProtection="1">
      <alignment horizontal="center" vertical="center"/>
    </xf>
    <xf numFmtId="179" fontId="25" fillId="0" borderId="13" xfId="0" quotePrefix="1" applyNumberFormat="1" applyFont="1" applyFill="1" applyBorder="1" applyAlignment="1" applyProtection="1">
      <alignment horizontal="center" vertical="center"/>
    </xf>
    <xf numFmtId="177" fontId="25" fillId="0" borderId="15" xfId="0" quotePrefix="1" applyNumberFormat="1" applyFont="1" applyFill="1" applyBorder="1" applyAlignment="1" applyProtection="1">
      <alignment horizontal="center" vertical="center"/>
    </xf>
    <xf numFmtId="177" fontId="25" fillId="0" borderId="12" xfId="0" quotePrefix="1" applyNumberFormat="1" applyFont="1" applyFill="1" applyBorder="1" applyAlignment="1" applyProtection="1">
      <alignment horizontal="center" vertical="center"/>
    </xf>
    <xf numFmtId="179" fontId="25" fillId="0" borderId="16" xfId="0" quotePrefix="1" applyNumberFormat="1" applyFont="1" applyFill="1" applyBorder="1" applyAlignment="1" applyProtection="1">
      <alignment horizontal="center" vertical="center"/>
    </xf>
    <xf numFmtId="0" fontId="0" fillId="0" borderId="3" xfId="0" applyBorder="1" applyAlignment="1">
      <alignment horizontal="right" vertical="center"/>
    </xf>
    <xf numFmtId="0" fontId="0" fillId="0" borderId="5" xfId="0" applyBorder="1" applyAlignment="1">
      <alignment horizontal="right" vertical="center"/>
    </xf>
    <xf numFmtId="0" fontId="16" fillId="3" borderId="3" xfId="5" applyFill="1" applyBorder="1" applyAlignment="1">
      <alignment horizontal="center" vertical="center" shrinkToFit="1"/>
    </xf>
    <xf numFmtId="0" fontId="16" fillId="3" borderId="5" xfId="5" applyFill="1" applyBorder="1" applyAlignment="1">
      <alignment horizontal="center" vertical="center" shrinkToFit="1"/>
    </xf>
    <xf numFmtId="57" fontId="13" fillId="0" borderId="3" xfId="3" applyNumberFormat="1" applyFont="1" applyBorder="1" applyAlignment="1">
      <alignment horizontal="center" vertical="center" shrinkToFit="1"/>
    </xf>
    <xf numFmtId="57" fontId="13" fillId="0" borderId="5" xfId="3" applyNumberFormat="1" applyFont="1" applyBorder="1" applyAlignment="1">
      <alignment horizontal="center" vertical="center" shrinkToFit="1"/>
    </xf>
    <xf numFmtId="0" fontId="13" fillId="0" borderId="3" xfId="6" applyFont="1" applyBorder="1" applyAlignment="1">
      <alignment horizontal="left" vertical="center" wrapText="1" shrinkToFit="1"/>
    </xf>
    <xf numFmtId="0" fontId="13" fillId="0" borderId="5" xfId="6" applyFont="1" applyBorder="1" applyAlignment="1">
      <alignment horizontal="left" vertical="center" wrapText="1" shrinkToFit="1"/>
    </xf>
    <xf numFmtId="0" fontId="15" fillId="0" borderId="3" xfId="4" applyNumberFormat="1" applyFont="1" applyFill="1" applyBorder="1" applyAlignment="1">
      <alignment horizontal="left" vertical="center" shrinkToFit="1"/>
    </xf>
    <xf numFmtId="0" fontId="15" fillId="0" borderId="5" xfId="4" applyNumberFormat="1" applyFont="1" applyFill="1" applyBorder="1" applyAlignment="1">
      <alignment horizontal="left" vertical="center" shrinkToFit="1"/>
    </xf>
    <xf numFmtId="0" fontId="13" fillId="0" borderId="3" xfId="6" applyFont="1" applyBorder="1" applyAlignment="1">
      <alignment horizontal="center" vertical="center" shrinkToFit="1"/>
    </xf>
    <xf numFmtId="0" fontId="13" fillId="0" borderId="5" xfId="6" applyFont="1" applyBorder="1" applyAlignment="1">
      <alignment horizontal="center" vertical="center" shrinkToFit="1"/>
    </xf>
    <xf numFmtId="0" fontId="13" fillId="0" borderId="3" xfId="6" applyFont="1" applyBorder="1" applyAlignment="1">
      <alignment horizontal="left" vertical="center" shrinkToFit="1"/>
    </xf>
    <xf numFmtId="0" fontId="13" fillId="0" borderId="5" xfId="6" applyFont="1" applyBorder="1" applyAlignment="1">
      <alignment horizontal="left" vertical="center" shrinkToFit="1"/>
    </xf>
    <xf numFmtId="0" fontId="15" fillId="0" borderId="3" xfId="4" applyNumberFormat="1" applyFont="1" applyFill="1" applyBorder="1" applyAlignment="1">
      <alignment horizontal="center" vertical="center" shrinkToFit="1"/>
    </xf>
    <xf numFmtId="0" fontId="15" fillId="0" borderId="5" xfId="4" applyNumberFormat="1" applyFont="1" applyFill="1" applyBorder="1" applyAlignment="1">
      <alignment horizontal="center" vertical="center" shrinkToFit="1"/>
    </xf>
    <xf numFmtId="179" fontId="25" fillId="0" borderId="14" xfId="0" applyNumberFormat="1" applyFont="1" applyFill="1" applyBorder="1" applyAlignment="1" applyProtection="1">
      <alignment horizontal="center" vertical="center"/>
    </xf>
    <xf numFmtId="179" fontId="25" fillId="0" borderId="13" xfId="0" applyNumberFormat="1" applyFont="1" applyFill="1" applyBorder="1" applyAlignment="1" applyProtection="1">
      <alignment horizontal="center" vertical="center"/>
    </xf>
    <xf numFmtId="177" fontId="25" fillId="0" borderId="15" xfId="0" applyNumberFormat="1" applyFont="1" applyFill="1" applyBorder="1" applyAlignment="1" applyProtection="1">
      <alignment horizontal="center" vertical="center"/>
    </xf>
    <xf numFmtId="177" fontId="25" fillId="0" borderId="12" xfId="0" applyNumberFormat="1" applyFont="1" applyFill="1" applyBorder="1" applyAlignment="1" applyProtection="1">
      <alignment horizontal="center" vertical="center"/>
    </xf>
    <xf numFmtId="177" fontId="25" fillId="0" borderId="17" xfId="0" quotePrefix="1" applyNumberFormat="1" applyFont="1" applyFill="1" applyBorder="1" applyAlignment="1" applyProtection="1">
      <alignment horizontal="center" vertical="center"/>
    </xf>
    <xf numFmtId="179" fontId="25" fillId="0" borderId="14" xfId="0" applyNumberFormat="1" applyFont="1" applyFill="1" applyBorder="1" applyAlignment="1">
      <alignment horizontal="center" vertical="center"/>
    </xf>
    <xf numFmtId="179" fontId="25" fillId="0" borderId="13" xfId="0" applyNumberFormat="1" applyFont="1" applyFill="1" applyBorder="1" applyAlignment="1">
      <alignment horizontal="center" vertical="center"/>
    </xf>
    <xf numFmtId="0" fontId="8" fillId="0" borderId="30" xfId="0" applyFont="1" applyBorder="1" applyAlignment="1">
      <alignment horizontal="distributed" vertical="center"/>
    </xf>
    <xf numFmtId="0" fontId="8" fillId="0" borderId="10" xfId="0" applyFont="1" applyBorder="1" applyAlignment="1">
      <alignment horizontal="distributed" vertical="center"/>
    </xf>
    <xf numFmtId="58" fontId="8" fillId="0" borderId="34"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8" fillId="0" borderId="32" xfId="0" applyFont="1" applyBorder="1" applyAlignment="1">
      <alignment horizontal="distributed" vertical="center"/>
    </xf>
    <xf numFmtId="0" fontId="8" fillId="0" borderId="33" xfId="0" applyFont="1" applyBorder="1" applyAlignment="1">
      <alignment horizontal="distributed" vertical="center"/>
    </xf>
    <xf numFmtId="176" fontId="8" fillId="0" borderId="36"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38" xfId="0" applyNumberFormat="1" applyFont="1" applyBorder="1" applyAlignment="1">
      <alignment horizontal="center" vertical="center"/>
    </xf>
    <xf numFmtId="0" fontId="8" fillId="0" borderId="2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20" xfId="0" applyFont="1" applyBorder="1" applyAlignment="1">
      <alignment horizontal="distributed"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xf>
    <xf numFmtId="0" fontId="8" fillId="0" borderId="21" xfId="0" applyFont="1" applyBorder="1" applyAlignment="1">
      <alignment horizontal="distributed" vertical="center"/>
    </xf>
    <xf numFmtId="0" fontId="8" fillId="0" borderId="0" xfId="0" applyFont="1" applyBorder="1" applyAlignment="1">
      <alignment horizontal="distributed" vertical="center"/>
    </xf>
    <xf numFmtId="0" fontId="8" fillId="0" borderId="17" xfId="0" applyFont="1" applyBorder="1" applyAlignment="1">
      <alignment horizontal="distributed" vertical="center"/>
    </xf>
    <xf numFmtId="0" fontId="8" fillId="0" borderId="34" xfId="0" applyFont="1" applyBorder="1" applyAlignment="1">
      <alignment horizontal="center"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20" fillId="0" borderId="10" xfId="0" applyFont="1" applyBorder="1" applyAlignment="1">
      <alignment horizontal="left"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xf>
    <xf numFmtId="0" fontId="21" fillId="0" borderId="40" xfId="5" applyFont="1" applyBorder="1" applyAlignment="1">
      <alignment horizontal="center" vertical="center"/>
    </xf>
    <xf numFmtId="0" fontId="21" fillId="0" borderId="41" xfId="5" applyFont="1" applyBorder="1" applyAlignment="1">
      <alignment horizontal="center" vertical="center"/>
    </xf>
    <xf numFmtId="0" fontId="21" fillId="0" borderId="42" xfId="5"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distributed" vertical="center"/>
    </xf>
    <xf numFmtId="0" fontId="8" fillId="0" borderId="16"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10" fillId="0" borderId="30" xfId="0" applyFont="1" applyBorder="1" applyAlignment="1">
      <alignment horizontal="distributed" vertical="center" wrapText="1"/>
    </xf>
    <xf numFmtId="0" fontId="10" fillId="0" borderId="10" xfId="0" applyFont="1" applyBorder="1" applyAlignment="1">
      <alignment horizontal="distributed" vertical="center" wrapText="1"/>
    </xf>
    <xf numFmtId="0" fontId="0" fillId="0" borderId="10" xfId="0" applyBorder="1" applyAlignment="1">
      <alignment horizontal="left" vertical="center"/>
    </xf>
    <xf numFmtId="0" fontId="7" fillId="0" borderId="10" xfId="0" applyFont="1" applyBorder="1" applyAlignment="1">
      <alignment horizontal="left" vertical="center"/>
    </xf>
    <xf numFmtId="0" fontId="12" fillId="0" borderId="0" xfId="0" applyFont="1" applyAlignment="1">
      <alignment horizontal="center" vertical="center"/>
    </xf>
    <xf numFmtId="0" fontId="29" fillId="0" borderId="0" xfId="5" applyFont="1" applyAlignment="1">
      <alignment horizontal="center" vertical="center"/>
    </xf>
    <xf numFmtId="0" fontId="30" fillId="0" borderId="0" xfId="5" applyFont="1" applyAlignment="1">
      <alignment horizontal="center" vertical="center"/>
    </xf>
    <xf numFmtId="0" fontId="8" fillId="0" borderId="29" xfId="0" applyFont="1" applyBorder="1" applyAlignment="1">
      <alignment horizontal="center" vertical="center" wrapText="1"/>
    </xf>
    <xf numFmtId="0" fontId="8" fillId="0" borderId="29" xfId="0" applyFont="1" applyBorder="1" applyAlignment="1">
      <alignment horizontal="left"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4" xfId="0" applyFont="1" applyBorder="1" applyAlignment="1">
      <alignment horizontal="left" vertical="center" wrapText="1"/>
    </xf>
    <xf numFmtId="0" fontId="8" fillId="0" borderId="39" xfId="0" applyFont="1" applyBorder="1" applyAlignment="1">
      <alignment horizontal="left" vertical="center" wrapText="1"/>
    </xf>
    <xf numFmtId="0" fontId="8" fillId="0" borderId="43" xfId="0" applyFont="1" applyBorder="1" applyAlignment="1">
      <alignment horizontal="left" vertical="center" wrapText="1"/>
    </xf>
    <xf numFmtId="0" fontId="8" fillId="0" borderId="34" xfId="0" applyFont="1" applyBorder="1" applyAlignment="1">
      <alignment horizontal="left" vertical="center"/>
    </xf>
    <xf numFmtId="0" fontId="8" fillId="0" borderId="43" xfId="0" applyFont="1" applyBorder="1" applyAlignment="1">
      <alignment horizontal="left" vertical="center"/>
    </xf>
  </cellXfs>
  <cellStyles count="7">
    <cellStyle name="ハイパーリンク" xfId="5" builtinId="8"/>
    <cellStyle name="通貨 2" xfId="1" xr:uid="{00000000-0005-0000-0000-000001000000}"/>
    <cellStyle name="標準" xfId="0" builtinId="0"/>
    <cellStyle name="標準 2" xfId="2" xr:uid="{00000000-0005-0000-0000-000003000000}"/>
    <cellStyle name="標準 3" xfId="3" xr:uid="{00000000-0005-0000-0000-000004000000}"/>
    <cellStyle name="標準 4" xfId="6" xr:uid="{00000000-0005-0000-0000-000005000000}"/>
    <cellStyle name="標準_台帳番号(患者限定)"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78441</xdr:colOff>
      <xdr:row>133</xdr:row>
      <xdr:rowOff>134469</xdr:rowOff>
    </xdr:from>
    <xdr:to>
      <xdr:col>5</xdr:col>
      <xdr:colOff>367393</xdr:colOff>
      <xdr:row>139</xdr:row>
      <xdr:rowOff>68034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45834" y="51583076"/>
          <a:ext cx="3459416" cy="8316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登録番号をクリックすると</a:t>
          </a:r>
          <a:endParaRPr kumimoji="1" lang="en-US" altLang="ja-JP" sz="1600"/>
        </a:p>
        <a:p>
          <a:pPr algn="ctr"/>
          <a:r>
            <a:rPr kumimoji="1" lang="ja-JP" altLang="en-US" sz="1600"/>
            <a:t>該当の登録証へ</a:t>
          </a:r>
        </a:p>
      </xdr:txBody>
    </xdr:sp>
    <xdr:clientData/>
  </xdr:twoCellAnchor>
  <xdr:twoCellAnchor>
    <xdr:from>
      <xdr:col>1</xdr:col>
      <xdr:colOff>268942</xdr:colOff>
      <xdr:row>131</xdr:row>
      <xdr:rowOff>11205</xdr:rowOff>
    </xdr:from>
    <xdr:to>
      <xdr:col>1</xdr:col>
      <xdr:colOff>515472</xdr:colOff>
      <xdr:row>133</xdr:row>
      <xdr:rowOff>80681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0800000">
          <a:off x="638736" y="21358411"/>
          <a:ext cx="246530" cy="38324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J132"/>
  <sheetViews>
    <sheetView tabSelected="1" view="pageBreakPreview" zoomScale="130" zoomScaleNormal="100" zoomScaleSheetLayoutView="130" workbookViewId="0">
      <selection activeCell="C2" sqref="C2"/>
    </sheetView>
  </sheetViews>
  <sheetFormatPr defaultColWidth="9" defaultRowHeight="12" x14ac:dyDescent="0.15"/>
  <cols>
    <col min="1" max="1" width="4.875" style="34" customWidth="1"/>
    <col min="2" max="2" width="12.75" style="34" customWidth="1"/>
    <col min="3" max="5" width="9.625" style="34" customWidth="1"/>
    <col min="6" max="6" width="35.375" style="27" customWidth="1"/>
    <col min="7" max="7" width="12.75" style="27" customWidth="1"/>
    <col min="8" max="8" width="10.375" style="27" customWidth="1"/>
    <col min="9" max="9" width="35.125" style="27" customWidth="1"/>
    <col min="10" max="10" width="15.625" style="27" customWidth="1"/>
    <col min="11" max="11" width="25.625" style="27" customWidth="1"/>
    <col min="12" max="12" width="15.625" style="27" customWidth="1"/>
    <col min="13" max="13" width="25.625" style="27" customWidth="1"/>
    <col min="14" max="14" width="15.625" style="27" customWidth="1"/>
    <col min="15" max="15" width="25.625" style="27" customWidth="1"/>
    <col min="16" max="16" width="17.625" style="27" customWidth="1"/>
    <col min="17" max="17" width="40.625" style="27" customWidth="1"/>
    <col min="18" max="18" width="19.875" style="27" customWidth="1"/>
    <col min="19" max="19" width="19.5" style="27" customWidth="1"/>
    <col min="20" max="23" width="4.625" style="33" customWidth="1"/>
    <col min="24" max="31" width="4.625" style="27" customWidth="1"/>
    <col min="32" max="33" width="4.625" style="51" customWidth="1"/>
    <col min="34" max="34" width="16.625" style="33" customWidth="1"/>
    <col min="35" max="35" width="31.875" style="27" customWidth="1"/>
    <col min="36" max="37" width="26.5" style="27" customWidth="1"/>
    <col min="38" max="16384" width="9" style="27"/>
  </cols>
  <sheetData>
    <row r="1" spans="1:36" s="22" customFormat="1" ht="37.5" customHeight="1" x14ac:dyDescent="0.15">
      <c r="A1" s="20" t="s">
        <v>78</v>
      </c>
      <c r="B1" s="58" t="s">
        <v>30</v>
      </c>
      <c r="C1" s="58" t="s">
        <v>31</v>
      </c>
      <c r="D1" s="58" t="s">
        <v>32</v>
      </c>
      <c r="E1" s="58" t="s">
        <v>33</v>
      </c>
      <c r="F1" s="58" t="s">
        <v>34</v>
      </c>
      <c r="G1" s="58" t="s">
        <v>35</v>
      </c>
      <c r="H1" s="20" t="s">
        <v>36</v>
      </c>
      <c r="I1" s="59" t="s">
        <v>37</v>
      </c>
      <c r="J1" s="59" t="s">
        <v>38</v>
      </c>
      <c r="K1" s="59" t="s">
        <v>39</v>
      </c>
      <c r="L1" s="59" t="s">
        <v>67</v>
      </c>
      <c r="M1" s="59" t="s">
        <v>68</v>
      </c>
      <c r="N1" s="59" t="s">
        <v>67</v>
      </c>
      <c r="O1" s="59" t="s">
        <v>68</v>
      </c>
      <c r="P1" s="59" t="s">
        <v>40</v>
      </c>
      <c r="Q1" s="59" t="s">
        <v>41</v>
      </c>
      <c r="R1" s="60" t="s">
        <v>42</v>
      </c>
      <c r="S1" s="61" t="s">
        <v>43</v>
      </c>
      <c r="T1" s="120" t="s">
        <v>75</v>
      </c>
      <c r="U1" s="121"/>
      <c r="V1" s="120" t="s">
        <v>72</v>
      </c>
      <c r="W1" s="121"/>
      <c r="X1" s="122" t="s">
        <v>74</v>
      </c>
      <c r="Y1" s="121"/>
      <c r="Z1" s="123" t="s">
        <v>76</v>
      </c>
      <c r="AA1" s="124"/>
      <c r="AB1" s="120" t="s">
        <v>73</v>
      </c>
      <c r="AC1" s="121"/>
      <c r="AD1" s="125" t="s">
        <v>70</v>
      </c>
      <c r="AE1" s="126"/>
      <c r="AF1" s="118" t="s">
        <v>71</v>
      </c>
      <c r="AG1" s="119"/>
      <c r="AH1" s="21" t="s">
        <v>44</v>
      </c>
      <c r="AI1" s="21" t="s">
        <v>45</v>
      </c>
      <c r="AJ1" s="21" t="s">
        <v>46</v>
      </c>
    </row>
    <row r="2" spans="1:36" ht="30" customHeight="1" x14ac:dyDescent="0.15">
      <c r="A2" s="87">
        <v>1</v>
      </c>
      <c r="B2" s="101" t="s">
        <v>84</v>
      </c>
      <c r="C2" s="40">
        <v>38991</v>
      </c>
      <c r="D2" s="40">
        <v>44966</v>
      </c>
      <c r="E2" s="40">
        <v>46074</v>
      </c>
      <c r="F2" s="88" t="s">
        <v>85</v>
      </c>
      <c r="G2" s="43" t="s">
        <v>363</v>
      </c>
      <c r="H2" s="43" t="s">
        <v>308</v>
      </c>
      <c r="I2" s="88" t="s">
        <v>86</v>
      </c>
      <c r="J2" s="93" t="s">
        <v>87</v>
      </c>
      <c r="K2" s="93" t="s">
        <v>89</v>
      </c>
      <c r="L2" s="93" t="s">
        <v>88</v>
      </c>
      <c r="M2" s="93" t="s">
        <v>90</v>
      </c>
      <c r="N2" s="93"/>
      <c r="O2" s="93"/>
      <c r="P2" s="26" t="s">
        <v>91</v>
      </c>
      <c r="Q2" s="83" t="s">
        <v>369</v>
      </c>
      <c r="R2" s="24"/>
      <c r="S2" s="57"/>
      <c r="T2" s="63"/>
      <c r="U2" s="64"/>
      <c r="V2" s="63"/>
      <c r="W2" s="64"/>
      <c r="X2" s="65">
        <v>4</v>
      </c>
      <c r="Y2" s="66"/>
      <c r="Z2" s="67"/>
      <c r="AA2" s="68"/>
      <c r="AB2" s="69"/>
      <c r="AC2" s="68"/>
      <c r="AD2" s="70"/>
      <c r="AE2" s="66"/>
      <c r="AF2" s="67">
        <f>SUM(T2+V2+X2+Z2+AB2+AD2)</f>
        <v>4</v>
      </c>
      <c r="AG2" s="68">
        <f>SUM(U2+W2+AA2+AC2+AE2)</f>
        <v>0</v>
      </c>
      <c r="AH2" s="96"/>
      <c r="AI2" s="36"/>
      <c r="AJ2" s="35"/>
    </row>
    <row r="3" spans="1:36" ht="30" customHeight="1" x14ac:dyDescent="0.15">
      <c r="A3" s="62">
        <v>2</v>
      </c>
      <c r="B3" s="101" t="s">
        <v>92</v>
      </c>
      <c r="C3" s="40">
        <v>38991</v>
      </c>
      <c r="D3" s="40">
        <v>44995</v>
      </c>
      <c r="E3" s="40">
        <v>46093</v>
      </c>
      <c r="F3" s="88" t="s">
        <v>93</v>
      </c>
      <c r="G3" s="43" t="s">
        <v>94</v>
      </c>
      <c r="H3" s="43" t="s">
        <v>309</v>
      </c>
      <c r="I3" s="88" t="s">
        <v>95</v>
      </c>
      <c r="J3" s="93" t="s">
        <v>96</v>
      </c>
      <c r="K3" s="93" t="s">
        <v>97</v>
      </c>
      <c r="L3" s="93"/>
      <c r="M3" s="93"/>
      <c r="N3" s="93"/>
      <c r="O3" s="93"/>
      <c r="P3" s="26" t="s">
        <v>98</v>
      </c>
      <c r="Q3" s="83" t="s">
        <v>371</v>
      </c>
      <c r="R3" s="24"/>
      <c r="S3" s="52"/>
      <c r="T3" s="71"/>
      <c r="U3" s="72"/>
      <c r="V3" s="71">
        <v>2</v>
      </c>
      <c r="W3" s="73">
        <v>-2</v>
      </c>
      <c r="X3" s="74"/>
      <c r="Y3" s="75"/>
      <c r="Z3" s="76">
        <v>1</v>
      </c>
      <c r="AA3" s="73"/>
      <c r="AB3" s="77">
        <v>1</v>
      </c>
      <c r="AC3" s="73"/>
      <c r="AD3" s="78"/>
      <c r="AE3" s="75"/>
      <c r="AF3" s="98">
        <f>SUM(T3+V3+X3+Z3+AB3+AD3)</f>
        <v>4</v>
      </c>
      <c r="AG3" s="99">
        <f>SUM(U3+W3+AA3+AC3+AE3)</f>
        <v>-2</v>
      </c>
      <c r="AH3" s="96"/>
      <c r="AI3" s="39"/>
      <c r="AJ3" s="95"/>
    </row>
    <row r="4" spans="1:36" ht="30" customHeight="1" x14ac:dyDescent="0.15">
      <c r="A4" s="87">
        <v>3</v>
      </c>
      <c r="B4" s="101" t="s">
        <v>99</v>
      </c>
      <c r="C4" s="40">
        <v>38991</v>
      </c>
      <c r="D4" s="40">
        <v>44994</v>
      </c>
      <c r="E4" s="40">
        <v>46093</v>
      </c>
      <c r="F4" s="88" t="s">
        <v>100</v>
      </c>
      <c r="G4" s="43" t="s">
        <v>101</v>
      </c>
      <c r="H4" s="43" t="s">
        <v>310</v>
      </c>
      <c r="I4" s="88" t="s">
        <v>102</v>
      </c>
      <c r="J4" s="93" t="s">
        <v>104</v>
      </c>
      <c r="K4" s="93" t="s">
        <v>103</v>
      </c>
      <c r="L4" s="93"/>
      <c r="M4" s="93"/>
      <c r="N4" s="93"/>
      <c r="O4" s="93"/>
      <c r="P4" s="26" t="s">
        <v>105</v>
      </c>
      <c r="Q4" s="83" t="s">
        <v>357</v>
      </c>
      <c r="R4" s="24"/>
      <c r="S4" s="52"/>
      <c r="T4" s="63"/>
      <c r="U4" s="64"/>
      <c r="V4" s="63">
        <v>1</v>
      </c>
      <c r="W4" s="68"/>
      <c r="X4" s="65">
        <v>1</v>
      </c>
      <c r="Y4" s="66"/>
      <c r="Z4" s="67"/>
      <c r="AA4" s="68"/>
      <c r="AB4" s="69">
        <v>1</v>
      </c>
      <c r="AC4" s="68"/>
      <c r="AD4" s="70"/>
      <c r="AE4" s="66"/>
      <c r="AF4" s="67">
        <f>SUM(T4+V4+X4+Z4+AB4+AD4)</f>
        <v>3</v>
      </c>
      <c r="AG4" s="68">
        <f>SUM(U4+W4+AA4+AC4+AE4)</f>
        <v>0</v>
      </c>
      <c r="AH4" s="97"/>
      <c r="AI4" s="39"/>
      <c r="AJ4" s="95"/>
    </row>
    <row r="5" spans="1:36" ht="30" customHeight="1" x14ac:dyDescent="0.15">
      <c r="A5" s="62">
        <v>4</v>
      </c>
      <c r="B5" s="101" t="s">
        <v>106</v>
      </c>
      <c r="C5" s="40">
        <v>38991</v>
      </c>
      <c r="D5" s="40">
        <v>44985</v>
      </c>
      <c r="E5" s="40">
        <v>46081</v>
      </c>
      <c r="F5" s="89" t="s">
        <v>108</v>
      </c>
      <c r="G5" s="26" t="s">
        <v>109</v>
      </c>
      <c r="H5" s="41" t="s">
        <v>311</v>
      </c>
      <c r="I5" s="89" t="s">
        <v>111</v>
      </c>
      <c r="J5" s="93" t="s">
        <v>107</v>
      </c>
      <c r="K5" s="93" t="s">
        <v>110</v>
      </c>
      <c r="L5" s="93"/>
      <c r="M5" s="93"/>
      <c r="N5" s="93"/>
      <c r="O5" s="93"/>
      <c r="P5" s="43" t="s">
        <v>112</v>
      </c>
      <c r="Q5" s="26" t="s">
        <v>368</v>
      </c>
      <c r="R5" s="24"/>
      <c r="S5" s="52"/>
      <c r="T5" s="71"/>
      <c r="U5" s="72"/>
      <c r="V5" s="76">
        <v>3</v>
      </c>
      <c r="W5" s="73">
        <v>-1</v>
      </c>
      <c r="X5" s="74"/>
      <c r="Y5" s="75"/>
      <c r="Z5" s="76"/>
      <c r="AA5" s="73"/>
      <c r="AB5" s="77"/>
      <c r="AC5" s="72"/>
      <c r="AD5" s="78"/>
      <c r="AE5" s="75"/>
      <c r="AF5" s="67">
        <f t="shared" ref="AF5:AF11" si="0">SUM(T5+V5+X5+Z5+AB5+AD5)</f>
        <v>3</v>
      </c>
      <c r="AG5" s="68">
        <f t="shared" ref="AG5:AG11" si="1">SUM(U5+W5+AA5+AC5+AE5)</f>
        <v>-1</v>
      </c>
      <c r="AH5" s="85"/>
      <c r="AI5" s="25"/>
      <c r="AJ5" s="26"/>
    </row>
    <row r="6" spans="1:36" ht="30" customHeight="1" x14ac:dyDescent="0.15">
      <c r="A6" s="87">
        <v>5</v>
      </c>
      <c r="B6" s="101" t="s">
        <v>113</v>
      </c>
      <c r="C6" s="40">
        <v>38991</v>
      </c>
      <c r="D6" s="40">
        <v>45009</v>
      </c>
      <c r="E6" s="40">
        <v>46112</v>
      </c>
      <c r="F6" s="89" t="s">
        <v>114</v>
      </c>
      <c r="G6" s="26" t="s">
        <v>115</v>
      </c>
      <c r="H6" s="41" t="s">
        <v>312</v>
      </c>
      <c r="I6" s="89" t="s">
        <v>116</v>
      </c>
      <c r="J6" s="93" t="s">
        <v>117</v>
      </c>
      <c r="K6" s="93" t="s">
        <v>118</v>
      </c>
      <c r="L6" s="93"/>
      <c r="M6" s="93"/>
      <c r="N6" s="93"/>
      <c r="O6" s="93"/>
      <c r="P6" s="43" t="s">
        <v>119</v>
      </c>
      <c r="Q6" s="26" t="s">
        <v>372</v>
      </c>
      <c r="R6" s="24"/>
      <c r="S6" s="52"/>
      <c r="T6" s="63"/>
      <c r="U6" s="64"/>
      <c r="V6" s="76">
        <v>2</v>
      </c>
      <c r="W6" s="73">
        <v>-1</v>
      </c>
      <c r="X6" s="65"/>
      <c r="Y6" s="66"/>
      <c r="Z6" s="67">
        <v>1</v>
      </c>
      <c r="AA6" s="68"/>
      <c r="AB6" s="69">
        <v>1</v>
      </c>
      <c r="AC6" s="64">
        <v>-1</v>
      </c>
      <c r="AD6" s="70"/>
      <c r="AE6" s="66"/>
      <c r="AF6" s="67">
        <f t="shared" si="0"/>
        <v>4</v>
      </c>
      <c r="AG6" s="68">
        <f t="shared" si="1"/>
        <v>-2</v>
      </c>
      <c r="AH6" s="85"/>
      <c r="AI6" s="28"/>
      <c r="AJ6" s="26"/>
    </row>
    <row r="7" spans="1:36" ht="30" customHeight="1" x14ac:dyDescent="0.15">
      <c r="A7" s="62">
        <v>6</v>
      </c>
      <c r="B7" s="101" t="s">
        <v>120</v>
      </c>
      <c r="C7" s="40">
        <v>38991</v>
      </c>
      <c r="D7" s="40">
        <v>44977</v>
      </c>
      <c r="E7" s="40">
        <v>46079</v>
      </c>
      <c r="F7" s="89" t="s">
        <v>121</v>
      </c>
      <c r="G7" s="26" t="s">
        <v>122</v>
      </c>
      <c r="H7" s="41" t="s">
        <v>313</v>
      </c>
      <c r="I7" s="89" t="s">
        <v>123</v>
      </c>
      <c r="J7" s="93" t="s">
        <v>124</v>
      </c>
      <c r="K7" s="93" t="s">
        <v>125</v>
      </c>
      <c r="L7" s="93" t="s">
        <v>126</v>
      </c>
      <c r="M7" s="93" t="s">
        <v>335</v>
      </c>
      <c r="N7" s="93" t="s">
        <v>128</v>
      </c>
      <c r="O7" s="93" t="s">
        <v>127</v>
      </c>
      <c r="P7" s="43" t="s">
        <v>129</v>
      </c>
      <c r="Q7" s="26" t="s">
        <v>366</v>
      </c>
      <c r="R7" s="24"/>
      <c r="S7" s="52"/>
      <c r="T7" s="71"/>
      <c r="U7" s="72"/>
      <c r="V7" s="76">
        <v>3</v>
      </c>
      <c r="W7" s="73">
        <v>-1</v>
      </c>
      <c r="X7" s="74"/>
      <c r="Y7" s="75"/>
      <c r="Z7" s="76"/>
      <c r="AA7" s="72"/>
      <c r="AB7" s="77"/>
      <c r="AC7" s="72"/>
      <c r="AD7" s="78"/>
      <c r="AE7" s="75"/>
      <c r="AF7" s="67">
        <f t="shared" si="0"/>
        <v>3</v>
      </c>
      <c r="AG7" s="68">
        <f t="shared" si="1"/>
        <v>-1</v>
      </c>
      <c r="AH7" s="85"/>
      <c r="AI7" s="110"/>
      <c r="AJ7" s="26"/>
    </row>
    <row r="8" spans="1:36" ht="30" customHeight="1" x14ac:dyDescent="0.15">
      <c r="A8" s="87">
        <v>7</v>
      </c>
      <c r="B8" s="101" t="s">
        <v>130</v>
      </c>
      <c r="C8" s="40">
        <v>38991</v>
      </c>
      <c r="D8" s="40">
        <v>44977</v>
      </c>
      <c r="E8" s="40">
        <v>46112</v>
      </c>
      <c r="F8" s="89" t="s">
        <v>131</v>
      </c>
      <c r="G8" s="26" t="s">
        <v>132</v>
      </c>
      <c r="H8" s="41" t="s">
        <v>314</v>
      </c>
      <c r="I8" s="89" t="s">
        <v>133</v>
      </c>
      <c r="J8" s="93" t="s">
        <v>134</v>
      </c>
      <c r="K8" s="93" t="s">
        <v>135</v>
      </c>
      <c r="L8" s="93"/>
      <c r="M8" s="93"/>
      <c r="N8" s="93"/>
      <c r="O8" s="93"/>
      <c r="P8" s="43" t="s">
        <v>136</v>
      </c>
      <c r="Q8" s="26" t="s">
        <v>370</v>
      </c>
      <c r="R8" s="24"/>
      <c r="S8" s="52"/>
      <c r="T8" s="63"/>
      <c r="U8" s="64"/>
      <c r="V8" s="67">
        <v>1</v>
      </c>
      <c r="W8" s="68">
        <v>-1</v>
      </c>
      <c r="X8" s="65"/>
      <c r="Y8" s="66"/>
      <c r="Z8" s="67">
        <v>1</v>
      </c>
      <c r="AA8" s="68"/>
      <c r="AB8" s="69"/>
      <c r="AC8" s="64"/>
      <c r="AD8" s="70"/>
      <c r="AE8" s="66"/>
      <c r="AF8" s="67">
        <f t="shared" si="0"/>
        <v>2</v>
      </c>
      <c r="AG8" s="68">
        <f t="shared" si="1"/>
        <v>-1</v>
      </c>
      <c r="AH8" s="85"/>
      <c r="AI8" s="49"/>
      <c r="AJ8" s="26"/>
    </row>
    <row r="9" spans="1:36" ht="30" customHeight="1" x14ac:dyDescent="0.15">
      <c r="A9" s="62">
        <v>8</v>
      </c>
      <c r="B9" s="101" t="s">
        <v>137</v>
      </c>
      <c r="C9" s="40">
        <v>38991</v>
      </c>
      <c r="D9" s="40">
        <v>44964</v>
      </c>
      <c r="E9" s="40">
        <v>46073</v>
      </c>
      <c r="F9" s="89" t="s">
        <v>138</v>
      </c>
      <c r="G9" s="26" t="s">
        <v>339</v>
      </c>
      <c r="H9" s="41" t="s">
        <v>315</v>
      </c>
      <c r="I9" s="89" t="s">
        <v>139</v>
      </c>
      <c r="J9" s="93" t="s">
        <v>140</v>
      </c>
      <c r="K9" s="93" t="s">
        <v>141</v>
      </c>
      <c r="L9" s="93"/>
      <c r="M9" s="93"/>
      <c r="N9" s="93"/>
      <c r="O9" s="93"/>
      <c r="P9" s="43" t="s">
        <v>142</v>
      </c>
      <c r="Q9" s="26" t="s">
        <v>346</v>
      </c>
      <c r="R9" s="24"/>
      <c r="S9" s="52"/>
      <c r="T9" s="71"/>
      <c r="U9" s="72"/>
      <c r="V9" s="71">
        <v>2</v>
      </c>
      <c r="W9" s="72">
        <v>-1</v>
      </c>
      <c r="X9" s="74"/>
      <c r="Y9" s="75"/>
      <c r="Z9" s="76"/>
      <c r="AA9" s="72"/>
      <c r="AB9" s="77">
        <v>1</v>
      </c>
      <c r="AC9" s="72"/>
      <c r="AD9" s="78"/>
      <c r="AE9" s="75"/>
      <c r="AF9" s="67">
        <f t="shared" si="0"/>
        <v>3</v>
      </c>
      <c r="AG9" s="68">
        <f t="shared" si="1"/>
        <v>-1</v>
      </c>
      <c r="AH9" s="85"/>
      <c r="AI9" s="109"/>
      <c r="AJ9" s="26"/>
    </row>
    <row r="10" spans="1:36" ht="30" customHeight="1" x14ac:dyDescent="0.15">
      <c r="A10" s="87">
        <v>9</v>
      </c>
      <c r="B10" s="101" t="s">
        <v>143</v>
      </c>
      <c r="C10" s="40">
        <v>38991</v>
      </c>
      <c r="D10" s="40">
        <v>44999</v>
      </c>
      <c r="E10" s="40">
        <v>46102</v>
      </c>
      <c r="F10" s="89" t="s">
        <v>144</v>
      </c>
      <c r="G10" s="26" t="s">
        <v>145</v>
      </c>
      <c r="H10" s="41" t="s">
        <v>316</v>
      </c>
      <c r="I10" s="89" t="s">
        <v>146</v>
      </c>
      <c r="J10" s="93" t="s">
        <v>147</v>
      </c>
      <c r="K10" s="93" t="s">
        <v>148</v>
      </c>
      <c r="L10" s="93"/>
      <c r="M10" s="93"/>
      <c r="N10" s="93"/>
      <c r="O10" s="93"/>
      <c r="P10" s="43" t="s">
        <v>149</v>
      </c>
      <c r="Q10" s="26" t="s">
        <v>371</v>
      </c>
      <c r="R10" s="24"/>
      <c r="S10" s="52"/>
      <c r="T10" s="63"/>
      <c r="U10" s="64"/>
      <c r="V10" s="63">
        <v>1</v>
      </c>
      <c r="W10" s="64">
        <v>-1</v>
      </c>
      <c r="X10" s="65"/>
      <c r="Y10" s="66"/>
      <c r="Z10" s="67"/>
      <c r="AA10" s="64"/>
      <c r="AB10" s="69"/>
      <c r="AC10" s="64"/>
      <c r="AD10" s="70"/>
      <c r="AE10" s="66"/>
      <c r="AF10" s="67">
        <f t="shared" si="0"/>
        <v>1</v>
      </c>
      <c r="AG10" s="68">
        <f t="shared" si="1"/>
        <v>-1</v>
      </c>
      <c r="AH10" s="85"/>
      <c r="AI10" s="25"/>
      <c r="AJ10" s="26"/>
    </row>
    <row r="11" spans="1:36" ht="30" customHeight="1" x14ac:dyDescent="0.15">
      <c r="A11" s="62">
        <v>10</v>
      </c>
      <c r="B11" s="101" t="s">
        <v>150</v>
      </c>
      <c r="C11" s="40">
        <v>38991</v>
      </c>
      <c r="D11" s="40">
        <v>44992</v>
      </c>
      <c r="E11" s="40">
        <v>46112</v>
      </c>
      <c r="F11" s="89" t="s">
        <v>152</v>
      </c>
      <c r="G11" s="26" t="s">
        <v>153</v>
      </c>
      <c r="H11" s="41" t="s">
        <v>317</v>
      </c>
      <c r="I11" s="89" t="s">
        <v>154</v>
      </c>
      <c r="J11" s="93" t="s">
        <v>151</v>
      </c>
      <c r="K11" s="93" t="s">
        <v>155</v>
      </c>
      <c r="L11" s="93"/>
      <c r="M11" s="93"/>
      <c r="N11" s="93"/>
      <c r="O11" s="93"/>
      <c r="P11" s="43" t="s">
        <v>156</v>
      </c>
      <c r="Q11" s="26" t="s">
        <v>367</v>
      </c>
      <c r="R11" s="24"/>
      <c r="S11" s="52"/>
      <c r="T11" s="71"/>
      <c r="U11" s="72"/>
      <c r="V11" s="71">
        <v>2</v>
      </c>
      <c r="W11" s="72"/>
      <c r="X11" s="74"/>
      <c r="Y11" s="75"/>
      <c r="Z11" s="76"/>
      <c r="AA11" s="72"/>
      <c r="AB11" s="77">
        <v>2</v>
      </c>
      <c r="AC11" s="72"/>
      <c r="AD11" s="78"/>
      <c r="AE11" s="75"/>
      <c r="AF11" s="67">
        <f t="shared" si="0"/>
        <v>4</v>
      </c>
      <c r="AG11" s="68">
        <f t="shared" si="1"/>
        <v>0</v>
      </c>
      <c r="AH11" s="85"/>
      <c r="AI11" s="109"/>
      <c r="AJ11" s="29"/>
    </row>
    <row r="12" spans="1:36" ht="30" customHeight="1" x14ac:dyDescent="0.15">
      <c r="A12" s="132">
        <v>11</v>
      </c>
      <c r="B12" s="134" t="s">
        <v>157</v>
      </c>
      <c r="C12" s="136">
        <v>38991</v>
      </c>
      <c r="D12" s="136">
        <v>44645</v>
      </c>
      <c r="E12" s="136">
        <v>45747</v>
      </c>
      <c r="F12" s="138" t="s">
        <v>158</v>
      </c>
      <c r="G12" s="140" t="s">
        <v>159</v>
      </c>
      <c r="H12" s="142" t="s">
        <v>318</v>
      </c>
      <c r="I12" s="138" t="s">
        <v>160</v>
      </c>
      <c r="J12" s="92" t="s">
        <v>161</v>
      </c>
      <c r="K12" s="92" t="s">
        <v>162</v>
      </c>
      <c r="L12" s="92" t="s">
        <v>165</v>
      </c>
      <c r="M12" s="92" t="s">
        <v>160</v>
      </c>
      <c r="N12" s="92" t="s">
        <v>293</v>
      </c>
      <c r="O12" s="92" t="s">
        <v>295</v>
      </c>
      <c r="P12" s="144" t="s">
        <v>169</v>
      </c>
      <c r="Q12" s="116" t="s">
        <v>346</v>
      </c>
      <c r="R12" s="146"/>
      <c r="S12" s="146"/>
      <c r="T12" s="148"/>
      <c r="U12" s="150"/>
      <c r="V12" s="127">
        <v>8</v>
      </c>
      <c r="W12" s="129">
        <v>-4</v>
      </c>
      <c r="X12" s="127">
        <v>1</v>
      </c>
      <c r="Y12" s="129">
        <v>0</v>
      </c>
      <c r="Z12" s="127">
        <v>2</v>
      </c>
      <c r="AA12" s="129">
        <v>-2</v>
      </c>
      <c r="AB12" s="153">
        <v>18</v>
      </c>
      <c r="AC12" s="150">
        <v>-14</v>
      </c>
      <c r="AD12" s="153"/>
      <c r="AE12" s="129"/>
      <c r="AF12" s="131">
        <f>SUM(T12+V12+X12+Z12+AB12+AD12)</f>
        <v>29</v>
      </c>
      <c r="AG12" s="152">
        <f>SUM(U12+W12+AA12+AC12+AE12)</f>
        <v>-20</v>
      </c>
      <c r="AH12" s="112"/>
      <c r="AI12" s="114"/>
      <c r="AJ12" s="116"/>
    </row>
    <row r="13" spans="1:36" ht="30" customHeight="1" x14ac:dyDescent="0.15">
      <c r="A13" s="133"/>
      <c r="B13" s="135"/>
      <c r="C13" s="137"/>
      <c r="D13" s="137"/>
      <c r="E13" s="137"/>
      <c r="F13" s="139"/>
      <c r="G13" s="141"/>
      <c r="H13" s="143"/>
      <c r="I13" s="139"/>
      <c r="J13" s="92" t="s">
        <v>163</v>
      </c>
      <c r="K13" s="92" t="s">
        <v>164</v>
      </c>
      <c r="L13" s="92" t="s">
        <v>300</v>
      </c>
      <c r="M13" s="92" t="s">
        <v>166</v>
      </c>
      <c r="N13" s="92" t="s">
        <v>167</v>
      </c>
      <c r="O13" s="92" t="s">
        <v>168</v>
      </c>
      <c r="P13" s="145"/>
      <c r="Q13" s="117"/>
      <c r="R13" s="147"/>
      <c r="S13" s="147"/>
      <c r="T13" s="149"/>
      <c r="U13" s="151"/>
      <c r="V13" s="128"/>
      <c r="W13" s="130"/>
      <c r="X13" s="128"/>
      <c r="Y13" s="130"/>
      <c r="Z13" s="128"/>
      <c r="AA13" s="130"/>
      <c r="AB13" s="154"/>
      <c r="AC13" s="151"/>
      <c r="AD13" s="154"/>
      <c r="AE13" s="130"/>
      <c r="AF13" s="131"/>
      <c r="AG13" s="152"/>
      <c r="AH13" s="113"/>
      <c r="AI13" s="115"/>
      <c r="AJ13" s="117"/>
    </row>
    <row r="14" spans="1:36" ht="30" customHeight="1" x14ac:dyDescent="0.15">
      <c r="A14" s="87">
        <v>12</v>
      </c>
      <c r="B14" s="101" t="s">
        <v>170</v>
      </c>
      <c r="C14" s="40">
        <v>38853</v>
      </c>
      <c r="D14" s="40">
        <v>45055</v>
      </c>
      <c r="E14" s="40">
        <v>46157</v>
      </c>
      <c r="F14" s="89" t="s">
        <v>171</v>
      </c>
      <c r="G14" s="30" t="s">
        <v>172</v>
      </c>
      <c r="H14" s="41" t="s">
        <v>319</v>
      </c>
      <c r="I14" s="89" t="s">
        <v>173</v>
      </c>
      <c r="J14" s="92" t="s">
        <v>174</v>
      </c>
      <c r="K14" s="92" t="s">
        <v>175</v>
      </c>
      <c r="L14" s="92"/>
      <c r="M14" s="92"/>
      <c r="N14" s="92"/>
      <c r="O14" s="92"/>
      <c r="P14" s="43" t="s">
        <v>176</v>
      </c>
      <c r="Q14" s="26" t="s">
        <v>375</v>
      </c>
      <c r="R14" s="30"/>
      <c r="S14" s="53"/>
      <c r="T14" s="63"/>
      <c r="U14" s="64"/>
      <c r="V14" s="63">
        <v>1</v>
      </c>
      <c r="W14" s="64"/>
      <c r="X14" s="65"/>
      <c r="Y14" s="66"/>
      <c r="Z14" s="67">
        <v>1</v>
      </c>
      <c r="AA14" s="68">
        <v>-1</v>
      </c>
      <c r="AB14" s="69"/>
      <c r="AC14" s="64"/>
      <c r="AD14" s="70"/>
      <c r="AE14" s="66"/>
      <c r="AF14" s="67">
        <f>SUM(T14+V14+X14+Z14+AB14+AD14)</f>
        <v>2</v>
      </c>
      <c r="AG14" s="68">
        <f>SUM(U14+W14+Y14+AA14+AC14+AE14)</f>
        <v>-1</v>
      </c>
      <c r="AH14" s="85"/>
      <c r="AI14" s="25"/>
      <c r="AJ14" s="26"/>
    </row>
    <row r="15" spans="1:36" ht="30" customHeight="1" x14ac:dyDescent="0.15">
      <c r="A15" s="62">
        <v>13</v>
      </c>
      <c r="B15" s="101" t="s">
        <v>177</v>
      </c>
      <c r="C15" s="40">
        <v>39353</v>
      </c>
      <c r="D15" s="40">
        <v>44463</v>
      </c>
      <c r="E15" s="40">
        <v>45561</v>
      </c>
      <c r="F15" s="89" t="s">
        <v>178</v>
      </c>
      <c r="G15" s="31" t="s">
        <v>179</v>
      </c>
      <c r="H15" s="41" t="s">
        <v>320</v>
      </c>
      <c r="I15" s="89" t="s">
        <v>343</v>
      </c>
      <c r="J15" s="94" t="s">
        <v>180</v>
      </c>
      <c r="K15" s="94" t="s">
        <v>336</v>
      </c>
      <c r="L15" s="94" t="s">
        <v>181</v>
      </c>
      <c r="M15" s="94" t="s">
        <v>182</v>
      </c>
      <c r="N15" s="94" t="s">
        <v>348</v>
      </c>
      <c r="O15" s="94" t="s">
        <v>183</v>
      </c>
      <c r="P15" s="43" t="s">
        <v>184</v>
      </c>
      <c r="Q15" s="26" t="s">
        <v>54</v>
      </c>
      <c r="R15" s="31"/>
      <c r="S15" s="54"/>
      <c r="T15" s="71"/>
      <c r="U15" s="72"/>
      <c r="V15" s="71">
        <v>1</v>
      </c>
      <c r="W15" s="72"/>
      <c r="X15" s="74">
        <v>1</v>
      </c>
      <c r="Y15" s="75"/>
      <c r="Z15" s="76"/>
      <c r="AA15" s="73"/>
      <c r="AB15" s="77">
        <v>9</v>
      </c>
      <c r="AC15" s="72"/>
      <c r="AD15" s="78"/>
      <c r="AE15" s="75"/>
      <c r="AF15" s="67">
        <f>SUM(T15+V15+X15+Z15+AB15+AD15)</f>
        <v>11</v>
      </c>
      <c r="AG15" s="68">
        <f t="shared" ref="AG15:AG75" si="2">SUM(U15+W15+Y15+AA15+AC15+AE15)</f>
        <v>0</v>
      </c>
      <c r="AH15" s="107"/>
      <c r="AI15" s="28"/>
      <c r="AJ15" s="26"/>
    </row>
    <row r="16" spans="1:36" ht="30" customHeight="1" x14ac:dyDescent="0.15">
      <c r="A16" s="87">
        <v>14</v>
      </c>
      <c r="B16" s="101" t="s">
        <v>185</v>
      </c>
      <c r="C16" s="40">
        <v>39391</v>
      </c>
      <c r="D16" s="40">
        <v>44504</v>
      </c>
      <c r="E16" s="40">
        <v>45601</v>
      </c>
      <c r="F16" s="89" t="s">
        <v>186</v>
      </c>
      <c r="G16" s="31" t="s">
        <v>187</v>
      </c>
      <c r="H16" s="41" t="s">
        <v>321</v>
      </c>
      <c r="I16" s="89" t="s">
        <v>188</v>
      </c>
      <c r="J16" s="93" t="s">
        <v>189</v>
      </c>
      <c r="K16" s="93" t="s">
        <v>190</v>
      </c>
      <c r="L16" s="93" t="s">
        <v>191</v>
      </c>
      <c r="M16" s="93" t="s">
        <v>192</v>
      </c>
      <c r="N16" s="93"/>
      <c r="O16" s="93"/>
      <c r="P16" s="43" t="s">
        <v>193</v>
      </c>
      <c r="Q16" s="26" t="s">
        <v>366</v>
      </c>
      <c r="R16" s="32"/>
      <c r="S16" s="55"/>
      <c r="T16" s="71"/>
      <c r="U16" s="72"/>
      <c r="V16" s="71">
        <v>3</v>
      </c>
      <c r="W16" s="72"/>
      <c r="X16" s="74"/>
      <c r="Y16" s="75"/>
      <c r="Z16" s="76"/>
      <c r="AA16" s="72"/>
      <c r="AB16" s="77">
        <v>1</v>
      </c>
      <c r="AC16" s="72"/>
      <c r="AD16" s="78"/>
      <c r="AE16" s="75"/>
      <c r="AF16" s="67">
        <f t="shared" ref="AF16:AF75" si="3">SUM(T16+V16+X16+Z16+AB16+AD16)</f>
        <v>4</v>
      </c>
      <c r="AG16" s="68">
        <f t="shared" si="2"/>
        <v>0</v>
      </c>
      <c r="AH16" s="82"/>
      <c r="AI16" s="25"/>
      <c r="AJ16" s="26"/>
    </row>
    <row r="17" spans="1:36" ht="30" customHeight="1" x14ac:dyDescent="0.15">
      <c r="A17" s="62">
        <v>15</v>
      </c>
      <c r="B17" s="101" t="s">
        <v>194</v>
      </c>
      <c r="C17" s="40">
        <v>39538</v>
      </c>
      <c r="D17" s="40">
        <v>44651</v>
      </c>
      <c r="E17" s="40">
        <v>45747</v>
      </c>
      <c r="F17" s="89" t="s">
        <v>195</v>
      </c>
      <c r="G17" s="26" t="s">
        <v>196</v>
      </c>
      <c r="H17" s="41" t="s">
        <v>322</v>
      </c>
      <c r="I17" s="89" t="s">
        <v>197</v>
      </c>
      <c r="J17" s="93" t="s">
        <v>198</v>
      </c>
      <c r="K17" s="93" t="s">
        <v>199</v>
      </c>
      <c r="L17" s="93"/>
      <c r="M17" s="93"/>
      <c r="N17" s="93"/>
      <c r="O17" s="93"/>
      <c r="P17" s="43" t="s">
        <v>200</v>
      </c>
      <c r="Q17" s="26" t="s">
        <v>54</v>
      </c>
      <c r="R17" s="26"/>
      <c r="S17" s="56"/>
      <c r="T17" s="63"/>
      <c r="U17" s="64"/>
      <c r="V17" s="63">
        <v>2</v>
      </c>
      <c r="W17" s="64"/>
      <c r="X17" s="65"/>
      <c r="Y17" s="66"/>
      <c r="Z17" s="67"/>
      <c r="AA17" s="64"/>
      <c r="AB17" s="69">
        <v>7</v>
      </c>
      <c r="AC17" s="64">
        <v>-3</v>
      </c>
      <c r="AD17" s="70"/>
      <c r="AE17" s="66"/>
      <c r="AF17" s="67">
        <f t="shared" si="3"/>
        <v>9</v>
      </c>
      <c r="AG17" s="68">
        <f>SUM(U17+W17+Y17+AA17+AC17+AE17)</f>
        <v>-3</v>
      </c>
      <c r="AH17" s="85"/>
      <c r="AI17" s="35"/>
      <c r="AJ17" s="35"/>
    </row>
    <row r="18" spans="1:36" ht="30" customHeight="1" x14ac:dyDescent="0.15">
      <c r="A18" s="87">
        <v>16</v>
      </c>
      <c r="B18" s="101" t="s">
        <v>202</v>
      </c>
      <c r="C18" s="40">
        <v>39538</v>
      </c>
      <c r="D18" s="40">
        <v>44645</v>
      </c>
      <c r="E18" s="40">
        <v>45747</v>
      </c>
      <c r="F18" s="89" t="s">
        <v>203</v>
      </c>
      <c r="G18" s="26" t="s">
        <v>204</v>
      </c>
      <c r="H18" s="41" t="s">
        <v>323</v>
      </c>
      <c r="I18" s="89" t="s">
        <v>205</v>
      </c>
      <c r="J18" s="93" t="s">
        <v>206</v>
      </c>
      <c r="K18" s="93" t="s">
        <v>207</v>
      </c>
      <c r="L18" s="93"/>
      <c r="M18" s="93"/>
      <c r="N18" s="93"/>
      <c r="O18" s="93"/>
      <c r="P18" s="43" t="s">
        <v>208</v>
      </c>
      <c r="Q18" s="26" t="s">
        <v>345</v>
      </c>
      <c r="R18" s="26"/>
      <c r="S18" s="56"/>
      <c r="T18" s="71"/>
      <c r="U18" s="72"/>
      <c r="V18" s="76">
        <v>1</v>
      </c>
      <c r="W18" s="73">
        <v>-1</v>
      </c>
      <c r="X18" s="74"/>
      <c r="Y18" s="75"/>
      <c r="Z18" s="76">
        <v>1</v>
      </c>
      <c r="AA18" s="73">
        <v>-1</v>
      </c>
      <c r="AB18" s="79">
        <v>4</v>
      </c>
      <c r="AC18" s="72">
        <v>-1</v>
      </c>
      <c r="AD18" s="78"/>
      <c r="AE18" s="75"/>
      <c r="AF18" s="67">
        <f t="shared" si="3"/>
        <v>6</v>
      </c>
      <c r="AG18" s="68">
        <f t="shared" si="2"/>
        <v>-3</v>
      </c>
      <c r="AH18" s="86"/>
      <c r="AI18" s="39"/>
      <c r="AJ18" s="35"/>
    </row>
    <row r="19" spans="1:36" ht="30" customHeight="1" x14ac:dyDescent="0.15">
      <c r="A19" s="62">
        <v>17</v>
      </c>
      <c r="B19" s="101" t="s">
        <v>209</v>
      </c>
      <c r="C19" s="40">
        <v>39717</v>
      </c>
      <c r="D19" s="40">
        <v>44824</v>
      </c>
      <c r="E19" s="40">
        <v>45925</v>
      </c>
      <c r="F19" s="89" t="s">
        <v>210</v>
      </c>
      <c r="G19" s="26" t="s">
        <v>211</v>
      </c>
      <c r="H19" s="41" t="s">
        <v>324</v>
      </c>
      <c r="I19" s="89" t="s">
        <v>212</v>
      </c>
      <c r="J19" s="93" t="s">
        <v>213</v>
      </c>
      <c r="K19" s="93" t="s">
        <v>360</v>
      </c>
      <c r="L19" s="93"/>
      <c r="M19" s="93"/>
      <c r="N19" s="93"/>
      <c r="O19" s="93"/>
      <c r="P19" s="43" t="s">
        <v>214</v>
      </c>
      <c r="Q19" s="26" t="s">
        <v>345</v>
      </c>
      <c r="R19" s="26"/>
      <c r="S19" s="56"/>
      <c r="T19" s="63"/>
      <c r="U19" s="64"/>
      <c r="V19" s="63">
        <v>3</v>
      </c>
      <c r="W19" s="64">
        <v>1</v>
      </c>
      <c r="X19" s="65"/>
      <c r="Y19" s="66"/>
      <c r="Z19" s="67"/>
      <c r="AA19" s="68"/>
      <c r="AB19" s="69">
        <v>1</v>
      </c>
      <c r="AC19" s="64"/>
      <c r="AD19" s="70"/>
      <c r="AE19" s="66"/>
      <c r="AF19" s="67">
        <f t="shared" si="3"/>
        <v>4</v>
      </c>
      <c r="AG19" s="68">
        <f t="shared" si="2"/>
        <v>1</v>
      </c>
      <c r="AH19" s="82"/>
      <c r="AI19" s="26"/>
      <c r="AJ19" s="26"/>
    </row>
    <row r="20" spans="1:36" ht="30" customHeight="1" x14ac:dyDescent="0.15">
      <c r="A20" s="87">
        <v>18</v>
      </c>
      <c r="B20" s="101" t="s">
        <v>215</v>
      </c>
      <c r="C20" s="40">
        <v>40017</v>
      </c>
      <c r="D20" s="40">
        <v>45078</v>
      </c>
      <c r="E20" s="40">
        <v>46225</v>
      </c>
      <c r="F20" s="89" t="s">
        <v>216</v>
      </c>
      <c r="G20" s="26" t="s">
        <v>347</v>
      </c>
      <c r="H20" s="41" t="s">
        <v>325</v>
      </c>
      <c r="I20" s="89" t="s">
        <v>217</v>
      </c>
      <c r="J20" s="93" t="s">
        <v>218</v>
      </c>
      <c r="K20" s="93" t="s">
        <v>219</v>
      </c>
      <c r="L20" s="93"/>
      <c r="M20" s="93"/>
      <c r="N20" s="93"/>
      <c r="O20" s="93"/>
      <c r="P20" s="43" t="s">
        <v>220</v>
      </c>
      <c r="Q20" s="26" t="s">
        <v>377</v>
      </c>
      <c r="R20" s="26"/>
      <c r="S20" s="56"/>
      <c r="T20" s="71"/>
      <c r="U20" s="72"/>
      <c r="V20" s="71">
        <v>2</v>
      </c>
      <c r="W20" s="72">
        <v>-1</v>
      </c>
      <c r="X20" s="74"/>
      <c r="Y20" s="75"/>
      <c r="Z20" s="76"/>
      <c r="AA20" s="73"/>
      <c r="AB20" s="77">
        <v>2</v>
      </c>
      <c r="AC20" s="72">
        <v>-1</v>
      </c>
      <c r="AD20" s="78"/>
      <c r="AE20" s="75"/>
      <c r="AF20" s="67">
        <f t="shared" si="3"/>
        <v>4</v>
      </c>
      <c r="AG20" s="68">
        <f t="shared" si="2"/>
        <v>-2</v>
      </c>
      <c r="AH20" s="82"/>
      <c r="AI20" s="26"/>
      <c r="AJ20" s="26"/>
    </row>
    <row r="21" spans="1:36" ht="30" customHeight="1" x14ac:dyDescent="0.15">
      <c r="A21" s="62">
        <v>19</v>
      </c>
      <c r="B21" s="101" t="s">
        <v>221</v>
      </c>
      <c r="C21" s="40">
        <v>40675</v>
      </c>
      <c r="D21" s="40">
        <v>44679</v>
      </c>
      <c r="E21" s="40">
        <v>45788</v>
      </c>
      <c r="F21" s="89" t="s">
        <v>222</v>
      </c>
      <c r="G21" s="26" t="s">
        <v>378</v>
      </c>
      <c r="H21" s="41" t="s">
        <v>326</v>
      </c>
      <c r="I21" s="89" t="s">
        <v>223</v>
      </c>
      <c r="J21" s="93" t="s">
        <v>224</v>
      </c>
      <c r="K21" s="93" t="s">
        <v>225</v>
      </c>
      <c r="L21" s="93" t="s">
        <v>226</v>
      </c>
      <c r="M21" s="93" t="s">
        <v>227</v>
      </c>
      <c r="N21" s="93"/>
      <c r="O21" s="93"/>
      <c r="P21" s="43" t="s">
        <v>220</v>
      </c>
      <c r="Q21" s="26" t="s">
        <v>47</v>
      </c>
      <c r="R21" s="26"/>
      <c r="S21" s="56"/>
      <c r="T21" s="63"/>
      <c r="U21" s="64"/>
      <c r="V21" s="63">
        <v>2</v>
      </c>
      <c r="W21" s="64"/>
      <c r="X21" s="65"/>
      <c r="Y21" s="66"/>
      <c r="Z21" s="67"/>
      <c r="AA21" s="68"/>
      <c r="AB21" s="69">
        <v>2</v>
      </c>
      <c r="AC21" s="64"/>
      <c r="AD21" s="70"/>
      <c r="AE21" s="66"/>
      <c r="AF21" s="67">
        <f t="shared" si="3"/>
        <v>4</v>
      </c>
      <c r="AG21" s="68">
        <f t="shared" si="2"/>
        <v>0</v>
      </c>
      <c r="AH21" s="82"/>
      <c r="AI21" s="26"/>
      <c r="AJ21" s="26"/>
    </row>
    <row r="22" spans="1:36" ht="30" customHeight="1" x14ac:dyDescent="0.15">
      <c r="A22" s="87">
        <v>20</v>
      </c>
      <c r="B22" s="101" t="s">
        <v>228</v>
      </c>
      <c r="C22" s="40">
        <v>40996</v>
      </c>
      <c r="D22" s="40">
        <v>44999</v>
      </c>
      <c r="E22" s="40">
        <v>46110</v>
      </c>
      <c r="F22" s="89" t="s">
        <v>230</v>
      </c>
      <c r="G22" s="26" t="s">
        <v>231</v>
      </c>
      <c r="H22" s="41" t="s">
        <v>327</v>
      </c>
      <c r="I22" s="89" t="s">
        <v>233</v>
      </c>
      <c r="J22" s="93" t="s">
        <v>229</v>
      </c>
      <c r="K22" s="93" t="s">
        <v>232</v>
      </c>
      <c r="L22" s="93"/>
      <c r="M22" s="93"/>
      <c r="N22" s="93"/>
      <c r="O22" s="93"/>
      <c r="P22" s="43" t="s">
        <v>361</v>
      </c>
      <c r="Q22" s="26" t="s">
        <v>374</v>
      </c>
      <c r="R22" s="26"/>
      <c r="S22" s="56"/>
      <c r="T22" s="71"/>
      <c r="U22" s="72"/>
      <c r="V22" s="76">
        <v>3</v>
      </c>
      <c r="W22" s="73"/>
      <c r="X22" s="74"/>
      <c r="Y22" s="75"/>
      <c r="Z22" s="76"/>
      <c r="AA22" s="73"/>
      <c r="AB22" s="77"/>
      <c r="AC22" s="72"/>
      <c r="AD22" s="78"/>
      <c r="AE22" s="75"/>
      <c r="AF22" s="67">
        <f t="shared" si="3"/>
        <v>3</v>
      </c>
      <c r="AG22" s="68">
        <f t="shared" si="2"/>
        <v>0</v>
      </c>
      <c r="AH22" s="82"/>
      <c r="AI22" s="26"/>
      <c r="AJ22" s="26"/>
    </row>
    <row r="23" spans="1:36" ht="30" customHeight="1" x14ac:dyDescent="0.15">
      <c r="A23" s="62">
        <v>21</v>
      </c>
      <c r="B23" s="101" t="s">
        <v>234</v>
      </c>
      <c r="C23" s="40">
        <v>40998</v>
      </c>
      <c r="D23" s="40">
        <v>45013</v>
      </c>
      <c r="E23" s="40">
        <v>46110</v>
      </c>
      <c r="F23" s="89" t="s">
        <v>235</v>
      </c>
      <c r="G23" s="26" t="s">
        <v>340</v>
      </c>
      <c r="H23" s="41" t="s">
        <v>328</v>
      </c>
      <c r="I23" s="89" t="s">
        <v>236</v>
      </c>
      <c r="J23" s="93" t="s">
        <v>237</v>
      </c>
      <c r="K23" s="93" t="s">
        <v>238</v>
      </c>
      <c r="L23" s="93"/>
      <c r="M23" s="93"/>
      <c r="N23" s="93"/>
      <c r="O23" s="93"/>
      <c r="P23" s="43" t="s">
        <v>239</v>
      </c>
      <c r="Q23" s="26" t="s">
        <v>373</v>
      </c>
      <c r="R23" s="26"/>
      <c r="S23" s="56"/>
      <c r="T23" s="63"/>
      <c r="U23" s="64"/>
      <c r="V23" s="63">
        <v>9</v>
      </c>
      <c r="W23" s="64"/>
      <c r="X23" s="65"/>
      <c r="Y23" s="66"/>
      <c r="Z23" s="67"/>
      <c r="AA23" s="64"/>
      <c r="AB23" s="69">
        <v>2</v>
      </c>
      <c r="AC23" s="64">
        <v>-1</v>
      </c>
      <c r="AD23" s="70"/>
      <c r="AE23" s="66"/>
      <c r="AF23" s="67">
        <f>SUM(T23+V23+X23+Z23+AB23+AD23)</f>
        <v>11</v>
      </c>
      <c r="AG23" s="68">
        <f t="shared" si="2"/>
        <v>-1</v>
      </c>
      <c r="AH23" s="82"/>
      <c r="AI23" s="26"/>
      <c r="AJ23" s="26"/>
    </row>
    <row r="24" spans="1:36" ht="30" customHeight="1" x14ac:dyDescent="0.15">
      <c r="A24" s="87">
        <v>22</v>
      </c>
      <c r="B24" s="101" t="s">
        <v>240</v>
      </c>
      <c r="C24" s="40">
        <v>41101</v>
      </c>
      <c r="D24" s="40">
        <v>45086</v>
      </c>
      <c r="E24" s="40">
        <v>46213</v>
      </c>
      <c r="F24" s="89" t="s">
        <v>338</v>
      </c>
      <c r="G24" s="26" t="s">
        <v>241</v>
      </c>
      <c r="H24" s="41" t="s">
        <v>329</v>
      </c>
      <c r="I24" s="89" t="s">
        <v>242</v>
      </c>
      <c r="J24" s="93" t="s">
        <v>337</v>
      </c>
      <c r="K24" s="93" t="s">
        <v>243</v>
      </c>
      <c r="L24" s="93"/>
      <c r="M24" s="93"/>
      <c r="N24" s="93"/>
      <c r="O24" s="93"/>
      <c r="P24" s="43" t="s">
        <v>244</v>
      </c>
      <c r="Q24" s="26" t="s">
        <v>371</v>
      </c>
      <c r="R24" s="26"/>
      <c r="S24" s="56"/>
      <c r="T24" s="71"/>
      <c r="U24" s="72"/>
      <c r="V24" s="71">
        <v>3</v>
      </c>
      <c r="W24" s="72">
        <v>-1</v>
      </c>
      <c r="X24" s="80"/>
      <c r="Y24" s="75"/>
      <c r="Z24" s="76"/>
      <c r="AA24" s="73"/>
      <c r="AB24" s="77">
        <v>6</v>
      </c>
      <c r="AC24" s="72">
        <v>-4</v>
      </c>
      <c r="AD24" s="78"/>
      <c r="AE24" s="75"/>
      <c r="AF24" s="67">
        <f>SUM(T24+V24+X24+Z24+AB24+AD24)</f>
        <v>9</v>
      </c>
      <c r="AG24" s="68">
        <f t="shared" si="2"/>
        <v>-5</v>
      </c>
      <c r="AH24" s="82"/>
      <c r="AI24" s="26"/>
      <c r="AJ24" s="26"/>
    </row>
    <row r="25" spans="1:36" ht="30" customHeight="1" x14ac:dyDescent="0.15">
      <c r="A25" s="62">
        <v>23</v>
      </c>
      <c r="B25" s="101" t="s">
        <v>290</v>
      </c>
      <c r="C25" s="40">
        <v>41214</v>
      </c>
      <c r="D25" s="40">
        <v>45225</v>
      </c>
      <c r="E25" s="40">
        <v>46326</v>
      </c>
      <c r="F25" s="89" t="s">
        <v>359</v>
      </c>
      <c r="G25" s="26" t="s">
        <v>379</v>
      </c>
      <c r="H25" s="41" t="s">
        <v>330</v>
      </c>
      <c r="I25" s="89" t="s">
        <v>341</v>
      </c>
      <c r="J25" s="93" t="s">
        <v>245</v>
      </c>
      <c r="K25" s="93" t="s">
        <v>342</v>
      </c>
      <c r="L25" s="93"/>
      <c r="M25" s="93"/>
      <c r="N25" s="93"/>
      <c r="O25" s="93"/>
      <c r="P25" s="43" t="s">
        <v>246</v>
      </c>
      <c r="Q25" s="26" t="s">
        <v>380</v>
      </c>
      <c r="R25" s="26"/>
      <c r="S25" s="56"/>
      <c r="T25" s="63"/>
      <c r="U25" s="64"/>
      <c r="V25" s="67">
        <v>3</v>
      </c>
      <c r="W25" s="68">
        <v>-3</v>
      </c>
      <c r="X25" s="65"/>
      <c r="Y25" s="66"/>
      <c r="Z25" s="67"/>
      <c r="AA25" s="68"/>
      <c r="AB25" s="69">
        <v>3</v>
      </c>
      <c r="AC25" s="64">
        <v>-3</v>
      </c>
      <c r="AD25" s="70"/>
      <c r="AE25" s="66"/>
      <c r="AF25" s="67">
        <f t="shared" si="3"/>
        <v>6</v>
      </c>
      <c r="AG25" s="68">
        <f t="shared" si="2"/>
        <v>-6</v>
      </c>
      <c r="AH25" s="82"/>
      <c r="AI25" s="26"/>
      <c r="AJ25" s="26"/>
    </row>
    <row r="26" spans="1:36" ht="30" customHeight="1" x14ac:dyDescent="0.15">
      <c r="A26" s="87">
        <v>24</v>
      </c>
      <c r="B26" s="101" t="s">
        <v>288</v>
      </c>
      <c r="C26" s="40">
        <v>42506</v>
      </c>
      <c r="D26" s="40">
        <v>44305</v>
      </c>
      <c r="E26" s="40">
        <v>45427</v>
      </c>
      <c r="F26" s="89" t="s">
        <v>247</v>
      </c>
      <c r="G26" s="26" t="s">
        <v>284</v>
      </c>
      <c r="H26" s="41" t="s">
        <v>331</v>
      </c>
      <c r="I26" s="89" t="s">
        <v>286</v>
      </c>
      <c r="J26" s="93" t="s">
        <v>285</v>
      </c>
      <c r="K26" s="93" t="s">
        <v>287</v>
      </c>
      <c r="L26" s="93"/>
      <c r="M26" s="93"/>
      <c r="N26" s="93"/>
      <c r="O26" s="93"/>
      <c r="P26" s="43" t="s">
        <v>220</v>
      </c>
      <c r="Q26" s="26" t="s">
        <v>334</v>
      </c>
      <c r="R26" s="26"/>
      <c r="S26" s="56"/>
      <c r="T26" s="71"/>
      <c r="U26" s="72"/>
      <c r="V26" s="76"/>
      <c r="W26" s="73"/>
      <c r="X26" s="74"/>
      <c r="Y26" s="75"/>
      <c r="Z26" s="76"/>
      <c r="AA26" s="73"/>
      <c r="AB26" s="77">
        <v>2</v>
      </c>
      <c r="AC26" s="72"/>
      <c r="AD26" s="78"/>
      <c r="AE26" s="73"/>
      <c r="AF26" s="67">
        <f t="shared" ref="AF26" si="4">SUM(T26+V26+X26+Z26+AB26+AD26)</f>
        <v>2</v>
      </c>
      <c r="AG26" s="68">
        <f t="shared" ref="AG26" si="5">SUM(U26+W26+Y26+AA26+AC26+AE26)</f>
        <v>0</v>
      </c>
      <c r="AH26" s="82"/>
      <c r="AI26" s="26"/>
      <c r="AJ26" s="26"/>
    </row>
    <row r="27" spans="1:36" ht="30" customHeight="1" x14ac:dyDescent="0.15">
      <c r="A27" s="62">
        <v>25</v>
      </c>
      <c r="B27" s="101" t="s">
        <v>248</v>
      </c>
      <c r="C27" s="40">
        <v>42822</v>
      </c>
      <c r="D27" s="40">
        <v>44643</v>
      </c>
      <c r="E27" s="40">
        <v>45747</v>
      </c>
      <c r="F27" s="89" t="s">
        <v>249</v>
      </c>
      <c r="G27" s="26" t="s">
        <v>250</v>
      </c>
      <c r="H27" s="41" t="s">
        <v>332</v>
      </c>
      <c r="I27" s="89" t="s">
        <v>251</v>
      </c>
      <c r="J27" s="93" t="s">
        <v>252</v>
      </c>
      <c r="K27" s="93" t="s">
        <v>253</v>
      </c>
      <c r="L27" s="93"/>
      <c r="M27" s="93"/>
      <c r="N27" s="93"/>
      <c r="O27" s="93"/>
      <c r="P27" s="43" t="s">
        <v>129</v>
      </c>
      <c r="Q27" s="26" t="s">
        <v>364</v>
      </c>
      <c r="R27" s="26"/>
      <c r="S27" s="56"/>
      <c r="T27" s="63"/>
      <c r="U27" s="64"/>
      <c r="V27" s="63">
        <v>3</v>
      </c>
      <c r="W27" s="64">
        <v>-1</v>
      </c>
      <c r="X27" s="65">
        <v>1</v>
      </c>
      <c r="Y27" s="66"/>
      <c r="Z27" s="67">
        <v>2</v>
      </c>
      <c r="AA27" s="68"/>
      <c r="AB27" s="69">
        <v>1</v>
      </c>
      <c r="AC27" s="64"/>
      <c r="AD27" s="70"/>
      <c r="AE27" s="66"/>
      <c r="AF27" s="67">
        <f t="shared" si="3"/>
        <v>7</v>
      </c>
      <c r="AG27" s="68">
        <f t="shared" si="2"/>
        <v>-1</v>
      </c>
      <c r="AH27" s="82"/>
      <c r="AI27" s="26"/>
      <c r="AJ27" s="26"/>
    </row>
    <row r="28" spans="1:36" ht="30" customHeight="1" x14ac:dyDescent="0.15">
      <c r="A28" s="87">
        <v>26</v>
      </c>
      <c r="B28" s="101" t="s">
        <v>254</v>
      </c>
      <c r="C28" s="40">
        <v>43210</v>
      </c>
      <c r="D28" s="40">
        <v>45016</v>
      </c>
      <c r="E28" s="40">
        <v>46131</v>
      </c>
      <c r="F28" s="89" t="s">
        <v>255</v>
      </c>
      <c r="G28" s="26" t="s">
        <v>256</v>
      </c>
      <c r="H28" s="41" t="s">
        <v>333</v>
      </c>
      <c r="I28" s="89" t="s">
        <v>257</v>
      </c>
      <c r="J28" s="93" t="s">
        <v>258</v>
      </c>
      <c r="K28" s="93" t="s">
        <v>259</v>
      </c>
      <c r="L28" s="93"/>
      <c r="M28" s="93"/>
      <c r="N28" s="93"/>
      <c r="O28" s="93"/>
      <c r="P28" s="43" t="s">
        <v>260</v>
      </c>
      <c r="Q28" s="26" t="s">
        <v>376</v>
      </c>
      <c r="R28" s="26"/>
      <c r="S28" s="56"/>
      <c r="T28" s="71"/>
      <c r="U28" s="72"/>
      <c r="V28" s="71">
        <v>3</v>
      </c>
      <c r="W28" s="72">
        <v>-3</v>
      </c>
      <c r="X28" s="74"/>
      <c r="Y28" s="75"/>
      <c r="Z28" s="76"/>
      <c r="AA28" s="73"/>
      <c r="AB28" s="77"/>
      <c r="AC28" s="72"/>
      <c r="AD28" s="78"/>
      <c r="AE28" s="75"/>
      <c r="AF28" s="67">
        <f t="shared" si="3"/>
        <v>3</v>
      </c>
      <c r="AG28" s="68">
        <f t="shared" si="2"/>
        <v>-3</v>
      </c>
      <c r="AH28" s="82"/>
      <c r="AI28" s="26"/>
      <c r="AJ28" s="26"/>
    </row>
    <row r="29" spans="1:36" ht="30" customHeight="1" x14ac:dyDescent="0.15">
      <c r="A29" s="62">
        <v>27</v>
      </c>
      <c r="B29" s="101" t="s">
        <v>349</v>
      </c>
      <c r="C29" s="40">
        <v>44672</v>
      </c>
      <c r="D29" s="40"/>
      <c r="E29" s="40">
        <v>45402</v>
      </c>
      <c r="F29" s="89" t="s">
        <v>350</v>
      </c>
      <c r="G29" s="26" t="s">
        <v>351</v>
      </c>
      <c r="H29" s="41" t="s">
        <v>352</v>
      </c>
      <c r="I29" s="89" t="s">
        <v>353</v>
      </c>
      <c r="J29" s="93" t="s">
        <v>354</v>
      </c>
      <c r="K29" s="93" t="s">
        <v>355</v>
      </c>
      <c r="L29" s="93"/>
      <c r="M29" s="93"/>
      <c r="N29" s="93"/>
      <c r="O29" s="93"/>
      <c r="P29" s="43" t="s">
        <v>356</v>
      </c>
      <c r="Q29" s="26" t="s">
        <v>357</v>
      </c>
      <c r="R29" s="26"/>
      <c r="S29" s="56"/>
      <c r="T29" s="71"/>
      <c r="U29" s="72"/>
      <c r="V29" s="71">
        <v>1</v>
      </c>
      <c r="W29" s="72"/>
      <c r="X29" s="74"/>
      <c r="Y29" s="75"/>
      <c r="Z29" s="76"/>
      <c r="AA29" s="73"/>
      <c r="AB29" s="77">
        <v>2</v>
      </c>
      <c r="AC29" s="72"/>
      <c r="AD29" s="78"/>
      <c r="AE29" s="75"/>
      <c r="AF29" s="67">
        <f t="shared" si="3"/>
        <v>3</v>
      </c>
      <c r="AG29" s="68">
        <f t="shared" si="2"/>
        <v>0</v>
      </c>
      <c r="AH29" s="82"/>
      <c r="AI29" s="108"/>
      <c r="AJ29" s="26"/>
    </row>
    <row r="30" spans="1:36" ht="30" customHeight="1" x14ac:dyDescent="0.15">
      <c r="A30" s="87">
        <v>28</v>
      </c>
      <c r="B30" s="84"/>
      <c r="C30" s="40"/>
      <c r="D30" s="40"/>
      <c r="E30" s="40"/>
      <c r="F30" s="89"/>
      <c r="G30" s="26"/>
      <c r="H30" s="41"/>
      <c r="I30" s="89"/>
      <c r="J30" s="93"/>
      <c r="K30" s="93"/>
      <c r="L30" s="93"/>
      <c r="M30" s="93"/>
      <c r="N30" s="93"/>
      <c r="O30" s="93"/>
      <c r="P30" s="43"/>
      <c r="Q30" s="26"/>
      <c r="R30" s="26"/>
      <c r="S30" s="56"/>
      <c r="T30" s="71"/>
      <c r="U30" s="72"/>
      <c r="V30" s="71"/>
      <c r="W30" s="72"/>
      <c r="X30" s="74"/>
      <c r="Y30" s="75"/>
      <c r="Z30" s="76"/>
      <c r="AA30" s="73"/>
      <c r="AB30" s="77"/>
      <c r="AC30" s="72"/>
      <c r="AD30" s="78"/>
      <c r="AE30" s="75"/>
      <c r="AF30" s="67">
        <f t="shared" si="3"/>
        <v>0</v>
      </c>
      <c r="AG30" s="68">
        <f t="shared" si="2"/>
        <v>0</v>
      </c>
      <c r="AH30" s="82"/>
      <c r="AI30" s="26"/>
      <c r="AJ30" s="26"/>
    </row>
    <row r="31" spans="1:36" ht="30" customHeight="1" x14ac:dyDescent="0.15">
      <c r="A31" s="62">
        <v>29</v>
      </c>
      <c r="B31" s="84"/>
      <c r="C31" s="40"/>
      <c r="D31" s="40"/>
      <c r="E31" s="40"/>
      <c r="F31" s="89"/>
      <c r="G31" s="26"/>
      <c r="H31" s="41"/>
      <c r="I31" s="89"/>
      <c r="J31" s="93"/>
      <c r="K31" s="93"/>
      <c r="L31" s="93"/>
      <c r="M31" s="93"/>
      <c r="N31" s="93"/>
      <c r="O31" s="93"/>
      <c r="P31" s="43"/>
      <c r="Q31" s="26"/>
      <c r="R31" s="26"/>
      <c r="S31" s="56"/>
      <c r="T31" s="71"/>
      <c r="U31" s="72"/>
      <c r="V31" s="71"/>
      <c r="W31" s="72"/>
      <c r="X31" s="74"/>
      <c r="Y31" s="75"/>
      <c r="Z31" s="76"/>
      <c r="AA31" s="73"/>
      <c r="AB31" s="77"/>
      <c r="AC31" s="72"/>
      <c r="AD31" s="78"/>
      <c r="AE31" s="75"/>
      <c r="AF31" s="67">
        <f t="shared" si="3"/>
        <v>0</v>
      </c>
      <c r="AG31" s="68">
        <f t="shared" si="2"/>
        <v>0</v>
      </c>
      <c r="AH31" s="82"/>
      <c r="AI31" s="26"/>
      <c r="AJ31" s="26"/>
    </row>
    <row r="32" spans="1:36" ht="30" customHeight="1" x14ac:dyDescent="0.15">
      <c r="A32" s="87">
        <v>30</v>
      </c>
      <c r="B32" s="84"/>
      <c r="C32" s="40"/>
      <c r="D32" s="40"/>
      <c r="E32" s="40"/>
      <c r="F32" s="89"/>
      <c r="G32" s="26"/>
      <c r="H32" s="41"/>
      <c r="I32" s="89"/>
      <c r="J32" s="93"/>
      <c r="K32" s="93"/>
      <c r="L32" s="93"/>
      <c r="M32" s="93"/>
      <c r="N32" s="93"/>
      <c r="O32" s="93"/>
      <c r="P32" s="43"/>
      <c r="Q32" s="26"/>
      <c r="R32" s="26"/>
      <c r="S32" s="56"/>
      <c r="T32" s="63"/>
      <c r="U32" s="64"/>
      <c r="V32" s="63"/>
      <c r="W32" s="64"/>
      <c r="X32" s="65"/>
      <c r="Y32" s="66"/>
      <c r="Z32" s="69"/>
      <c r="AA32" s="64"/>
      <c r="AB32" s="69"/>
      <c r="AC32" s="64"/>
      <c r="AD32" s="70"/>
      <c r="AE32" s="66"/>
      <c r="AF32" s="67">
        <f t="shared" si="3"/>
        <v>0</v>
      </c>
      <c r="AG32" s="68">
        <f t="shared" si="2"/>
        <v>0</v>
      </c>
      <c r="AH32" s="82"/>
      <c r="AI32" s="26"/>
      <c r="AJ32" s="26"/>
    </row>
    <row r="33" spans="1:36" ht="30" customHeight="1" x14ac:dyDescent="0.15">
      <c r="A33" s="62">
        <v>31</v>
      </c>
      <c r="B33" s="84"/>
      <c r="C33" s="40"/>
      <c r="D33" s="40"/>
      <c r="E33" s="40"/>
      <c r="F33" s="89"/>
      <c r="G33" s="26"/>
      <c r="H33" s="41"/>
      <c r="I33" s="89"/>
      <c r="J33" s="93"/>
      <c r="K33" s="93"/>
      <c r="L33" s="93"/>
      <c r="M33" s="93"/>
      <c r="N33" s="93"/>
      <c r="O33" s="93"/>
      <c r="P33" s="43"/>
      <c r="Q33" s="26"/>
      <c r="R33" s="26"/>
      <c r="S33" s="56"/>
      <c r="T33" s="71"/>
      <c r="U33" s="72"/>
      <c r="V33" s="71"/>
      <c r="W33" s="72"/>
      <c r="X33" s="80"/>
      <c r="Y33" s="81"/>
      <c r="Z33" s="76"/>
      <c r="AA33" s="73"/>
      <c r="AB33" s="77"/>
      <c r="AC33" s="72"/>
      <c r="AD33" s="78"/>
      <c r="AE33" s="75"/>
      <c r="AF33" s="67">
        <f t="shared" si="3"/>
        <v>0</v>
      </c>
      <c r="AG33" s="68">
        <f t="shared" si="2"/>
        <v>0</v>
      </c>
      <c r="AH33" s="82"/>
      <c r="AI33" s="26"/>
      <c r="AJ33" s="26"/>
    </row>
    <row r="34" spans="1:36" ht="30" customHeight="1" x14ac:dyDescent="0.15">
      <c r="A34" s="87">
        <v>32</v>
      </c>
      <c r="B34" s="84"/>
      <c r="C34" s="40"/>
      <c r="D34" s="40"/>
      <c r="E34" s="40"/>
      <c r="F34" s="89"/>
      <c r="G34" s="26"/>
      <c r="H34" s="41"/>
      <c r="I34" s="89"/>
      <c r="J34" s="93"/>
      <c r="K34" s="93"/>
      <c r="L34" s="93"/>
      <c r="M34" s="93"/>
      <c r="N34" s="93"/>
      <c r="O34" s="93"/>
      <c r="P34" s="43"/>
      <c r="Q34" s="26"/>
      <c r="R34" s="26"/>
      <c r="S34" s="56"/>
      <c r="T34" s="63"/>
      <c r="U34" s="64"/>
      <c r="V34" s="63"/>
      <c r="W34" s="64"/>
      <c r="X34" s="65"/>
      <c r="Y34" s="66"/>
      <c r="Z34" s="67"/>
      <c r="AA34" s="68"/>
      <c r="AB34" s="69"/>
      <c r="AC34" s="64"/>
      <c r="AD34" s="70"/>
      <c r="AE34" s="66"/>
      <c r="AF34" s="67">
        <f t="shared" si="3"/>
        <v>0</v>
      </c>
      <c r="AG34" s="68">
        <f t="shared" si="2"/>
        <v>0</v>
      </c>
      <c r="AH34" s="82"/>
      <c r="AI34" s="26"/>
      <c r="AJ34" s="26"/>
    </row>
    <row r="35" spans="1:36" ht="30" customHeight="1" x14ac:dyDescent="0.15">
      <c r="A35" s="62">
        <v>33</v>
      </c>
      <c r="B35" s="84"/>
      <c r="C35" s="40"/>
      <c r="D35" s="40"/>
      <c r="E35" s="40"/>
      <c r="F35" s="89"/>
      <c r="G35" s="26"/>
      <c r="H35" s="41"/>
      <c r="I35" s="89"/>
      <c r="J35" s="93"/>
      <c r="K35" s="93"/>
      <c r="L35" s="93"/>
      <c r="M35" s="93"/>
      <c r="N35" s="93"/>
      <c r="O35" s="93"/>
      <c r="P35" s="43"/>
      <c r="Q35" s="26"/>
      <c r="R35" s="26"/>
      <c r="S35" s="56"/>
      <c r="T35" s="71"/>
      <c r="U35" s="72"/>
      <c r="V35" s="76"/>
      <c r="W35" s="73"/>
      <c r="X35" s="74"/>
      <c r="Y35" s="75"/>
      <c r="Z35" s="76"/>
      <c r="AA35" s="73"/>
      <c r="AB35" s="77"/>
      <c r="AC35" s="72"/>
      <c r="AD35" s="78"/>
      <c r="AE35" s="75"/>
      <c r="AF35" s="67">
        <f t="shared" si="3"/>
        <v>0</v>
      </c>
      <c r="AG35" s="68">
        <f t="shared" si="2"/>
        <v>0</v>
      </c>
      <c r="AH35" s="82"/>
      <c r="AI35" s="26"/>
      <c r="AJ35" s="26"/>
    </row>
    <row r="36" spans="1:36" ht="30" customHeight="1" x14ac:dyDescent="0.15">
      <c r="A36" s="87">
        <v>34</v>
      </c>
      <c r="B36" s="84"/>
      <c r="C36" s="40"/>
      <c r="D36" s="40"/>
      <c r="E36" s="40"/>
      <c r="F36" s="89"/>
      <c r="G36" s="26"/>
      <c r="H36" s="41"/>
      <c r="I36" s="89"/>
      <c r="J36" s="93"/>
      <c r="K36" s="93"/>
      <c r="L36" s="93"/>
      <c r="M36" s="93"/>
      <c r="N36" s="93"/>
      <c r="O36" s="93"/>
      <c r="P36" s="43"/>
      <c r="Q36" s="26"/>
      <c r="R36" s="26"/>
      <c r="S36" s="56"/>
      <c r="T36" s="63"/>
      <c r="U36" s="64"/>
      <c r="V36" s="63"/>
      <c r="W36" s="64"/>
      <c r="X36" s="65"/>
      <c r="Y36" s="66"/>
      <c r="Z36" s="67"/>
      <c r="AA36" s="68"/>
      <c r="AB36" s="69"/>
      <c r="AC36" s="64"/>
      <c r="AD36" s="70"/>
      <c r="AE36" s="66"/>
      <c r="AF36" s="67">
        <f t="shared" si="3"/>
        <v>0</v>
      </c>
      <c r="AG36" s="68">
        <f t="shared" si="2"/>
        <v>0</v>
      </c>
      <c r="AH36" s="82"/>
      <c r="AI36" s="26"/>
      <c r="AJ36" s="26"/>
    </row>
    <row r="37" spans="1:36" ht="30" customHeight="1" x14ac:dyDescent="0.15">
      <c r="A37" s="62">
        <v>35</v>
      </c>
      <c r="B37" s="84"/>
      <c r="C37" s="40"/>
      <c r="D37" s="40"/>
      <c r="E37" s="40"/>
      <c r="F37" s="89"/>
      <c r="G37" s="26"/>
      <c r="H37" s="41"/>
      <c r="I37" s="89"/>
      <c r="J37" s="93"/>
      <c r="K37" s="93"/>
      <c r="L37" s="93"/>
      <c r="M37" s="93"/>
      <c r="N37" s="93"/>
      <c r="O37" s="93"/>
      <c r="P37" s="43"/>
      <c r="Q37" s="26"/>
      <c r="R37" s="26"/>
      <c r="S37" s="56"/>
      <c r="T37" s="71"/>
      <c r="U37" s="72"/>
      <c r="V37" s="71"/>
      <c r="W37" s="72"/>
      <c r="X37" s="74"/>
      <c r="Y37" s="75"/>
      <c r="Z37" s="76"/>
      <c r="AA37" s="73"/>
      <c r="AB37" s="77"/>
      <c r="AC37" s="72"/>
      <c r="AD37" s="78"/>
      <c r="AE37" s="75"/>
      <c r="AF37" s="67">
        <f t="shared" si="3"/>
        <v>0</v>
      </c>
      <c r="AG37" s="68">
        <f t="shared" si="2"/>
        <v>0</v>
      </c>
      <c r="AH37" s="82"/>
      <c r="AI37" s="26"/>
      <c r="AJ37" s="26"/>
    </row>
    <row r="38" spans="1:36" ht="30" customHeight="1" x14ac:dyDescent="0.15">
      <c r="A38" s="87">
        <v>36</v>
      </c>
      <c r="B38" s="84"/>
      <c r="C38" s="40"/>
      <c r="D38" s="40"/>
      <c r="E38" s="40"/>
      <c r="F38" s="89"/>
      <c r="G38" s="26"/>
      <c r="H38" s="41"/>
      <c r="I38" s="89"/>
      <c r="J38" s="93"/>
      <c r="K38" s="93"/>
      <c r="L38" s="93"/>
      <c r="M38" s="93"/>
      <c r="N38" s="93"/>
      <c r="O38" s="93"/>
      <c r="P38" s="43"/>
      <c r="Q38" s="26"/>
      <c r="R38" s="26"/>
      <c r="S38" s="56"/>
      <c r="T38" s="63"/>
      <c r="U38" s="64"/>
      <c r="V38" s="67"/>
      <c r="W38" s="68"/>
      <c r="X38" s="65"/>
      <c r="Y38" s="66"/>
      <c r="Z38" s="67"/>
      <c r="AA38" s="68"/>
      <c r="AB38" s="69"/>
      <c r="AC38" s="64"/>
      <c r="AD38" s="70"/>
      <c r="AE38" s="66"/>
      <c r="AF38" s="67">
        <f t="shared" si="3"/>
        <v>0</v>
      </c>
      <c r="AG38" s="68">
        <f t="shared" si="2"/>
        <v>0</v>
      </c>
      <c r="AH38" s="82"/>
      <c r="AI38" s="26"/>
      <c r="AJ38" s="26"/>
    </row>
    <row r="39" spans="1:36" ht="30" customHeight="1" x14ac:dyDescent="0.15">
      <c r="A39" s="62">
        <v>37</v>
      </c>
      <c r="B39" s="84"/>
      <c r="C39" s="40"/>
      <c r="D39" s="40"/>
      <c r="E39" s="40"/>
      <c r="F39" s="89"/>
      <c r="G39" s="26"/>
      <c r="H39" s="41"/>
      <c r="I39" s="89"/>
      <c r="J39" s="93"/>
      <c r="K39" s="93"/>
      <c r="L39" s="93"/>
      <c r="M39" s="93"/>
      <c r="N39" s="93"/>
      <c r="O39" s="93"/>
      <c r="P39" s="43"/>
      <c r="Q39" s="26"/>
      <c r="R39" s="26"/>
      <c r="S39" s="56"/>
      <c r="T39" s="71"/>
      <c r="U39" s="72"/>
      <c r="V39" s="71"/>
      <c r="W39" s="72"/>
      <c r="X39" s="74"/>
      <c r="Y39" s="75"/>
      <c r="Z39" s="76"/>
      <c r="AA39" s="73"/>
      <c r="AB39" s="77"/>
      <c r="AC39" s="72"/>
      <c r="AD39" s="78"/>
      <c r="AE39" s="75"/>
      <c r="AF39" s="67">
        <f t="shared" si="3"/>
        <v>0</v>
      </c>
      <c r="AG39" s="68">
        <f t="shared" si="2"/>
        <v>0</v>
      </c>
      <c r="AH39" s="82"/>
      <c r="AI39" s="26"/>
      <c r="AJ39" s="26"/>
    </row>
    <row r="40" spans="1:36" ht="30" customHeight="1" x14ac:dyDescent="0.15">
      <c r="A40" s="87">
        <v>38</v>
      </c>
      <c r="B40" s="84"/>
      <c r="C40" s="40"/>
      <c r="D40" s="40"/>
      <c r="E40" s="40"/>
      <c r="F40" s="89"/>
      <c r="G40" s="26"/>
      <c r="H40" s="41"/>
      <c r="I40" s="89"/>
      <c r="J40" s="93"/>
      <c r="K40" s="93"/>
      <c r="L40" s="93"/>
      <c r="M40" s="93"/>
      <c r="N40" s="93"/>
      <c r="O40" s="93"/>
      <c r="P40" s="43"/>
      <c r="Q40" s="26"/>
      <c r="R40" s="26"/>
      <c r="S40" s="56"/>
      <c r="T40" s="63"/>
      <c r="U40" s="64"/>
      <c r="V40" s="63"/>
      <c r="W40" s="64"/>
      <c r="X40" s="65"/>
      <c r="Y40" s="66"/>
      <c r="Z40" s="67"/>
      <c r="AA40" s="64"/>
      <c r="AB40" s="69"/>
      <c r="AC40" s="64"/>
      <c r="AD40" s="70"/>
      <c r="AE40" s="66"/>
      <c r="AF40" s="67">
        <f t="shared" si="3"/>
        <v>0</v>
      </c>
      <c r="AG40" s="68">
        <f t="shared" si="2"/>
        <v>0</v>
      </c>
      <c r="AH40" s="82"/>
      <c r="AI40" s="26"/>
      <c r="AJ40" s="26"/>
    </row>
    <row r="41" spans="1:36" ht="30" customHeight="1" x14ac:dyDescent="0.15">
      <c r="A41" s="62">
        <v>39</v>
      </c>
      <c r="B41" s="84"/>
      <c r="C41" s="40"/>
      <c r="D41" s="40"/>
      <c r="E41" s="40"/>
      <c r="F41" s="89"/>
      <c r="G41" s="26"/>
      <c r="H41" s="41"/>
      <c r="I41" s="89"/>
      <c r="J41" s="93"/>
      <c r="K41" s="93"/>
      <c r="L41" s="93"/>
      <c r="M41" s="93"/>
      <c r="N41" s="93"/>
      <c r="O41" s="93"/>
      <c r="P41" s="43"/>
      <c r="Q41" s="26"/>
      <c r="R41" s="26"/>
      <c r="S41" s="56"/>
      <c r="T41" s="71"/>
      <c r="U41" s="72"/>
      <c r="V41" s="71"/>
      <c r="W41" s="72"/>
      <c r="X41" s="74"/>
      <c r="Y41" s="75"/>
      <c r="Z41" s="76"/>
      <c r="AA41" s="73"/>
      <c r="AB41" s="77"/>
      <c r="AC41" s="72"/>
      <c r="AD41" s="78"/>
      <c r="AE41" s="75"/>
      <c r="AF41" s="67">
        <f t="shared" si="3"/>
        <v>0</v>
      </c>
      <c r="AG41" s="68">
        <f t="shared" si="2"/>
        <v>0</v>
      </c>
      <c r="AH41" s="82"/>
      <c r="AI41" s="26"/>
      <c r="AJ41" s="26"/>
    </row>
    <row r="42" spans="1:36" ht="30" customHeight="1" x14ac:dyDescent="0.15">
      <c r="A42" s="87">
        <v>40</v>
      </c>
      <c r="B42" s="84"/>
      <c r="C42" s="40"/>
      <c r="D42" s="40"/>
      <c r="E42" s="40"/>
      <c r="F42" s="89"/>
      <c r="G42" s="26"/>
      <c r="H42" s="41"/>
      <c r="I42" s="89"/>
      <c r="J42" s="93"/>
      <c r="K42" s="93"/>
      <c r="L42" s="93"/>
      <c r="M42" s="93"/>
      <c r="N42" s="93"/>
      <c r="O42" s="93"/>
      <c r="P42" s="43"/>
      <c r="Q42" s="26"/>
      <c r="R42" s="26"/>
      <c r="S42" s="56"/>
      <c r="T42" s="63"/>
      <c r="U42" s="64"/>
      <c r="V42" s="63"/>
      <c r="W42" s="64"/>
      <c r="X42" s="65"/>
      <c r="Y42" s="66"/>
      <c r="Z42" s="67"/>
      <c r="AA42" s="64"/>
      <c r="AB42" s="69"/>
      <c r="AC42" s="64"/>
      <c r="AD42" s="70"/>
      <c r="AE42" s="66"/>
      <c r="AF42" s="67">
        <f t="shared" si="3"/>
        <v>0</v>
      </c>
      <c r="AG42" s="68">
        <f t="shared" si="2"/>
        <v>0</v>
      </c>
      <c r="AH42" s="82"/>
      <c r="AI42" s="26"/>
      <c r="AJ42" s="26"/>
    </row>
    <row r="43" spans="1:36" ht="30" customHeight="1" x14ac:dyDescent="0.15">
      <c r="A43" s="62">
        <v>41</v>
      </c>
      <c r="B43" s="84"/>
      <c r="C43" s="40"/>
      <c r="D43" s="40"/>
      <c r="E43" s="40"/>
      <c r="F43" s="89"/>
      <c r="G43" s="26"/>
      <c r="H43" s="41"/>
      <c r="I43" s="89"/>
      <c r="J43" s="93"/>
      <c r="K43" s="93"/>
      <c r="L43" s="93"/>
      <c r="M43" s="93"/>
      <c r="N43" s="93"/>
      <c r="O43" s="93"/>
      <c r="P43" s="43"/>
      <c r="Q43" s="26"/>
      <c r="R43" s="26"/>
      <c r="S43" s="56"/>
      <c r="T43" s="71"/>
      <c r="U43" s="72"/>
      <c r="V43" s="71"/>
      <c r="W43" s="72"/>
      <c r="X43" s="74"/>
      <c r="Y43" s="75"/>
      <c r="Z43" s="76"/>
      <c r="AA43" s="72"/>
      <c r="AB43" s="77"/>
      <c r="AC43" s="72"/>
      <c r="AD43" s="78"/>
      <c r="AE43" s="75"/>
      <c r="AF43" s="67">
        <f t="shared" si="3"/>
        <v>0</v>
      </c>
      <c r="AG43" s="68">
        <f t="shared" si="2"/>
        <v>0</v>
      </c>
      <c r="AH43" s="82"/>
      <c r="AI43" s="26"/>
      <c r="AJ43" s="26"/>
    </row>
    <row r="44" spans="1:36" ht="30" customHeight="1" x14ac:dyDescent="0.15">
      <c r="A44" s="87">
        <v>42</v>
      </c>
      <c r="B44" s="84"/>
      <c r="C44" s="40"/>
      <c r="D44" s="40"/>
      <c r="E44" s="40"/>
      <c r="F44" s="89"/>
      <c r="G44" s="26"/>
      <c r="H44" s="41"/>
      <c r="I44" s="89"/>
      <c r="J44" s="93"/>
      <c r="K44" s="93"/>
      <c r="L44" s="93"/>
      <c r="M44" s="93"/>
      <c r="N44" s="93"/>
      <c r="O44" s="93"/>
      <c r="P44" s="43"/>
      <c r="Q44" s="26"/>
      <c r="R44" s="26"/>
      <c r="S44" s="56"/>
      <c r="T44" s="63"/>
      <c r="U44" s="64"/>
      <c r="V44" s="63"/>
      <c r="W44" s="64"/>
      <c r="X44" s="65"/>
      <c r="Y44" s="66"/>
      <c r="Z44" s="67"/>
      <c r="AA44" s="68"/>
      <c r="AB44" s="69"/>
      <c r="AC44" s="64"/>
      <c r="AD44" s="70"/>
      <c r="AE44" s="66"/>
      <c r="AF44" s="67">
        <f t="shared" si="3"/>
        <v>0</v>
      </c>
      <c r="AG44" s="68">
        <f t="shared" si="2"/>
        <v>0</v>
      </c>
      <c r="AH44" s="82"/>
      <c r="AI44" s="26"/>
      <c r="AJ44" s="26"/>
    </row>
    <row r="45" spans="1:36" ht="30" customHeight="1" x14ac:dyDescent="0.15">
      <c r="A45" s="62">
        <v>43</v>
      </c>
      <c r="B45" s="84"/>
      <c r="C45" s="40"/>
      <c r="D45" s="40"/>
      <c r="E45" s="40"/>
      <c r="F45" s="89"/>
      <c r="G45" s="26"/>
      <c r="H45" s="41"/>
      <c r="I45" s="89"/>
      <c r="J45" s="93"/>
      <c r="K45" s="93"/>
      <c r="L45" s="93"/>
      <c r="M45" s="93"/>
      <c r="N45" s="93"/>
      <c r="O45" s="93"/>
      <c r="P45" s="43"/>
      <c r="Q45" s="26"/>
      <c r="R45" s="26"/>
      <c r="S45" s="56"/>
      <c r="T45" s="71"/>
      <c r="U45" s="72"/>
      <c r="V45" s="71"/>
      <c r="W45" s="72"/>
      <c r="X45" s="74"/>
      <c r="Y45" s="75"/>
      <c r="Z45" s="76"/>
      <c r="AA45" s="73"/>
      <c r="AB45" s="77"/>
      <c r="AC45" s="72"/>
      <c r="AD45" s="78"/>
      <c r="AE45" s="75"/>
      <c r="AF45" s="67">
        <f t="shared" si="3"/>
        <v>0</v>
      </c>
      <c r="AG45" s="68">
        <f t="shared" si="2"/>
        <v>0</v>
      </c>
      <c r="AH45" s="82"/>
      <c r="AI45" s="26"/>
      <c r="AJ45" s="26"/>
    </row>
    <row r="46" spans="1:36" ht="30" customHeight="1" x14ac:dyDescent="0.15">
      <c r="A46" s="87">
        <v>44</v>
      </c>
      <c r="B46" s="84"/>
      <c r="C46" s="40"/>
      <c r="D46" s="40"/>
      <c r="E46" s="40"/>
      <c r="F46" s="89"/>
      <c r="G46" s="26"/>
      <c r="H46" s="41"/>
      <c r="I46" s="89"/>
      <c r="J46" s="93"/>
      <c r="K46" s="93"/>
      <c r="L46" s="93"/>
      <c r="M46" s="93"/>
      <c r="N46" s="93"/>
      <c r="O46" s="93"/>
      <c r="P46" s="43"/>
      <c r="Q46" s="26"/>
      <c r="R46" s="26"/>
      <c r="S46" s="56"/>
      <c r="T46" s="63"/>
      <c r="U46" s="64"/>
      <c r="V46" s="63"/>
      <c r="W46" s="64"/>
      <c r="X46" s="65"/>
      <c r="Y46" s="66"/>
      <c r="Z46" s="67"/>
      <c r="AA46" s="68"/>
      <c r="AB46" s="69"/>
      <c r="AC46" s="64"/>
      <c r="AD46" s="70"/>
      <c r="AE46" s="66"/>
      <c r="AF46" s="67">
        <f t="shared" si="3"/>
        <v>0</v>
      </c>
      <c r="AG46" s="68">
        <f t="shared" si="2"/>
        <v>0</v>
      </c>
      <c r="AH46" s="82"/>
      <c r="AI46" s="26"/>
      <c r="AJ46" s="26"/>
    </row>
    <row r="47" spans="1:36" ht="30" customHeight="1" x14ac:dyDescent="0.15">
      <c r="A47" s="62">
        <v>45</v>
      </c>
      <c r="B47" s="84"/>
      <c r="C47" s="40"/>
      <c r="D47" s="40"/>
      <c r="E47" s="40"/>
      <c r="F47" s="89"/>
      <c r="G47" s="26"/>
      <c r="H47" s="41"/>
      <c r="I47" s="89"/>
      <c r="J47" s="93"/>
      <c r="K47" s="93"/>
      <c r="L47" s="93"/>
      <c r="M47" s="93"/>
      <c r="N47" s="93"/>
      <c r="O47" s="93"/>
      <c r="P47" s="43"/>
      <c r="Q47" s="26"/>
      <c r="R47" s="26"/>
      <c r="S47" s="56"/>
      <c r="T47" s="71"/>
      <c r="U47" s="72"/>
      <c r="V47" s="71"/>
      <c r="W47" s="72"/>
      <c r="X47" s="74"/>
      <c r="Y47" s="75"/>
      <c r="Z47" s="76"/>
      <c r="AA47" s="73"/>
      <c r="AB47" s="77"/>
      <c r="AC47" s="72"/>
      <c r="AD47" s="78"/>
      <c r="AE47" s="75"/>
      <c r="AF47" s="67">
        <f t="shared" si="3"/>
        <v>0</v>
      </c>
      <c r="AG47" s="68">
        <f t="shared" si="2"/>
        <v>0</v>
      </c>
      <c r="AH47" s="82"/>
      <c r="AI47" s="26"/>
      <c r="AJ47" s="26"/>
    </row>
    <row r="48" spans="1:36" ht="30" customHeight="1" x14ac:dyDescent="0.15">
      <c r="A48" s="87">
        <v>46</v>
      </c>
      <c r="B48" s="84"/>
      <c r="C48" s="40"/>
      <c r="D48" s="40"/>
      <c r="E48" s="40"/>
      <c r="F48" s="89"/>
      <c r="G48" s="26"/>
      <c r="H48" s="41"/>
      <c r="I48" s="89"/>
      <c r="J48" s="93"/>
      <c r="K48" s="93"/>
      <c r="L48" s="93"/>
      <c r="M48" s="93"/>
      <c r="N48" s="93"/>
      <c r="O48" s="93"/>
      <c r="P48" s="43"/>
      <c r="Q48" s="26"/>
      <c r="R48" s="26"/>
      <c r="S48" s="56"/>
      <c r="T48" s="63"/>
      <c r="U48" s="64"/>
      <c r="V48" s="63"/>
      <c r="W48" s="64"/>
      <c r="X48" s="65"/>
      <c r="Y48" s="66"/>
      <c r="Z48" s="67"/>
      <c r="AA48" s="68"/>
      <c r="AB48" s="69"/>
      <c r="AC48" s="64"/>
      <c r="AD48" s="70"/>
      <c r="AE48" s="66"/>
      <c r="AF48" s="67">
        <f t="shared" si="3"/>
        <v>0</v>
      </c>
      <c r="AG48" s="68">
        <f t="shared" si="2"/>
        <v>0</v>
      </c>
      <c r="AH48" s="82"/>
      <c r="AI48" s="26"/>
      <c r="AJ48" s="26"/>
    </row>
    <row r="49" spans="1:36" ht="30" customHeight="1" x14ac:dyDescent="0.15">
      <c r="A49" s="62">
        <v>47</v>
      </c>
      <c r="B49" s="84"/>
      <c r="C49" s="40"/>
      <c r="D49" s="40"/>
      <c r="E49" s="40"/>
      <c r="F49" s="89"/>
      <c r="G49" s="26"/>
      <c r="H49" s="41"/>
      <c r="I49" s="89"/>
      <c r="J49" s="93"/>
      <c r="K49" s="93"/>
      <c r="L49" s="93"/>
      <c r="M49" s="93"/>
      <c r="N49" s="93"/>
      <c r="O49" s="93"/>
      <c r="P49" s="43"/>
      <c r="Q49" s="26"/>
      <c r="R49" s="26"/>
      <c r="S49" s="56"/>
      <c r="T49" s="71"/>
      <c r="U49" s="72"/>
      <c r="V49" s="76"/>
      <c r="W49" s="73"/>
      <c r="X49" s="74"/>
      <c r="Y49" s="75"/>
      <c r="Z49" s="76"/>
      <c r="AA49" s="73"/>
      <c r="AB49" s="77"/>
      <c r="AC49" s="72"/>
      <c r="AD49" s="78"/>
      <c r="AE49" s="75"/>
      <c r="AF49" s="67">
        <f t="shared" si="3"/>
        <v>0</v>
      </c>
      <c r="AG49" s="68">
        <f t="shared" si="2"/>
        <v>0</v>
      </c>
      <c r="AH49" s="82"/>
      <c r="AI49" s="26"/>
      <c r="AJ49" s="26"/>
    </row>
    <row r="50" spans="1:36" ht="30" customHeight="1" x14ac:dyDescent="0.15">
      <c r="A50" s="87">
        <v>48</v>
      </c>
      <c r="B50" s="84"/>
      <c r="C50" s="40"/>
      <c r="D50" s="40"/>
      <c r="E50" s="40"/>
      <c r="F50" s="89"/>
      <c r="G50" s="26"/>
      <c r="H50" s="41"/>
      <c r="I50" s="89"/>
      <c r="J50" s="93"/>
      <c r="K50" s="93"/>
      <c r="L50" s="93"/>
      <c r="M50" s="93"/>
      <c r="N50" s="93"/>
      <c r="O50" s="93"/>
      <c r="P50" s="43"/>
      <c r="Q50" s="26"/>
      <c r="R50" s="26"/>
      <c r="S50" s="56"/>
      <c r="T50" s="63"/>
      <c r="U50" s="64"/>
      <c r="V50" s="63"/>
      <c r="W50" s="64"/>
      <c r="X50" s="65"/>
      <c r="Y50" s="66"/>
      <c r="Z50" s="67"/>
      <c r="AA50" s="64"/>
      <c r="AB50" s="69"/>
      <c r="AC50" s="64"/>
      <c r="AD50" s="70"/>
      <c r="AE50" s="66"/>
      <c r="AF50" s="67">
        <f t="shared" si="3"/>
        <v>0</v>
      </c>
      <c r="AG50" s="68">
        <f t="shared" si="2"/>
        <v>0</v>
      </c>
      <c r="AH50" s="82"/>
      <c r="AI50" s="26"/>
      <c r="AJ50" s="26"/>
    </row>
    <row r="51" spans="1:36" ht="30" customHeight="1" x14ac:dyDescent="0.15">
      <c r="A51" s="62">
        <v>49</v>
      </c>
      <c r="B51" s="84"/>
      <c r="C51" s="40"/>
      <c r="D51" s="40"/>
      <c r="E51" s="40"/>
      <c r="F51" s="89"/>
      <c r="G51" s="26"/>
      <c r="H51" s="41"/>
      <c r="I51" s="89"/>
      <c r="J51" s="93"/>
      <c r="K51" s="93"/>
      <c r="L51" s="93"/>
      <c r="M51" s="93"/>
      <c r="N51" s="93"/>
      <c r="O51" s="93"/>
      <c r="P51" s="43"/>
      <c r="Q51" s="26"/>
      <c r="R51" s="26"/>
      <c r="S51" s="56"/>
      <c r="T51" s="71"/>
      <c r="U51" s="72"/>
      <c r="V51" s="71"/>
      <c r="W51" s="72"/>
      <c r="X51" s="74"/>
      <c r="Y51" s="75"/>
      <c r="Z51" s="76"/>
      <c r="AA51" s="72"/>
      <c r="AB51" s="77"/>
      <c r="AC51" s="72"/>
      <c r="AD51" s="78"/>
      <c r="AE51" s="75"/>
      <c r="AF51" s="67">
        <f t="shared" si="3"/>
        <v>0</v>
      </c>
      <c r="AG51" s="68">
        <f t="shared" si="2"/>
        <v>0</v>
      </c>
      <c r="AH51" s="82"/>
      <c r="AI51" s="26"/>
      <c r="AJ51" s="26"/>
    </row>
    <row r="52" spans="1:36" ht="30" customHeight="1" x14ac:dyDescent="0.15">
      <c r="A52" s="87">
        <v>50</v>
      </c>
      <c r="B52" s="84"/>
      <c r="C52" s="40"/>
      <c r="D52" s="40"/>
      <c r="E52" s="40"/>
      <c r="F52" s="89"/>
      <c r="G52" s="26"/>
      <c r="H52" s="41"/>
      <c r="I52" s="89"/>
      <c r="J52" s="93"/>
      <c r="K52" s="93"/>
      <c r="L52" s="93"/>
      <c r="M52" s="93"/>
      <c r="N52" s="93"/>
      <c r="O52" s="93"/>
      <c r="P52" s="43"/>
      <c r="Q52" s="26"/>
      <c r="R52" s="26"/>
      <c r="S52" s="56"/>
      <c r="T52" s="63"/>
      <c r="U52" s="64"/>
      <c r="V52" s="63"/>
      <c r="W52" s="64"/>
      <c r="X52" s="65"/>
      <c r="Y52" s="66"/>
      <c r="Z52" s="67"/>
      <c r="AA52" s="68"/>
      <c r="AB52" s="69"/>
      <c r="AC52" s="64"/>
      <c r="AD52" s="70"/>
      <c r="AE52" s="66"/>
      <c r="AF52" s="67">
        <f t="shared" si="3"/>
        <v>0</v>
      </c>
      <c r="AG52" s="68">
        <f t="shared" si="2"/>
        <v>0</v>
      </c>
      <c r="AH52" s="82"/>
      <c r="AI52" s="26"/>
      <c r="AJ52" s="26"/>
    </row>
    <row r="53" spans="1:36" ht="30" customHeight="1" x14ac:dyDescent="0.15">
      <c r="A53" s="62">
        <v>51</v>
      </c>
      <c r="B53" s="84"/>
      <c r="C53" s="40"/>
      <c r="D53" s="40"/>
      <c r="E53" s="40"/>
      <c r="F53" s="89"/>
      <c r="G53" s="26"/>
      <c r="H53" s="41"/>
      <c r="I53" s="89"/>
      <c r="J53" s="93"/>
      <c r="K53" s="93"/>
      <c r="L53" s="93"/>
      <c r="M53" s="93"/>
      <c r="N53" s="93"/>
      <c r="O53" s="93"/>
      <c r="P53" s="43"/>
      <c r="Q53" s="26"/>
      <c r="R53" s="26"/>
      <c r="S53" s="56"/>
      <c r="T53" s="71"/>
      <c r="U53" s="72"/>
      <c r="V53" s="71"/>
      <c r="W53" s="72"/>
      <c r="X53" s="74"/>
      <c r="Y53" s="75"/>
      <c r="Z53" s="76"/>
      <c r="AA53" s="73"/>
      <c r="AB53" s="77"/>
      <c r="AC53" s="72"/>
      <c r="AD53" s="78"/>
      <c r="AE53" s="75"/>
      <c r="AF53" s="67">
        <f t="shared" si="3"/>
        <v>0</v>
      </c>
      <c r="AG53" s="68">
        <f t="shared" si="2"/>
        <v>0</v>
      </c>
      <c r="AH53" s="82"/>
      <c r="AI53" s="26"/>
      <c r="AJ53" s="26"/>
    </row>
    <row r="54" spans="1:36" ht="30" customHeight="1" x14ac:dyDescent="0.15">
      <c r="A54" s="87">
        <v>52</v>
      </c>
      <c r="B54" s="84"/>
      <c r="C54" s="40"/>
      <c r="D54" s="40"/>
      <c r="E54" s="40"/>
      <c r="F54" s="89"/>
      <c r="G54" s="26"/>
      <c r="H54" s="41"/>
      <c r="I54" s="89"/>
      <c r="J54" s="93"/>
      <c r="K54" s="93"/>
      <c r="L54" s="93"/>
      <c r="M54" s="93"/>
      <c r="N54" s="93"/>
      <c r="O54" s="93"/>
      <c r="P54" s="43"/>
      <c r="Q54" s="26"/>
      <c r="R54" s="26"/>
      <c r="S54" s="56"/>
      <c r="T54" s="63"/>
      <c r="U54" s="64"/>
      <c r="V54" s="63"/>
      <c r="W54" s="64"/>
      <c r="X54" s="65"/>
      <c r="Y54" s="66"/>
      <c r="Z54" s="67"/>
      <c r="AA54" s="68"/>
      <c r="AB54" s="69"/>
      <c r="AC54" s="64"/>
      <c r="AD54" s="70"/>
      <c r="AE54" s="66"/>
      <c r="AF54" s="67">
        <f t="shared" si="3"/>
        <v>0</v>
      </c>
      <c r="AG54" s="68">
        <f t="shared" si="2"/>
        <v>0</v>
      </c>
      <c r="AH54" s="82"/>
      <c r="AI54" s="26"/>
      <c r="AJ54" s="26"/>
    </row>
    <row r="55" spans="1:36" ht="30" customHeight="1" x14ac:dyDescent="0.15">
      <c r="A55" s="62">
        <v>53</v>
      </c>
      <c r="B55" s="84"/>
      <c r="C55" s="40"/>
      <c r="D55" s="40"/>
      <c r="E55" s="40"/>
      <c r="F55" s="89"/>
      <c r="G55" s="26"/>
      <c r="H55" s="41"/>
      <c r="I55" s="89"/>
      <c r="J55" s="93"/>
      <c r="K55" s="93"/>
      <c r="L55" s="93"/>
      <c r="M55" s="93"/>
      <c r="N55" s="93"/>
      <c r="O55" s="93"/>
      <c r="P55" s="43"/>
      <c r="Q55" s="26"/>
      <c r="R55" s="26"/>
      <c r="S55" s="56"/>
      <c r="T55" s="71"/>
      <c r="U55" s="72"/>
      <c r="V55" s="71"/>
      <c r="W55" s="72"/>
      <c r="X55" s="74"/>
      <c r="Y55" s="75"/>
      <c r="Z55" s="76"/>
      <c r="AA55" s="73"/>
      <c r="AB55" s="77"/>
      <c r="AC55" s="72"/>
      <c r="AD55" s="78"/>
      <c r="AE55" s="75"/>
      <c r="AF55" s="67">
        <f t="shared" si="3"/>
        <v>0</v>
      </c>
      <c r="AG55" s="68">
        <f t="shared" si="2"/>
        <v>0</v>
      </c>
      <c r="AH55" s="82"/>
      <c r="AI55" s="26"/>
      <c r="AJ55" s="26"/>
    </row>
    <row r="56" spans="1:36" ht="30" customHeight="1" x14ac:dyDescent="0.15">
      <c r="A56" s="87">
        <v>54</v>
      </c>
      <c r="B56" s="84"/>
      <c r="C56" s="40"/>
      <c r="D56" s="40"/>
      <c r="E56" s="40"/>
      <c r="F56" s="89"/>
      <c r="G56" s="26"/>
      <c r="H56" s="41"/>
      <c r="I56" s="89"/>
      <c r="J56" s="93"/>
      <c r="K56" s="93"/>
      <c r="L56" s="93"/>
      <c r="M56" s="93"/>
      <c r="N56" s="93"/>
      <c r="O56" s="93"/>
      <c r="P56" s="43"/>
      <c r="Q56" s="26"/>
      <c r="R56" s="26"/>
      <c r="S56" s="56"/>
      <c r="T56" s="63"/>
      <c r="U56" s="64"/>
      <c r="V56" s="63"/>
      <c r="W56" s="64"/>
      <c r="X56" s="65"/>
      <c r="Y56" s="66"/>
      <c r="Z56" s="67"/>
      <c r="AA56" s="64"/>
      <c r="AB56" s="69"/>
      <c r="AC56" s="64"/>
      <c r="AD56" s="70"/>
      <c r="AE56" s="66"/>
      <c r="AF56" s="67">
        <f t="shared" si="3"/>
        <v>0</v>
      </c>
      <c r="AG56" s="68">
        <f t="shared" si="2"/>
        <v>0</v>
      </c>
      <c r="AH56" s="82"/>
      <c r="AI56" s="26"/>
      <c r="AJ56" s="26"/>
    </row>
    <row r="57" spans="1:36" ht="30" customHeight="1" x14ac:dyDescent="0.15">
      <c r="A57" s="62">
        <v>55</v>
      </c>
      <c r="B57" s="84"/>
      <c r="C57" s="40"/>
      <c r="D57" s="40"/>
      <c r="E57" s="40"/>
      <c r="F57" s="89"/>
      <c r="G57" s="26"/>
      <c r="H57" s="41"/>
      <c r="I57" s="89"/>
      <c r="J57" s="93"/>
      <c r="K57" s="93"/>
      <c r="L57" s="93"/>
      <c r="M57" s="93"/>
      <c r="N57" s="93"/>
      <c r="O57" s="93"/>
      <c r="P57" s="43"/>
      <c r="Q57" s="26"/>
      <c r="R57" s="26"/>
      <c r="S57" s="56"/>
      <c r="T57" s="71"/>
      <c r="U57" s="72"/>
      <c r="V57" s="76"/>
      <c r="W57" s="73"/>
      <c r="X57" s="74"/>
      <c r="Y57" s="75"/>
      <c r="Z57" s="76"/>
      <c r="AA57" s="73"/>
      <c r="AB57" s="77"/>
      <c r="AC57" s="72"/>
      <c r="AD57" s="78"/>
      <c r="AE57" s="75"/>
      <c r="AF57" s="67">
        <f t="shared" si="3"/>
        <v>0</v>
      </c>
      <c r="AG57" s="68">
        <f t="shared" si="2"/>
        <v>0</v>
      </c>
      <c r="AH57" s="82"/>
      <c r="AI57" s="26"/>
      <c r="AJ57" s="26"/>
    </row>
    <row r="58" spans="1:36" ht="30" customHeight="1" x14ac:dyDescent="0.15">
      <c r="A58" s="87">
        <v>56</v>
      </c>
      <c r="B58" s="84"/>
      <c r="C58" s="40"/>
      <c r="D58" s="40"/>
      <c r="E58" s="40"/>
      <c r="F58" s="89"/>
      <c r="G58" s="26"/>
      <c r="H58" s="41"/>
      <c r="I58" s="89"/>
      <c r="J58" s="93"/>
      <c r="K58" s="93"/>
      <c r="L58" s="93"/>
      <c r="M58" s="93"/>
      <c r="N58" s="93"/>
      <c r="O58" s="93"/>
      <c r="P58" s="43"/>
      <c r="Q58" s="26"/>
      <c r="R58" s="26"/>
      <c r="S58" s="56"/>
      <c r="T58" s="63"/>
      <c r="U58" s="64"/>
      <c r="V58" s="67"/>
      <c r="W58" s="68"/>
      <c r="X58" s="65"/>
      <c r="Y58" s="66"/>
      <c r="Z58" s="67"/>
      <c r="AA58" s="68"/>
      <c r="AB58" s="69"/>
      <c r="AC58" s="64"/>
      <c r="AD58" s="70"/>
      <c r="AE58" s="66"/>
      <c r="AF58" s="67">
        <f t="shared" si="3"/>
        <v>0</v>
      </c>
      <c r="AG58" s="68">
        <f t="shared" si="2"/>
        <v>0</v>
      </c>
      <c r="AH58" s="82"/>
      <c r="AI58" s="26"/>
      <c r="AJ58" s="26"/>
    </row>
    <row r="59" spans="1:36" ht="30" customHeight="1" x14ac:dyDescent="0.15">
      <c r="A59" s="62">
        <v>57</v>
      </c>
      <c r="B59" s="84"/>
      <c r="C59" s="40"/>
      <c r="D59" s="40"/>
      <c r="E59" s="40"/>
      <c r="F59" s="89"/>
      <c r="G59" s="26"/>
      <c r="H59" s="41"/>
      <c r="I59" s="89"/>
      <c r="J59" s="93"/>
      <c r="K59" s="93"/>
      <c r="L59" s="93"/>
      <c r="M59" s="93"/>
      <c r="N59" s="93"/>
      <c r="O59" s="93"/>
      <c r="P59" s="43"/>
      <c r="Q59" s="26"/>
      <c r="R59" s="26"/>
      <c r="S59" s="56"/>
      <c r="T59" s="71"/>
      <c r="U59" s="72"/>
      <c r="V59" s="76"/>
      <c r="W59" s="73"/>
      <c r="X59" s="74"/>
      <c r="Y59" s="75"/>
      <c r="Z59" s="76"/>
      <c r="AA59" s="73"/>
      <c r="AB59" s="77"/>
      <c r="AC59" s="72"/>
      <c r="AD59" s="78"/>
      <c r="AE59" s="75"/>
      <c r="AF59" s="67">
        <f t="shared" si="3"/>
        <v>0</v>
      </c>
      <c r="AG59" s="68">
        <f t="shared" si="2"/>
        <v>0</v>
      </c>
      <c r="AH59" s="82"/>
      <c r="AI59" s="26"/>
      <c r="AJ59" s="26"/>
    </row>
    <row r="60" spans="1:36" ht="30" customHeight="1" x14ac:dyDescent="0.15">
      <c r="A60" s="87">
        <v>58</v>
      </c>
      <c r="B60" s="84"/>
      <c r="C60" s="40"/>
      <c r="D60" s="40"/>
      <c r="E60" s="40"/>
      <c r="F60" s="89"/>
      <c r="G60" s="26"/>
      <c r="H60" s="41"/>
      <c r="I60" s="89"/>
      <c r="J60" s="93"/>
      <c r="K60" s="93"/>
      <c r="L60" s="93"/>
      <c r="M60" s="93"/>
      <c r="N60" s="93"/>
      <c r="O60" s="93"/>
      <c r="P60" s="43"/>
      <c r="Q60" s="26"/>
      <c r="R60" s="26"/>
      <c r="S60" s="56"/>
      <c r="T60" s="63"/>
      <c r="U60" s="64"/>
      <c r="V60" s="63"/>
      <c r="W60" s="64"/>
      <c r="X60" s="65"/>
      <c r="Y60" s="66"/>
      <c r="Z60" s="67"/>
      <c r="AA60" s="64"/>
      <c r="AB60" s="69"/>
      <c r="AC60" s="64"/>
      <c r="AD60" s="70"/>
      <c r="AE60" s="66"/>
      <c r="AF60" s="67">
        <f t="shared" si="3"/>
        <v>0</v>
      </c>
      <c r="AG60" s="68">
        <f t="shared" si="2"/>
        <v>0</v>
      </c>
      <c r="AH60" s="82"/>
      <c r="AI60" s="26"/>
      <c r="AJ60" s="26"/>
    </row>
    <row r="61" spans="1:36" ht="30" customHeight="1" x14ac:dyDescent="0.15">
      <c r="A61" s="62">
        <v>59</v>
      </c>
      <c r="B61" s="84"/>
      <c r="C61" s="40"/>
      <c r="D61" s="40"/>
      <c r="E61" s="40"/>
      <c r="F61" s="89"/>
      <c r="G61" s="26"/>
      <c r="H61" s="41"/>
      <c r="I61" s="89"/>
      <c r="J61" s="93"/>
      <c r="K61" s="93"/>
      <c r="L61" s="93"/>
      <c r="M61" s="93"/>
      <c r="N61" s="93"/>
      <c r="O61" s="93"/>
      <c r="P61" s="43"/>
      <c r="Q61" s="26"/>
      <c r="R61" s="26"/>
      <c r="S61" s="56"/>
      <c r="T61" s="71"/>
      <c r="U61" s="72"/>
      <c r="V61" s="76"/>
      <c r="W61" s="73"/>
      <c r="X61" s="74"/>
      <c r="Y61" s="75"/>
      <c r="Z61" s="76"/>
      <c r="AA61" s="73"/>
      <c r="AB61" s="77"/>
      <c r="AC61" s="72"/>
      <c r="AD61" s="78"/>
      <c r="AE61" s="75"/>
      <c r="AF61" s="67">
        <f t="shared" si="3"/>
        <v>0</v>
      </c>
      <c r="AG61" s="68">
        <f t="shared" si="2"/>
        <v>0</v>
      </c>
      <c r="AH61" s="82"/>
      <c r="AI61" s="26"/>
      <c r="AJ61" s="26"/>
    </row>
    <row r="62" spans="1:36" ht="30" customHeight="1" x14ac:dyDescent="0.15">
      <c r="A62" s="87">
        <v>60</v>
      </c>
      <c r="B62" s="84"/>
      <c r="C62" s="40"/>
      <c r="D62" s="40"/>
      <c r="E62" s="40"/>
      <c r="F62" s="89"/>
      <c r="G62" s="26"/>
      <c r="H62" s="41"/>
      <c r="I62" s="89"/>
      <c r="J62" s="93"/>
      <c r="K62" s="93"/>
      <c r="L62" s="93"/>
      <c r="M62" s="93"/>
      <c r="N62" s="93"/>
      <c r="O62" s="93"/>
      <c r="P62" s="43"/>
      <c r="Q62" s="26"/>
      <c r="R62" s="26"/>
      <c r="S62" s="56"/>
      <c r="T62" s="63"/>
      <c r="U62" s="64"/>
      <c r="V62" s="63"/>
      <c r="W62" s="64"/>
      <c r="X62" s="65"/>
      <c r="Y62" s="66"/>
      <c r="Z62" s="67"/>
      <c r="AA62" s="64"/>
      <c r="AB62" s="69"/>
      <c r="AC62" s="64"/>
      <c r="AD62" s="70"/>
      <c r="AE62" s="66"/>
      <c r="AF62" s="67">
        <f t="shared" si="3"/>
        <v>0</v>
      </c>
      <c r="AG62" s="68">
        <f t="shared" si="2"/>
        <v>0</v>
      </c>
      <c r="AH62" s="82"/>
      <c r="AI62" s="26"/>
      <c r="AJ62" s="26"/>
    </row>
    <row r="63" spans="1:36" ht="30" customHeight="1" x14ac:dyDescent="0.15">
      <c r="A63" s="62">
        <v>61</v>
      </c>
      <c r="B63" s="84"/>
      <c r="C63" s="40"/>
      <c r="D63" s="40"/>
      <c r="E63" s="40"/>
      <c r="F63" s="89"/>
      <c r="G63" s="26"/>
      <c r="H63" s="41"/>
      <c r="I63" s="89"/>
      <c r="J63" s="93"/>
      <c r="K63" s="93"/>
      <c r="L63" s="93"/>
      <c r="M63" s="93"/>
      <c r="N63" s="93"/>
      <c r="O63" s="93"/>
      <c r="P63" s="43"/>
      <c r="Q63" s="26"/>
      <c r="R63" s="26"/>
      <c r="S63" s="56"/>
      <c r="T63" s="71"/>
      <c r="U63" s="72"/>
      <c r="V63" s="76"/>
      <c r="W63" s="73"/>
      <c r="X63" s="74"/>
      <c r="Y63" s="75"/>
      <c r="Z63" s="76"/>
      <c r="AA63" s="73"/>
      <c r="AB63" s="77"/>
      <c r="AC63" s="72"/>
      <c r="AD63" s="78"/>
      <c r="AE63" s="75"/>
      <c r="AF63" s="67">
        <f t="shared" si="3"/>
        <v>0</v>
      </c>
      <c r="AG63" s="68">
        <f t="shared" si="2"/>
        <v>0</v>
      </c>
      <c r="AH63" s="82"/>
      <c r="AI63" s="26"/>
      <c r="AJ63" s="26"/>
    </row>
    <row r="64" spans="1:36" ht="30" customHeight="1" x14ac:dyDescent="0.15">
      <c r="A64" s="87">
        <v>62</v>
      </c>
      <c r="B64" s="84"/>
      <c r="C64" s="40"/>
      <c r="D64" s="40"/>
      <c r="E64" s="40"/>
      <c r="F64" s="89"/>
      <c r="G64" s="26"/>
      <c r="H64" s="41"/>
      <c r="I64" s="89"/>
      <c r="J64" s="93"/>
      <c r="K64" s="93"/>
      <c r="L64" s="93"/>
      <c r="M64" s="93"/>
      <c r="N64" s="93"/>
      <c r="O64" s="93"/>
      <c r="P64" s="43"/>
      <c r="Q64" s="26"/>
      <c r="R64" s="26"/>
      <c r="S64" s="56"/>
      <c r="T64" s="63"/>
      <c r="U64" s="64"/>
      <c r="V64" s="67"/>
      <c r="W64" s="68"/>
      <c r="X64" s="65"/>
      <c r="Y64" s="66"/>
      <c r="Z64" s="67"/>
      <c r="AA64" s="68"/>
      <c r="AB64" s="69"/>
      <c r="AC64" s="64"/>
      <c r="AD64" s="70"/>
      <c r="AE64" s="66"/>
      <c r="AF64" s="67">
        <f t="shared" si="3"/>
        <v>0</v>
      </c>
      <c r="AG64" s="68">
        <f t="shared" si="2"/>
        <v>0</v>
      </c>
      <c r="AH64" s="82"/>
      <c r="AI64" s="26"/>
      <c r="AJ64" s="26"/>
    </row>
    <row r="65" spans="1:36" ht="30" customHeight="1" x14ac:dyDescent="0.15">
      <c r="A65" s="62">
        <v>63</v>
      </c>
      <c r="B65" s="84"/>
      <c r="C65" s="40"/>
      <c r="D65" s="40"/>
      <c r="E65" s="40"/>
      <c r="F65" s="89"/>
      <c r="G65" s="26"/>
      <c r="H65" s="41"/>
      <c r="I65" s="89"/>
      <c r="J65" s="93"/>
      <c r="K65" s="93"/>
      <c r="L65" s="93"/>
      <c r="M65" s="93"/>
      <c r="N65" s="93"/>
      <c r="O65" s="93"/>
      <c r="P65" s="43"/>
      <c r="Q65" s="26"/>
      <c r="R65" s="26"/>
      <c r="S65" s="56"/>
      <c r="T65" s="71"/>
      <c r="U65" s="72"/>
      <c r="V65" s="76"/>
      <c r="W65" s="73"/>
      <c r="X65" s="76"/>
      <c r="Y65" s="73"/>
      <c r="Z65" s="76"/>
      <c r="AA65" s="73"/>
      <c r="AB65" s="77"/>
      <c r="AC65" s="72"/>
      <c r="AD65" s="77"/>
      <c r="AE65" s="75"/>
      <c r="AF65" s="67">
        <f t="shared" si="3"/>
        <v>0</v>
      </c>
      <c r="AG65" s="68">
        <f t="shared" si="2"/>
        <v>0</v>
      </c>
      <c r="AH65" s="82"/>
      <c r="AI65" s="26"/>
      <c r="AJ65" s="26"/>
    </row>
    <row r="66" spans="1:36" ht="30" customHeight="1" x14ac:dyDescent="0.15">
      <c r="A66" s="87">
        <v>64</v>
      </c>
      <c r="B66" s="84"/>
      <c r="C66" s="40"/>
      <c r="D66" s="40"/>
      <c r="E66" s="40"/>
      <c r="F66" s="89"/>
      <c r="G66" s="26"/>
      <c r="H66" s="41"/>
      <c r="I66" s="89"/>
      <c r="J66" s="93"/>
      <c r="K66" s="93"/>
      <c r="L66" s="93"/>
      <c r="M66" s="93"/>
      <c r="N66" s="93"/>
      <c r="O66" s="93"/>
      <c r="P66" s="43"/>
      <c r="Q66" s="26"/>
      <c r="R66" s="26"/>
      <c r="S66" s="56"/>
      <c r="T66" s="71"/>
      <c r="U66" s="72"/>
      <c r="V66" s="76"/>
      <c r="W66" s="73"/>
      <c r="X66" s="76"/>
      <c r="Y66" s="73"/>
      <c r="Z66" s="76"/>
      <c r="AA66" s="73"/>
      <c r="AB66" s="77"/>
      <c r="AC66" s="72"/>
      <c r="AD66" s="77"/>
      <c r="AE66" s="75"/>
      <c r="AF66" s="67">
        <f t="shared" si="3"/>
        <v>0</v>
      </c>
      <c r="AG66" s="68">
        <f t="shared" si="2"/>
        <v>0</v>
      </c>
      <c r="AH66" s="82"/>
      <c r="AI66" s="26"/>
      <c r="AJ66" s="26"/>
    </row>
    <row r="67" spans="1:36" ht="30" customHeight="1" x14ac:dyDescent="0.15">
      <c r="A67" s="62">
        <v>65</v>
      </c>
      <c r="B67" s="84"/>
      <c r="C67" s="40"/>
      <c r="D67" s="40"/>
      <c r="E67" s="40"/>
      <c r="F67" s="89"/>
      <c r="G67" s="26"/>
      <c r="H67" s="41"/>
      <c r="I67" s="89"/>
      <c r="J67" s="93"/>
      <c r="K67" s="93"/>
      <c r="L67" s="93"/>
      <c r="M67" s="93"/>
      <c r="N67" s="93"/>
      <c r="O67" s="93"/>
      <c r="P67" s="43"/>
      <c r="Q67" s="26"/>
      <c r="R67" s="26"/>
      <c r="S67" s="56"/>
      <c r="T67" s="71"/>
      <c r="U67" s="72"/>
      <c r="V67" s="76"/>
      <c r="W67" s="73"/>
      <c r="X67" s="76"/>
      <c r="Y67" s="73"/>
      <c r="Z67" s="76"/>
      <c r="AA67" s="73"/>
      <c r="AB67" s="77"/>
      <c r="AC67" s="72"/>
      <c r="AD67" s="77"/>
      <c r="AE67" s="75"/>
      <c r="AF67" s="67">
        <f t="shared" si="3"/>
        <v>0</v>
      </c>
      <c r="AG67" s="68">
        <f t="shared" si="2"/>
        <v>0</v>
      </c>
      <c r="AH67" s="82"/>
      <c r="AI67" s="26"/>
      <c r="AJ67" s="26"/>
    </row>
    <row r="68" spans="1:36" ht="30" customHeight="1" x14ac:dyDescent="0.15">
      <c r="A68" s="87">
        <v>66</v>
      </c>
      <c r="B68" s="84"/>
      <c r="C68" s="40"/>
      <c r="D68" s="40"/>
      <c r="E68" s="40"/>
      <c r="F68" s="89"/>
      <c r="G68" s="26"/>
      <c r="H68" s="41"/>
      <c r="I68" s="89"/>
      <c r="J68" s="93"/>
      <c r="K68" s="93"/>
      <c r="L68" s="93"/>
      <c r="M68" s="93"/>
      <c r="N68" s="93"/>
      <c r="O68" s="93"/>
      <c r="P68" s="43"/>
      <c r="Q68" s="26"/>
      <c r="R68" s="26"/>
      <c r="S68" s="56"/>
      <c r="T68" s="71"/>
      <c r="U68" s="72"/>
      <c r="V68" s="76"/>
      <c r="W68" s="73"/>
      <c r="X68" s="76"/>
      <c r="Y68" s="73"/>
      <c r="Z68" s="76"/>
      <c r="AA68" s="73"/>
      <c r="AB68" s="77"/>
      <c r="AC68" s="72"/>
      <c r="AD68" s="77"/>
      <c r="AE68" s="75"/>
      <c r="AF68" s="67">
        <f t="shared" si="3"/>
        <v>0</v>
      </c>
      <c r="AG68" s="68">
        <f t="shared" si="2"/>
        <v>0</v>
      </c>
      <c r="AH68" s="82"/>
      <c r="AI68" s="26"/>
      <c r="AJ68" s="26"/>
    </row>
    <row r="69" spans="1:36" ht="30" customHeight="1" x14ac:dyDescent="0.15">
      <c r="A69" s="62">
        <v>67</v>
      </c>
      <c r="B69" s="84"/>
      <c r="C69" s="40"/>
      <c r="D69" s="40"/>
      <c r="E69" s="40"/>
      <c r="F69" s="89"/>
      <c r="G69" s="26"/>
      <c r="H69" s="41"/>
      <c r="I69" s="89"/>
      <c r="J69" s="93"/>
      <c r="K69" s="93"/>
      <c r="L69" s="93"/>
      <c r="M69" s="93"/>
      <c r="N69" s="93"/>
      <c r="O69" s="93"/>
      <c r="P69" s="43"/>
      <c r="Q69" s="26"/>
      <c r="R69" s="26"/>
      <c r="S69" s="56"/>
      <c r="T69" s="71"/>
      <c r="U69" s="72"/>
      <c r="V69" s="76"/>
      <c r="W69" s="73"/>
      <c r="X69" s="76"/>
      <c r="Y69" s="73"/>
      <c r="Z69" s="76"/>
      <c r="AA69" s="73"/>
      <c r="AB69" s="77"/>
      <c r="AC69" s="72"/>
      <c r="AD69" s="77"/>
      <c r="AE69" s="75"/>
      <c r="AF69" s="67">
        <f t="shared" si="3"/>
        <v>0</v>
      </c>
      <c r="AG69" s="68">
        <f t="shared" si="2"/>
        <v>0</v>
      </c>
      <c r="AH69" s="82"/>
      <c r="AI69" s="26"/>
      <c r="AJ69" s="26"/>
    </row>
    <row r="70" spans="1:36" ht="30" customHeight="1" x14ac:dyDescent="0.15">
      <c r="A70" s="87">
        <v>68</v>
      </c>
      <c r="B70" s="84"/>
      <c r="C70" s="40"/>
      <c r="D70" s="40"/>
      <c r="E70" s="40"/>
      <c r="F70" s="89"/>
      <c r="G70" s="26"/>
      <c r="H70" s="41"/>
      <c r="I70" s="89"/>
      <c r="J70" s="93"/>
      <c r="K70" s="93"/>
      <c r="L70" s="93"/>
      <c r="M70" s="93"/>
      <c r="N70" s="93"/>
      <c r="O70" s="93"/>
      <c r="P70" s="43"/>
      <c r="Q70" s="26"/>
      <c r="R70" s="26"/>
      <c r="S70" s="56"/>
      <c r="T70" s="71"/>
      <c r="U70" s="72"/>
      <c r="V70" s="76"/>
      <c r="W70" s="73"/>
      <c r="X70" s="76"/>
      <c r="Y70" s="73"/>
      <c r="Z70" s="76"/>
      <c r="AA70" s="73"/>
      <c r="AB70" s="77"/>
      <c r="AC70" s="72"/>
      <c r="AD70" s="77"/>
      <c r="AE70" s="75"/>
      <c r="AF70" s="67">
        <f t="shared" si="3"/>
        <v>0</v>
      </c>
      <c r="AG70" s="68">
        <f t="shared" si="2"/>
        <v>0</v>
      </c>
      <c r="AH70" s="82"/>
      <c r="AI70" s="26"/>
      <c r="AJ70" s="26"/>
    </row>
    <row r="71" spans="1:36" ht="30" customHeight="1" x14ac:dyDescent="0.15">
      <c r="A71" s="62">
        <v>69</v>
      </c>
      <c r="B71" s="84"/>
      <c r="C71" s="40"/>
      <c r="D71" s="40"/>
      <c r="E71" s="40"/>
      <c r="F71" s="89"/>
      <c r="G71" s="26"/>
      <c r="H71" s="41"/>
      <c r="I71" s="89"/>
      <c r="J71" s="93"/>
      <c r="K71" s="93"/>
      <c r="L71" s="93"/>
      <c r="M71" s="93"/>
      <c r="N71" s="93"/>
      <c r="O71" s="93"/>
      <c r="P71" s="43"/>
      <c r="Q71" s="26"/>
      <c r="R71" s="26"/>
      <c r="S71" s="56"/>
      <c r="T71" s="71"/>
      <c r="U71" s="72"/>
      <c r="V71" s="76"/>
      <c r="W71" s="73"/>
      <c r="X71" s="76"/>
      <c r="Y71" s="73"/>
      <c r="Z71" s="76"/>
      <c r="AA71" s="73"/>
      <c r="AB71" s="77"/>
      <c r="AC71" s="72"/>
      <c r="AD71" s="77"/>
      <c r="AE71" s="75"/>
      <c r="AF71" s="67">
        <f t="shared" si="3"/>
        <v>0</v>
      </c>
      <c r="AG71" s="68">
        <f t="shared" si="2"/>
        <v>0</v>
      </c>
      <c r="AH71" s="82"/>
      <c r="AI71" s="26"/>
      <c r="AJ71" s="26"/>
    </row>
    <row r="72" spans="1:36" ht="30" customHeight="1" x14ac:dyDescent="0.15">
      <c r="A72" s="87">
        <v>70</v>
      </c>
      <c r="B72" s="84"/>
      <c r="C72" s="40"/>
      <c r="D72" s="40"/>
      <c r="E72" s="40"/>
      <c r="F72" s="89"/>
      <c r="G72" s="26"/>
      <c r="H72" s="41"/>
      <c r="I72" s="89"/>
      <c r="J72" s="93"/>
      <c r="K72" s="93"/>
      <c r="L72" s="93"/>
      <c r="M72" s="93"/>
      <c r="N72" s="93"/>
      <c r="O72" s="93"/>
      <c r="P72" s="43"/>
      <c r="Q72" s="26"/>
      <c r="R72" s="26"/>
      <c r="S72" s="56"/>
      <c r="T72" s="71"/>
      <c r="U72" s="72"/>
      <c r="V72" s="76"/>
      <c r="W72" s="73"/>
      <c r="X72" s="76"/>
      <c r="Y72" s="73"/>
      <c r="Z72" s="76"/>
      <c r="AA72" s="73"/>
      <c r="AB72" s="77"/>
      <c r="AC72" s="72"/>
      <c r="AD72" s="77"/>
      <c r="AE72" s="75"/>
      <c r="AF72" s="67">
        <f t="shared" si="3"/>
        <v>0</v>
      </c>
      <c r="AG72" s="68">
        <f t="shared" si="2"/>
        <v>0</v>
      </c>
      <c r="AH72" s="82"/>
      <c r="AI72" s="26"/>
      <c r="AJ72" s="26"/>
    </row>
    <row r="73" spans="1:36" ht="30" customHeight="1" x14ac:dyDescent="0.15">
      <c r="A73" s="62">
        <v>71</v>
      </c>
      <c r="B73" s="84"/>
      <c r="C73" s="40"/>
      <c r="D73" s="40"/>
      <c r="E73" s="40"/>
      <c r="F73" s="89"/>
      <c r="G73" s="26"/>
      <c r="H73" s="41"/>
      <c r="I73" s="89"/>
      <c r="J73" s="93"/>
      <c r="K73" s="93"/>
      <c r="L73" s="93"/>
      <c r="M73" s="93"/>
      <c r="N73" s="93"/>
      <c r="O73" s="93"/>
      <c r="P73" s="43"/>
      <c r="Q73" s="26"/>
      <c r="R73" s="26"/>
      <c r="S73" s="56"/>
      <c r="T73" s="71"/>
      <c r="U73" s="72"/>
      <c r="V73" s="76"/>
      <c r="W73" s="73"/>
      <c r="X73" s="76"/>
      <c r="Y73" s="73"/>
      <c r="Z73" s="71"/>
      <c r="AA73" s="72"/>
      <c r="AB73" s="77"/>
      <c r="AC73" s="73"/>
      <c r="AD73" s="77"/>
      <c r="AE73" s="75"/>
      <c r="AF73" s="67">
        <f t="shared" si="3"/>
        <v>0</v>
      </c>
      <c r="AG73" s="68">
        <f t="shared" si="2"/>
        <v>0</v>
      </c>
      <c r="AH73" s="82"/>
      <c r="AI73" s="26"/>
      <c r="AJ73" s="26"/>
    </row>
    <row r="74" spans="1:36" ht="30" customHeight="1" x14ac:dyDescent="0.15">
      <c r="A74" s="87">
        <v>72</v>
      </c>
      <c r="B74" s="84"/>
      <c r="C74" s="40"/>
      <c r="D74" s="40"/>
      <c r="E74" s="40"/>
      <c r="F74" s="89"/>
      <c r="G74" s="26"/>
      <c r="H74" s="41"/>
      <c r="I74" s="89"/>
      <c r="J74" s="93"/>
      <c r="K74" s="93"/>
      <c r="L74" s="93"/>
      <c r="M74" s="93"/>
      <c r="N74" s="93"/>
      <c r="O74" s="93"/>
      <c r="P74" s="43"/>
      <c r="Q74" s="26"/>
      <c r="R74" s="26"/>
      <c r="S74" s="56"/>
      <c r="T74" s="71"/>
      <c r="U74" s="72"/>
      <c r="V74" s="76"/>
      <c r="W74" s="73"/>
      <c r="X74" s="76"/>
      <c r="Y74" s="73"/>
      <c r="Z74" s="76"/>
      <c r="AA74" s="73"/>
      <c r="AB74" s="77"/>
      <c r="AC74" s="72"/>
      <c r="AD74" s="77"/>
      <c r="AE74" s="75"/>
      <c r="AF74" s="67">
        <f t="shared" si="3"/>
        <v>0</v>
      </c>
      <c r="AG74" s="68">
        <f t="shared" si="2"/>
        <v>0</v>
      </c>
      <c r="AH74" s="82"/>
      <c r="AI74" s="26"/>
      <c r="AJ74" s="26"/>
    </row>
    <row r="75" spans="1:36" ht="30" customHeight="1" x14ac:dyDescent="0.15">
      <c r="A75" s="62">
        <v>73</v>
      </c>
      <c r="B75" s="84"/>
      <c r="C75" s="40"/>
      <c r="D75" s="40"/>
      <c r="E75" s="40"/>
      <c r="F75" s="89"/>
      <c r="G75" s="26"/>
      <c r="H75" s="41"/>
      <c r="I75" s="89"/>
      <c r="J75" s="93"/>
      <c r="K75" s="93"/>
      <c r="L75" s="93"/>
      <c r="M75" s="93"/>
      <c r="N75" s="93"/>
      <c r="O75" s="93"/>
      <c r="P75" s="43"/>
      <c r="Q75" s="26"/>
      <c r="R75" s="26"/>
      <c r="S75" s="56"/>
      <c r="T75" s="71"/>
      <c r="U75" s="72"/>
      <c r="V75" s="76"/>
      <c r="W75" s="73"/>
      <c r="X75" s="76"/>
      <c r="Y75" s="73"/>
      <c r="Z75" s="76"/>
      <c r="AA75" s="73"/>
      <c r="AB75" s="77"/>
      <c r="AC75" s="72"/>
      <c r="AD75" s="77"/>
      <c r="AE75" s="75"/>
      <c r="AF75" s="67">
        <f t="shared" si="3"/>
        <v>0</v>
      </c>
      <c r="AG75" s="68">
        <f t="shared" si="2"/>
        <v>0</v>
      </c>
      <c r="AH75" s="82"/>
      <c r="AI75" s="26"/>
      <c r="AJ75" s="26"/>
    </row>
    <row r="76" spans="1:36" ht="30" customHeight="1" x14ac:dyDescent="0.15">
      <c r="A76" s="87">
        <v>74</v>
      </c>
      <c r="B76" s="84"/>
      <c r="C76" s="40"/>
      <c r="D76" s="40"/>
      <c r="E76" s="40"/>
      <c r="F76" s="89"/>
      <c r="G76" s="26"/>
      <c r="H76" s="41"/>
      <c r="I76" s="89"/>
      <c r="J76" s="93"/>
      <c r="K76" s="93"/>
      <c r="L76" s="93"/>
      <c r="M76" s="93"/>
      <c r="N76" s="93"/>
      <c r="O76" s="93"/>
      <c r="P76" s="43"/>
      <c r="Q76" s="26"/>
      <c r="R76" s="26"/>
      <c r="S76" s="56"/>
      <c r="T76" s="71"/>
      <c r="U76" s="72"/>
      <c r="V76" s="71"/>
      <c r="W76" s="72"/>
      <c r="X76" s="71"/>
      <c r="Y76" s="73"/>
      <c r="Z76" s="76"/>
      <c r="AA76" s="73"/>
      <c r="AB76" s="77"/>
      <c r="AC76" s="72"/>
      <c r="AD76" s="77"/>
      <c r="AE76" s="75"/>
      <c r="AF76" s="67">
        <f t="shared" ref="AF76:AF131" si="6">SUM(T76+V76+X76+Z76+AB76+AD76)</f>
        <v>0</v>
      </c>
      <c r="AG76" s="68">
        <f t="shared" ref="AG76:AG131" si="7">SUM(U76+W76+Y76+AA76+AC76+AE76)</f>
        <v>0</v>
      </c>
      <c r="AH76" s="82"/>
      <c r="AI76" s="26"/>
      <c r="AJ76" s="26"/>
    </row>
    <row r="77" spans="1:36" ht="30" customHeight="1" x14ac:dyDescent="0.15">
      <c r="A77" s="62">
        <v>75</v>
      </c>
      <c r="B77" s="84"/>
      <c r="C77" s="40"/>
      <c r="D77" s="40"/>
      <c r="E77" s="40"/>
      <c r="F77" s="89"/>
      <c r="G77" s="26"/>
      <c r="H77" s="41"/>
      <c r="I77" s="89"/>
      <c r="J77" s="93"/>
      <c r="K77" s="93"/>
      <c r="L77" s="93"/>
      <c r="M77" s="93"/>
      <c r="N77" s="93"/>
      <c r="O77" s="93"/>
      <c r="P77" s="43"/>
      <c r="Q77" s="26"/>
      <c r="R77" s="26"/>
      <c r="S77" s="56"/>
      <c r="T77" s="71"/>
      <c r="U77" s="72"/>
      <c r="V77" s="76"/>
      <c r="W77" s="73"/>
      <c r="X77" s="76"/>
      <c r="Y77" s="73"/>
      <c r="Z77" s="76"/>
      <c r="AA77" s="73"/>
      <c r="AB77" s="77"/>
      <c r="AC77" s="72"/>
      <c r="AD77" s="77"/>
      <c r="AE77" s="75"/>
      <c r="AF77" s="67">
        <f t="shared" si="6"/>
        <v>0</v>
      </c>
      <c r="AG77" s="68">
        <f t="shared" si="7"/>
        <v>0</v>
      </c>
      <c r="AH77" s="82"/>
      <c r="AI77" s="26"/>
      <c r="AJ77" s="26"/>
    </row>
    <row r="78" spans="1:36" ht="30" customHeight="1" x14ac:dyDescent="0.15">
      <c r="A78" s="87">
        <v>76</v>
      </c>
      <c r="B78" s="84"/>
      <c r="C78" s="40"/>
      <c r="D78" s="40"/>
      <c r="E78" s="40"/>
      <c r="F78" s="89"/>
      <c r="G78" s="26"/>
      <c r="H78" s="41"/>
      <c r="I78" s="89"/>
      <c r="J78" s="93"/>
      <c r="K78" s="93"/>
      <c r="L78" s="93"/>
      <c r="M78" s="93"/>
      <c r="N78" s="93"/>
      <c r="O78" s="93"/>
      <c r="P78" s="43"/>
      <c r="Q78" s="26"/>
      <c r="R78" s="26"/>
      <c r="S78" s="56"/>
      <c r="T78" s="71"/>
      <c r="U78" s="72"/>
      <c r="V78" s="76"/>
      <c r="W78" s="73"/>
      <c r="X78" s="76"/>
      <c r="Y78" s="73"/>
      <c r="Z78" s="76"/>
      <c r="AA78" s="73"/>
      <c r="AB78" s="77"/>
      <c r="AC78" s="72"/>
      <c r="AD78" s="77"/>
      <c r="AE78" s="75"/>
      <c r="AF78" s="67">
        <f t="shared" si="6"/>
        <v>0</v>
      </c>
      <c r="AG78" s="68">
        <f t="shared" si="7"/>
        <v>0</v>
      </c>
      <c r="AH78" s="82"/>
      <c r="AI78" s="26"/>
      <c r="AJ78" s="26"/>
    </row>
    <row r="79" spans="1:36" ht="30" customHeight="1" x14ac:dyDescent="0.15">
      <c r="A79" s="62">
        <v>77</v>
      </c>
      <c r="B79" s="84"/>
      <c r="C79" s="40"/>
      <c r="D79" s="40"/>
      <c r="E79" s="40"/>
      <c r="F79" s="89"/>
      <c r="G79" s="26"/>
      <c r="H79" s="41"/>
      <c r="I79" s="89"/>
      <c r="J79" s="93"/>
      <c r="K79" s="93"/>
      <c r="L79" s="93"/>
      <c r="M79" s="93"/>
      <c r="N79" s="93"/>
      <c r="O79" s="93"/>
      <c r="P79" s="43"/>
      <c r="Q79" s="26"/>
      <c r="R79" s="26"/>
      <c r="S79" s="56"/>
      <c r="T79" s="71"/>
      <c r="U79" s="72"/>
      <c r="V79" s="76"/>
      <c r="W79" s="73"/>
      <c r="X79" s="76"/>
      <c r="Y79" s="73"/>
      <c r="Z79" s="76"/>
      <c r="AA79" s="73"/>
      <c r="AB79" s="77"/>
      <c r="AC79" s="72"/>
      <c r="AD79" s="77"/>
      <c r="AE79" s="75"/>
      <c r="AF79" s="67">
        <f t="shared" si="6"/>
        <v>0</v>
      </c>
      <c r="AG79" s="68">
        <f t="shared" si="7"/>
        <v>0</v>
      </c>
      <c r="AH79" s="82"/>
      <c r="AI79" s="26"/>
      <c r="AJ79" s="26"/>
    </row>
    <row r="80" spans="1:36" ht="30" customHeight="1" x14ac:dyDescent="0.15">
      <c r="A80" s="87">
        <v>78</v>
      </c>
      <c r="B80" s="84"/>
      <c r="C80" s="40"/>
      <c r="D80" s="40"/>
      <c r="E80" s="40"/>
      <c r="F80" s="89"/>
      <c r="G80" s="26"/>
      <c r="H80" s="41"/>
      <c r="I80" s="89"/>
      <c r="J80" s="93"/>
      <c r="K80" s="93"/>
      <c r="L80" s="93"/>
      <c r="M80" s="93"/>
      <c r="N80" s="93"/>
      <c r="O80" s="93"/>
      <c r="P80" s="43"/>
      <c r="Q80" s="26"/>
      <c r="R80" s="26"/>
      <c r="S80" s="56"/>
      <c r="T80" s="71"/>
      <c r="U80" s="72"/>
      <c r="V80" s="76"/>
      <c r="W80" s="73"/>
      <c r="X80" s="76"/>
      <c r="Y80" s="73"/>
      <c r="Z80" s="76"/>
      <c r="AA80" s="73"/>
      <c r="AB80" s="77"/>
      <c r="AC80" s="72"/>
      <c r="AD80" s="77"/>
      <c r="AE80" s="75"/>
      <c r="AF80" s="67">
        <f t="shared" si="6"/>
        <v>0</v>
      </c>
      <c r="AG80" s="68">
        <f t="shared" si="7"/>
        <v>0</v>
      </c>
      <c r="AH80" s="82"/>
      <c r="AI80" s="26"/>
      <c r="AJ80" s="26"/>
    </row>
    <row r="81" spans="1:36" ht="30" customHeight="1" x14ac:dyDescent="0.15">
      <c r="A81" s="62">
        <v>79</v>
      </c>
      <c r="B81" s="84"/>
      <c r="C81" s="40"/>
      <c r="D81" s="40"/>
      <c r="E81" s="40"/>
      <c r="F81" s="89"/>
      <c r="G81" s="26"/>
      <c r="H81" s="41"/>
      <c r="I81" s="89"/>
      <c r="J81" s="93"/>
      <c r="K81" s="93"/>
      <c r="L81" s="93"/>
      <c r="M81" s="93"/>
      <c r="N81" s="93"/>
      <c r="O81" s="93"/>
      <c r="P81" s="43"/>
      <c r="Q81" s="26"/>
      <c r="R81" s="26"/>
      <c r="S81" s="56"/>
      <c r="T81" s="71"/>
      <c r="U81" s="72"/>
      <c r="V81" s="76"/>
      <c r="W81" s="73"/>
      <c r="X81" s="76"/>
      <c r="Y81" s="73"/>
      <c r="Z81" s="76"/>
      <c r="AA81" s="73"/>
      <c r="AB81" s="77"/>
      <c r="AC81" s="72"/>
      <c r="AD81" s="77"/>
      <c r="AE81" s="75"/>
      <c r="AF81" s="67">
        <f t="shared" si="6"/>
        <v>0</v>
      </c>
      <c r="AG81" s="68">
        <f t="shared" si="7"/>
        <v>0</v>
      </c>
      <c r="AH81" s="82"/>
      <c r="AI81" s="26"/>
      <c r="AJ81" s="26"/>
    </row>
    <row r="82" spans="1:36" ht="30" customHeight="1" x14ac:dyDescent="0.15">
      <c r="A82" s="87">
        <v>80</v>
      </c>
      <c r="B82" s="84"/>
      <c r="C82" s="40"/>
      <c r="D82" s="40"/>
      <c r="E82" s="40"/>
      <c r="F82" s="89"/>
      <c r="G82" s="26"/>
      <c r="H82" s="41"/>
      <c r="I82" s="89"/>
      <c r="J82" s="93"/>
      <c r="K82" s="93"/>
      <c r="L82" s="93"/>
      <c r="M82" s="93"/>
      <c r="N82" s="93"/>
      <c r="O82" s="93"/>
      <c r="P82" s="43"/>
      <c r="Q82" s="26"/>
      <c r="R82" s="26"/>
      <c r="S82" s="56"/>
      <c r="T82" s="71"/>
      <c r="U82" s="72"/>
      <c r="V82" s="76"/>
      <c r="W82" s="73"/>
      <c r="X82" s="76"/>
      <c r="Y82" s="73"/>
      <c r="Z82" s="76"/>
      <c r="AA82" s="73"/>
      <c r="AB82" s="77"/>
      <c r="AC82" s="72"/>
      <c r="AD82" s="77"/>
      <c r="AE82" s="75"/>
      <c r="AF82" s="67">
        <f t="shared" si="6"/>
        <v>0</v>
      </c>
      <c r="AG82" s="68">
        <f t="shared" si="7"/>
        <v>0</v>
      </c>
      <c r="AH82" s="82"/>
      <c r="AI82" s="26"/>
      <c r="AJ82" s="26"/>
    </row>
    <row r="83" spans="1:36" ht="30" customHeight="1" x14ac:dyDescent="0.15">
      <c r="A83" s="62">
        <v>81</v>
      </c>
      <c r="B83" s="84"/>
      <c r="C83" s="40"/>
      <c r="D83" s="40"/>
      <c r="E83" s="40"/>
      <c r="F83" s="89"/>
      <c r="G83" s="26"/>
      <c r="H83" s="41"/>
      <c r="I83" s="89"/>
      <c r="J83" s="93"/>
      <c r="K83" s="93"/>
      <c r="L83" s="93"/>
      <c r="M83" s="93"/>
      <c r="N83" s="93"/>
      <c r="O83" s="93"/>
      <c r="P83" s="43"/>
      <c r="Q83" s="26"/>
      <c r="R83" s="26"/>
      <c r="S83" s="56"/>
      <c r="T83" s="71"/>
      <c r="U83" s="72"/>
      <c r="V83" s="76"/>
      <c r="W83" s="73"/>
      <c r="X83" s="76"/>
      <c r="Y83" s="73"/>
      <c r="Z83" s="76"/>
      <c r="AA83" s="73"/>
      <c r="AB83" s="77"/>
      <c r="AC83" s="72"/>
      <c r="AD83" s="77"/>
      <c r="AE83" s="75"/>
      <c r="AF83" s="67">
        <f t="shared" si="6"/>
        <v>0</v>
      </c>
      <c r="AG83" s="68">
        <f t="shared" si="7"/>
        <v>0</v>
      </c>
      <c r="AH83" s="82"/>
      <c r="AI83" s="26"/>
      <c r="AJ83" s="26"/>
    </row>
    <row r="84" spans="1:36" ht="30" customHeight="1" x14ac:dyDescent="0.15">
      <c r="A84" s="87">
        <v>82</v>
      </c>
      <c r="B84" s="84"/>
      <c r="C84" s="40"/>
      <c r="D84" s="40"/>
      <c r="E84" s="40"/>
      <c r="F84" s="89"/>
      <c r="G84" s="26"/>
      <c r="H84" s="41"/>
      <c r="I84" s="89"/>
      <c r="J84" s="93"/>
      <c r="K84" s="93"/>
      <c r="L84" s="93"/>
      <c r="M84" s="93"/>
      <c r="N84" s="93"/>
      <c r="O84" s="93"/>
      <c r="P84" s="43"/>
      <c r="Q84" s="26"/>
      <c r="R84" s="26"/>
      <c r="S84" s="56"/>
      <c r="T84" s="71"/>
      <c r="U84" s="72"/>
      <c r="V84" s="76"/>
      <c r="W84" s="73"/>
      <c r="X84" s="76"/>
      <c r="Y84" s="73"/>
      <c r="Z84" s="76"/>
      <c r="AA84" s="73"/>
      <c r="AB84" s="77"/>
      <c r="AC84" s="72"/>
      <c r="AD84" s="77"/>
      <c r="AE84" s="75"/>
      <c r="AF84" s="67">
        <f t="shared" si="6"/>
        <v>0</v>
      </c>
      <c r="AG84" s="68">
        <f t="shared" si="7"/>
        <v>0</v>
      </c>
      <c r="AH84" s="82"/>
      <c r="AI84" s="26"/>
      <c r="AJ84" s="26"/>
    </row>
    <row r="85" spans="1:36" ht="30" customHeight="1" x14ac:dyDescent="0.15">
      <c r="A85" s="62">
        <v>83</v>
      </c>
      <c r="B85" s="84"/>
      <c r="C85" s="40"/>
      <c r="D85" s="40"/>
      <c r="E85" s="40"/>
      <c r="F85" s="89"/>
      <c r="G85" s="26"/>
      <c r="H85" s="41"/>
      <c r="I85" s="89"/>
      <c r="J85" s="93"/>
      <c r="K85" s="93"/>
      <c r="L85" s="93"/>
      <c r="M85" s="93"/>
      <c r="N85" s="93"/>
      <c r="O85" s="93"/>
      <c r="P85" s="43"/>
      <c r="Q85" s="26"/>
      <c r="R85" s="26"/>
      <c r="S85" s="56"/>
      <c r="T85" s="71"/>
      <c r="U85" s="72"/>
      <c r="V85" s="76"/>
      <c r="W85" s="73"/>
      <c r="X85" s="76"/>
      <c r="Y85" s="73"/>
      <c r="Z85" s="76"/>
      <c r="AA85" s="73"/>
      <c r="AB85" s="77"/>
      <c r="AC85" s="72"/>
      <c r="AD85" s="77"/>
      <c r="AE85" s="75"/>
      <c r="AF85" s="67">
        <f t="shared" si="6"/>
        <v>0</v>
      </c>
      <c r="AG85" s="68">
        <f t="shared" si="7"/>
        <v>0</v>
      </c>
      <c r="AH85" s="82"/>
      <c r="AI85" s="26"/>
      <c r="AJ85" s="26"/>
    </row>
    <row r="86" spans="1:36" ht="30" customHeight="1" x14ac:dyDescent="0.15">
      <c r="A86" s="87">
        <v>84</v>
      </c>
      <c r="B86" s="84"/>
      <c r="C86" s="40"/>
      <c r="D86" s="40"/>
      <c r="E86" s="40"/>
      <c r="F86" s="89"/>
      <c r="G86" s="26"/>
      <c r="H86" s="41"/>
      <c r="I86" s="89"/>
      <c r="J86" s="93"/>
      <c r="K86" s="93"/>
      <c r="L86" s="93"/>
      <c r="M86" s="93"/>
      <c r="N86" s="93"/>
      <c r="O86" s="93"/>
      <c r="P86" s="43"/>
      <c r="Q86" s="26"/>
      <c r="R86" s="26"/>
      <c r="S86" s="56"/>
      <c r="T86" s="71"/>
      <c r="U86" s="72"/>
      <c r="V86" s="76"/>
      <c r="W86" s="73"/>
      <c r="X86" s="76"/>
      <c r="Y86" s="73"/>
      <c r="Z86" s="76"/>
      <c r="AA86" s="73"/>
      <c r="AB86" s="77"/>
      <c r="AC86" s="72"/>
      <c r="AD86" s="77"/>
      <c r="AE86" s="75"/>
      <c r="AF86" s="67">
        <f t="shared" si="6"/>
        <v>0</v>
      </c>
      <c r="AG86" s="68">
        <f t="shared" si="7"/>
        <v>0</v>
      </c>
      <c r="AH86" s="82"/>
      <c r="AI86" s="26"/>
      <c r="AJ86" s="26"/>
    </row>
    <row r="87" spans="1:36" s="34" customFormat="1" ht="30" customHeight="1" x14ac:dyDescent="0.15">
      <c r="A87" s="62">
        <v>85</v>
      </c>
      <c r="B87" s="84"/>
      <c r="C87" s="40"/>
      <c r="D87" s="40"/>
      <c r="E87" s="40"/>
      <c r="F87" s="89"/>
      <c r="G87" s="26"/>
      <c r="H87" s="41"/>
      <c r="I87" s="89"/>
      <c r="J87" s="93"/>
      <c r="K87" s="93"/>
      <c r="L87" s="93"/>
      <c r="M87" s="93"/>
      <c r="N87" s="93"/>
      <c r="O87" s="93"/>
      <c r="P87" s="43"/>
      <c r="Q87" s="26"/>
      <c r="R87" s="26"/>
      <c r="S87" s="56"/>
      <c r="T87" s="71"/>
      <c r="U87" s="72"/>
      <c r="V87" s="76"/>
      <c r="W87" s="73"/>
      <c r="X87" s="76"/>
      <c r="Y87" s="73"/>
      <c r="Z87" s="76"/>
      <c r="AA87" s="73"/>
      <c r="AB87" s="77"/>
      <c r="AC87" s="72"/>
      <c r="AD87" s="77"/>
      <c r="AE87" s="75"/>
      <c r="AF87" s="67">
        <f t="shared" si="6"/>
        <v>0</v>
      </c>
      <c r="AG87" s="68">
        <f t="shared" si="7"/>
        <v>0</v>
      </c>
      <c r="AH87" s="82"/>
      <c r="AI87" s="23"/>
      <c r="AJ87" s="23"/>
    </row>
    <row r="88" spans="1:36" ht="30" customHeight="1" x14ac:dyDescent="0.15">
      <c r="A88" s="87">
        <v>86</v>
      </c>
      <c r="B88" s="84"/>
      <c r="C88" s="40"/>
      <c r="D88" s="40"/>
      <c r="E88" s="40"/>
      <c r="F88" s="89"/>
      <c r="G88" s="26"/>
      <c r="H88" s="41"/>
      <c r="I88" s="89"/>
      <c r="J88" s="93"/>
      <c r="K88" s="93"/>
      <c r="L88" s="93"/>
      <c r="M88" s="93"/>
      <c r="N88" s="93"/>
      <c r="O88" s="93"/>
      <c r="P88" s="43"/>
      <c r="Q88" s="26"/>
      <c r="R88" s="26"/>
      <c r="S88" s="56"/>
      <c r="T88" s="71"/>
      <c r="U88" s="72"/>
      <c r="V88" s="76"/>
      <c r="W88" s="73"/>
      <c r="X88" s="76"/>
      <c r="Y88" s="73"/>
      <c r="Z88" s="76"/>
      <c r="AA88" s="73"/>
      <c r="AB88" s="77"/>
      <c r="AC88" s="72"/>
      <c r="AD88" s="77"/>
      <c r="AE88" s="75"/>
      <c r="AF88" s="67">
        <f t="shared" si="6"/>
        <v>0</v>
      </c>
      <c r="AG88" s="68">
        <f t="shared" si="7"/>
        <v>0</v>
      </c>
      <c r="AH88" s="82"/>
      <c r="AI88" s="26"/>
      <c r="AJ88" s="26"/>
    </row>
    <row r="89" spans="1:36" ht="30" customHeight="1" x14ac:dyDescent="0.15">
      <c r="A89" s="62">
        <v>87</v>
      </c>
      <c r="B89" s="84"/>
      <c r="C89" s="40"/>
      <c r="D89" s="40"/>
      <c r="E89" s="40"/>
      <c r="F89" s="89"/>
      <c r="G89" s="26"/>
      <c r="H89" s="41"/>
      <c r="I89" s="89"/>
      <c r="J89" s="93"/>
      <c r="K89" s="93"/>
      <c r="L89" s="93"/>
      <c r="M89" s="93"/>
      <c r="N89" s="93"/>
      <c r="O89" s="93"/>
      <c r="P89" s="43"/>
      <c r="Q89" s="26"/>
      <c r="R89" s="26"/>
      <c r="S89" s="56"/>
      <c r="T89" s="71"/>
      <c r="U89" s="72"/>
      <c r="V89" s="76"/>
      <c r="W89" s="73"/>
      <c r="X89" s="76"/>
      <c r="Y89" s="73"/>
      <c r="Z89" s="76"/>
      <c r="AA89" s="73"/>
      <c r="AB89" s="77"/>
      <c r="AC89" s="72"/>
      <c r="AD89" s="77"/>
      <c r="AE89" s="75"/>
      <c r="AF89" s="67">
        <f t="shared" si="6"/>
        <v>0</v>
      </c>
      <c r="AG89" s="68">
        <f t="shared" si="7"/>
        <v>0</v>
      </c>
      <c r="AH89" s="82"/>
      <c r="AI89" s="26"/>
      <c r="AJ89" s="26"/>
    </row>
    <row r="90" spans="1:36" ht="30" customHeight="1" x14ac:dyDescent="0.15">
      <c r="A90" s="87">
        <v>88</v>
      </c>
      <c r="B90" s="84"/>
      <c r="C90" s="40"/>
      <c r="D90" s="40"/>
      <c r="E90" s="40"/>
      <c r="F90" s="89"/>
      <c r="G90" s="26"/>
      <c r="H90" s="41"/>
      <c r="I90" s="89"/>
      <c r="J90" s="93"/>
      <c r="K90" s="93"/>
      <c r="L90" s="93"/>
      <c r="M90" s="93"/>
      <c r="N90" s="93"/>
      <c r="O90" s="93"/>
      <c r="P90" s="43"/>
      <c r="Q90" s="26"/>
      <c r="R90" s="26"/>
      <c r="S90" s="56"/>
      <c r="T90" s="71"/>
      <c r="U90" s="72"/>
      <c r="V90" s="76"/>
      <c r="W90" s="73"/>
      <c r="X90" s="76"/>
      <c r="Y90" s="73"/>
      <c r="Z90" s="76"/>
      <c r="AA90" s="73"/>
      <c r="AB90" s="77"/>
      <c r="AC90" s="72"/>
      <c r="AD90" s="77"/>
      <c r="AE90" s="75"/>
      <c r="AF90" s="67">
        <f t="shared" si="6"/>
        <v>0</v>
      </c>
      <c r="AG90" s="68">
        <f t="shared" si="7"/>
        <v>0</v>
      </c>
      <c r="AH90" s="82"/>
      <c r="AI90" s="26"/>
      <c r="AJ90" s="26"/>
    </row>
    <row r="91" spans="1:36" ht="30" customHeight="1" x14ac:dyDescent="0.15">
      <c r="A91" s="62">
        <v>89</v>
      </c>
      <c r="B91" s="84"/>
      <c r="C91" s="40"/>
      <c r="D91" s="40"/>
      <c r="E91" s="40"/>
      <c r="F91" s="89"/>
      <c r="G91" s="26"/>
      <c r="H91" s="41"/>
      <c r="I91" s="89"/>
      <c r="J91" s="93"/>
      <c r="K91" s="93"/>
      <c r="L91" s="93"/>
      <c r="M91" s="93"/>
      <c r="N91" s="93"/>
      <c r="O91" s="93"/>
      <c r="P91" s="43"/>
      <c r="Q91" s="26"/>
      <c r="R91" s="26"/>
      <c r="S91" s="56"/>
      <c r="T91" s="71"/>
      <c r="U91" s="72"/>
      <c r="V91" s="76"/>
      <c r="W91" s="73"/>
      <c r="X91" s="76"/>
      <c r="Y91" s="73"/>
      <c r="Z91" s="76"/>
      <c r="AA91" s="73"/>
      <c r="AB91" s="77"/>
      <c r="AC91" s="72"/>
      <c r="AD91" s="77"/>
      <c r="AE91" s="75"/>
      <c r="AF91" s="67">
        <f t="shared" si="6"/>
        <v>0</v>
      </c>
      <c r="AG91" s="68">
        <f t="shared" si="7"/>
        <v>0</v>
      </c>
      <c r="AH91" s="82"/>
      <c r="AI91" s="26"/>
      <c r="AJ91" s="26"/>
    </row>
    <row r="92" spans="1:36" ht="30" customHeight="1" x14ac:dyDescent="0.15">
      <c r="A92" s="87">
        <v>90</v>
      </c>
      <c r="B92" s="84"/>
      <c r="C92" s="40"/>
      <c r="D92" s="40"/>
      <c r="E92" s="40"/>
      <c r="F92" s="89"/>
      <c r="G92" s="26"/>
      <c r="H92" s="41"/>
      <c r="I92" s="89"/>
      <c r="J92" s="93"/>
      <c r="K92" s="93"/>
      <c r="L92" s="93"/>
      <c r="M92" s="93"/>
      <c r="N92" s="93"/>
      <c r="O92" s="93"/>
      <c r="P92" s="43"/>
      <c r="Q92" s="26"/>
      <c r="R92" s="26"/>
      <c r="S92" s="56"/>
      <c r="T92" s="71"/>
      <c r="U92" s="72"/>
      <c r="V92" s="76"/>
      <c r="W92" s="73"/>
      <c r="X92" s="76"/>
      <c r="Y92" s="73"/>
      <c r="Z92" s="76"/>
      <c r="AA92" s="73"/>
      <c r="AB92" s="77"/>
      <c r="AC92" s="72"/>
      <c r="AD92" s="77"/>
      <c r="AE92" s="75"/>
      <c r="AF92" s="67">
        <f t="shared" si="6"/>
        <v>0</v>
      </c>
      <c r="AG92" s="68">
        <f t="shared" si="7"/>
        <v>0</v>
      </c>
      <c r="AH92" s="82"/>
      <c r="AI92" s="26"/>
      <c r="AJ92" s="26"/>
    </row>
    <row r="93" spans="1:36" ht="30" customHeight="1" x14ac:dyDescent="0.15">
      <c r="A93" s="62">
        <v>91</v>
      </c>
      <c r="B93" s="84"/>
      <c r="C93" s="40"/>
      <c r="D93" s="40"/>
      <c r="E93" s="40"/>
      <c r="F93" s="89"/>
      <c r="G93" s="26"/>
      <c r="H93" s="41"/>
      <c r="I93" s="89"/>
      <c r="J93" s="93"/>
      <c r="K93" s="93"/>
      <c r="L93" s="93"/>
      <c r="M93" s="93"/>
      <c r="N93" s="93"/>
      <c r="O93" s="93"/>
      <c r="P93" s="43"/>
      <c r="Q93" s="26"/>
      <c r="R93" s="26"/>
      <c r="S93" s="56"/>
      <c r="T93" s="71"/>
      <c r="U93" s="72"/>
      <c r="V93" s="76"/>
      <c r="W93" s="73"/>
      <c r="X93" s="76"/>
      <c r="Y93" s="73"/>
      <c r="Z93" s="76"/>
      <c r="AA93" s="73"/>
      <c r="AB93" s="77"/>
      <c r="AC93" s="72"/>
      <c r="AD93" s="77"/>
      <c r="AE93" s="75"/>
      <c r="AF93" s="67">
        <f t="shared" si="6"/>
        <v>0</v>
      </c>
      <c r="AG93" s="68">
        <f t="shared" si="7"/>
        <v>0</v>
      </c>
      <c r="AH93" s="82"/>
      <c r="AI93" s="26"/>
      <c r="AJ93" s="26"/>
    </row>
    <row r="94" spans="1:36" ht="30" customHeight="1" x14ac:dyDescent="0.15">
      <c r="A94" s="87">
        <v>92</v>
      </c>
      <c r="B94" s="84"/>
      <c r="C94" s="40"/>
      <c r="D94" s="40"/>
      <c r="E94" s="40"/>
      <c r="F94" s="89"/>
      <c r="G94" s="26"/>
      <c r="H94" s="41"/>
      <c r="I94" s="89"/>
      <c r="J94" s="93"/>
      <c r="K94" s="93"/>
      <c r="L94" s="93"/>
      <c r="M94" s="93"/>
      <c r="N94" s="93"/>
      <c r="O94" s="93"/>
      <c r="P94" s="43"/>
      <c r="Q94" s="26"/>
      <c r="R94" s="26"/>
      <c r="S94" s="56"/>
      <c r="T94" s="71"/>
      <c r="U94" s="72"/>
      <c r="V94" s="76"/>
      <c r="W94" s="73"/>
      <c r="X94" s="76"/>
      <c r="Y94" s="73"/>
      <c r="Z94" s="76"/>
      <c r="AA94" s="73"/>
      <c r="AB94" s="77"/>
      <c r="AC94" s="73"/>
      <c r="AD94" s="77"/>
      <c r="AE94" s="75"/>
      <c r="AF94" s="67">
        <f t="shared" si="6"/>
        <v>0</v>
      </c>
      <c r="AG94" s="68">
        <f t="shared" si="7"/>
        <v>0</v>
      </c>
      <c r="AH94" s="82"/>
      <c r="AI94" s="26"/>
      <c r="AJ94" s="26"/>
    </row>
    <row r="95" spans="1:36" ht="30" customHeight="1" x14ac:dyDescent="0.15">
      <c r="A95" s="62">
        <v>93</v>
      </c>
      <c r="B95" s="84"/>
      <c r="C95" s="40"/>
      <c r="D95" s="40"/>
      <c r="E95" s="40"/>
      <c r="F95" s="89"/>
      <c r="G95" s="26"/>
      <c r="H95" s="41"/>
      <c r="I95" s="89"/>
      <c r="J95" s="93"/>
      <c r="K95" s="93"/>
      <c r="L95" s="93"/>
      <c r="M95" s="93"/>
      <c r="N95" s="93"/>
      <c r="O95" s="93"/>
      <c r="P95" s="43"/>
      <c r="Q95" s="26"/>
      <c r="R95" s="26"/>
      <c r="S95" s="56"/>
      <c r="T95" s="71"/>
      <c r="U95" s="72"/>
      <c r="V95" s="76"/>
      <c r="W95" s="73"/>
      <c r="X95" s="76"/>
      <c r="Y95" s="73"/>
      <c r="Z95" s="76"/>
      <c r="AA95" s="73"/>
      <c r="AB95" s="77"/>
      <c r="AC95" s="72"/>
      <c r="AD95" s="77"/>
      <c r="AE95" s="75"/>
      <c r="AF95" s="67">
        <f t="shared" si="6"/>
        <v>0</v>
      </c>
      <c r="AG95" s="68">
        <f t="shared" si="7"/>
        <v>0</v>
      </c>
      <c r="AH95" s="82"/>
      <c r="AI95" s="26"/>
      <c r="AJ95" s="26"/>
    </row>
    <row r="96" spans="1:36" ht="30" customHeight="1" x14ac:dyDescent="0.15">
      <c r="A96" s="87">
        <v>94</v>
      </c>
      <c r="B96" s="84"/>
      <c r="C96" s="40"/>
      <c r="D96" s="40"/>
      <c r="E96" s="40"/>
      <c r="F96" s="89"/>
      <c r="G96" s="26"/>
      <c r="H96" s="41"/>
      <c r="I96" s="89"/>
      <c r="J96" s="93"/>
      <c r="K96" s="93"/>
      <c r="L96" s="93"/>
      <c r="M96" s="93"/>
      <c r="N96" s="93"/>
      <c r="O96" s="93"/>
      <c r="P96" s="43"/>
      <c r="Q96" s="26"/>
      <c r="R96" s="26"/>
      <c r="S96" s="56"/>
      <c r="T96" s="71"/>
      <c r="U96" s="72"/>
      <c r="V96" s="76"/>
      <c r="W96" s="73"/>
      <c r="X96" s="76"/>
      <c r="Y96" s="73"/>
      <c r="Z96" s="76"/>
      <c r="AA96" s="73"/>
      <c r="AB96" s="77"/>
      <c r="AC96" s="72"/>
      <c r="AD96" s="77"/>
      <c r="AE96" s="75"/>
      <c r="AF96" s="67">
        <f t="shared" si="6"/>
        <v>0</v>
      </c>
      <c r="AG96" s="68">
        <f t="shared" si="7"/>
        <v>0</v>
      </c>
      <c r="AH96" s="82"/>
      <c r="AI96" s="26"/>
      <c r="AJ96" s="26"/>
    </row>
    <row r="97" spans="1:36" ht="30" customHeight="1" x14ac:dyDescent="0.15">
      <c r="A97" s="62">
        <v>95</v>
      </c>
      <c r="B97" s="84"/>
      <c r="C97" s="40"/>
      <c r="D97" s="40"/>
      <c r="E97" s="40"/>
      <c r="F97" s="89"/>
      <c r="G97" s="26"/>
      <c r="H97" s="41"/>
      <c r="I97" s="89"/>
      <c r="J97" s="93"/>
      <c r="K97" s="93"/>
      <c r="L97" s="93"/>
      <c r="M97" s="93"/>
      <c r="N97" s="93"/>
      <c r="O97" s="93"/>
      <c r="P97" s="43"/>
      <c r="Q97" s="26"/>
      <c r="R97" s="26"/>
      <c r="S97" s="56"/>
      <c r="T97" s="71"/>
      <c r="U97" s="72"/>
      <c r="V97" s="76"/>
      <c r="W97" s="73"/>
      <c r="X97" s="76"/>
      <c r="Y97" s="73"/>
      <c r="Z97" s="76"/>
      <c r="AA97" s="73"/>
      <c r="AB97" s="77"/>
      <c r="AC97" s="72"/>
      <c r="AD97" s="77"/>
      <c r="AE97" s="75"/>
      <c r="AF97" s="67">
        <f t="shared" si="6"/>
        <v>0</v>
      </c>
      <c r="AG97" s="68">
        <f t="shared" si="7"/>
        <v>0</v>
      </c>
      <c r="AH97" s="82"/>
      <c r="AI97" s="26"/>
      <c r="AJ97" s="26"/>
    </row>
    <row r="98" spans="1:36" ht="30" customHeight="1" x14ac:dyDescent="0.15">
      <c r="A98" s="87">
        <v>96</v>
      </c>
      <c r="B98" s="84"/>
      <c r="C98" s="40"/>
      <c r="D98" s="40"/>
      <c r="E98" s="40"/>
      <c r="F98" s="89"/>
      <c r="G98" s="26"/>
      <c r="H98" s="41"/>
      <c r="I98" s="89"/>
      <c r="J98" s="93"/>
      <c r="K98" s="93"/>
      <c r="L98" s="93"/>
      <c r="M98" s="93"/>
      <c r="N98" s="93"/>
      <c r="O98" s="93"/>
      <c r="P98" s="43"/>
      <c r="Q98" s="26"/>
      <c r="R98" s="26"/>
      <c r="S98" s="56"/>
      <c r="T98" s="71"/>
      <c r="U98" s="72"/>
      <c r="V98" s="76"/>
      <c r="W98" s="73"/>
      <c r="X98" s="76"/>
      <c r="Y98" s="73"/>
      <c r="Z98" s="76"/>
      <c r="AA98" s="73"/>
      <c r="AB98" s="77"/>
      <c r="AC98" s="72"/>
      <c r="AD98" s="77"/>
      <c r="AE98" s="75"/>
      <c r="AF98" s="67">
        <f t="shared" si="6"/>
        <v>0</v>
      </c>
      <c r="AG98" s="68">
        <f t="shared" si="7"/>
        <v>0</v>
      </c>
      <c r="AH98" s="82"/>
      <c r="AI98" s="26"/>
      <c r="AJ98" s="26"/>
    </row>
    <row r="99" spans="1:36" ht="30" customHeight="1" x14ac:dyDescent="0.15">
      <c r="A99" s="62">
        <v>97</v>
      </c>
      <c r="B99" s="84"/>
      <c r="C99" s="40"/>
      <c r="D99" s="40"/>
      <c r="E99" s="40"/>
      <c r="F99" s="89"/>
      <c r="G99" s="26"/>
      <c r="H99" s="41"/>
      <c r="I99" s="89"/>
      <c r="J99" s="93"/>
      <c r="K99" s="93"/>
      <c r="L99" s="93"/>
      <c r="M99" s="93"/>
      <c r="N99" s="93"/>
      <c r="O99" s="93"/>
      <c r="P99" s="43"/>
      <c r="Q99" s="26"/>
      <c r="R99" s="26"/>
      <c r="S99" s="56"/>
      <c r="T99" s="71"/>
      <c r="U99" s="72"/>
      <c r="V99" s="76"/>
      <c r="W99" s="73"/>
      <c r="X99" s="76"/>
      <c r="Y99" s="73"/>
      <c r="Z99" s="76"/>
      <c r="AA99" s="73"/>
      <c r="AB99" s="77"/>
      <c r="AC99" s="72"/>
      <c r="AD99" s="77"/>
      <c r="AE99" s="75"/>
      <c r="AF99" s="67">
        <f t="shared" si="6"/>
        <v>0</v>
      </c>
      <c r="AG99" s="68">
        <f t="shared" si="7"/>
        <v>0</v>
      </c>
      <c r="AH99" s="82"/>
      <c r="AI99" s="26"/>
      <c r="AJ99" s="26"/>
    </row>
    <row r="100" spans="1:36" ht="30" customHeight="1" x14ac:dyDescent="0.15">
      <c r="A100" s="87">
        <v>98</v>
      </c>
      <c r="B100" s="84"/>
      <c r="C100" s="40"/>
      <c r="D100" s="40"/>
      <c r="E100" s="40"/>
      <c r="F100" s="89"/>
      <c r="G100" s="26"/>
      <c r="H100" s="41"/>
      <c r="I100" s="89"/>
      <c r="J100" s="93"/>
      <c r="K100" s="93"/>
      <c r="L100" s="93"/>
      <c r="M100" s="93"/>
      <c r="N100" s="93"/>
      <c r="O100" s="93"/>
      <c r="P100" s="43"/>
      <c r="Q100" s="26"/>
      <c r="R100" s="26"/>
      <c r="S100" s="56"/>
      <c r="T100" s="71"/>
      <c r="U100" s="72"/>
      <c r="V100" s="76"/>
      <c r="W100" s="73"/>
      <c r="X100" s="76"/>
      <c r="Y100" s="73"/>
      <c r="Z100" s="76"/>
      <c r="AA100" s="73"/>
      <c r="AB100" s="77"/>
      <c r="AC100" s="72"/>
      <c r="AD100" s="77"/>
      <c r="AE100" s="75"/>
      <c r="AF100" s="67">
        <f t="shared" si="6"/>
        <v>0</v>
      </c>
      <c r="AG100" s="68">
        <f t="shared" si="7"/>
        <v>0</v>
      </c>
      <c r="AH100" s="82"/>
      <c r="AI100" s="26"/>
      <c r="AJ100" s="26"/>
    </row>
    <row r="101" spans="1:36" ht="30" customHeight="1" x14ac:dyDescent="0.15">
      <c r="A101" s="62">
        <v>99</v>
      </c>
      <c r="B101" s="84"/>
      <c r="C101" s="40"/>
      <c r="D101" s="40"/>
      <c r="E101" s="40"/>
      <c r="F101" s="89"/>
      <c r="G101" s="26"/>
      <c r="H101" s="41"/>
      <c r="I101" s="89"/>
      <c r="J101" s="93"/>
      <c r="K101" s="93"/>
      <c r="L101" s="93"/>
      <c r="M101" s="93"/>
      <c r="N101" s="93"/>
      <c r="O101" s="93"/>
      <c r="P101" s="43"/>
      <c r="Q101" s="26"/>
      <c r="R101" s="26"/>
      <c r="S101" s="56"/>
      <c r="T101" s="71"/>
      <c r="U101" s="72"/>
      <c r="V101" s="76"/>
      <c r="W101" s="73"/>
      <c r="X101" s="76"/>
      <c r="Y101" s="73"/>
      <c r="Z101" s="76"/>
      <c r="AA101" s="73"/>
      <c r="AB101" s="77"/>
      <c r="AC101" s="72"/>
      <c r="AD101" s="77"/>
      <c r="AE101" s="75"/>
      <c r="AF101" s="67">
        <f t="shared" si="6"/>
        <v>0</v>
      </c>
      <c r="AG101" s="68">
        <f t="shared" si="7"/>
        <v>0</v>
      </c>
      <c r="AH101" s="82"/>
      <c r="AI101" s="26"/>
      <c r="AJ101" s="26"/>
    </row>
    <row r="102" spans="1:36" ht="30" customHeight="1" x14ac:dyDescent="0.15">
      <c r="A102" s="87">
        <v>100</v>
      </c>
      <c r="B102" s="84"/>
      <c r="C102" s="40"/>
      <c r="D102" s="40"/>
      <c r="E102" s="40"/>
      <c r="F102" s="89"/>
      <c r="G102" s="26"/>
      <c r="H102" s="41"/>
      <c r="I102" s="89"/>
      <c r="J102" s="93"/>
      <c r="K102" s="93"/>
      <c r="L102" s="93"/>
      <c r="M102" s="93"/>
      <c r="N102" s="93"/>
      <c r="O102" s="93"/>
      <c r="P102" s="43"/>
      <c r="Q102" s="26"/>
      <c r="R102" s="26"/>
      <c r="S102" s="56"/>
      <c r="T102" s="71"/>
      <c r="U102" s="72"/>
      <c r="V102" s="76"/>
      <c r="W102" s="73"/>
      <c r="X102" s="76"/>
      <c r="Y102" s="73"/>
      <c r="Z102" s="76"/>
      <c r="AA102" s="73"/>
      <c r="AB102" s="77"/>
      <c r="AC102" s="72"/>
      <c r="AD102" s="77"/>
      <c r="AE102" s="75"/>
      <c r="AF102" s="67">
        <f t="shared" si="6"/>
        <v>0</v>
      </c>
      <c r="AG102" s="68">
        <f t="shared" si="7"/>
        <v>0</v>
      </c>
      <c r="AH102" s="82"/>
      <c r="AI102" s="26"/>
      <c r="AJ102" s="26"/>
    </row>
    <row r="103" spans="1:36" ht="30" customHeight="1" x14ac:dyDescent="0.15">
      <c r="A103" s="62">
        <v>101</v>
      </c>
      <c r="B103" s="84"/>
      <c r="C103" s="40"/>
      <c r="D103" s="40"/>
      <c r="E103" s="40"/>
      <c r="F103" s="89"/>
      <c r="G103" s="26"/>
      <c r="H103" s="41"/>
      <c r="I103" s="89"/>
      <c r="J103" s="93"/>
      <c r="K103" s="93"/>
      <c r="L103" s="93"/>
      <c r="M103" s="93"/>
      <c r="N103" s="93"/>
      <c r="O103" s="93"/>
      <c r="P103" s="43"/>
      <c r="Q103" s="26"/>
      <c r="R103" s="26"/>
      <c r="S103" s="56"/>
      <c r="T103" s="71"/>
      <c r="U103" s="72"/>
      <c r="V103" s="76"/>
      <c r="W103" s="73"/>
      <c r="X103" s="76"/>
      <c r="Y103" s="73"/>
      <c r="Z103" s="76"/>
      <c r="AA103" s="73"/>
      <c r="AB103" s="77"/>
      <c r="AC103" s="72"/>
      <c r="AD103" s="77"/>
      <c r="AE103" s="75"/>
      <c r="AF103" s="67">
        <f t="shared" si="6"/>
        <v>0</v>
      </c>
      <c r="AG103" s="68">
        <f t="shared" si="7"/>
        <v>0</v>
      </c>
      <c r="AH103" s="82"/>
      <c r="AI103" s="26"/>
      <c r="AJ103" s="26"/>
    </row>
    <row r="104" spans="1:36" ht="30" customHeight="1" x14ac:dyDescent="0.15">
      <c r="A104" s="87">
        <v>102</v>
      </c>
      <c r="B104" s="84"/>
      <c r="C104" s="40"/>
      <c r="D104" s="40"/>
      <c r="E104" s="40"/>
      <c r="F104" s="89"/>
      <c r="G104" s="26"/>
      <c r="H104" s="41"/>
      <c r="I104" s="89"/>
      <c r="J104" s="93"/>
      <c r="K104" s="93"/>
      <c r="L104" s="93"/>
      <c r="M104" s="93"/>
      <c r="N104" s="93"/>
      <c r="O104" s="93"/>
      <c r="P104" s="43"/>
      <c r="Q104" s="26"/>
      <c r="R104" s="26"/>
      <c r="S104" s="56"/>
      <c r="T104" s="71"/>
      <c r="U104" s="72"/>
      <c r="V104" s="76"/>
      <c r="W104" s="73"/>
      <c r="X104" s="76"/>
      <c r="Y104" s="73"/>
      <c r="Z104" s="76"/>
      <c r="AA104" s="73"/>
      <c r="AB104" s="77"/>
      <c r="AC104" s="72"/>
      <c r="AD104" s="77"/>
      <c r="AE104" s="75"/>
      <c r="AF104" s="67">
        <f t="shared" si="6"/>
        <v>0</v>
      </c>
      <c r="AG104" s="68">
        <f t="shared" si="7"/>
        <v>0</v>
      </c>
      <c r="AH104" s="82"/>
      <c r="AI104" s="26"/>
      <c r="AJ104" s="26"/>
    </row>
    <row r="105" spans="1:36" ht="30" customHeight="1" x14ac:dyDescent="0.15">
      <c r="A105" s="62">
        <v>103</v>
      </c>
      <c r="B105" s="84"/>
      <c r="C105" s="40"/>
      <c r="D105" s="40"/>
      <c r="E105" s="40"/>
      <c r="F105" s="89"/>
      <c r="G105" s="26"/>
      <c r="H105" s="41"/>
      <c r="I105" s="89"/>
      <c r="J105" s="93"/>
      <c r="K105" s="93"/>
      <c r="L105" s="93"/>
      <c r="M105" s="93"/>
      <c r="N105" s="93"/>
      <c r="O105" s="93"/>
      <c r="P105" s="43"/>
      <c r="Q105" s="26"/>
      <c r="R105" s="26"/>
      <c r="S105" s="56"/>
      <c r="T105" s="71"/>
      <c r="U105" s="72"/>
      <c r="V105" s="76"/>
      <c r="W105" s="73"/>
      <c r="X105" s="76"/>
      <c r="Y105" s="73"/>
      <c r="Z105" s="76"/>
      <c r="AA105" s="73"/>
      <c r="AB105" s="77"/>
      <c r="AC105" s="72"/>
      <c r="AD105" s="77"/>
      <c r="AE105" s="75"/>
      <c r="AF105" s="67">
        <f t="shared" si="6"/>
        <v>0</v>
      </c>
      <c r="AG105" s="68">
        <f t="shared" si="7"/>
        <v>0</v>
      </c>
      <c r="AH105" s="82"/>
      <c r="AI105" s="26"/>
      <c r="AJ105" s="26"/>
    </row>
    <row r="106" spans="1:36" ht="30" customHeight="1" x14ac:dyDescent="0.15">
      <c r="A106" s="87">
        <v>104</v>
      </c>
      <c r="B106" s="84"/>
      <c r="C106" s="40"/>
      <c r="D106" s="40"/>
      <c r="E106" s="40"/>
      <c r="F106" s="89"/>
      <c r="G106" s="26"/>
      <c r="H106" s="41"/>
      <c r="I106" s="89"/>
      <c r="J106" s="93"/>
      <c r="K106" s="93"/>
      <c r="L106" s="93"/>
      <c r="M106" s="93"/>
      <c r="N106" s="93"/>
      <c r="O106" s="93"/>
      <c r="P106" s="43"/>
      <c r="Q106" s="26"/>
      <c r="R106" s="26"/>
      <c r="S106" s="56"/>
      <c r="T106" s="71"/>
      <c r="U106" s="72"/>
      <c r="V106" s="76"/>
      <c r="W106" s="73"/>
      <c r="X106" s="76"/>
      <c r="Y106" s="73"/>
      <c r="Z106" s="76"/>
      <c r="AA106" s="73"/>
      <c r="AB106" s="77"/>
      <c r="AC106" s="72"/>
      <c r="AD106" s="77"/>
      <c r="AE106" s="75"/>
      <c r="AF106" s="67">
        <f t="shared" si="6"/>
        <v>0</v>
      </c>
      <c r="AG106" s="68">
        <f t="shared" si="7"/>
        <v>0</v>
      </c>
      <c r="AH106" s="82"/>
      <c r="AI106" s="26"/>
      <c r="AJ106" s="26"/>
    </row>
    <row r="107" spans="1:36" ht="30" customHeight="1" x14ac:dyDescent="0.15">
      <c r="A107" s="62">
        <v>105</v>
      </c>
      <c r="B107" s="84"/>
      <c r="C107" s="40"/>
      <c r="D107" s="40"/>
      <c r="E107" s="40"/>
      <c r="F107" s="89"/>
      <c r="G107" s="26"/>
      <c r="H107" s="41"/>
      <c r="I107" s="89"/>
      <c r="J107" s="93"/>
      <c r="K107" s="93"/>
      <c r="L107" s="93"/>
      <c r="M107" s="93"/>
      <c r="N107" s="93"/>
      <c r="O107" s="93"/>
      <c r="P107" s="43"/>
      <c r="Q107" s="26"/>
      <c r="R107" s="26"/>
      <c r="S107" s="56"/>
      <c r="T107" s="71"/>
      <c r="U107" s="72"/>
      <c r="V107" s="76"/>
      <c r="W107" s="73"/>
      <c r="X107" s="76"/>
      <c r="Y107" s="73"/>
      <c r="Z107" s="76"/>
      <c r="AA107" s="73"/>
      <c r="AB107" s="77"/>
      <c r="AC107" s="72"/>
      <c r="AD107" s="77"/>
      <c r="AE107" s="75"/>
      <c r="AF107" s="67">
        <f t="shared" si="6"/>
        <v>0</v>
      </c>
      <c r="AG107" s="68">
        <f t="shared" si="7"/>
        <v>0</v>
      </c>
      <c r="AH107" s="82"/>
      <c r="AI107" s="26"/>
      <c r="AJ107" s="26"/>
    </row>
    <row r="108" spans="1:36" ht="30" customHeight="1" x14ac:dyDescent="0.15">
      <c r="A108" s="87">
        <v>106</v>
      </c>
      <c r="B108" s="84"/>
      <c r="C108" s="40"/>
      <c r="D108" s="40"/>
      <c r="E108" s="40"/>
      <c r="F108" s="89"/>
      <c r="G108" s="26"/>
      <c r="H108" s="41"/>
      <c r="I108" s="89"/>
      <c r="J108" s="93"/>
      <c r="K108" s="93"/>
      <c r="L108" s="93"/>
      <c r="M108" s="93"/>
      <c r="N108" s="93"/>
      <c r="O108" s="93"/>
      <c r="P108" s="43"/>
      <c r="Q108" s="26"/>
      <c r="R108" s="26"/>
      <c r="S108" s="56"/>
      <c r="T108" s="71"/>
      <c r="U108" s="72"/>
      <c r="V108" s="76"/>
      <c r="W108" s="73"/>
      <c r="X108" s="76"/>
      <c r="Y108" s="73"/>
      <c r="Z108" s="76"/>
      <c r="AA108" s="73"/>
      <c r="AB108" s="77"/>
      <c r="AC108" s="72"/>
      <c r="AD108" s="77"/>
      <c r="AE108" s="75"/>
      <c r="AF108" s="67">
        <f t="shared" si="6"/>
        <v>0</v>
      </c>
      <c r="AG108" s="68">
        <f t="shared" si="7"/>
        <v>0</v>
      </c>
      <c r="AH108" s="82"/>
      <c r="AI108" s="26"/>
      <c r="AJ108" s="26"/>
    </row>
    <row r="109" spans="1:36" ht="30" customHeight="1" x14ac:dyDescent="0.15">
      <c r="A109" s="62">
        <v>107</v>
      </c>
      <c r="B109" s="84"/>
      <c r="C109" s="40"/>
      <c r="D109" s="40"/>
      <c r="E109" s="40"/>
      <c r="F109" s="89"/>
      <c r="G109" s="26"/>
      <c r="H109" s="41"/>
      <c r="I109" s="89"/>
      <c r="J109" s="93"/>
      <c r="K109" s="93"/>
      <c r="L109" s="93"/>
      <c r="M109" s="93"/>
      <c r="N109" s="93"/>
      <c r="O109" s="93"/>
      <c r="P109" s="43"/>
      <c r="Q109" s="26"/>
      <c r="R109" s="26"/>
      <c r="S109" s="56"/>
      <c r="T109" s="71"/>
      <c r="U109" s="72"/>
      <c r="V109" s="76"/>
      <c r="W109" s="73"/>
      <c r="X109" s="76"/>
      <c r="Y109" s="73"/>
      <c r="Z109" s="76"/>
      <c r="AA109" s="73"/>
      <c r="AB109" s="77"/>
      <c r="AC109" s="72"/>
      <c r="AD109" s="77"/>
      <c r="AE109" s="75"/>
      <c r="AF109" s="67">
        <f t="shared" si="6"/>
        <v>0</v>
      </c>
      <c r="AG109" s="68">
        <f t="shared" si="7"/>
        <v>0</v>
      </c>
      <c r="AH109" s="82"/>
      <c r="AI109" s="26"/>
      <c r="AJ109" s="26"/>
    </row>
    <row r="110" spans="1:36" ht="30" customHeight="1" x14ac:dyDescent="0.15">
      <c r="A110" s="87">
        <v>108</v>
      </c>
      <c r="B110" s="84"/>
      <c r="C110" s="40"/>
      <c r="D110" s="40"/>
      <c r="E110" s="40"/>
      <c r="F110" s="90"/>
      <c r="G110" s="26"/>
      <c r="H110" s="37"/>
      <c r="I110" s="90"/>
      <c r="J110" s="93"/>
      <c r="K110" s="93"/>
      <c r="L110" s="93"/>
      <c r="M110" s="93"/>
      <c r="N110" s="93"/>
      <c r="O110" s="93"/>
      <c r="P110" s="43"/>
      <c r="Q110" s="26"/>
      <c r="R110" s="26"/>
      <c r="S110" s="56"/>
      <c r="T110" s="71"/>
      <c r="U110" s="72"/>
      <c r="V110" s="76"/>
      <c r="W110" s="73"/>
      <c r="X110" s="76"/>
      <c r="Y110" s="73"/>
      <c r="Z110" s="76"/>
      <c r="AA110" s="73"/>
      <c r="AB110" s="77"/>
      <c r="AC110" s="72"/>
      <c r="AD110" s="77"/>
      <c r="AE110" s="75"/>
      <c r="AF110" s="67">
        <f t="shared" si="6"/>
        <v>0</v>
      </c>
      <c r="AG110" s="68">
        <f t="shared" si="7"/>
        <v>0</v>
      </c>
      <c r="AH110" s="82"/>
      <c r="AI110" s="26"/>
      <c r="AJ110" s="26"/>
    </row>
    <row r="111" spans="1:36" ht="30" customHeight="1" x14ac:dyDescent="0.15">
      <c r="A111" s="62">
        <v>109</v>
      </c>
      <c r="B111" s="84"/>
      <c r="C111" s="40"/>
      <c r="D111" s="40"/>
      <c r="E111" s="40"/>
      <c r="F111" s="90"/>
      <c r="G111" s="26"/>
      <c r="H111" s="37"/>
      <c r="I111" s="90"/>
      <c r="J111" s="93"/>
      <c r="K111" s="93"/>
      <c r="L111" s="93"/>
      <c r="M111" s="93"/>
      <c r="N111" s="93"/>
      <c r="O111" s="93"/>
      <c r="P111" s="43"/>
      <c r="Q111" s="26"/>
      <c r="R111" s="26"/>
      <c r="S111" s="56"/>
      <c r="T111" s="71"/>
      <c r="U111" s="72"/>
      <c r="V111" s="76"/>
      <c r="W111" s="73"/>
      <c r="X111" s="76"/>
      <c r="Y111" s="73"/>
      <c r="Z111" s="76"/>
      <c r="AA111" s="73"/>
      <c r="AB111" s="77"/>
      <c r="AC111" s="72"/>
      <c r="AD111" s="77"/>
      <c r="AE111" s="75"/>
      <c r="AF111" s="67">
        <f t="shared" si="6"/>
        <v>0</v>
      </c>
      <c r="AG111" s="68">
        <f t="shared" si="7"/>
        <v>0</v>
      </c>
      <c r="AH111" s="82"/>
      <c r="AI111" s="26"/>
      <c r="AJ111" s="26"/>
    </row>
    <row r="112" spans="1:36" ht="30" customHeight="1" x14ac:dyDescent="0.15">
      <c r="A112" s="87">
        <v>110</v>
      </c>
      <c r="B112" s="84"/>
      <c r="C112" s="40"/>
      <c r="D112" s="40"/>
      <c r="E112" s="40"/>
      <c r="F112" s="91"/>
      <c r="G112" s="26"/>
      <c r="H112" s="38"/>
      <c r="I112" s="91"/>
      <c r="J112" s="93"/>
      <c r="K112" s="93"/>
      <c r="L112" s="93"/>
      <c r="M112" s="93"/>
      <c r="N112" s="93"/>
      <c r="O112" s="93"/>
      <c r="P112" s="43"/>
      <c r="Q112" s="26"/>
      <c r="R112" s="26"/>
      <c r="S112" s="56"/>
      <c r="T112" s="71"/>
      <c r="U112" s="72"/>
      <c r="V112" s="71"/>
      <c r="W112" s="72"/>
      <c r="X112" s="76"/>
      <c r="Y112" s="73"/>
      <c r="Z112" s="76"/>
      <c r="AA112" s="73"/>
      <c r="AB112" s="77"/>
      <c r="AC112" s="72"/>
      <c r="AD112" s="77"/>
      <c r="AE112" s="75"/>
      <c r="AF112" s="67">
        <f t="shared" si="6"/>
        <v>0</v>
      </c>
      <c r="AG112" s="68">
        <f t="shared" si="7"/>
        <v>0</v>
      </c>
      <c r="AH112" s="82"/>
      <c r="AI112" s="26"/>
      <c r="AJ112" s="26"/>
    </row>
    <row r="113" spans="1:36" ht="30" customHeight="1" x14ac:dyDescent="0.15">
      <c r="A113" s="62">
        <v>111</v>
      </c>
      <c r="B113" s="84"/>
      <c r="C113" s="40"/>
      <c r="D113" s="40"/>
      <c r="E113" s="40"/>
      <c r="F113" s="90"/>
      <c r="G113" s="26"/>
      <c r="H113" s="37"/>
      <c r="I113" s="90"/>
      <c r="J113" s="93"/>
      <c r="K113" s="93"/>
      <c r="L113" s="93"/>
      <c r="M113" s="93"/>
      <c r="N113" s="93"/>
      <c r="O113" s="93"/>
      <c r="P113" s="43"/>
      <c r="Q113" s="26"/>
      <c r="R113" s="26"/>
      <c r="S113" s="56"/>
      <c r="T113" s="71"/>
      <c r="U113" s="72"/>
      <c r="V113" s="76"/>
      <c r="W113" s="73"/>
      <c r="X113" s="76"/>
      <c r="Y113" s="73"/>
      <c r="Z113" s="76"/>
      <c r="AA113" s="73"/>
      <c r="AB113" s="77"/>
      <c r="AC113" s="72"/>
      <c r="AD113" s="77"/>
      <c r="AE113" s="75"/>
      <c r="AF113" s="67">
        <f t="shared" si="6"/>
        <v>0</v>
      </c>
      <c r="AG113" s="68">
        <f t="shared" si="7"/>
        <v>0</v>
      </c>
      <c r="AH113" s="82"/>
      <c r="AI113" s="26"/>
      <c r="AJ113" s="26"/>
    </row>
    <row r="114" spans="1:36" ht="30" customHeight="1" x14ac:dyDescent="0.15">
      <c r="A114" s="87">
        <v>112</v>
      </c>
      <c r="B114" s="84"/>
      <c r="C114" s="40"/>
      <c r="D114" s="40"/>
      <c r="E114" s="40"/>
      <c r="F114" s="90"/>
      <c r="G114" s="26"/>
      <c r="H114" s="37"/>
      <c r="I114" s="90"/>
      <c r="J114" s="93"/>
      <c r="K114" s="93"/>
      <c r="L114" s="93"/>
      <c r="M114" s="93"/>
      <c r="N114" s="93"/>
      <c r="O114" s="93"/>
      <c r="P114" s="43"/>
      <c r="Q114" s="26"/>
      <c r="R114" s="26"/>
      <c r="S114" s="56"/>
      <c r="T114" s="71"/>
      <c r="U114" s="72"/>
      <c r="V114" s="76"/>
      <c r="W114" s="73"/>
      <c r="X114" s="76"/>
      <c r="Y114" s="73"/>
      <c r="Z114" s="76"/>
      <c r="AA114" s="73"/>
      <c r="AB114" s="77"/>
      <c r="AC114" s="72"/>
      <c r="AD114" s="77"/>
      <c r="AE114" s="75"/>
      <c r="AF114" s="67">
        <f t="shared" si="6"/>
        <v>0</v>
      </c>
      <c r="AG114" s="68">
        <f t="shared" si="7"/>
        <v>0</v>
      </c>
      <c r="AH114" s="82"/>
      <c r="AI114" s="26"/>
      <c r="AJ114" s="26"/>
    </row>
    <row r="115" spans="1:36" ht="30" customHeight="1" x14ac:dyDescent="0.15">
      <c r="A115" s="62">
        <v>113</v>
      </c>
      <c r="B115" s="84"/>
      <c r="C115" s="40"/>
      <c r="D115" s="40"/>
      <c r="E115" s="40"/>
      <c r="F115" s="90"/>
      <c r="G115" s="26"/>
      <c r="H115" s="37"/>
      <c r="I115" s="90"/>
      <c r="J115" s="93"/>
      <c r="K115" s="93"/>
      <c r="L115" s="93"/>
      <c r="M115" s="93"/>
      <c r="N115" s="93"/>
      <c r="O115" s="93"/>
      <c r="P115" s="43"/>
      <c r="Q115" s="26"/>
      <c r="R115" s="26"/>
      <c r="S115" s="56"/>
      <c r="T115" s="71"/>
      <c r="U115" s="72"/>
      <c r="V115" s="76"/>
      <c r="W115" s="73"/>
      <c r="X115" s="76"/>
      <c r="Y115" s="73"/>
      <c r="Z115" s="76"/>
      <c r="AA115" s="73"/>
      <c r="AB115" s="77"/>
      <c r="AC115" s="72"/>
      <c r="AD115" s="77"/>
      <c r="AE115" s="75"/>
      <c r="AF115" s="67">
        <f t="shared" si="6"/>
        <v>0</v>
      </c>
      <c r="AG115" s="68">
        <f t="shared" si="7"/>
        <v>0</v>
      </c>
      <c r="AH115" s="82"/>
      <c r="AI115" s="26"/>
      <c r="AJ115" s="26"/>
    </row>
    <row r="116" spans="1:36" ht="30" customHeight="1" x14ac:dyDescent="0.15">
      <c r="A116" s="87">
        <v>114</v>
      </c>
      <c r="B116" s="84"/>
      <c r="C116" s="40"/>
      <c r="D116" s="40"/>
      <c r="E116" s="40"/>
      <c r="F116" s="90"/>
      <c r="G116" s="26"/>
      <c r="H116" s="37"/>
      <c r="I116" s="90"/>
      <c r="J116" s="93"/>
      <c r="K116" s="93"/>
      <c r="L116" s="93"/>
      <c r="M116" s="93"/>
      <c r="N116" s="93"/>
      <c r="O116" s="93"/>
      <c r="P116" s="43"/>
      <c r="Q116" s="26"/>
      <c r="R116" s="26"/>
      <c r="S116" s="56"/>
      <c r="T116" s="71"/>
      <c r="U116" s="72"/>
      <c r="V116" s="76"/>
      <c r="W116" s="73"/>
      <c r="X116" s="76"/>
      <c r="Y116" s="73"/>
      <c r="Z116" s="76"/>
      <c r="AA116" s="73"/>
      <c r="AB116" s="77"/>
      <c r="AC116" s="72"/>
      <c r="AD116" s="77"/>
      <c r="AE116" s="75"/>
      <c r="AF116" s="67">
        <f t="shared" si="6"/>
        <v>0</v>
      </c>
      <c r="AG116" s="68">
        <f t="shared" si="7"/>
        <v>0</v>
      </c>
      <c r="AH116" s="82"/>
      <c r="AI116" s="26"/>
      <c r="AJ116" s="26"/>
    </row>
    <row r="117" spans="1:36" ht="30" customHeight="1" x14ac:dyDescent="0.15">
      <c r="A117" s="62">
        <v>115</v>
      </c>
      <c r="B117" s="84"/>
      <c r="C117" s="40"/>
      <c r="D117" s="40"/>
      <c r="E117" s="40"/>
      <c r="F117" s="90"/>
      <c r="G117" s="26"/>
      <c r="H117" s="37"/>
      <c r="I117" s="90"/>
      <c r="J117" s="93"/>
      <c r="K117" s="93"/>
      <c r="L117" s="93"/>
      <c r="M117" s="93"/>
      <c r="N117" s="93"/>
      <c r="O117" s="93"/>
      <c r="P117" s="43"/>
      <c r="Q117" s="26"/>
      <c r="R117" s="26"/>
      <c r="S117" s="56"/>
      <c r="T117" s="71"/>
      <c r="U117" s="72"/>
      <c r="V117" s="76"/>
      <c r="W117" s="73"/>
      <c r="X117" s="76"/>
      <c r="Y117" s="73"/>
      <c r="Z117" s="76"/>
      <c r="AA117" s="73"/>
      <c r="AB117" s="77"/>
      <c r="AC117" s="72"/>
      <c r="AD117" s="77"/>
      <c r="AE117" s="75"/>
      <c r="AF117" s="67">
        <f t="shared" si="6"/>
        <v>0</v>
      </c>
      <c r="AG117" s="68">
        <f t="shared" si="7"/>
        <v>0</v>
      </c>
      <c r="AH117" s="82"/>
      <c r="AI117" s="26"/>
      <c r="AJ117" s="26"/>
    </row>
    <row r="118" spans="1:36" ht="30" customHeight="1" x14ac:dyDescent="0.15">
      <c r="A118" s="87">
        <v>116</v>
      </c>
      <c r="B118" s="84"/>
      <c r="C118" s="40"/>
      <c r="D118" s="40"/>
      <c r="E118" s="40"/>
      <c r="F118" s="90"/>
      <c r="G118" s="26"/>
      <c r="H118" s="37"/>
      <c r="I118" s="90"/>
      <c r="J118" s="93"/>
      <c r="K118" s="93"/>
      <c r="L118" s="93"/>
      <c r="M118" s="93"/>
      <c r="N118" s="93"/>
      <c r="O118" s="93"/>
      <c r="P118" s="43"/>
      <c r="Q118" s="26"/>
      <c r="R118" s="26"/>
      <c r="S118" s="56"/>
      <c r="T118" s="71"/>
      <c r="U118" s="72"/>
      <c r="V118" s="76"/>
      <c r="W118" s="73"/>
      <c r="X118" s="76"/>
      <c r="Y118" s="73"/>
      <c r="Z118" s="76"/>
      <c r="AA118" s="73"/>
      <c r="AB118" s="77"/>
      <c r="AC118" s="72"/>
      <c r="AD118" s="77"/>
      <c r="AE118" s="75"/>
      <c r="AF118" s="67">
        <f t="shared" si="6"/>
        <v>0</v>
      </c>
      <c r="AG118" s="68">
        <f t="shared" si="7"/>
        <v>0</v>
      </c>
      <c r="AH118" s="82"/>
      <c r="AI118" s="26"/>
      <c r="AJ118" s="26"/>
    </row>
    <row r="119" spans="1:36" ht="30" customHeight="1" x14ac:dyDescent="0.15">
      <c r="A119" s="62">
        <v>117</v>
      </c>
      <c r="B119" s="84"/>
      <c r="C119" s="40"/>
      <c r="D119" s="40"/>
      <c r="E119" s="40"/>
      <c r="F119" s="89"/>
      <c r="G119" s="26"/>
      <c r="H119" s="41"/>
      <c r="I119" s="89"/>
      <c r="J119" s="93"/>
      <c r="K119" s="93"/>
      <c r="L119" s="93"/>
      <c r="M119" s="93"/>
      <c r="N119" s="93"/>
      <c r="O119" s="93"/>
      <c r="P119" s="43"/>
      <c r="Q119" s="26"/>
      <c r="R119" s="26"/>
      <c r="S119" s="56"/>
      <c r="T119" s="71"/>
      <c r="U119" s="72"/>
      <c r="V119" s="76"/>
      <c r="W119" s="73"/>
      <c r="X119" s="76"/>
      <c r="Y119" s="73"/>
      <c r="Z119" s="76"/>
      <c r="AA119" s="73"/>
      <c r="AB119" s="77"/>
      <c r="AC119" s="72"/>
      <c r="AD119" s="77"/>
      <c r="AE119" s="75"/>
      <c r="AF119" s="67">
        <f t="shared" si="6"/>
        <v>0</v>
      </c>
      <c r="AG119" s="68">
        <f t="shared" si="7"/>
        <v>0</v>
      </c>
      <c r="AH119" s="82"/>
      <c r="AI119" s="26"/>
      <c r="AJ119" s="26"/>
    </row>
    <row r="120" spans="1:36" ht="30" customHeight="1" x14ac:dyDescent="0.15">
      <c r="A120" s="87">
        <v>118</v>
      </c>
      <c r="B120" s="84"/>
      <c r="C120" s="40"/>
      <c r="D120" s="40"/>
      <c r="E120" s="40"/>
      <c r="F120" s="90"/>
      <c r="G120" s="26"/>
      <c r="H120" s="37"/>
      <c r="I120" s="90"/>
      <c r="J120" s="93"/>
      <c r="K120" s="93"/>
      <c r="L120" s="93"/>
      <c r="M120" s="93"/>
      <c r="N120" s="93"/>
      <c r="O120" s="93"/>
      <c r="P120" s="43"/>
      <c r="Q120" s="26"/>
      <c r="R120" s="26"/>
      <c r="S120" s="56"/>
      <c r="T120" s="71"/>
      <c r="U120" s="72"/>
      <c r="V120" s="76"/>
      <c r="W120" s="73"/>
      <c r="X120" s="76"/>
      <c r="Y120" s="73"/>
      <c r="Z120" s="76"/>
      <c r="AA120" s="73"/>
      <c r="AB120" s="77"/>
      <c r="AC120" s="72"/>
      <c r="AD120" s="77"/>
      <c r="AE120" s="75"/>
      <c r="AF120" s="67">
        <f t="shared" si="6"/>
        <v>0</v>
      </c>
      <c r="AG120" s="68">
        <f t="shared" si="7"/>
        <v>0</v>
      </c>
      <c r="AH120" s="82"/>
      <c r="AI120" s="26"/>
      <c r="AJ120" s="26"/>
    </row>
    <row r="121" spans="1:36" ht="30" customHeight="1" x14ac:dyDescent="0.15">
      <c r="A121" s="62">
        <v>119</v>
      </c>
      <c r="B121" s="84"/>
      <c r="C121" s="40"/>
      <c r="D121" s="40"/>
      <c r="E121" s="40"/>
      <c r="F121" s="90"/>
      <c r="G121" s="26"/>
      <c r="H121" s="37"/>
      <c r="I121" s="90"/>
      <c r="J121" s="93"/>
      <c r="K121" s="93"/>
      <c r="L121" s="93"/>
      <c r="M121" s="93"/>
      <c r="N121" s="93"/>
      <c r="O121" s="93"/>
      <c r="P121" s="43"/>
      <c r="Q121" s="26"/>
      <c r="R121" s="26"/>
      <c r="S121" s="56"/>
      <c r="T121" s="71"/>
      <c r="U121" s="72"/>
      <c r="V121" s="76"/>
      <c r="W121" s="73"/>
      <c r="X121" s="76"/>
      <c r="Y121" s="73"/>
      <c r="Z121" s="76"/>
      <c r="AA121" s="73"/>
      <c r="AB121" s="77"/>
      <c r="AC121" s="72"/>
      <c r="AD121" s="77"/>
      <c r="AE121" s="75"/>
      <c r="AF121" s="67">
        <f t="shared" si="6"/>
        <v>0</v>
      </c>
      <c r="AG121" s="68">
        <f t="shared" si="7"/>
        <v>0</v>
      </c>
      <c r="AH121" s="82"/>
      <c r="AI121" s="26"/>
      <c r="AJ121" s="26"/>
    </row>
    <row r="122" spans="1:36" ht="30" customHeight="1" x14ac:dyDescent="0.15">
      <c r="A122" s="87">
        <v>120</v>
      </c>
      <c r="B122" s="84"/>
      <c r="C122" s="40"/>
      <c r="D122" s="40"/>
      <c r="E122" s="40"/>
      <c r="F122" s="90"/>
      <c r="G122" s="26"/>
      <c r="H122" s="37"/>
      <c r="I122" s="90"/>
      <c r="J122" s="93"/>
      <c r="K122" s="93"/>
      <c r="L122" s="93"/>
      <c r="M122" s="93"/>
      <c r="N122" s="93"/>
      <c r="O122" s="93"/>
      <c r="P122" s="43"/>
      <c r="Q122" s="26"/>
      <c r="R122" s="26"/>
      <c r="S122" s="56"/>
      <c r="T122" s="71"/>
      <c r="U122" s="72"/>
      <c r="V122" s="76"/>
      <c r="W122" s="73"/>
      <c r="X122" s="76"/>
      <c r="Y122" s="73"/>
      <c r="Z122" s="76"/>
      <c r="AA122" s="73"/>
      <c r="AB122" s="77"/>
      <c r="AC122" s="72"/>
      <c r="AD122" s="77"/>
      <c r="AE122" s="75"/>
      <c r="AF122" s="67">
        <f t="shared" si="6"/>
        <v>0</v>
      </c>
      <c r="AG122" s="68">
        <f t="shared" si="7"/>
        <v>0</v>
      </c>
      <c r="AH122" s="82"/>
      <c r="AI122" s="26"/>
      <c r="AJ122" s="26"/>
    </row>
    <row r="123" spans="1:36" ht="30" customHeight="1" x14ac:dyDescent="0.15">
      <c r="A123" s="62">
        <v>121</v>
      </c>
      <c r="B123" s="84"/>
      <c r="C123" s="40"/>
      <c r="D123" s="40"/>
      <c r="E123" s="40"/>
      <c r="F123" s="90"/>
      <c r="G123" s="26"/>
      <c r="H123" s="37"/>
      <c r="I123" s="90"/>
      <c r="J123" s="93"/>
      <c r="K123" s="93"/>
      <c r="L123" s="93"/>
      <c r="M123" s="93"/>
      <c r="N123" s="93"/>
      <c r="O123" s="93"/>
      <c r="P123" s="43"/>
      <c r="Q123" s="26"/>
      <c r="R123" s="26"/>
      <c r="S123" s="56"/>
      <c r="T123" s="71"/>
      <c r="U123" s="72"/>
      <c r="V123" s="76"/>
      <c r="W123" s="73"/>
      <c r="X123" s="76"/>
      <c r="Y123" s="73"/>
      <c r="Z123" s="76"/>
      <c r="AA123" s="73"/>
      <c r="AB123" s="77"/>
      <c r="AC123" s="72"/>
      <c r="AD123" s="77"/>
      <c r="AE123" s="75"/>
      <c r="AF123" s="67">
        <f t="shared" si="6"/>
        <v>0</v>
      </c>
      <c r="AG123" s="68">
        <f t="shared" si="7"/>
        <v>0</v>
      </c>
      <c r="AH123" s="82"/>
      <c r="AI123" s="26"/>
      <c r="AJ123" s="26"/>
    </row>
    <row r="124" spans="1:36" ht="30" customHeight="1" x14ac:dyDescent="0.15">
      <c r="A124" s="87">
        <v>122</v>
      </c>
      <c r="B124" s="84"/>
      <c r="C124" s="40"/>
      <c r="D124" s="40"/>
      <c r="E124" s="40"/>
      <c r="F124" s="90"/>
      <c r="G124" s="26"/>
      <c r="H124" s="37"/>
      <c r="I124" s="90"/>
      <c r="J124" s="93"/>
      <c r="K124" s="93"/>
      <c r="L124" s="93"/>
      <c r="M124" s="93"/>
      <c r="N124" s="93"/>
      <c r="O124" s="93"/>
      <c r="P124" s="43"/>
      <c r="Q124" s="26"/>
      <c r="R124" s="26"/>
      <c r="S124" s="56"/>
      <c r="T124" s="71"/>
      <c r="U124" s="72"/>
      <c r="V124" s="76"/>
      <c r="W124" s="73"/>
      <c r="X124" s="76"/>
      <c r="Y124" s="73"/>
      <c r="Z124" s="76"/>
      <c r="AA124" s="73"/>
      <c r="AB124" s="77"/>
      <c r="AC124" s="72"/>
      <c r="AD124" s="77"/>
      <c r="AE124" s="75"/>
      <c r="AF124" s="67">
        <f t="shared" si="6"/>
        <v>0</v>
      </c>
      <c r="AG124" s="68">
        <f t="shared" si="7"/>
        <v>0</v>
      </c>
      <c r="AH124" s="82"/>
      <c r="AI124" s="26"/>
      <c r="AJ124" s="26"/>
    </row>
    <row r="125" spans="1:36" ht="30" customHeight="1" x14ac:dyDescent="0.15">
      <c r="A125" s="62">
        <v>123</v>
      </c>
      <c r="B125" s="84"/>
      <c r="C125" s="40"/>
      <c r="D125" s="40"/>
      <c r="E125" s="40"/>
      <c r="F125" s="90"/>
      <c r="G125" s="26"/>
      <c r="H125" s="37"/>
      <c r="I125" s="90"/>
      <c r="J125" s="93"/>
      <c r="K125" s="93"/>
      <c r="L125" s="93"/>
      <c r="M125" s="93"/>
      <c r="N125" s="93"/>
      <c r="O125" s="93"/>
      <c r="P125" s="43"/>
      <c r="Q125" s="26"/>
      <c r="R125" s="26"/>
      <c r="S125" s="56"/>
      <c r="T125" s="71"/>
      <c r="U125" s="72"/>
      <c r="V125" s="76"/>
      <c r="W125" s="73"/>
      <c r="X125" s="76"/>
      <c r="Y125" s="73"/>
      <c r="Z125" s="76"/>
      <c r="AA125" s="73"/>
      <c r="AB125" s="77"/>
      <c r="AC125" s="72"/>
      <c r="AD125" s="77"/>
      <c r="AE125" s="75"/>
      <c r="AF125" s="67">
        <f t="shared" si="6"/>
        <v>0</v>
      </c>
      <c r="AG125" s="68">
        <f t="shared" si="7"/>
        <v>0</v>
      </c>
      <c r="AH125" s="82"/>
      <c r="AI125" s="26"/>
      <c r="AJ125" s="26"/>
    </row>
    <row r="126" spans="1:36" ht="30" customHeight="1" x14ac:dyDescent="0.15">
      <c r="A126" s="87">
        <v>124</v>
      </c>
      <c r="B126" s="84"/>
      <c r="C126" s="40"/>
      <c r="D126" s="40"/>
      <c r="E126" s="40"/>
      <c r="F126" s="90"/>
      <c r="G126" s="26"/>
      <c r="H126" s="37"/>
      <c r="I126" s="90"/>
      <c r="J126" s="93"/>
      <c r="K126" s="93"/>
      <c r="L126" s="93"/>
      <c r="M126" s="93"/>
      <c r="N126" s="93"/>
      <c r="O126" s="93"/>
      <c r="P126" s="43"/>
      <c r="Q126" s="26"/>
      <c r="R126" s="26"/>
      <c r="S126" s="56"/>
      <c r="T126" s="71"/>
      <c r="U126" s="72"/>
      <c r="V126" s="76"/>
      <c r="W126" s="73"/>
      <c r="X126" s="76"/>
      <c r="Y126" s="73"/>
      <c r="Z126" s="76"/>
      <c r="AA126" s="73"/>
      <c r="AB126" s="77"/>
      <c r="AC126" s="72"/>
      <c r="AD126" s="77"/>
      <c r="AE126" s="75"/>
      <c r="AF126" s="67">
        <f t="shared" si="6"/>
        <v>0</v>
      </c>
      <c r="AG126" s="68">
        <f t="shared" si="7"/>
        <v>0</v>
      </c>
      <c r="AH126" s="82"/>
      <c r="AI126" s="26"/>
      <c r="AJ126" s="26"/>
    </row>
    <row r="127" spans="1:36" ht="30" customHeight="1" x14ac:dyDescent="0.15">
      <c r="A127" s="62">
        <v>125</v>
      </c>
      <c r="B127" s="84"/>
      <c r="C127" s="40"/>
      <c r="D127" s="40"/>
      <c r="E127" s="40"/>
      <c r="F127" s="90"/>
      <c r="G127" s="26"/>
      <c r="H127" s="37"/>
      <c r="I127" s="90"/>
      <c r="J127" s="93"/>
      <c r="K127" s="93"/>
      <c r="L127" s="93"/>
      <c r="M127" s="93"/>
      <c r="N127" s="93"/>
      <c r="O127" s="93"/>
      <c r="P127" s="43"/>
      <c r="Q127" s="26"/>
      <c r="R127" s="26"/>
      <c r="S127" s="56"/>
      <c r="T127" s="71"/>
      <c r="U127" s="72"/>
      <c r="V127" s="76"/>
      <c r="W127" s="73"/>
      <c r="X127" s="76"/>
      <c r="Y127" s="73"/>
      <c r="Z127" s="76"/>
      <c r="AA127" s="73"/>
      <c r="AB127" s="77"/>
      <c r="AC127" s="72"/>
      <c r="AD127" s="77"/>
      <c r="AE127" s="75"/>
      <c r="AF127" s="67">
        <f t="shared" si="6"/>
        <v>0</v>
      </c>
      <c r="AG127" s="68">
        <f t="shared" si="7"/>
        <v>0</v>
      </c>
      <c r="AH127" s="82"/>
      <c r="AI127" s="26"/>
      <c r="AJ127" s="26"/>
    </row>
    <row r="128" spans="1:36" ht="30" customHeight="1" x14ac:dyDescent="0.15">
      <c r="A128" s="87">
        <v>126</v>
      </c>
      <c r="B128" s="84"/>
      <c r="C128" s="40"/>
      <c r="D128" s="40"/>
      <c r="E128" s="40"/>
      <c r="F128" s="90"/>
      <c r="G128" s="26"/>
      <c r="H128" s="37"/>
      <c r="I128" s="90"/>
      <c r="J128" s="93"/>
      <c r="K128" s="93"/>
      <c r="L128" s="93"/>
      <c r="M128" s="93"/>
      <c r="N128" s="93"/>
      <c r="O128" s="93"/>
      <c r="P128" s="43"/>
      <c r="Q128" s="26"/>
      <c r="R128" s="26"/>
      <c r="S128" s="56"/>
      <c r="T128" s="71"/>
      <c r="U128" s="72"/>
      <c r="V128" s="76"/>
      <c r="W128" s="73"/>
      <c r="X128" s="76"/>
      <c r="Y128" s="73"/>
      <c r="Z128" s="76"/>
      <c r="AA128" s="73"/>
      <c r="AB128" s="77"/>
      <c r="AC128" s="72"/>
      <c r="AD128" s="77"/>
      <c r="AE128" s="75"/>
      <c r="AF128" s="67">
        <f t="shared" si="6"/>
        <v>0</v>
      </c>
      <c r="AG128" s="68">
        <f t="shared" si="7"/>
        <v>0</v>
      </c>
      <c r="AH128" s="82"/>
      <c r="AI128" s="26"/>
      <c r="AJ128" s="26"/>
    </row>
    <row r="129" spans="1:36" ht="30" customHeight="1" x14ac:dyDescent="0.15">
      <c r="A129" s="62">
        <v>127</v>
      </c>
      <c r="B129" s="84"/>
      <c r="C129" s="40"/>
      <c r="D129" s="40"/>
      <c r="E129" s="40"/>
      <c r="F129" s="90"/>
      <c r="G129" s="26"/>
      <c r="H129" s="37"/>
      <c r="I129" s="90"/>
      <c r="J129" s="93"/>
      <c r="K129" s="93"/>
      <c r="L129" s="93"/>
      <c r="M129" s="93"/>
      <c r="N129" s="93"/>
      <c r="O129" s="93"/>
      <c r="P129" s="43"/>
      <c r="Q129" s="26"/>
      <c r="R129" s="26"/>
      <c r="S129" s="56"/>
      <c r="T129" s="71"/>
      <c r="U129" s="72"/>
      <c r="V129" s="76"/>
      <c r="W129" s="73"/>
      <c r="X129" s="76"/>
      <c r="Y129" s="73"/>
      <c r="Z129" s="76"/>
      <c r="AA129" s="73"/>
      <c r="AB129" s="77"/>
      <c r="AC129" s="72"/>
      <c r="AD129" s="77"/>
      <c r="AE129" s="75"/>
      <c r="AF129" s="67">
        <f t="shared" si="6"/>
        <v>0</v>
      </c>
      <c r="AG129" s="68">
        <f t="shared" si="7"/>
        <v>0</v>
      </c>
      <c r="AH129" s="82"/>
      <c r="AI129" s="26"/>
      <c r="AJ129" s="26"/>
    </row>
    <row r="130" spans="1:36" ht="30" customHeight="1" x14ac:dyDescent="0.15">
      <c r="A130" s="87">
        <v>128</v>
      </c>
      <c r="B130" s="84"/>
      <c r="C130" s="40"/>
      <c r="D130" s="40"/>
      <c r="E130" s="40"/>
      <c r="F130" s="48"/>
      <c r="G130" s="26"/>
      <c r="H130" s="26"/>
      <c r="I130" s="48"/>
      <c r="J130" s="93"/>
      <c r="K130" s="93"/>
      <c r="L130" s="93"/>
      <c r="M130" s="93"/>
      <c r="N130" s="93"/>
      <c r="O130" s="93"/>
      <c r="P130" s="26"/>
      <c r="Q130" s="26"/>
      <c r="R130" s="26"/>
      <c r="S130" s="56"/>
      <c r="T130" s="71"/>
      <c r="U130" s="72"/>
      <c r="V130" s="76"/>
      <c r="W130" s="73"/>
      <c r="X130" s="76"/>
      <c r="Y130" s="73"/>
      <c r="Z130" s="76"/>
      <c r="AA130" s="73"/>
      <c r="AB130" s="77"/>
      <c r="AC130" s="72"/>
      <c r="AD130" s="77"/>
      <c r="AE130" s="75"/>
      <c r="AF130" s="67">
        <f t="shared" si="6"/>
        <v>0</v>
      </c>
      <c r="AG130" s="68">
        <f t="shared" si="7"/>
        <v>0</v>
      </c>
      <c r="AH130" s="82"/>
      <c r="AI130" s="26"/>
      <c r="AJ130" s="26"/>
    </row>
    <row r="131" spans="1:36" ht="30" customHeight="1" x14ac:dyDescent="0.15">
      <c r="A131" s="62">
        <v>129</v>
      </c>
      <c r="B131" s="84"/>
      <c r="C131" s="40"/>
      <c r="D131" s="40"/>
      <c r="E131" s="40"/>
      <c r="F131" s="48"/>
      <c r="G131" s="26"/>
      <c r="H131" s="26"/>
      <c r="I131" s="48"/>
      <c r="J131" s="93"/>
      <c r="K131" s="93"/>
      <c r="L131" s="93"/>
      <c r="M131" s="93"/>
      <c r="N131" s="93"/>
      <c r="O131" s="93"/>
      <c r="P131" s="26"/>
      <c r="Q131" s="26"/>
      <c r="R131" s="26"/>
      <c r="S131" s="56"/>
      <c r="T131" s="71"/>
      <c r="U131" s="72"/>
      <c r="V131" s="76"/>
      <c r="W131" s="73"/>
      <c r="X131" s="76"/>
      <c r="Y131" s="73"/>
      <c r="Z131" s="76"/>
      <c r="AA131" s="73"/>
      <c r="AB131" s="77"/>
      <c r="AC131" s="72"/>
      <c r="AD131" s="77"/>
      <c r="AE131" s="75"/>
      <c r="AF131" s="67">
        <f t="shared" si="6"/>
        <v>0</v>
      </c>
      <c r="AG131" s="68">
        <f t="shared" si="7"/>
        <v>0</v>
      </c>
      <c r="AH131" s="82"/>
      <c r="AI131" s="26"/>
      <c r="AJ131" s="26"/>
    </row>
    <row r="132" spans="1:36" x14ac:dyDescent="0.15">
      <c r="AF132" s="100"/>
      <c r="AG132" s="100"/>
    </row>
  </sheetData>
  <autoFilter ref="A1:AK131" xr:uid="{00000000-0009-0000-0000-000000000000}">
    <filterColumn colId="19" showButton="0"/>
    <filterColumn colId="21" showButton="0"/>
    <filterColumn colId="23" showButton="0"/>
    <filterColumn colId="25" showButton="0"/>
    <filterColumn colId="27" showButton="0"/>
    <filterColumn colId="29" showButton="0"/>
    <filterColumn colId="31" showButton="0"/>
  </autoFilter>
  <dataConsolidate/>
  <mergeCells count="37">
    <mergeCell ref="AG12:AG13"/>
    <mergeCell ref="AA12:AA13"/>
    <mergeCell ref="AB12:AB13"/>
    <mergeCell ref="AC12:AC13"/>
    <mergeCell ref="AD12:AD13"/>
    <mergeCell ref="AE12:AE13"/>
    <mergeCell ref="Q12:Q13"/>
    <mergeCell ref="R12:R13"/>
    <mergeCell ref="S12:S13"/>
    <mergeCell ref="T12:T13"/>
    <mergeCell ref="U12:U13"/>
    <mergeCell ref="F12:F13"/>
    <mergeCell ref="G12:G13"/>
    <mergeCell ref="H12:H13"/>
    <mergeCell ref="I12:I13"/>
    <mergeCell ref="P12:P13"/>
    <mergeCell ref="A12:A13"/>
    <mergeCell ref="B12:B13"/>
    <mergeCell ref="C12:C13"/>
    <mergeCell ref="D12:D13"/>
    <mergeCell ref="E12:E13"/>
    <mergeCell ref="AH12:AH13"/>
    <mergeCell ref="AI12:AI13"/>
    <mergeCell ref="AJ12:AJ13"/>
    <mergeCell ref="AF1:AG1"/>
    <mergeCell ref="T1:U1"/>
    <mergeCell ref="V1:W1"/>
    <mergeCell ref="X1:Y1"/>
    <mergeCell ref="Z1:AA1"/>
    <mergeCell ref="AB1:AC1"/>
    <mergeCell ref="AD1:AE1"/>
    <mergeCell ref="V12:V13"/>
    <mergeCell ref="W12:W13"/>
    <mergeCell ref="X12:X13"/>
    <mergeCell ref="Y12:Y13"/>
    <mergeCell ref="Z12:Z13"/>
    <mergeCell ref="AF12:AF13"/>
  </mergeCells>
  <phoneticPr fontId="5"/>
  <hyperlinks>
    <hyperlink ref="B2" location="北帯福第１号!A1" display="北帯福第１号" xr:uid="{00000000-0004-0000-0000-000000000000}"/>
    <hyperlink ref="B3" location="北帯福第３号!A1" display="北帯福第３号" xr:uid="{00000000-0004-0000-0000-000001000000}"/>
    <hyperlink ref="B4" location="北帯福第４号!A1" display="北帯福第４号" xr:uid="{00000000-0004-0000-0000-000002000000}"/>
    <hyperlink ref="B5" location="北帯福第９号!A1" display="北帯福第９号" xr:uid="{00000000-0004-0000-0000-000003000000}"/>
    <hyperlink ref="B6" location="北帯福第１０号!A1" display="北帯福第１０号" xr:uid="{00000000-0004-0000-0000-000004000000}"/>
    <hyperlink ref="B7" location="北帯福第１２号!A1" display="北帯福第１２号" xr:uid="{00000000-0004-0000-0000-000005000000}"/>
    <hyperlink ref="B8" location="北帯福第１４号!A1" display="北帯福第１４号" xr:uid="{00000000-0004-0000-0000-000006000000}"/>
    <hyperlink ref="B9" location="北帯福第１５号!A1" display="北帯福第１５号" xr:uid="{00000000-0004-0000-0000-000007000000}"/>
    <hyperlink ref="B10" location="北帯福第１６号!A1" display="北帯福第１６号" xr:uid="{00000000-0004-0000-0000-000008000000}"/>
    <hyperlink ref="B11" location="北帯福第１７号!A1" display="北帯福第１７号" xr:uid="{00000000-0004-0000-0000-000009000000}"/>
    <hyperlink ref="B12" location="北帯福第１８号!A1" display="北帯福第１８号" xr:uid="{00000000-0004-0000-0000-00000A000000}"/>
    <hyperlink ref="B14" location="北帯福第１８号!A1" display="北帯福第２０号" xr:uid="{00000000-0004-0000-0000-00000B000000}"/>
    <hyperlink ref="B15" location="北帯福第２１号!A1" display="北帯福第２１号" xr:uid="{00000000-0004-0000-0000-00000C000000}"/>
    <hyperlink ref="B16" location="北帯福第１４号!A1" display="北帯福第２４号" xr:uid="{00000000-0004-0000-0000-00000D000000}"/>
    <hyperlink ref="B17" location="北帯福第２５号!A1" display="北帯福第２５号" xr:uid="{00000000-0004-0000-0000-00000E000000}"/>
    <hyperlink ref="B18" location="北帯福第２８号!A1" display="北帯福第２８号" xr:uid="{00000000-0004-0000-0000-00000F000000}"/>
    <hyperlink ref="B19" location="北帯福第３０号!A1" display="北帯福第３０号" xr:uid="{00000000-0004-0000-0000-000011000000}"/>
    <hyperlink ref="B20" location="北帯福第３２号!A1" display="北帯福第３２号" xr:uid="{00000000-0004-0000-0000-000012000000}"/>
    <hyperlink ref="B21" location="北帯福第３５号!A1" display="北帯福第３５号" xr:uid="{00000000-0004-0000-0000-000013000000}"/>
    <hyperlink ref="B22" location="北帯福第３６号!A1" display="北帯福第３６号" xr:uid="{00000000-0004-0000-0000-000014000000}"/>
    <hyperlink ref="B23" location="北帯福第３７号!A1" display="北帯福第３７号" xr:uid="{00000000-0004-0000-0000-000015000000}"/>
    <hyperlink ref="B24" location="北帯福第３８号!A1" display="北帯福第３８号" xr:uid="{00000000-0004-0000-0000-000016000000}"/>
    <hyperlink ref="B25" location="北帯福第３９号!A1" display="北帯福第３９号" xr:uid="{00000000-0004-0000-0000-000017000000}"/>
    <hyperlink ref="B26" location="北帯福第４１号!A1" display="北帯福第４１号" xr:uid="{00000000-0004-0000-0000-000018000000}"/>
    <hyperlink ref="B27" location="北帯福第４２号!A1" display="北帯福第４２号" xr:uid="{00000000-0004-0000-0000-000019000000}"/>
    <hyperlink ref="B28" location="北帯福第４３号!A1" display="北帯福第４３号" xr:uid="{00000000-0004-0000-0000-00001A000000}"/>
    <hyperlink ref="B29" location="'北帯福第４５号 '!Print_Area" display="北帯福第４５号" xr:uid="{00000000-0004-0000-0000-00001C000000}"/>
  </hyperlinks>
  <pageMargins left="0.7" right="0.7" top="0.75" bottom="0.75" header="0.3" footer="0.3"/>
  <pageSetup paperSize="9" scale="63" orientation="portrait" r:id="rId1"/>
  <colBreaks count="1" manualBreakCount="1">
    <brk id="7" max="31"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59999389629810485"/>
  </sheetPr>
  <dimension ref="A1:Y38"/>
  <sheetViews>
    <sheetView view="pageBreakPreview"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266</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44977</v>
      </c>
      <c r="E4" s="158"/>
      <c r="F4" s="158"/>
      <c r="G4" s="158"/>
      <c r="H4" s="158"/>
      <c r="I4" s="158"/>
      <c r="J4" s="158"/>
      <c r="K4" s="159"/>
    </row>
    <row r="5" spans="1:25" ht="30" customHeight="1" x14ac:dyDescent="0.15">
      <c r="A5" s="155" t="s">
        <v>28</v>
      </c>
      <c r="B5" s="156"/>
      <c r="C5" s="156"/>
      <c r="D5" s="157">
        <f>VLOOKUP($D$2,福祉!$B$2:$AK$24,4,FALSE)</f>
        <v>46112</v>
      </c>
      <c r="E5" s="158"/>
      <c r="F5" s="158"/>
      <c r="G5" s="158"/>
      <c r="H5" s="158"/>
      <c r="I5" s="158"/>
      <c r="J5" s="158"/>
      <c r="K5" s="159"/>
      <c r="L5" s="1" t="s">
        <v>29</v>
      </c>
    </row>
    <row r="6" spans="1:25" ht="30" customHeight="1" x14ac:dyDescent="0.15">
      <c r="A6" s="155" t="s">
        <v>17</v>
      </c>
      <c r="B6" s="156"/>
      <c r="C6" s="156"/>
      <c r="D6" s="157" t="str">
        <f>VLOOKUP($D$2,福祉!$B$2:$AK$24,5,FALSE)</f>
        <v>特定非営利活動法人　地域福祉支援センターちいさな手</v>
      </c>
      <c r="E6" s="158"/>
      <c r="F6" s="158"/>
      <c r="G6" s="158"/>
      <c r="H6" s="158"/>
      <c r="I6" s="158"/>
      <c r="J6" s="158"/>
      <c r="K6" s="159"/>
    </row>
    <row r="7" spans="1:25" ht="30" customHeight="1" x14ac:dyDescent="0.15">
      <c r="A7" s="155" t="s">
        <v>8</v>
      </c>
      <c r="B7" s="156"/>
      <c r="C7" s="156"/>
      <c r="D7" s="157" t="str">
        <f>VLOOKUP($D$2,福祉!$B$2:$AK$24,6,FALSE)</f>
        <v>清野　祥子</v>
      </c>
      <c r="E7" s="158"/>
      <c r="F7" s="158"/>
      <c r="G7" s="158"/>
      <c r="H7" s="158"/>
      <c r="I7" s="158"/>
      <c r="J7" s="158"/>
      <c r="K7" s="159"/>
    </row>
    <row r="8" spans="1:25" ht="30" customHeight="1" x14ac:dyDescent="0.15">
      <c r="A8" s="155" t="s">
        <v>18</v>
      </c>
      <c r="B8" s="156"/>
      <c r="C8" s="156"/>
      <c r="D8" s="157" t="str">
        <f>VLOOKUP($D$2,福祉!$B$2:$AK$24,8,FALSE)</f>
        <v>上川郡新得町新得西３線５０番地１５</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地域福祉支援センター小さな手</v>
      </c>
      <c r="E12" s="178"/>
      <c r="F12" s="178" t="str">
        <f>VLOOKUP($D$2,福祉!$B$2:$AK$24,10,FALSE)</f>
        <v>上川郡新得町新得西３線５０番地１５</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新得町</v>
      </c>
      <c r="E14" s="176"/>
      <c r="F14" s="176"/>
      <c r="G14" s="176"/>
      <c r="H14" s="176"/>
      <c r="I14" s="176"/>
      <c r="J14" s="176"/>
      <c r="K14" s="177"/>
      <c r="O14" s="44"/>
      <c r="X14" s="44"/>
      <c r="Y14"/>
    </row>
    <row r="15" spans="1:25" ht="30" customHeight="1" x14ac:dyDescent="0.15">
      <c r="A15" s="167" t="s">
        <v>14</v>
      </c>
      <c r="B15" s="168"/>
      <c r="C15" s="168"/>
      <c r="D15" s="189" t="str">
        <f>VLOOKUP($D$2,福祉!$B$2:$AK$24,16,FALSE)</f>
        <v>ニホ</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地域福祉支援センター小さな手</v>
      </c>
      <c r="D22" s="213"/>
      <c r="E22" s="6"/>
      <c r="F22" s="6"/>
      <c r="G22" s="6"/>
      <c r="H22" s="6"/>
      <c r="I22" s="6"/>
      <c r="J22" s="6"/>
      <c r="K22" s="7"/>
    </row>
    <row r="23" spans="1:24" ht="14.25" x14ac:dyDescent="0.15">
      <c r="A23" s="208"/>
      <c r="B23" s="209"/>
      <c r="C23" s="214"/>
      <c r="D23" s="215"/>
      <c r="E23" s="4">
        <f>VLOOKUP($D$2,福祉!$B$2:$AK$24,19,FALSE)</f>
        <v>0</v>
      </c>
      <c r="F23" s="4">
        <f>VLOOKUP($D$2,福祉!$B$2:$AK$24,21,FALSE)</f>
        <v>1</v>
      </c>
      <c r="G23" s="4">
        <f>VLOOKUP($D$2,福祉!$B$2:$AK$24,23,FALSE)</f>
        <v>0</v>
      </c>
      <c r="H23" s="4">
        <f>VLOOKUP($D$2,福祉!$B$2:$AK$24,25,FALSE)</f>
        <v>1</v>
      </c>
      <c r="I23" s="4">
        <f>VLOOKUP($D$2,福祉!$B$2:$AK$24,27,FALSE)</f>
        <v>0</v>
      </c>
      <c r="J23" s="4">
        <f>VLOOKUP($D$2,福祉!$B$2:$AK$24,29,FALSE)</f>
        <v>0</v>
      </c>
      <c r="K23" s="5">
        <f>SUM(E23:J23)</f>
        <v>2</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0</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1</v>
      </c>
      <c r="G35" s="4">
        <f t="shared" si="0"/>
        <v>0</v>
      </c>
      <c r="H35" s="4">
        <f t="shared" si="0"/>
        <v>1</v>
      </c>
      <c r="I35" s="4">
        <f t="shared" si="0"/>
        <v>0</v>
      </c>
      <c r="J35" s="4">
        <f t="shared" si="0"/>
        <v>0</v>
      </c>
      <c r="K35" s="5">
        <f>SUM(E35:J35)</f>
        <v>2</v>
      </c>
    </row>
    <row r="36" spans="1:11" ht="15" thickBot="1" x14ac:dyDescent="0.2">
      <c r="A36" s="200"/>
      <c r="B36" s="201"/>
      <c r="C36" s="204"/>
      <c r="D36" s="205"/>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900-000000000000}">
      <formula1>"○"</formula1>
    </dataValidation>
    <dataValidation type="list" allowBlank="1" showInputMessage="1" sqref="A22:B33" xr:uid="{00000000-0002-0000-0900-000001000000}">
      <formula1>"交通空白地有償運送,福祉有償運送"</formula1>
    </dataValidation>
    <dataValidation allowBlank="1" showInputMessage="1" sqref="D2:K2" xr:uid="{00000000-0002-0000-0900-000002000000}"/>
  </dataValidations>
  <hyperlinks>
    <hyperlink ref="O1:Q1" location="福祉!A1" display="目次" xr:uid="{00000000-0004-0000-0900-000000000000}"/>
  </hyperlinks>
  <pageMargins left="0.25" right="0.25" top="0.75" bottom="0.75" header="0.3" footer="0.3"/>
  <pageSetup paperSize="9" scale="9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tint="0.59999389629810485"/>
  </sheetPr>
  <dimension ref="A1:Y38"/>
  <sheetViews>
    <sheetView view="pageBreakPreview" zoomScaleNormal="100" zoomScaleSheetLayoutView="100" workbookViewId="0">
      <selection activeCell="F23" sqref="F23"/>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267</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44964</v>
      </c>
      <c r="E4" s="158"/>
      <c r="F4" s="158"/>
      <c r="G4" s="158"/>
      <c r="H4" s="158"/>
      <c r="I4" s="158"/>
      <c r="J4" s="158"/>
      <c r="K4" s="159"/>
    </row>
    <row r="5" spans="1:25" ht="30" customHeight="1" x14ac:dyDescent="0.15">
      <c r="A5" s="155" t="s">
        <v>28</v>
      </c>
      <c r="B5" s="156"/>
      <c r="C5" s="156"/>
      <c r="D5" s="157">
        <f>VLOOKUP($D$2,福祉!$B$2:$AK$24,4,FALSE)</f>
        <v>46073</v>
      </c>
      <c r="E5" s="158"/>
      <c r="F5" s="158"/>
      <c r="G5" s="158"/>
      <c r="H5" s="158"/>
      <c r="I5" s="158"/>
      <c r="J5" s="158"/>
      <c r="K5" s="159"/>
      <c r="L5" s="1" t="s">
        <v>29</v>
      </c>
    </row>
    <row r="6" spans="1:25" ht="30" customHeight="1" x14ac:dyDescent="0.15">
      <c r="A6" s="155" t="s">
        <v>17</v>
      </c>
      <c r="B6" s="156"/>
      <c r="C6" s="156"/>
      <c r="D6" s="157" t="str">
        <f>VLOOKUP($D$2,福祉!$B$2:$AK$24,5,FALSE)</f>
        <v>社会福祉法人　上士幌町社会福祉協議会</v>
      </c>
      <c r="E6" s="158"/>
      <c r="F6" s="158"/>
      <c r="G6" s="158"/>
      <c r="H6" s="158"/>
      <c r="I6" s="158"/>
      <c r="J6" s="158"/>
      <c r="K6" s="159"/>
    </row>
    <row r="7" spans="1:25" ht="30" customHeight="1" x14ac:dyDescent="0.15">
      <c r="A7" s="155" t="s">
        <v>8</v>
      </c>
      <c r="B7" s="156"/>
      <c r="C7" s="156"/>
      <c r="D7" s="157" t="str">
        <f>VLOOKUP($D$2,福祉!$B$2:$AK$24,6,FALSE)</f>
        <v>馬場　久男</v>
      </c>
      <c r="E7" s="158"/>
      <c r="F7" s="158"/>
      <c r="G7" s="158"/>
      <c r="H7" s="158"/>
      <c r="I7" s="158"/>
      <c r="J7" s="158"/>
      <c r="K7" s="159"/>
    </row>
    <row r="8" spans="1:25" ht="30" customHeight="1" x14ac:dyDescent="0.15">
      <c r="A8" s="155" t="s">
        <v>18</v>
      </c>
      <c r="B8" s="156"/>
      <c r="C8" s="156"/>
      <c r="D8" s="157" t="str">
        <f>VLOOKUP($D$2,福祉!$B$2:$AK$24,8,FALSE)</f>
        <v>河東郡上士幌町字上士幌東３線２３７番地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社会福祉法人　上士幌町社会福祉協議会</v>
      </c>
      <c r="E12" s="178"/>
      <c r="F12" s="178" t="str">
        <f>VLOOKUP($D$2,福祉!$B$2:$AK$24,10,FALSE)</f>
        <v>河東郡上士幌町字上士幌東３線２３７番地</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上士幌町</v>
      </c>
      <c r="E14" s="176"/>
      <c r="F14" s="176"/>
      <c r="G14" s="176"/>
      <c r="H14" s="176"/>
      <c r="I14" s="176"/>
      <c r="J14" s="176"/>
      <c r="K14" s="177"/>
      <c r="O14" s="44"/>
      <c r="X14" s="44"/>
      <c r="Y14"/>
    </row>
    <row r="15" spans="1:25" ht="30" customHeight="1" x14ac:dyDescent="0.15">
      <c r="A15" s="167" t="s">
        <v>14</v>
      </c>
      <c r="B15" s="168"/>
      <c r="C15" s="168"/>
      <c r="D15" s="189" t="str">
        <f>VLOOKUP($D$2,福祉!$B$2:$AK$24,16,FALSE)</f>
        <v>イハニホト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t="s">
        <v>362</v>
      </c>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社会福祉法人　上士幌町社会福祉協議会</v>
      </c>
      <c r="D22" s="213"/>
      <c r="E22" s="6"/>
      <c r="F22" s="6"/>
      <c r="G22" s="6"/>
      <c r="H22" s="6"/>
      <c r="I22" s="6"/>
      <c r="J22" s="6"/>
      <c r="K22" s="7"/>
    </row>
    <row r="23" spans="1:24" ht="14.25" x14ac:dyDescent="0.15">
      <c r="A23" s="208"/>
      <c r="B23" s="209"/>
      <c r="C23" s="214"/>
      <c r="D23" s="215"/>
      <c r="E23" s="4">
        <f>VLOOKUP($D$2,福祉!$B$2:$AK$24,19,FALSE)</f>
        <v>0</v>
      </c>
      <c r="F23" s="4">
        <f>VLOOKUP($D$2,福祉!$B$2:$AK$24,21,FALSE)</f>
        <v>2</v>
      </c>
      <c r="G23" s="4">
        <f>VLOOKUP($D$2,福祉!$B$2:$AK$24,23,FALSE)</f>
        <v>0</v>
      </c>
      <c r="H23" s="4">
        <f>VLOOKUP($D$2,福祉!$B$2:$AK$24,25,FALSE)</f>
        <v>0</v>
      </c>
      <c r="I23" s="4">
        <f>VLOOKUP($D$2,福祉!$B$2:$AK$24,27,FALSE)</f>
        <v>1</v>
      </c>
      <c r="J23" s="4">
        <f>VLOOKUP($D$2,福祉!$B$2:$AK$24,29,FALSE)</f>
        <v>0</v>
      </c>
      <c r="K23" s="5">
        <f>SUM(E23:J23)</f>
        <v>3</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0</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2</v>
      </c>
      <c r="G35" s="4">
        <f t="shared" si="0"/>
        <v>0</v>
      </c>
      <c r="H35" s="4">
        <f t="shared" si="0"/>
        <v>0</v>
      </c>
      <c r="I35" s="4">
        <f t="shared" si="0"/>
        <v>1</v>
      </c>
      <c r="J35" s="4">
        <f t="shared" si="0"/>
        <v>0</v>
      </c>
      <c r="K35" s="5">
        <f>SUM(E35:J35)</f>
        <v>3</v>
      </c>
    </row>
    <row r="36" spans="1:11" ht="15" thickBot="1" x14ac:dyDescent="0.2">
      <c r="A36" s="200"/>
      <c r="B36" s="201"/>
      <c r="C36" s="204"/>
      <c r="D36" s="205"/>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A00-000000000000}"/>
    <dataValidation type="list" allowBlank="1" showInputMessage="1" sqref="A22:B33" xr:uid="{00000000-0002-0000-0A00-000001000000}">
      <formula1>"交通空白地有償運送,福祉有償運送"</formula1>
    </dataValidation>
    <dataValidation type="list" allowBlank="1" showInputMessage="1" sqref="D10" xr:uid="{00000000-0002-0000-0A00-000002000000}">
      <formula1>"○"</formula1>
    </dataValidation>
  </dataValidations>
  <hyperlinks>
    <hyperlink ref="O1:Q1" location="福祉!A1" display="目次" xr:uid="{00000000-0004-0000-0A00-000000000000}"/>
  </hyperlinks>
  <pageMargins left="0.25" right="0.25" top="0.75" bottom="0.75" header="0.3" footer="0.3"/>
  <pageSetup paperSize="9" scale="9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Y38"/>
  <sheetViews>
    <sheetView view="pageBreakPreview" zoomScaleNormal="100" zoomScaleSheetLayoutView="100" workbookViewId="0">
      <selection activeCell="D15" sqref="D15:G15"/>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268</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44999</v>
      </c>
      <c r="E4" s="158"/>
      <c r="F4" s="158"/>
      <c r="G4" s="158"/>
      <c r="H4" s="158"/>
      <c r="I4" s="158"/>
      <c r="J4" s="158"/>
      <c r="K4" s="159"/>
    </row>
    <row r="5" spans="1:25" ht="30" customHeight="1" x14ac:dyDescent="0.15">
      <c r="A5" s="155" t="s">
        <v>28</v>
      </c>
      <c r="B5" s="156"/>
      <c r="C5" s="156"/>
      <c r="D5" s="157">
        <f>VLOOKUP($D$2,福祉!$B$2:$AK$24,4,FALSE)</f>
        <v>46102</v>
      </c>
      <c r="E5" s="158"/>
      <c r="F5" s="158"/>
      <c r="G5" s="158"/>
      <c r="H5" s="158"/>
      <c r="I5" s="158"/>
      <c r="J5" s="158"/>
      <c r="K5" s="159"/>
      <c r="L5" s="1" t="s">
        <v>29</v>
      </c>
    </row>
    <row r="6" spans="1:25" ht="30" customHeight="1" x14ac:dyDescent="0.15">
      <c r="A6" s="155" t="s">
        <v>17</v>
      </c>
      <c r="B6" s="156"/>
      <c r="C6" s="156"/>
      <c r="D6" s="157" t="str">
        <f>VLOOKUP($D$2,福祉!$B$2:$AK$24,5,FALSE)</f>
        <v>特定非営利活動法人　いきいき生活支援夢といろ</v>
      </c>
      <c r="E6" s="158"/>
      <c r="F6" s="158"/>
      <c r="G6" s="158"/>
      <c r="H6" s="158"/>
      <c r="I6" s="158"/>
      <c r="J6" s="158"/>
      <c r="K6" s="159"/>
    </row>
    <row r="7" spans="1:25" ht="30" customHeight="1" x14ac:dyDescent="0.15">
      <c r="A7" s="155" t="s">
        <v>8</v>
      </c>
      <c r="B7" s="156"/>
      <c r="C7" s="156"/>
      <c r="D7" s="157" t="str">
        <f>VLOOKUP($D$2,福祉!$B$2:$AK$24,6,FALSE)</f>
        <v>坂村　加代子</v>
      </c>
      <c r="E7" s="158"/>
      <c r="F7" s="158"/>
      <c r="G7" s="158"/>
      <c r="H7" s="158"/>
      <c r="I7" s="158"/>
      <c r="J7" s="158"/>
      <c r="K7" s="159"/>
    </row>
    <row r="8" spans="1:25" ht="30" customHeight="1" x14ac:dyDescent="0.15">
      <c r="A8" s="155" t="s">
        <v>18</v>
      </c>
      <c r="B8" s="156"/>
      <c r="C8" s="156"/>
      <c r="D8" s="157" t="str">
        <f>VLOOKUP($D$2,福祉!$B$2:$AK$24,8,FALSE)</f>
        <v>河西郡中札内村大通北１丁目１３番地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特定非営利活動法人　いきいき生活支援夢といろ</v>
      </c>
      <c r="E12" s="178"/>
      <c r="F12" s="178" t="str">
        <f>VLOOKUP($D$2,福祉!$B$2:$AK$24,10,FALSE)</f>
        <v>河西郡中札内村大通北１丁目１３番地</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中札内村・更別村</v>
      </c>
      <c r="E14" s="176"/>
      <c r="F14" s="176"/>
      <c r="G14" s="176"/>
      <c r="H14" s="176"/>
      <c r="I14" s="176"/>
      <c r="J14" s="176"/>
      <c r="K14" s="177"/>
      <c r="O14" s="44"/>
      <c r="X14" s="44"/>
      <c r="Y14"/>
    </row>
    <row r="15" spans="1:25" ht="30" customHeight="1" x14ac:dyDescent="0.15">
      <c r="A15" s="167" t="s">
        <v>14</v>
      </c>
      <c r="B15" s="168"/>
      <c r="C15" s="168"/>
      <c r="D15" s="189" t="str">
        <f>VLOOKUP($D$2,福祉!$B$2:$AK$24,16,FALSE)</f>
        <v>イニホト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特定非営利活動法人　いきいき生活支援夢といろ</v>
      </c>
      <c r="D22" s="213"/>
      <c r="E22" s="6"/>
      <c r="F22" s="6"/>
      <c r="G22" s="6"/>
      <c r="H22" s="6"/>
      <c r="I22" s="6"/>
      <c r="J22" s="6"/>
      <c r="K22" s="7"/>
    </row>
    <row r="23" spans="1:24" ht="14.25" x14ac:dyDescent="0.15">
      <c r="A23" s="208"/>
      <c r="B23" s="209"/>
      <c r="C23" s="214"/>
      <c r="D23" s="215"/>
      <c r="E23" s="4">
        <f>VLOOKUP($D$2,福祉!$B$2:$AK$24,19,FALSE)</f>
        <v>0</v>
      </c>
      <c r="F23" s="4">
        <f>VLOOKUP($D$2,福祉!$B$2:$AK$24,21,FALSE)</f>
        <v>1</v>
      </c>
      <c r="G23" s="4">
        <f>VLOOKUP($D$2,福祉!$B$2:$AK$24,23,FALSE)</f>
        <v>0</v>
      </c>
      <c r="H23" s="4">
        <f>VLOOKUP($D$2,福祉!$B$2:$AK$24,25,FALSE)</f>
        <v>0</v>
      </c>
      <c r="I23" s="4">
        <f>VLOOKUP($D$2,福祉!$B$2:$AK$24,27,FALSE)</f>
        <v>0</v>
      </c>
      <c r="J23" s="4">
        <f>VLOOKUP($D$2,福祉!$B$2:$AK$24,29,FALSE)</f>
        <v>0</v>
      </c>
      <c r="K23" s="5">
        <f>SUM(E23:J23)</f>
        <v>1</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0</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1</v>
      </c>
      <c r="G35" s="4">
        <f t="shared" si="0"/>
        <v>0</v>
      </c>
      <c r="H35" s="4">
        <f t="shared" si="0"/>
        <v>0</v>
      </c>
      <c r="I35" s="4">
        <f t="shared" si="0"/>
        <v>0</v>
      </c>
      <c r="J35" s="4">
        <f t="shared" si="0"/>
        <v>0</v>
      </c>
      <c r="K35" s="5">
        <f>SUM(E35:J35)</f>
        <v>1</v>
      </c>
    </row>
    <row r="36" spans="1:11" ht="15" thickBot="1" x14ac:dyDescent="0.2">
      <c r="A36" s="200"/>
      <c r="B36" s="201"/>
      <c r="C36" s="204"/>
      <c r="D36" s="205"/>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A34:B36"/>
    <mergeCell ref="C34:D36"/>
    <mergeCell ref="O1:Q1"/>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B00-000000000000}">
      <formula1>"○"</formula1>
    </dataValidation>
    <dataValidation type="list" allowBlank="1" showInputMessage="1" sqref="A22:B33" xr:uid="{00000000-0002-0000-0B00-000001000000}">
      <formula1>"交通空白地有償運送,福祉有償運送"</formula1>
    </dataValidation>
    <dataValidation allowBlank="1" showInputMessage="1" sqref="D2:K2" xr:uid="{00000000-0002-0000-0B00-000002000000}"/>
  </dataValidations>
  <hyperlinks>
    <hyperlink ref="O1:Q1" location="福祉!A1" display="目次" xr:uid="{00000000-0004-0000-0B00-000000000000}"/>
  </hyperlinks>
  <pageMargins left="0.25" right="0.25" top="0.75" bottom="0.75" header="0.3" footer="0.3"/>
  <pageSetup paperSize="9" scale="9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Y38"/>
  <sheetViews>
    <sheetView view="pageBreakPreview" zoomScaleNormal="100" zoomScaleSheetLayoutView="100" workbookViewId="0">
      <selection activeCell="Q17" sqref="Q17"/>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269</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44992</v>
      </c>
      <c r="E4" s="158"/>
      <c r="F4" s="158"/>
      <c r="G4" s="158"/>
      <c r="H4" s="158"/>
      <c r="I4" s="158"/>
      <c r="J4" s="158"/>
      <c r="K4" s="159"/>
    </row>
    <row r="5" spans="1:25" ht="30" customHeight="1" x14ac:dyDescent="0.15">
      <c r="A5" s="155" t="s">
        <v>28</v>
      </c>
      <c r="B5" s="156"/>
      <c r="C5" s="156"/>
      <c r="D5" s="157">
        <f>VLOOKUP($D$2,福祉!$B$2:$AK$24,4,FALSE)</f>
        <v>46112</v>
      </c>
      <c r="E5" s="158"/>
      <c r="F5" s="158"/>
      <c r="G5" s="158"/>
      <c r="H5" s="158"/>
      <c r="I5" s="158"/>
      <c r="J5" s="158"/>
      <c r="K5" s="159"/>
      <c r="L5" s="1" t="s">
        <v>29</v>
      </c>
    </row>
    <row r="6" spans="1:25" ht="30" customHeight="1" x14ac:dyDescent="0.15">
      <c r="A6" s="155" t="s">
        <v>17</v>
      </c>
      <c r="B6" s="156"/>
      <c r="C6" s="156"/>
      <c r="D6" s="157" t="str">
        <f>VLOOKUP($D$2,福祉!$B$2:$AK$24,5,FALSE)</f>
        <v>社会福祉法人　豊頃町社会福祉協議会</v>
      </c>
      <c r="E6" s="158"/>
      <c r="F6" s="158"/>
      <c r="G6" s="158"/>
      <c r="H6" s="158"/>
      <c r="I6" s="158"/>
      <c r="J6" s="158"/>
      <c r="K6" s="159"/>
    </row>
    <row r="7" spans="1:25" ht="30" customHeight="1" x14ac:dyDescent="0.15">
      <c r="A7" s="155" t="s">
        <v>8</v>
      </c>
      <c r="B7" s="156"/>
      <c r="C7" s="156"/>
      <c r="D7" s="157" t="str">
        <f>VLOOKUP($D$2,福祉!$B$2:$AK$24,6,FALSE)</f>
        <v>加藤　敏</v>
      </c>
      <c r="E7" s="158"/>
      <c r="F7" s="158"/>
      <c r="G7" s="158"/>
      <c r="H7" s="158"/>
      <c r="I7" s="158"/>
      <c r="J7" s="158"/>
      <c r="K7" s="159"/>
    </row>
    <row r="8" spans="1:25" ht="30" customHeight="1" x14ac:dyDescent="0.15">
      <c r="A8" s="155" t="s">
        <v>18</v>
      </c>
      <c r="B8" s="156"/>
      <c r="C8" s="156"/>
      <c r="D8" s="157" t="str">
        <f>VLOOKUP($D$2,福祉!$B$2:$AK$24,8,FALSE)</f>
        <v>中川郡豊頃町茂岩栄町１０２番地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社会福祉法人　豊頃町社会福祉協議会</v>
      </c>
      <c r="E12" s="178"/>
      <c r="F12" s="178" t="str">
        <f>VLOOKUP($D$2,福祉!$B$2:$AK$24,10,FALSE)</f>
        <v>中川郡豊頃町茂岩栄町１０２番地</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豊頃町</v>
      </c>
      <c r="E14" s="176"/>
      <c r="F14" s="176"/>
      <c r="G14" s="176"/>
      <c r="H14" s="176"/>
      <c r="I14" s="176"/>
      <c r="J14" s="176"/>
      <c r="K14" s="177"/>
      <c r="O14" s="44"/>
      <c r="X14" s="44"/>
      <c r="Y14"/>
    </row>
    <row r="15" spans="1:25" ht="30" customHeight="1" x14ac:dyDescent="0.15">
      <c r="A15" s="167" t="s">
        <v>14</v>
      </c>
      <c r="B15" s="168"/>
      <c r="C15" s="168"/>
      <c r="D15" s="189" t="str">
        <f>VLOOKUP($D$2,福祉!$B$2:$AK$24,16,FALSE)</f>
        <v>イロハニホト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t="s">
        <v>362</v>
      </c>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社会福祉法人　豊頃町社会福祉協議会</v>
      </c>
      <c r="D22" s="213"/>
      <c r="E22" s="6"/>
      <c r="F22" s="6"/>
      <c r="G22" s="6"/>
      <c r="H22" s="6"/>
      <c r="I22" s="6"/>
      <c r="J22" s="6"/>
      <c r="K22" s="7"/>
    </row>
    <row r="23" spans="1:24" ht="14.25" x14ac:dyDescent="0.15">
      <c r="A23" s="208"/>
      <c r="B23" s="209"/>
      <c r="C23" s="214"/>
      <c r="D23" s="215"/>
      <c r="E23" s="4">
        <f>VLOOKUP($D$2,福祉!$B$2:$AK$24,19,FALSE)</f>
        <v>0</v>
      </c>
      <c r="F23" s="4">
        <f>VLOOKUP($D$2,福祉!$B$2:$AK$24,21,FALSE)</f>
        <v>2</v>
      </c>
      <c r="G23" s="4">
        <f>VLOOKUP($D$2,福祉!$B$2:$AK$24,23,FALSE)</f>
        <v>0</v>
      </c>
      <c r="H23" s="4">
        <f>VLOOKUP($D$2,福祉!$B$2:$AK$24,25,FALSE)</f>
        <v>0</v>
      </c>
      <c r="I23" s="4">
        <f>VLOOKUP($D$2,福祉!$B$2:$AK$24,27,FALSE)</f>
        <v>2</v>
      </c>
      <c r="J23" s="4">
        <f>VLOOKUP($D$2,福祉!$B$2:$AK$24,29,FALSE)</f>
        <v>0</v>
      </c>
      <c r="K23" s="5">
        <f>SUM(E23:J23)</f>
        <v>4</v>
      </c>
    </row>
    <row r="24" spans="1:24" ht="14.25" x14ac:dyDescent="0.15">
      <c r="A24" s="208"/>
      <c r="B24" s="209"/>
      <c r="C24" s="216"/>
      <c r="D24" s="217"/>
      <c r="E24" s="50">
        <f>VLOOKUP($D$2,福祉!$B$2:$AK$24,20,FALSE)</f>
        <v>0</v>
      </c>
      <c r="F24" s="50">
        <f>VLOOKUP($D$2,福祉!$B$2:$AK$24,22,FALSE)</f>
        <v>0</v>
      </c>
      <c r="G24" s="50">
        <f>VLOOKUP($D$2,福祉!$B$2:$AK$24,24,FALSE)</f>
        <v>0</v>
      </c>
      <c r="H24" s="50">
        <f>VLOOKUP($D$2,福祉!$B$2:$AK$24,26,FALSE)</f>
        <v>0</v>
      </c>
      <c r="I24" s="50">
        <f>VLOOKUP($D$2,福祉!$B$2:$AK$24,28,FALSE)</f>
        <v>0</v>
      </c>
      <c r="J24" s="8"/>
      <c r="K24" s="17">
        <f>SUM(E24:I24)</f>
        <v>0</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2</v>
      </c>
      <c r="G35" s="4">
        <f t="shared" si="0"/>
        <v>0</v>
      </c>
      <c r="H35" s="4">
        <f t="shared" si="0"/>
        <v>0</v>
      </c>
      <c r="I35" s="4">
        <f t="shared" si="0"/>
        <v>2</v>
      </c>
      <c r="J35" s="4">
        <f t="shared" si="0"/>
        <v>0</v>
      </c>
      <c r="K35" s="5">
        <f>SUM(E35:J35)</f>
        <v>4</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A34:B36"/>
    <mergeCell ref="C34:D36"/>
    <mergeCell ref="O1:Q1"/>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C00-000000000000}"/>
    <dataValidation type="list" allowBlank="1" showInputMessage="1" sqref="A22:B33" xr:uid="{00000000-0002-0000-0C00-000001000000}">
      <formula1>"交通空白地有償運送,福祉有償運送"</formula1>
    </dataValidation>
    <dataValidation type="list" allowBlank="1" showInputMessage="1" sqref="D10" xr:uid="{00000000-0002-0000-0C00-000002000000}">
      <formula1>"○"</formula1>
    </dataValidation>
  </dataValidations>
  <hyperlinks>
    <hyperlink ref="O1:Q1" location="福祉!A1" display="目次" xr:uid="{00000000-0004-0000-0C00-000000000000}"/>
  </hyperlinks>
  <pageMargins left="0.25" right="0.25" top="0.75" bottom="0.75" header="0.3" footer="0.3"/>
  <pageSetup paperSize="9" scale="92"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Y45"/>
  <sheetViews>
    <sheetView view="pageBreakPreview" zoomScaleNormal="100" zoomScaleSheetLayoutView="100" workbookViewId="0">
      <selection activeCell="I26" sqref="I26"/>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270</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44645</v>
      </c>
      <c r="E4" s="158"/>
      <c r="F4" s="158"/>
      <c r="G4" s="158"/>
      <c r="H4" s="158"/>
      <c r="I4" s="158"/>
      <c r="J4" s="158"/>
      <c r="K4" s="159"/>
    </row>
    <row r="5" spans="1:25" ht="30" customHeight="1" x14ac:dyDescent="0.15">
      <c r="A5" s="155" t="s">
        <v>28</v>
      </c>
      <c r="B5" s="156"/>
      <c r="C5" s="156"/>
      <c r="D5" s="157">
        <f>VLOOKUP($D$2,福祉!$B$2:$AK$24,4,FALSE)</f>
        <v>45747</v>
      </c>
      <c r="E5" s="158"/>
      <c r="F5" s="158"/>
      <c r="G5" s="158"/>
      <c r="H5" s="158"/>
      <c r="I5" s="158"/>
      <c r="J5" s="158"/>
      <c r="K5" s="159"/>
      <c r="L5" s="1" t="s">
        <v>29</v>
      </c>
    </row>
    <row r="6" spans="1:25" ht="30" customHeight="1" x14ac:dyDescent="0.15">
      <c r="A6" s="155" t="s">
        <v>17</v>
      </c>
      <c r="B6" s="156"/>
      <c r="C6" s="156"/>
      <c r="D6" s="157" t="str">
        <f>VLOOKUP($D$2,福祉!$B$2:$AK$24,5,FALSE)</f>
        <v>社会福祉法人　本別町社会福祉協議会</v>
      </c>
      <c r="E6" s="158"/>
      <c r="F6" s="158"/>
      <c r="G6" s="158"/>
      <c r="H6" s="158"/>
      <c r="I6" s="158"/>
      <c r="J6" s="158"/>
      <c r="K6" s="159"/>
    </row>
    <row r="7" spans="1:25" ht="30" customHeight="1" x14ac:dyDescent="0.15">
      <c r="A7" s="155" t="s">
        <v>8</v>
      </c>
      <c r="B7" s="156"/>
      <c r="C7" s="156"/>
      <c r="D7" s="157" t="str">
        <f>VLOOKUP($D$2,福祉!$B$2:$AK$24,6,FALSE)</f>
        <v>砂原　勝</v>
      </c>
      <c r="E7" s="158"/>
      <c r="F7" s="158"/>
      <c r="G7" s="158"/>
      <c r="H7" s="158"/>
      <c r="I7" s="158"/>
      <c r="J7" s="158"/>
      <c r="K7" s="159"/>
    </row>
    <row r="8" spans="1:25" ht="30" customHeight="1" x14ac:dyDescent="0.15">
      <c r="A8" s="155" t="s">
        <v>18</v>
      </c>
      <c r="B8" s="156"/>
      <c r="C8" s="156"/>
      <c r="D8" s="157" t="str">
        <f>VLOOKUP($D$2,福祉!$B$2:$AK$24,8,FALSE)</f>
        <v>中川郡本別町西美里別６番地１５</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237" t="s">
        <v>15</v>
      </c>
      <c r="B11" s="238"/>
      <c r="C11" s="239"/>
      <c r="D11" s="176" t="s">
        <v>10</v>
      </c>
      <c r="E11" s="176"/>
      <c r="F11" s="176" t="s">
        <v>25</v>
      </c>
      <c r="G11" s="176"/>
      <c r="H11" s="176" t="s">
        <v>10</v>
      </c>
      <c r="I11" s="176"/>
      <c r="J11" s="176" t="s">
        <v>25</v>
      </c>
      <c r="K11" s="177"/>
    </row>
    <row r="12" spans="1:25" ht="50.1" customHeight="1" x14ac:dyDescent="0.15">
      <c r="A12" s="240"/>
      <c r="B12" s="241"/>
      <c r="C12" s="242"/>
      <c r="D12" s="178" t="str">
        <f>VLOOKUP($D$2,福祉!$B$2:$AK$24,9,FALSE)</f>
        <v>陽だまりの里</v>
      </c>
      <c r="E12" s="178"/>
      <c r="F12" s="178" t="str">
        <f>VLOOKUP($D$2,福祉!$B$2:$AK$24,10,FALSE)</f>
        <v>中川郡本別町仙美里元町１４９番地１２</v>
      </c>
      <c r="G12" s="178"/>
      <c r="H12" s="178" t="s">
        <v>298</v>
      </c>
      <c r="I12" s="178"/>
      <c r="J12" s="178" t="s">
        <v>303</v>
      </c>
      <c r="K12" s="236"/>
    </row>
    <row r="13" spans="1:25" ht="50.1" customHeight="1" x14ac:dyDescent="0.15">
      <c r="A13" s="240"/>
      <c r="B13" s="241"/>
      <c r="C13" s="242"/>
      <c r="D13" s="178" t="str">
        <f>VLOOKUP($D$2,福祉!$B$2:$AK$24,11,FALSE)</f>
        <v>ホームヘルプセンターほんべつ</v>
      </c>
      <c r="E13" s="178"/>
      <c r="F13" s="178" t="str">
        <f>VLOOKUP($D$2,福祉!$B$2:$AK$24,12,FALSE)</f>
        <v>中川郡本別町西美里別６番地１５</v>
      </c>
      <c r="G13" s="178"/>
      <c r="H13" s="178" t="s">
        <v>301</v>
      </c>
      <c r="I13" s="178"/>
      <c r="J13" s="178" t="s">
        <v>304</v>
      </c>
      <c r="K13" s="236"/>
      <c r="O13" s="44"/>
      <c r="X13" s="44"/>
    </row>
    <row r="14" spans="1:25" ht="50.1" customHeight="1" x14ac:dyDescent="0.15">
      <c r="A14" s="240"/>
      <c r="B14" s="241"/>
      <c r="C14" s="242"/>
      <c r="D14" s="243" t="s">
        <v>294</v>
      </c>
      <c r="E14" s="244"/>
      <c r="F14" s="245" t="s">
        <v>296</v>
      </c>
      <c r="G14" s="247"/>
      <c r="H14" s="248" t="s">
        <v>302</v>
      </c>
      <c r="I14" s="249"/>
      <c r="J14" s="245" t="s">
        <v>305</v>
      </c>
      <c r="K14" s="246"/>
      <c r="O14" s="44"/>
      <c r="X14" s="44"/>
    </row>
    <row r="15" spans="1:25" ht="30" customHeight="1" x14ac:dyDescent="0.15">
      <c r="A15" s="167" t="s">
        <v>13</v>
      </c>
      <c r="B15" s="168"/>
      <c r="C15" s="168"/>
      <c r="D15" s="176" t="str">
        <f>VLOOKUP($D$2,福祉!$B$2:$AK$24,15,FALSE)</f>
        <v>本別町</v>
      </c>
      <c r="E15" s="176"/>
      <c r="F15" s="176"/>
      <c r="G15" s="176"/>
      <c r="H15" s="176"/>
      <c r="I15" s="176"/>
      <c r="J15" s="176"/>
      <c r="K15" s="177"/>
      <c r="O15" s="44"/>
      <c r="X15" s="44"/>
      <c r="Y15"/>
    </row>
    <row r="16" spans="1:25" ht="30" customHeight="1" x14ac:dyDescent="0.15">
      <c r="A16" s="167" t="s">
        <v>14</v>
      </c>
      <c r="B16" s="168"/>
      <c r="C16" s="168"/>
      <c r="D16" s="189" t="str">
        <f>VLOOKUP($D$2,福祉!$B$2:$AK$24,16,FALSE)</f>
        <v>イハニホト</v>
      </c>
      <c r="E16" s="189"/>
      <c r="F16" s="189"/>
      <c r="G16" s="189"/>
      <c r="H16" s="176"/>
      <c r="I16" s="176"/>
      <c r="J16" s="176"/>
      <c r="K16" s="177"/>
      <c r="O16" s="44"/>
      <c r="X16" s="44"/>
    </row>
    <row r="17" spans="1:24" ht="30" customHeight="1" x14ac:dyDescent="0.15">
      <c r="A17" s="228" t="s">
        <v>24</v>
      </c>
      <c r="B17" s="229"/>
      <c r="C17" s="229"/>
      <c r="D17" s="176" t="s">
        <v>12</v>
      </c>
      <c r="E17" s="176"/>
      <c r="F17" s="176" t="s">
        <v>26</v>
      </c>
      <c r="G17" s="176"/>
      <c r="H17" s="176" t="s">
        <v>12</v>
      </c>
      <c r="I17" s="176"/>
      <c r="J17" s="176" t="s">
        <v>26</v>
      </c>
      <c r="K17" s="177"/>
      <c r="O17" s="44"/>
      <c r="P17"/>
      <c r="X17" s="44"/>
    </row>
    <row r="18" spans="1:24" ht="30" customHeight="1" x14ac:dyDescent="0.15">
      <c r="A18" s="228"/>
      <c r="B18" s="229"/>
      <c r="C18" s="229"/>
      <c r="D18" s="190"/>
      <c r="E18" s="191"/>
      <c r="F18" s="190"/>
      <c r="G18" s="191"/>
      <c r="H18" s="190"/>
      <c r="I18" s="191"/>
      <c r="J18" s="190"/>
      <c r="K18" s="192"/>
      <c r="O18" s="44"/>
      <c r="X18" s="44"/>
    </row>
    <row r="19" spans="1:24" ht="50.1" customHeight="1" x14ac:dyDescent="0.15">
      <c r="A19" s="155" t="s">
        <v>20</v>
      </c>
      <c r="B19" s="156"/>
      <c r="C19" s="156"/>
      <c r="D19" s="176"/>
      <c r="E19" s="176"/>
      <c r="F19" s="176"/>
      <c r="G19" s="176"/>
      <c r="H19" s="176"/>
      <c r="I19" s="176"/>
      <c r="J19" s="176"/>
      <c r="K19" s="177"/>
      <c r="O19" s="44"/>
      <c r="X19" s="44"/>
    </row>
    <row r="20" spans="1:24" ht="14.25" x14ac:dyDescent="0.15">
      <c r="A20" s="180" t="s">
        <v>19</v>
      </c>
      <c r="B20" s="182"/>
      <c r="C20" s="202" t="s">
        <v>21</v>
      </c>
      <c r="D20" s="182"/>
      <c r="E20" s="176" t="s">
        <v>22</v>
      </c>
      <c r="F20" s="226"/>
      <c r="G20" s="226"/>
      <c r="H20" s="226"/>
      <c r="I20" s="226"/>
      <c r="J20" s="226"/>
      <c r="K20" s="227"/>
      <c r="O20" s="44"/>
      <c r="X20" s="44"/>
    </row>
    <row r="21" spans="1:24" ht="14.25" x14ac:dyDescent="0.15">
      <c r="A21" s="183"/>
      <c r="B21" s="185"/>
      <c r="C21" s="203"/>
      <c r="D21" s="185"/>
      <c r="E21" s="12" t="s">
        <v>2</v>
      </c>
      <c r="F21" s="12" t="s">
        <v>4</v>
      </c>
      <c r="G21" s="12" t="s">
        <v>5</v>
      </c>
      <c r="H21" s="11" t="s">
        <v>23</v>
      </c>
      <c r="I21" s="12" t="s">
        <v>6</v>
      </c>
      <c r="J21" s="12" t="s">
        <v>64</v>
      </c>
      <c r="K21" s="13" t="s">
        <v>7</v>
      </c>
    </row>
    <row r="22" spans="1:24" ht="14.25" customHeight="1" x14ac:dyDescent="0.15">
      <c r="A22" s="223"/>
      <c r="B22" s="224"/>
      <c r="C22" s="225"/>
      <c r="D22" s="224"/>
      <c r="E22" s="14" t="s">
        <v>3</v>
      </c>
      <c r="F22" s="14" t="s">
        <v>3</v>
      </c>
      <c r="G22" s="14" t="s">
        <v>3</v>
      </c>
      <c r="H22" s="14" t="s">
        <v>3</v>
      </c>
      <c r="I22" s="14" t="s">
        <v>3</v>
      </c>
      <c r="J22" s="14"/>
      <c r="K22" s="15" t="s">
        <v>3</v>
      </c>
    </row>
    <row r="23" spans="1:24" ht="14.25" x14ac:dyDescent="0.15">
      <c r="A23" s="206" t="s">
        <v>27</v>
      </c>
      <c r="B23" s="207"/>
      <c r="C23" s="212" t="str">
        <f>D12</f>
        <v>陽だまりの里</v>
      </c>
      <c r="D23" s="213"/>
      <c r="E23" s="6"/>
      <c r="F23" s="6"/>
      <c r="G23" s="6"/>
      <c r="H23" s="6"/>
      <c r="I23" s="6"/>
      <c r="J23" s="6"/>
      <c r="K23" s="7"/>
    </row>
    <row r="24" spans="1:24" ht="14.25" x14ac:dyDescent="0.15">
      <c r="A24" s="208"/>
      <c r="B24" s="209"/>
      <c r="C24" s="214"/>
      <c r="D24" s="215"/>
      <c r="E24" s="4"/>
      <c r="F24" s="4"/>
      <c r="G24" s="4"/>
      <c r="H24" s="4">
        <v>1</v>
      </c>
      <c r="I24" s="4">
        <v>3</v>
      </c>
      <c r="J24" s="4"/>
      <c r="K24" s="5">
        <f>SUM(E24:J24)</f>
        <v>4</v>
      </c>
    </row>
    <row r="25" spans="1:24" ht="14.25" x14ac:dyDescent="0.15">
      <c r="A25" s="208"/>
      <c r="B25" s="209"/>
      <c r="C25" s="216"/>
      <c r="D25" s="217"/>
      <c r="E25" s="50"/>
      <c r="F25" s="50"/>
      <c r="G25" s="50"/>
      <c r="H25" s="50">
        <v>-1</v>
      </c>
      <c r="I25" s="50">
        <v>-3</v>
      </c>
      <c r="J25" s="8"/>
      <c r="K25" s="17">
        <f>SUM(E25:I25)</f>
        <v>-4</v>
      </c>
    </row>
    <row r="26" spans="1:24" ht="14.25" x14ac:dyDescent="0.15">
      <c r="A26" s="208"/>
      <c r="B26" s="209"/>
      <c r="C26" s="212" t="str">
        <f>D13</f>
        <v>ホームヘルプセンターほんべつ</v>
      </c>
      <c r="D26" s="213"/>
      <c r="E26" s="6"/>
      <c r="F26" s="6"/>
      <c r="G26" s="6"/>
      <c r="H26" s="6"/>
      <c r="I26" s="6"/>
      <c r="J26" s="6"/>
      <c r="K26" s="7"/>
    </row>
    <row r="27" spans="1:24" ht="14.25" x14ac:dyDescent="0.15">
      <c r="A27" s="208"/>
      <c r="B27" s="209"/>
      <c r="C27" s="214"/>
      <c r="D27" s="215"/>
      <c r="E27" s="4"/>
      <c r="F27" s="4">
        <v>2</v>
      </c>
      <c r="G27" s="4">
        <v>1</v>
      </c>
      <c r="H27" s="4"/>
      <c r="I27" s="4">
        <v>4</v>
      </c>
      <c r="J27" s="4"/>
      <c r="K27" s="5">
        <f>SUM(E27:J27)</f>
        <v>7</v>
      </c>
    </row>
    <row r="28" spans="1:24" ht="14.25" x14ac:dyDescent="0.15">
      <c r="A28" s="208"/>
      <c r="B28" s="209"/>
      <c r="C28" s="216"/>
      <c r="D28" s="217"/>
      <c r="E28" s="16"/>
      <c r="F28" s="16">
        <v>-2</v>
      </c>
      <c r="G28" s="16"/>
      <c r="H28" s="16"/>
      <c r="I28" s="16">
        <v>-4</v>
      </c>
      <c r="J28" s="8"/>
      <c r="K28" s="17">
        <f>SUM(E28:I28)</f>
        <v>-6</v>
      </c>
    </row>
    <row r="29" spans="1:24" ht="14.25" x14ac:dyDescent="0.15">
      <c r="A29" s="208"/>
      <c r="B29" s="209"/>
      <c r="C29" s="212" t="s">
        <v>292</v>
      </c>
      <c r="D29" s="213"/>
      <c r="E29" s="6"/>
      <c r="F29" s="6"/>
      <c r="G29" s="6"/>
      <c r="H29" s="6"/>
      <c r="I29" s="6"/>
      <c r="J29" s="6"/>
      <c r="K29" s="7"/>
    </row>
    <row r="30" spans="1:24" ht="14.25" x14ac:dyDescent="0.15">
      <c r="A30" s="208"/>
      <c r="B30" s="209"/>
      <c r="C30" s="214"/>
      <c r="D30" s="215"/>
      <c r="E30" s="4"/>
      <c r="F30" s="4"/>
      <c r="G30" s="4"/>
      <c r="H30" s="4"/>
      <c r="I30" s="4">
        <v>3</v>
      </c>
      <c r="J30" s="4"/>
      <c r="K30" s="5">
        <f>SUM(E30:J30)</f>
        <v>3</v>
      </c>
    </row>
    <row r="31" spans="1:24" ht="14.25" x14ac:dyDescent="0.15">
      <c r="A31" s="208"/>
      <c r="B31" s="209"/>
      <c r="C31" s="216"/>
      <c r="D31" s="217"/>
      <c r="E31" s="16"/>
      <c r="F31" s="16"/>
      <c r="G31" s="16"/>
      <c r="H31" s="16"/>
      <c r="I31" s="16">
        <v>-1</v>
      </c>
      <c r="J31" s="8"/>
      <c r="K31" s="17">
        <f>SUM(E31:I31)</f>
        <v>-1</v>
      </c>
      <c r="L31" s="2"/>
      <c r="M31" s="10"/>
    </row>
    <row r="32" spans="1:24" ht="14.25" x14ac:dyDescent="0.15">
      <c r="A32" s="208"/>
      <c r="B32" s="209"/>
      <c r="C32" s="212" t="s">
        <v>297</v>
      </c>
      <c r="D32" s="213"/>
      <c r="E32" s="6"/>
      <c r="F32" s="6"/>
      <c r="G32" s="6"/>
      <c r="H32" s="6"/>
      <c r="I32" s="6"/>
      <c r="J32" s="6"/>
      <c r="K32" s="7"/>
      <c r="M32" s="10"/>
    </row>
    <row r="33" spans="1:11" ht="14.25" x14ac:dyDescent="0.15">
      <c r="A33" s="208"/>
      <c r="B33" s="209"/>
      <c r="C33" s="214"/>
      <c r="D33" s="215"/>
      <c r="E33" s="4"/>
      <c r="F33" s="4">
        <v>2</v>
      </c>
      <c r="G33" s="4"/>
      <c r="H33" s="4">
        <v>1</v>
      </c>
      <c r="I33" s="4">
        <v>2</v>
      </c>
      <c r="J33" s="4"/>
      <c r="K33" s="5">
        <f>SUM(E33:J33)</f>
        <v>5</v>
      </c>
    </row>
    <row r="34" spans="1:11" ht="14.25" x14ac:dyDescent="0.15">
      <c r="A34" s="208"/>
      <c r="B34" s="209"/>
      <c r="C34" s="216"/>
      <c r="D34" s="217"/>
      <c r="E34" s="102"/>
      <c r="F34" s="102">
        <v>-1</v>
      </c>
      <c r="G34" s="102"/>
      <c r="H34" s="102">
        <v>-1</v>
      </c>
      <c r="I34" s="102">
        <v>-2</v>
      </c>
      <c r="J34" s="4"/>
      <c r="K34" s="103">
        <f>SUM(E34:I34)</f>
        <v>-4</v>
      </c>
    </row>
    <row r="35" spans="1:11" ht="14.25" customHeight="1" x14ac:dyDescent="0.15">
      <c r="A35" s="208"/>
      <c r="B35" s="209"/>
      <c r="C35" s="179" t="s">
        <v>299</v>
      </c>
      <c r="D35" s="243"/>
      <c r="E35" s="104"/>
      <c r="F35" s="104"/>
      <c r="G35" s="104"/>
      <c r="H35" s="104"/>
      <c r="I35" s="104"/>
      <c r="J35" s="6"/>
      <c r="K35" s="6"/>
    </row>
    <row r="36" spans="1:11" ht="14.25" customHeight="1" x14ac:dyDescent="0.15">
      <c r="A36" s="208"/>
      <c r="B36" s="209"/>
      <c r="C36" s="179"/>
      <c r="D36" s="243"/>
      <c r="E36" s="102"/>
      <c r="F36" s="102">
        <v>1</v>
      </c>
      <c r="G36" s="102"/>
      <c r="H36" s="102"/>
      <c r="I36" s="102">
        <v>4</v>
      </c>
      <c r="J36" s="4"/>
      <c r="K36" s="102">
        <f t="shared" ref="K36" si="0">SUM(E36:I36)</f>
        <v>5</v>
      </c>
    </row>
    <row r="37" spans="1:11" ht="14.25" customHeight="1" x14ac:dyDescent="0.15">
      <c r="A37" s="208"/>
      <c r="B37" s="209"/>
      <c r="C37" s="179"/>
      <c r="D37" s="243"/>
      <c r="E37" s="16"/>
      <c r="F37" s="16"/>
      <c r="G37" s="16"/>
      <c r="H37" s="16"/>
      <c r="I37" s="16">
        <v>-2</v>
      </c>
      <c r="J37" s="8"/>
      <c r="K37" s="111">
        <f>SUM(E37:J37)</f>
        <v>-2</v>
      </c>
    </row>
    <row r="38" spans="1:11" ht="14.25" customHeight="1" x14ac:dyDescent="0.15">
      <c r="A38" s="208"/>
      <c r="B38" s="209"/>
      <c r="C38" s="179" t="s">
        <v>291</v>
      </c>
      <c r="D38" s="179"/>
      <c r="E38" s="102"/>
      <c r="F38" s="102"/>
      <c r="G38" s="102"/>
      <c r="H38" s="102"/>
      <c r="I38" s="102"/>
      <c r="J38" s="4"/>
      <c r="K38" s="103"/>
    </row>
    <row r="39" spans="1:11" ht="14.25" customHeight="1" x14ac:dyDescent="0.15">
      <c r="A39" s="208"/>
      <c r="B39" s="209"/>
      <c r="C39" s="179"/>
      <c r="D39" s="179"/>
      <c r="E39" s="102"/>
      <c r="F39" s="102">
        <v>2</v>
      </c>
      <c r="G39" s="102"/>
      <c r="H39" s="102"/>
      <c r="I39" s="102">
        <v>4</v>
      </c>
      <c r="J39" s="4"/>
      <c r="K39" s="5">
        <f t="shared" ref="K39" si="1">SUM(E39:J39)</f>
        <v>6</v>
      </c>
    </row>
    <row r="40" spans="1:11" ht="14.25" customHeight="1" x14ac:dyDescent="0.15">
      <c r="A40" s="210"/>
      <c r="B40" s="211"/>
      <c r="C40" s="179"/>
      <c r="D40" s="179"/>
      <c r="E40" s="102"/>
      <c r="F40" s="102">
        <v>-1</v>
      </c>
      <c r="G40" s="102"/>
      <c r="H40" s="102"/>
      <c r="I40" s="102">
        <v>-2</v>
      </c>
      <c r="J40" s="4"/>
      <c r="K40" s="103">
        <f t="shared" ref="K40" si="2">SUM(E40:I40)</f>
        <v>-3</v>
      </c>
    </row>
    <row r="41" spans="1:11" ht="14.25" x14ac:dyDescent="0.15">
      <c r="A41" s="196"/>
      <c r="B41" s="197"/>
      <c r="C41" s="202" t="s">
        <v>11</v>
      </c>
      <c r="D41" s="182"/>
      <c r="E41" s="6"/>
      <c r="F41" s="6"/>
      <c r="G41" s="6"/>
      <c r="H41" s="6"/>
      <c r="I41" s="6"/>
      <c r="J41" s="6"/>
      <c r="K41" s="7"/>
    </row>
    <row r="42" spans="1:11" ht="14.25" x14ac:dyDescent="0.15">
      <c r="A42" s="198"/>
      <c r="B42" s="199"/>
      <c r="C42" s="203"/>
      <c r="D42" s="185"/>
      <c r="E42" s="105">
        <f>SUM(E24+E27+E30+E33+E36+E39)</f>
        <v>0</v>
      </c>
      <c r="F42" s="105">
        <f t="shared" ref="F42:K42" si="3">SUM(F24+F27+F30+F33+F36+F39)</f>
        <v>7</v>
      </c>
      <c r="G42" s="105">
        <f t="shared" si="3"/>
        <v>1</v>
      </c>
      <c r="H42" s="105">
        <f t="shared" si="3"/>
        <v>2</v>
      </c>
      <c r="I42" s="105">
        <f t="shared" si="3"/>
        <v>20</v>
      </c>
      <c r="J42" s="105">
        <f t="shared" si="3"/>
        <v>0</v>
      </c>
      <c r="K42" s="105">
        <f t="shared" si="3"/>
        <v>30</v>
      </c>
    </row>
    <row r="43" spans="1:11" ht="15" thickBot="1" x14ac:dyDescent="0.2">
      <c r="A43" s="200"/>
      <c r="B43" s="201"/>
      <c r="C43" s="204"/>
      <c r="D43" s="205"/>
      <c r="E43" s="18">
        <f>SUM(E25+E28+E31+E34+E37+E40)</f>
        <v>0</v>
      </c>
      <c r="F43" s="18">
        <f t="shared" ref="F43:K43" si="4">SUM(F25+F28+F31+F34+F37+F40)</f>
        <v>-4</v>
      </c>
      <c r="G43" s="18">
        <f t="shared" si="4"/>
        <v>0</v>
      </c>
      <c r="H43" s="18">
        <f t="shared" si="4"/>
        <v>-2</v>
      </c>
      <c r="I43" s="18">
        <f t="shared" si="4"/>
        <v>-14</v>
      </c>
      <c r="J43" s="18">
        <f t="shared" si="4"/>
        <v>0</v>
      </c>
      <c r="K43" s="18">
        <f t="shared" si="4"/>
        <v>-20</v>
      </c>
    </row>
    <row r="44" spans="1:11" ht="14.25" x14ac:dyDescent="0.15">
      <c r="A44" s="3"/>
      <c r="B44" s="3"/>
      <c r="C44" s="3"/>
      <c r="D44" s="3"/>
      <c r="E44" s="3"/>
      <c r="F44" s="3"/>
      <c r="G44" s="3"/>
      <c r="H44" s="3"/>
      <c r="I44" s="3"/>
      <c r="J44" s="3"/>
    </row>
    <row r="45" spans="1:11" ht="14.25" x14ac:dyDescent="0.15">
      <c r="A45" s="3"/>
      <c r="B45" s="3"/>
      <c r="C45" s="3"/>
      <c r="D45" s="3"/>
      <c r="E45" s="3"/>
      <c r="F45" s="3"/>
      <c r="G45" s="3"/>
      <c r="H45" s="3"/>
      <c r="I45" s="3"/>
      <c r="J45" s="3"/>
    </row>
  </sheetData>
  <mergeCells count="66">
    <mergeCell ref="A23:B40"/>
    <mergeCell ref="C35:D37"/>
    <mergeCell ref="C38:D40"/>
    <mergeCell ref="F14:G14"/>
    <mergeCell ref="H14:I14"/>
    <mergeCell ref="A15:C15"/>
    <mergeCell ref="D15:G15"/>
    <mergeCell ref="H15:K15"/>
    <mergeCell ref="A16:C16"/>
    <mergeCell ref="D16:G16"/>
    <mergeCell ref="H16:K16"/>
    <mergeCell ref="D17:E17"/>
    <mergeCell ref="F17:G17"/>
    <mergeCell ref="H17:I17"/>
    <mergeCell ref="J17:K17"/>
    <mergeCell ref="D18:E18"/>
    <mergeCell ref="A1:K1"/>
    <mergeCell ref="A2:C2"/>
    <mergeCell ref="D2:K2"/>
    <mergeCell ref="A3:C3"/>
    <mergeCell ref="D3:K3"/>
    <mergeCell ref="H12:I12"/>
    <mergeCell ref="J12:K12"/>
    <mergeCell ref="J14:K14"/>
    <mergeCell ref="A4:C4"/>
    <mergeCell ref="D4:K4"/>
    <mergeCell ref="A5:C5"/>
    <mergeCell ref="D5:K5"/>
    <mergeCell ref="A6:C6"/>
    <mergeCell ref="D6:K6"/>
    <mergeCell ref="A7:C7"/>
    <mergeCell ref="D7:K7"/>
    <mergeCell ref="D11:E11"/>
    <mergeCell ref="F11:G11"/>
    <mergeCell ref="A41:B43"/>
    <mergeCell ref="C41:D43"/>
    <mergeCell ref="A8:C8"/>
    <mergeCell ref="D8:K8"/>
    <mergeCell ref="A9:C10"/>
    <mergeCell ref="D9:K9"/>
    <mergeCell ref="D10:K10"/>
    <mergeCell ref="D13:E13"/>
    <mergeCell ref="F13:G13"/>
    <mergeCell ref="H13:I13"/>
    <mergeCell ref="J13:K13"/>
    <mergeCell ref="A11:C14"/>
    <mergeCell ref="D14:E14"/>
    <mergeCell ref="H11:I11"/>
    <mergeCell ref="J11:K11"/>
    <mergeCell ref="D12:E12"/>
    <mergeCell ref="O1:Q1"/>
    <mergeCell ref="C23:D25"/>
    <mergeCell ref="C26:D28"/>
    <mergeCell ref="C29:D31"/>
    <mergeCell ref="C32:D34"/>
    <mergeCell ref="A19:C19"/>
    <mergeCell ref="D19:G19"/>
    <mergeCell ref="H19:K19"/>
    <mergeCell ref="A20:B22"/>
    <mergeCell ref="C20:D22"/>
    <mergeCell ref="E20:K20"/>
    <mergeCell ref="A17:C18"/>
    <mergeCell ref="F18:G18"/>
    <mergeCell ref="H18:I18"/>
    <mergeCell ref="J18:K18"/>
    <mergeCell ref="F12:G12"/>
  </mergeCells>
  <phoneticPr fontId="5"/>
  <dataValidations count="3">
    <dataValidation type="list" allowBlank="1" showInputMessage="1" sqref="D10" xr:uid="{00000000-0002-0000-0D00-000000000000}">
      <formula1>"○"</formula1>
    </dataValidation>
    <dataValidation type="list" allowBlank="1" showInputMessage="1" sqref="A23" xr:uid="{00000000-0002-0000-0D00-000001000000}">
      <formula1>"交通空白地有償運送,福祉有償運送"</formula1>
    </dataValidation>
    <dataValidation allowBlank="1" showInputMessage="1" sqref="D2:K2" xr:uid="{00000000-0002-0000-0D00-000002000000}"/>
  </dataValidations>
  <hyperlinks>
    <hyperlink ref="O1:Q1" location="福祉!A1" display="目次" xr:uid="{00000000-0004-0000-0D00-000000000000}"/>
  </hyperlinks>
  <pageMargins left="0.25" right="0.25" top="0.75" bottom="0.75" header="0.3" footer="0.3"/>
  <pageSetup paperSize="9" scale="8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Y38"/>
  <sheetViews>
    <sheetView view="pageBreakPreview" zoomScaleNormal="100" zoomScaleSheetLayoutView="100" workbookViewId="0">
      <selection activeCell="D15" sqref="D15:G15"/>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271</v>
      </c>
      <c r="E2" s="165"/>
      <c r="F2" s="165"/>
      <c r="G2" s="165"/>
      <c r="H2" s="165"/>
      <c r="I2" s="165"/>
      <c r="J2" s="165"/>
      <c r="K2" s="166"/>
      <c r="L2" s="1" t="s">
        <v>66</v>
      </c>
    </row>
    <row r="3" spans="1:25" ht="30" customHeight="1" x14ac:dyDescent="0.15">
      <c r="A3" s="155" t="s">
        <v>9</v>
      </c>
      <c r="B3" s="156"/>
      <c r="C3" s="156"/>
      <c r="D3" s="157">
        <f>VLOOKUP($D$2,福祉!$B$2:$AK$24,2,FALSE)</f>
        <v>38853</v>
      </c>
      <c r="E3" s="158"/>
      <c r="F3" s="158"/>
      <c r="G3" s="158"/>
      <c r="H3" s="158"/>
      <c r="I3" s="158"/>
      <c r="J3" s="158"/>
      <c r="K3" s="159"/>
    </row>
    <row r="4" spans="1:25" ht="30" customHeight="1" x14ac:dyDescent="0.15">
      <c r="A4" s="155" t="s">
        <v>1</v>
      </c>
      <c r="B4" s="156"/>
      <c r="C4" s="156"/>
      <c r="D4" s="157">
        <f>VLOOKUP($D$2,福祉!$B$2:$AK$24,3,FALSE)</f>
        <v>45055</v>
      </c>
      <c r="E4" s="158"/>
      <c r="F4" s="158"/>
      <c r="G4" s="158"/>
      <c r="H4" s="158"/>
      <c r="I4" s="158"/>
      <c r="J4" s="158"/>
      <c r="K4" s="159"/>
    </row>
    <row r="5" spans="1:25" ht="30" customHeight="1" x14ac:dyDescent="0.15">
      <c r="A5" s="155" t="s">
        <v>28</v>
      </c>
      <c r="B5" s="156"/>
      <c r="C5" s="156"/>
      <c r="D5" s="157">
        <f>VLOOKUP($D$2,福祉!$B$2:$AK$24,4,FALSE)</f>
        <v>46157</v>
      </c>
      <c r="E5" s="158"/>
      <c r="F5" s="158"/>
      <c r="G5" s="158"/>
      <c r="H5" s="158"/>
      <c r="I5" s="158"/>
      <c r="J5" s="158"/>
      <c r="K5" s="159"/>
      <c r="L5" s="1" t="s">
        <v>29</v>
      </c>
    </row>
    <row r="6" spans="1:25" ht="30" customHeight="1" x14ac:dyDescent="0.15">
      <c r="A6" s="155" t="s">
        <v>17</v>
      </c>
      <c r="B6" s="156"/>
      <c r="C6" s="156"/>
      <c r="D6" s="157" t="str">
        <f>VLOOKUP($D$2,福祉!$B$2:$AK$24,5,FALSE)</f>
        <v>特定非営利活動法人　尚之基金</v>
      </c>
      <c r="E6" s="158"/>
      <c r="F6" s="158"/>
      <c r="G6" s="158"/>
      <c r="H6" s="158"/>
      <c r="I6" s="158"/>
      <c r="J6" s="158"/>
      <c r="K6" s="159"/>
    </row>
    <row r="7" spans="1:25" ht="30" customHeight="1" x14ac:dyDescent="0.15">
      <c r="A7" s="155" t="s">
        <v>8</v>
      </c>
      <c r="B7" s="156"/>
      <c r="C7" s="156"/>
      <c r="D7" s="157" t="str">
        <f>VLOOKUP($D$2,福祉!$B$2:$AK$24,6,FALSE)</f>
        <v>多田　幸治</v>
      </c>
      <c r="E7" s="158"/>
      <c r="F7" s="158"/>
      <c r="G7" s="158"/>
      <c r="H7" s="158"/>
      <c r="I7" s="158"/>
      <c r="J7" s="158"/>
      <c r="K7" s="159"/>
    </row>
    <row r="8" spans="1:25" ht="30" customHeight="1" x14ac:dyDescent="0.15">
      <c r="A8" s="155" t="s">
        <v>18</v>
      </c>
      <c r="B8" s="156"/>
      <c r="C8" s="156"/>
      <c r="D8" s="157" t="str">
        <f>VLOOKUP($D$2,福祉!$B$2:$AK$24,8,FALSE)</f>
        <v>帯広市西１６条南６丁目１１番９号</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特定非営利活動法人　尚之基金</v>
      </c>
      <c r="E12" s="178"/>
      <c r="F12" s="178" t="str">
        <f>VLOOKUP($D$2,福祉!$B$2:$AK$24,10,FALSE)</f>
        <v>帯広市西１６条南６丁目１１番９号</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帯広市</v>
      </c>
      <c r="E14" s="176"/>
      <c r="F14" s="176"/>
      <c r="G14" s="176"/>
      <c r="H14" s="176"/>
      <c r="I14" s="176"/>
      <c r="J14" s="176"/>
      <c r="K14" s="177"/>
      <c r="O14" s="44"/>
      <c r="X14" s="44"/>
      <c r="Y14"/>
    </row>
    <row r="15" spans="1:25" ht="30" customHeight="1" x14ac:dyDescent="0.15">
      <c r="A15" s="167" t="s">
        <v>14</v>
      </c>
      <c r="B15" s="168"/>
      <c r="C15" s="168"/>
      <c r="D15" s="189" t="str">
        <f>VLOOKUP($D$2,福祉!$B$2:$AK$24,16,FALSE)</f>
        <v>イロニ</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特定非営利活動法人　尚之基金</v>
      </c>
      <c r="D22" s="213"/>
      <c r="E22" s="6"/>
      <c r="F22" s="6"/>
      <c r="G22" s="6"/>
      <c r="H22" s="6"/>
      <c r="I22" s="6"/>
      <c r="J22" s="6"/>
      <c r="K22" s="7"/>
    </row>
    <row r="23" spans="1:24" ht="14.25" x14ac:dyDescent="0.15">
      <c r="A23" s="208"/>
      <c r="B23" s="209"/>
      <c r="C23" s="214"/>
      <c r="D23" s="215"/>
      <c r="E23" s="4">
        <f>VLOOKUP($D$2,福祉!$B$2:$AK$24,19,FALSE)</f>
        <v>0</v>
      </c>
      <c r="F23" s="4">
        <f>VLOOKUP($D$2,福祉!$B$2:$AK$24,21,FALSE)</f>
        <v>1</v>
      </c>
      <c r="G23" s="4">
        <f>VLOOKUP($D$2,福祉!$B$2:$AK$24,23,FALSE)</f>
        <v>0</v>
      </c>
      <c r="H23" s="4">
        <f>VLOOKUP($D$2,福祉!$B$2:$AK$24,25,FALSE)</f>
        <v>1</v>
      </c>
      <c r="I23" s="4">
        <f>VLOOKUP($D$2,福祉!$B$2:$AK$24,27,FALSE)</f>
        <v>0</v>
      </c>
      <c r="J23" s="4">
        <f>VLOOKUP($D$2,福祉!$B$2:$AK$24,29,FALSE)</f>
        <v>0</v>
      </c>
      <c r="K23" s="5">
        <f>SUM(E23:J23)</f>
        <v>2</v>
      </c>
    </row>
    <row r="24" spans="1:24" ht="14.25" x14ac:dyDescent="0.15">
      <c r="A24" s="208"/>
      <c r="B24" s="209"/>
      <c r="C24" s="216"/>
      <c r="D24" s="217"/>
      <c r="E24" s="50">
        <f>VLOOKUP($D$2,福祉!$B$2:$AK$24,20,FALSE)</f>
        <v>0</v>
      </c>
      <c r="F24" s="50">
        <f>VLOOKUP($D$2,福祉!$B$2:$AK$24,22,FALSE)</f>
        <v>0</v>
      </c>
      <c r="G24" s="50">
        <f>VLOOKUP($D$2,福祉!$B$2:$AK$24,24,FALSE)</f>
        <v>0</v>
      </c>
      <c r="H24" s="50">
        <f>VLOOKUP($D$2,福祉!$B$2:$AK$24,26,FALSE)</f>
        <v>-1</v>
      </c>
      <c r="I24" s="50">
        <f>VLOOKUP($D$2,福祉!$B$2:$AK$24,28,FALSE)</f>
        <v>0</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1</v>
      </c>
      <c r="G35" s="4">
        <f t="shared" si="0"/>
        <v>0</v>
      </c>
      <c r="H35" s="4">
        <f t="shared" si="0"/>
        <v>1</v>
      </c>
      <c r="I35" s="4">
        <f t="shared" si="0"/>
        <v>0</v>
      </c>
      <c r="J35" s="4">
        <f t="shared" si="0"/>
        <v>0</v>
      </c>
      <c r="K35" s="5">
        <f>SUM(E35:J35)</f>
        <v>2</v>
      </c>
    </row>
    <row r="36" spans="1:11" ht="15" thickBot="1" x14ac:dyDescent="0.2">
      <c r="A36" s="200"/>
      <c r="B36" s="201"/>
      <c r="C36" s="204"/>
      <c r="D36" s="205"/>
      <c r="E36" s="18">
        <f>SUM(E24+E27+E30+E33)</f>
        <v>0</v>
      </c>
      <c r="F36" s="18">
        <f>SUM(F24+F27+F30+F33)</f>
        <v>0</v>
      </c>
      <c r="G36" s="18">
        <f>SUM(G24+G27+G30+G33)</f>
        <v>0</v>
      </c>
      <c r="H36" s="18">
        <f>SUM(H24+H27+H30+H33)</f>
        <v>-1</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A34:B36"/>
    <mergeCell ref="C34:D36"/>
    <mergeCell ref="O1:Q1"/>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E00-000000000000}"/>
    <dataValidation type="list" allowBlank="1" showInputMessage="1" sqref="A22:B33" xr:uid="{00000000-0002-0000-0E00-000001000000}">
      <formula1>"交通空白地有償運送,福祉有償運送"</formula1>
    </dataValidation>
    <dataValidation type="list" allowBlank="1" showInputMessage="1" sqref="D10" xr:uid="{00000000-0002-0000-0E00-000002000000}">
      <formula1>"○"</formula1>
    </dataValidation>
  </dataValidations>
  <hyperlinks>
    <hyperlink ref="O1:Q1" location="福祉!A1" display="目次" xr:uid="{00000000-0004-0000-0E00-000000000000}"/>
  </hyperlinks>
  <pageMargins left="0.25" right="0.25" top="0.75" bottom="0.75" header="0.3" footer="0.3"/>
  <pageSetup paperSize="9" scale="92"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Y38"/>
  <sheetViews>
    <sheetView view="pageBreakPreview" zoomScaleNormal="100" zoomScaleSheetLayoutView="100" workbookViewId="0">
      <selection activeCell="I29" sqref="I29"/>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272</v>
      </c>
      <c r="E2" s="165"/>
      <c r="F2" s="165"/>
      <c r="G2" s="165"/>
      <c r="H2" s="165"/>
      <c r="I2" s="165"/>
      <c r="J2" s="165"/>
      <c r="K2" s="166"/>
      <c r="L2" s="1" t="s">
        <v>66</v>
      </c>
    </row>
    <row r="3" spans="1:25" ht="30" customHeight="1" x14ac:dyDescent="0.15">
      <c r="A3" s="155" t="s">
        <v>9</v>
      </c>
      <c r="B3" s="156"/>
      <c r="C3" s="156"/>
      <c r="D3" s="157">
        <f>VLOOKUP($D$2,福祉!$B$2:$AK$24,2,FALSE)</f>
        <v>39353</v>
      </c>
      <c r="E3" s="158"/>
      <c r="F3" s="158"/>
      <c r="G3" s="158"/>
      <c r="H3" s="158"/>
      <c r="I3" s="158"/>
      <c r="J3" s="158"/>
      <c r="K3" s="159"/>
    </row>
    <row r="4" spans="1:25" ht="30" customHeight="1" x14ac:dyDescent="0.15">
      <c r="A4" s="155" t="s">
        <v>1</v>
      </c>
      <c r="B4" s="156"/>
      <c r="C4" s="156"/>
      <c r="D4" s="157">
        <f>VLOOKUP($D$2,福祉!$B$2:$AK$24,3,FALSE)</f>
        <v>44463</v>
      </c>
      <c r="E4" s="158"/>
      <c r="F4" s="158"/>
      <c r="G4" s="158"/>
      <c r="H4" s="158"/>
      <c r="I4" s="158"/>
      <c r="J4" s="158"/>
      <c r="K4" s="159"/>
    </row>
    <row r="5" spans="1:25" ht="30" customHeight="1" x14ac:dyDescent="0.15">
      <c r="A5" s="155" t="s">
        <v>28</v>
      </c>
      <c r="B5" s="156"/>
      <c r="C5" s="156"/>
      <c r="D5" s="157">
        <f>VLOOKUP($D$2,福祉!$B$2:$AK$24,4,FALSE)</f>
        <v>45561</v>
      </c>
      <c r="E5" s="158"/>
      <c r="F5" s="158"/>
      <c r="G5" s="158"/>
      <c r="H5" s="158"/>
      <c r="I5" s="158"/>
      <c r="J5" s="158"/>
      <c r="K5" s="159"/>
      <c r="L5" s="1" t="s">
        <v>29</v>
      </c>
    </row>
    <row r="6" spans="1:25" ht="30" customHeight="1" x14ac:dyDescent="0.15">
      <c r="A6" s="155" t="s">
        <v>17</v>
      </c>
      <c r="B6" s="156"/>
      <c r="C6" s="156"/>
      <c r="D6" s="157" t="str">
        <f>VLOOKUP($D$2,福祉!$B$2:$AK$24,5,FALSE)</f>
        <v>社会福祉法人　清水旭山学園</v>
      </c>
      <c r="E6" s="158"/>
      <c r="F6" s="158"/>
      <c r="G6" s="158"/>
      <c r="H6" s="158"/>
      <c r="I6" s="158"/>
      <c r="J6" s="158"/>
      <c r="K6" s="159"/>
    </row>
    <row r="7" spans="1:25" ht="30" customHeight="1" x14ac:dyDescent="0.15">
      <c r="A7" s="155" t="s">
        <v>8</v>
      </c>
      <c r="B7" s="156"/>
      <c r="C7" s="156"/>
      <c r="D7" s="157" t="str">
        <f>VLOOKUP($D$2,福祉!$B$2:$AK$24,6,FALSE)</f>
        <v>鳴海　孟</v>
      </c>
      <c r="E7" s="158"/>
      <c r="F7" s="158"/>
      <c r="G7" s="158"/>
      <c r="H7" s="158"/>
      <c r="I7" s="158"/>
      <c r="J7" s="158"/>
      <c r="K7" s="159"/>
    </row>
    <row r="8" spans="1:25" ht="30" customHeight="1" x14ac:dyDescent="0.15">
      <c r="A8" s="155" t="s">
        <v>18</v>
      </c>
      <c r="B8" s="156"/>
      <c r="C8" s="156"/>
      <c r="D8" s="157" t="str">
        <f>VLOOKUP($D$2,福祉!$B$2:$AK$24,8,FALSE)</f>
        <v>上川郡清水町字旭山南８線５８番地の１</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清水旭山学園</v>
      </c>
      <c r="E12" s="178"/>
      <c r="F12" s="178" t="str">
        <f>VLOOKUP($D$2,福祉!$B$2:$AK$24,10,FALSE)</f>
        <v>上川郡清水町字旭山南８線５８番地の１</v>
      </c>
      <c r="G12" s="178"/>
      <c r="H12" s="179" t="s">
        <v>348</v>
      </c>
      <c r="I12" s="179"/>
      <c r="J12" s="179" t="s">
        <v>307</v>
      </c>
      <c r="K12" s="235"/>
    </row>
    <row r="13" spans="1:25" ht="50.1" customHeight="1" x14ac:dyDescent="0.15">
      <c r="A13" s="173"/>
      <c r="B13" s="174"/>
      <c r="C13" s="175"/>
      <c r="D13" s="178" t="str">
        <f>VLOOKUP($D$2,福祉!$B$2:$AK$24,11,FALSE)</f>
        <v>あさひ荘</v>
      </c>
      <c r="E13" s="178"/>
      <c r="F13" s="178" t="str">
        <f>VLOOKUP($D$2,福祉!$B$2:$AK$24,12,FALSE)</f>
        <v>上川郡清水町字御影４９９番地２</v>
      </c>
      <c r="G13" s="178"/>
      <c r="H13" s="176"/>
      <c r="I13" s="176"/>
      <c r="J13" s="176"/>
      <c r="K13" s="177"/>
      <c r="O13" s="44"/>
      <c r="X13" s="44"/>
    </row>
    <row r="14" spans="1:25" ht="30" customHeight="1" x14ac:dyDescent="0.15">
      <c r="A14" s="167" t="s">
        <v>13</v>
      </c>
      <c r="B14" s="168"/>
      <c r="C14" s="168"/>
      <c r="D14" s="176" t="str">
        <f>VLOOKUP($D$2,福祉!$B$2:$AK$24,15,FALSE)</f>
        <v>清水町</v>
      </c>
      <c r="E14" s="176"/>
      <c r="F14" s="176"/>
      <c r="G14" s="176"/>
      <c r="H14" s="176"/>
      <c r="I14" s="176"/>
      <c r="J14" s="176"/>
      <c r="K14" s="177"/>
      <c r="O14" s="44"/>
      <c r="X14" s="44"/>
      <c r="Y14"/>
    </row>
    <row r="15" spans="1:25" ht="30" customHeight="1" x14ac:dyDescent="0.15">
      <c r="A15" s="167" t="s">
        <v>14</v>
      </c>
      <c r="B15" s="168"/>
      <c r="C15" s="168"/>
      <c r="D15" s="189" t="str">
        <f>VLOOKUP($D$2,福祉!$B$2:$AK$24,16,FALSE)</f>
        <v>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清水旭山学園</v>
      </c>
      <c r="D22" s="213"/>
      <c r="E22" s="6"/>
      <c r="F22" s="6"/>
      <c r="G22" s="6"/>
      <c r="H22" s="6"/>
      <c r="I22" s="6"/>
      <c r="J22" s="6"/>
      <c r="K22" s="7"/>
    </row>
    <row r="23" spans="1:24" ht="14.25" x14ac:dyDescent="0.15">
      <c r="A23" s="208"/>
      <c r="B23" s="209"/>
      <c r="C23" s="214"/>
      <c r="D23" s="215"/>
      <c r="E23" s="4"/>
      <c r="F23" s="4">
        <v>1</v>
      </c>
      <c r="G23" s="4"/>
      <c r="H23" s="4"/>
      <c r="I23" s="4">
        <v>3</v>
      </c>
      <c r="J23" s="4"/>
      <c r="K23" s="5">
        <f>SUM(E23:J23)</f>
        <v>4</v>
      </c>
    </row>
    <row r="24" spans="1:24" ht="14.25" x14ac:dyDescent="0.15">
      <c r="A24" s="208"/>
      <c r="B24" s="209"/>
      <c r="C24" s="216"/>
      <c r="D24" s="217"/>
      <c r="E24" s="50"/>
      <c r="F24" s="50"/>
      <c r="G24" s="50"/>
      <c r="H24" s="50"/>
      <c r="I24" s="50"/>
      <c r="J24" s="8"/>
      <c r="K24" s="17">
        <f>SUM(E24:I24)</f>
        <v>0</v>
      </c>
    </row>
    <row r="25" spans="1:24" ht="14.25" x14ac:dyDescent="0.15">
      <c r="A25" s="208"/>
      <c r="B25" s="209"/>
      <c r="C25" s="212" t="str">
        <f>D13</f>
        <v>あさひ荘</v>
      </c>
      <c r="D25" s="213"/>
      <c r="E25" s="6"/>
      <c r="F25" s="6"/>
      <c r="G25" s="6"/>
      <c r="H25" s="6"/>
      <c r="I25" s="6"/>
      <c r="J25" s="6"/>
      <c r="K25" s="7"/>
    </row>
    <row r="26" spans="1:24" ht="14.25" x14ac:dyDescent="0.15">
      <c r="A26" s="208"/>
      <c r="B26" s="209"/>
      <c r="C26" s="214"/>
      <c r="D26" s="215"/>
      <c r="E26" s="4"/>
      <c r="F26" s="4"/>
      <c r="G26" s="4">
        <v>1</v>
      </c>
      <c r="H26" s="4"/>
      <c r="I26" s="4">
        <v>3</v>
      </c>
      <c r="J26" s="4"/>
      <c r="K26" s="5">
        <f>SUM(E26:J26)</f>
        <v>4</v>
      </c>
    </row>
    <row r="27" spans="1:24" ht="14.25" x14ac:dyDescent="0.15">
      <c r="A27" s="208"/>
      <c r="B27" s="209"/>
      <c r="C27" s="216"/>
      <c r="D27" s="217"/>
      <c r="E27" s="16"/>
      <c r="F27" s="16"/>
      <c r="G27" s="16"/>
      <c r="H27" s="16"/>
      <c r="I27" s="16"/>
      <c r="J27" s="8"/>
      <c r="K27" s="17">
        <f>SUM(E27:I27)</f>
        <v>0</v>
      </c>
    </row>
    <row r="28" spans="1:24" ht="14.25" x14ac:dyDescent="0.15">
      <c r="A28" s="208"/>
      <c r="B28" s="209"/>
      <c r="C28" s="212" t="str">
        <f>H12</f>
        <v>地域生活支援センター</v>
      </c>
      <c r="D28" s="213"/>
      <c r="E28" s="6"/>
      <c r="F28" s="6"/>
      <c r="G28" s="6"/>
      <c r="H28" s="6"/>
      <c r="I28" s="6"/>
      <c r="J28" s="6"/>
      <c r="K28" s="7"/>
    </row>
    <row r="29" spans="1:24" ht="14.25" x14ac:dyDescent="0.15">
      <c r="A29" s="208"/>
      <c r="B29" s="209"/>
      <c r="C29" s="214"/>
      <c r="D29" s="215"/>
      <c r="E29" s="4"/>
      <c r="F29" s="4"/>
      <c r="G29" s="4"/>
      <c r="H29" s="4"/>
      <c r="I29" s="4">
        <v>3</v>
      </c>
      <c r="J29" s="4"/>
      <c r="K29" s="5">
        <f>SUM(E29:J29)</f>
        <v>3</v>
      </c>
    </row>
    <row r="30" spans="1:24" ht="14.25" x14ac:dyDescent="0.15">
      <c r="A30" s="208"/>
      <c r="B30" s="209"/>
      <c r="C30" s="216"/>
      <c r="D30" s="217"/>
      <c r="E30" s="16"/>
      <c r="F30" s="16"/>
      <c r="G30" s="16"/>
      <c r="H30" s="16"/>
      <c r="I30" s="16"/>
      <c r="J30" s="8"/>
      <c r="K30" s="17">
        <f>SUM(E30:I30)</f>
        <v>0</v>
      </c>
      <c r="L30" s="2"/>
      <c r="M30" s="10"/>
    </row>
    <row r="31" spans="1:24" ht="14.25" x14ac:dyDescent="0.15">
      <c r="A31" s="208"/>
      <c r="B31" s="209"/>
      <c r="C31" s="212"/>
      <c r="D31" s="213"/>
      <c r="E31" s="6"/>
      <c r="F31" s="6"/>
      <c r="G31" s="6"/>
      <c r="H31" s="6"/>
      <c r="I31" s="6"/>
      <c r="J31" s="6"/>
      <c r="K31" s="7"/>
      <c r="M31" s="10"/>
    </row>
    <row r="32" spans="1:24" ht="14.25" x14ac:dyDescent="0.15">
      <c r="A32" s="208"/>
      <c r="B32" s="209"/>
      <c r="C32" s="214"/>
      <c r="D32" s="215"/>
      <c r="E32" s="4"/>
      <c r="F32" s="4"/>
      <c r="G32" s="4"/>
      <c r="H32" s="4"/>
      <c r="I32" s="4"/>
      <c r="J32" s="4"/>
      <c r="K32" s="5">
        <f>SUM(E32:J32)</f>
        <v>0</v>
      </c>
    </row>
    <row r="33" spans="1:11" ht="14.25" x14ac:dyDescent="0.15">
      <c r="A33" s="210"/>
      <c r="B33" s="211"/>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1</v>
      </c>
      <c r="G35" s="4">
        <f t="shared" si="0"/>
        <v>1</v>
      </c>
      <c r="H35" s="4">
        <f t="shared" si="0"/>
        <v>0</v>
      </c>
      <c r="I35" s="4">
        <f t="shared" si="0"/>
        <v>9</v>
      </c>
      <c r="J35" s="4">
        <f t="shared" si="0"/>
        <v>0</v>
      </c>
      <c r="K35" s="5">
        <f>SUM(E35:J35)</f>
        <v>11</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0">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C22:D24"/>
    <mergeCell ref="C25:D27"/>
    <mergeCell ref="C28:D30"/>
    <mergeCell ref="C31:D33"/>
    <mergeCell ref="A19:B21"/>
    <mergeCell ref="C19:D21"/>
    <mergeCell ref="E19:K19"/>
    <mergeCell ref="A18:C18"/>
    <mergeCell ref="A22:B33"/>
  </mergeCells>
  <phoneticPr fontId="5"/>
  <dataValidations count="3">
    <dataValidation type="list" allowBlank="1" showInputMessage="1" sqref="D10" xr:uid="{00000000-0002-0000-0F00-000000000000}">
      <formula1>"○"</formula1>
    </dataValidation>
    <dataValidation type="list" allowBlank="1" showInputMessage="1" sqref="A22" xr:uid="{00000000-0002-0000-0F00-000001000000}">
      <formula1>"交通空白地有償運送,福祉有償運送"</formula1>
    </dataValidation>
    <dataValidation allowBlank="1" showInputMessage="1" sqref="D2:K2" xr:uid="{00000000-0002-0000-0F00-000002000000}"/>
  </dataValidations>
  <hyperlinks>
    <hyperlink ref="O1:Q1" location="福祉!A1" display="目次" xr:uid="{00000000-0004-0000-0F00-000000000000}"/>
  </hyperlinks>
  <pageMargins left="0.25" right="0.25" top="0.75" bottom="0.75" header="0.3" footer="0.3"/>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Y38"/>
  <sheetViews>
    <sheetView view="pageBreakPreview" zoomScaleNormal="100" zoomScaleSheetLayoutView="100" workbookViewId="0">
      <selection activeCell="F23" sqref="F23"/>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273</v>
      </c>
      <c r="E2" s="165"/>
      <c r="F2" s="165"/>
      <c r="G2" s="165"/>
      <c r="H2" s="165"/>
      <c r="I2" s="165"/>
      <c r="J2" s="165"/>
      <c r="K2" s="166"/>
      <c r="L2" s="1" t="s">
        <v>66</v>
      </c>
    </row>
    <row r="3" spans="1:25" ht="30" customHeight="1" x14ac:dyDescent="0.15">
      <c r="A3" s="155" t="s">
        <v>9</v>
      </c>
      <c r="B3" s="156"/>
      <c r="C3" s="156"/>
      <c r="D3" s="157">
        <f>VLOOKUP($D$2,福祉!$B$2:$AK$24,2,FALSE)</f>
        <v>39391</v>
      </c>
      <c r="E3" s="158"/>
      <c r="F3" s="158"/>
      <c r="G3" s="158"/>
      <c r="H3" s="158"/>
      <c r="I3" s="158"/>
      <c r="J3" s="158"/>
      <c r="K3" s="159"/>
    </row>
    <row r="4" spans="1:25" ht="30" customHeight="1" x14ac:dyDescent="0.15">
      <c r="A4" s="155" t="s">
        <v>1</v>
      </c>
      <c r="B4" s="156"/>
      <c r="C4" s="156"/>
      <c r="D4" s="157">
        <f>VLOOKUP($D$2,福祉!$B$2:$AK$24,3,FALSE)</f>
        <v>44504</v>
      </c>
      <c r="E4" s="158"/>
      <c r="F4" s="158"/>
      <c r="G4" s="158"/>
      <c r="H4" s="158"/>
      <c r="I4" s="158"/>
      <c r="J4" s="158"/>
      <c r="K4" s="159"/>
    </row>
    <row r="5" spans="1:25" ht="30" customHeight="1" x14ac:dyDescent="0.15">
      <c r="A5" s="155" t="s">
        <v>28</v>
      </c>
      <c r="B5" s="156"/>
      <c r="C5" s="156"/>
      <c r="D5" s="157">
        <f>VLOOKUP($D$2,福祉!$B$2:$AK$24,4,FALSE)</f>
        <v>45601</v>
      </c>
      <c r="E5" s="158"/>
      <c r="F5" s="158"/>
      <c r="G5" s="158"/>
      <c r="H5" s="158"/>
      <c r="I5" s="158"/>
      <c r="J5" s="158"/>
      <c r="K5" s="159"/>
      <c r="L5" s="1" t="s">
        <v>29</v>
      </c>
    </row>
    <row r="6" spans="1:25" ht="30" customHeight="1" x14ac:dyDescent="0.15">
      <c r="A6" s="155" t="s">
        <v>17</v>
      </c>
      <c r="B6" s="156"/>
      <c r="C6" s="156"/>
      <c r="D6" s="157" t="str">
        <f>VLOOKUP($D$2,福祉!$B$2:$AK$24,5,FALSE)</f>
        <v>社会福祉法人　北勝光生会</v>
      </c>
      <c r="E6" s="158"/>
      <c r="F6" s="158"/>
      <c r="G6" s="158"/>
      <c r="H6" s="158"/>
      <c r="I6" s="158"/>
      <c r="J6" s="158"/>
      <c r="K6" s="159"/>
    </row>
    <row r="7" spans="1:25" ht="30" customHeight="1" x14ac:dyDescent="0.15">
      <c r="A7" s="155" t="s">
        <v>8</v>
      </c>
      <c r="B7" s="156"/>
      <c r="C7" s="156"/>
      <c r="D7" s="157" t="str">
        <f>VLOOKUP($D$2,福祉!$B$2:$AK$24,6,FALSE)</f>
        <v>石橋　強</v>
      </c>
      <c r="E7" s="158"/>
      <c r="F7" s="158"/>
      <c r="G7" s="158"/>
      <c r="H7" s="158"/>
      <c r="I7" s="158"/>
      <c r="J7" s="158"/>
      <c r="K7" s="159"/>
    </row>
    <row r="8" spans="1:25" ht="30" customHeight="1" x14ac:dyDescent="0.15">
      <c r="A8" s="155" t="s">
        <v>18</v>
      </c>
      <c r="B8" s="156"/>
      <c r="C8" s="156"/>
      <c r="D8" s="157" t="str">
        <f>VLOOKUP($D$2,福祉!$B$2:$AK$24,8,FALSE)</f>
        <v>足寄郡陸別町字陸別原野基線３２１番地５</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障害者支援施設みどりの園</v>
      </c>
      <c r="E12" s="178"/>
      <c r="F12" s="178" t="str">
        <f>VLOOKUP($D$2,福祉!$B$2:$AK$24,10,FALSE)</f>
        <v>足寄郡陸別町字陸別原野分線８番地２３２</v>
      </c>
      <c r="G12" s="178"/>
      <c r="H12" s="179"/>
      <c r="I12" s="179"/>
      <c r="J12" s="176"/>
      <c r="K12" s="177"/>
    </row>
    <row r="13" spans="1:25" ht="50.1" customHeight="1" x14ac:dyDescent="0.15">
      <c r="A13" s="173"/>
      <c r="B13" s="174"/>
      <c r="C13" s="175"/>
      <c r="D13" s="178" t="str">
        <f>VLOOKUP($D$2,福祉!$B$2:$AK$24,11,FALSE)</f>
        <v>障害者支援施設とまむ園</v>
      </c>
      <c r="E13" s="178"/>
      <c r="F13" s="178" t="str">
        <f>VLOOKUP($D$2,福祉!$B$2:$AK$24,12,FALSE)</f>
        <v>足寄郡陸別町字トマム南３線９４番地３</v>
      </c>
      <c r="G13" s="178"/>
      <c r="H13" s="176"/>
      <c r="I13" s="176"/>
      <c r="J13" s="176"/>
      <c r="K13" s="177"/>
      <c r="O13" s="44"/>
      <c r="X13" s="44"/>
    </row>
    <row r="14" spans="1:25" ht="30" customHeight="1" x14ac:dyDescent="0.15">
      <c r="A14" s="167" t="s">
        <v>13</v>
      </c>
      <c r="B14" s="168"/>
      <c r="C14" s="168"/>
      <c r="D14" s="176" t="str">
        <f>VLOOKUP($D$2,福祉!$B$2:$AK$24,15,FALSE)</f>
        <v>陸別町</v>
      </c>
      <c r="E14" s="176"/>
      <c r="F14" s="176"/>
      <c r="G14" s="176"/>
      <c r="H14" s="176"/>
      <c r="I14" s="176"/>
      <c r="J14" s="176"/>
      <c r="K14" s="177"/>
      <c r="O14" s="44"/>
      <c r="X14" s="44"/>
      <c r="Y14"/>
    </row>
    <row r="15" spans="1:25" ht="30" customHeight="1" x14ac:dyDescent="0.15">
      <c r="A15" s="167" t="s">
        <v>14</v>
      </c>
      <c r="B15" s="168"/>
      <c r="C15" s="168"/>
      <c r="D15" s="189" t="str">
        <f>VLOOKUP($D$2,福祉!$B$2:$AK$24,16,FALSE)</f>
        <v>イニ</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障害者支援施設みどりの園</v>
      </c>
      <c r="D22" s="213"/>
      <c r="E22" s="6"/>
      <c r="F22" s="6"/>
      <c r="G22" s="6"/>
      <c r="H22" s="6"/>
      <c r="I22" s="6"/>
      <c r="J22" s="6"/>
      <c r="K22" s="7"/>
    </row>
    <row r="23" spans="1:24" ht="14.25" x14ac:dyDescent="0.15">
      <c r="A23" s="208"/>
      <c r="B23" s="209"/>
      <c r="C23" s="214"/>
      <c r="D23" s="215"/>
      <c r="E23" s="4"/>
      <c r="F23" s="4">
        <v>1</v>
      </c>
      <c r="G23" s="4"/>
      <c r="H23" s="4"/>
      <c r="I23" s="4">
        <v>1</v>
      </c>
      <c r="J23" s="4"/>
      <c r="K23" s="5">
        <f>SUM(E23:J23)</f>
        <v>2</v>
      </c>
    </row>
    <row r="24" spans="1:24" ht="14.25" x14ac:dyDescent="0.15">
      <c r="A24" s="208"/>
      <c r="B24" s="209"/>
      <c r="C24" s="216"/>
      <c r="D24" s="217"/>
      <c r="E24" s="50"/>
      <c r="F24" s="50"/>
      <c r="G24" s="50"/>
      <c r="H24" s="50"/>
      <c r="I24" s="50"/>
      <c r="J24" s="8"/>
      <c r="K24" s="17">
        <f>SUM(E24:I24)</f>
        <v>0</v>
      </c>
    </row>
    <row r="25" spans="1:24" ht="14.25" x14ac:dyDescent="0.15">
      <c r="A25" s="208"/>
      <c r="B25" s="209"/>
      <c r="C25" s="212" t="str">
        <f>D13</f>
        <v>障害者支援施設とまむ園</v>
      </c>
      <c r="D25" s="213"/>
      <c r="E25" s="6"/>
      <c r="F25" s="6"/>
      <c r="G25" s="6"/>
      <c r="H25" s="6"/>
      <c r="I25" s="6"/>
      <c r="J25" s="6"/>
      <c r="K25" s="7"/>
    </row>
    <row r="26" spans="1:24" ht="14.25" x14ac:dyDescent="0.15">
      <c r="A26" s="208"/>
      <c r="B26" s="209"/>
      <c r="C26" s="214"/>
      <c r="D26" s="215"/>
      <c r="E26" s="4"/>
      <c r="F26" s="4">
        <v>2</v>
      </c>
      <c r="G26" s="4"/>
      <c r="H26" s="4"/>
      <c r="I26" s="4"/>
      <c r="J26" s="4"/>
      <c r="K26" s="5">
        <f>SUM(E26:J26)</f>
        <v>2</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1</v>
      </c>
      <c r="J35" s="4">
        <f t="shared" si="0"/>
        <v>0</v>
      </c>
      <c r="K35" s="5">
        <f>SUM(E35:J35)</f>
        <v>4</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1000-000000000000}"/>
    <dataValidation type="list" allowBlank="1" showInputMessage="1" sqref="A22:B33" xr:uid="{00000000-0002-0000-1000-000001000000}">
      <formula1>"交通空白地有償運送,福祉有償運送"</formula1>
    </dataValidation>
    <dataValidation type="list" allowBlank="1" showInputMessage="1" sqref="D10" xr:uid="{00000000-0002-0000-1000-000002000000}">
      <formula1>"○"</formula1>
    </dataValidation>
  </dataValidations>
  <hyperlinks>
    <hyperlink ref="O1:Q1" location="福祉!A1" display="目次" xr:uid="{00000000-0004-0000-1000-000000000000}"/>
  </hyperlinks>
  <pageMargins left="0.25" right="0.25" top="0.75" bottom="0.75" header="0.3" footer="0.3"/>
  <pageSetup paperSize="9" scale="92"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Y38"/>
  <sheetViews>
    <sheetView view="pageBreakPreview" zoomScaleNormal="100" zoomScaleSheetLayoutView="100" workbookViewId="0">
      <selection activeCell="I24" sqref="I24"/>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274</v>
      </c>
      <c r="E2" s="165"/>
      <c r="F2" s="165"/>
      <c r="G2" s="165"/>
      <c r="H2" s="165"/>
      <c r="I2" s="165"/>
      <c r="J2" s="165"/>
      <c r="K2" s="166"/>
      <c r="L2" s="1" t="s">
        <v>66</v>
      </c>
    </row>
    <row r="3" spans="1:25" ht="30" customHeight="1" x14ac:dyDescent="0.15">
      <c r="A3" s="155" t="s">
        <v>9</v>
      </c>
      <c r="B3" s="156"/>
      <c r="C3" s="156"/>
      <c r="D3" s="157">
        <f>VLOOKUP($D$2,福祉!$B$2:$AK$24,2,FALSE)</f>
        <v>39538</v>
      </c>
      <c r="E3" s="158"/>
      <c r="F3" s="158"/>
      <c r="G3" s="158"/>
      <c r="H3" s="158"/>
      <c r="I3" s="158"/>
      <c r="J3" s="158"/>
      <c r="K3" s="159"/>
    </row>
    <row r="4" spans="1:25" ht="30" customHeight="1" x14ac:dyDescent="0.15">
      <c r="A4" s="155" t="s">
        <v>1</v>
      </c>
      <c r="B4" s="156"/>
      <c r="C4" s="156"/>
      <c r="D4" s="157">
        <f>VLOOKUP($D$2,福祉!$B$2:$AK$24,3,FALSE)</f>
        <v>44651</v>
      </c>
      <c r="E4" s="158"/>
      <c r="F4" s="158"/>
      <c r="G4" s="158"/>
      <c r="H4" s="158"/>
      <c r="I4" s="158"/>
      <c r="J4" s="158"/>
      <c r="K4" s="159"/>
    </row>
    <row r="5" spans="1:25" ht="30" customHeight="1" x14ac:dyDescent="0.15">
      <c r="A5" s="155" t="s">
        <v>28</v>
      </c>
      <c r="B5" s="156"/>
      <c r="C5" s="156"/>
      <c r="D5" s="157">
        <f>VLOOKUP($D$2,福祉!$B$2:$AK$24,4,FALSE)</f>
        <v>45747</v>
      </c>
      <c r="E5" s="158"/>
      <c r="F5" s="158"/>
      <c r="G5" s="158"/>
      <c r="H5" s="158"/>
      <c r="I5" s="158"/>
      <c r="J5" s="158"/>
      <c r="K5" s="159"/>
      <c r="L5" s="1" t="s">
        <v>29</v>
      </c>
    </row>
    <row r="6" spans="1:25" ht="30" customHeight="1" x14ac:dyDescent="0.15">
      <c r="A6" s="155" t="s">
        <v>17</v>
      </c>
      <c r="B6" s="156"/>
      <c r="C6" s="156"/>
      <c r="D6" s="157" t="str">
        <f>VLOOKUP($D$2,福祉!$B$2:$AK$24,5,FALSE)</f>
        <v>特定非営利活動法人　きらりスマイル音更の会</v>
      </c>
      <c r="E6" s="158"/>
      <c r="F6" s="158"/>
      <c r="G6" s="158"/>
      <c r="H6" s="158"/>
      <c r="I6" s="158"/>
      <c r="J6" s="158"/>
      <c r="K6" s="159"/>
    </row>
    <row r="7" spans="1:25" ht="30" customHeight="1" x14ac:dyDescent="0.15">
      <c r="A7" s="155" t="s">
        <v>8</v>
      </c>
      <c r="B7" s="156"/>
      <c r="C7" s="156"/>
      <c r="D7" s="157" t="str">
        <f>VLOOKUP($D$2,福祉!$B$2:$AK$24,6,FALSE)</f>
        <v>廣川　真奈恵</v>
      </c>
      <c r="E7" s="158"/>
      <c r="F7" s="158"/>
      <c r="G7" s="158"/>
      <c r="H7" s="158"/>
      <c r="I7" s="158"/>
      <c r="J7" s="158"/>
      <c r="K7" s="159"/>
    </row>
    <row r="8" spans="1:25" ht="30" customHeight="1" x14ac:dyDescent="0.15">
      <c r="A8" s="155" t="s">
        <v>18</v>
      </c>
      <c r="B8" s="156"/>
      <c r="C8" s="156"/>
      <c r="D8" s="157" t="str">
        <f>VLOOKUP($D$2,福祉!$B$2:$AK$24,8,FALSE)</f>
        <v>河東郡音更町緑陽台南区２４番地８</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ぽかぽかはうす</v>
      </c>
      <c r="E12" s="178"/>
      <c r="F12" s="178" t="str">
        <f>VLOOKUP($D$2,福祉!$B$2:$AK$24,10,FALSE)</f>
        <v>河東郡音更町緑陽台南区２４番地８</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音更町</v>
      </c>
      <c r="E14" s="176"/>
      <c r="F14" s="176"/>
      <c r="G14" s="176"/>
      <c r="H14" s="176"/>
      <c r="I14" s="176"/>
      <c r="J14" s="176"/>
      <c r="K14" s="177"/>
      <c r="O14" s="44"/>
      <c r="X14" s="44"/>
      <c r="Y14"/>
    </row>
    <row r="15" spans="1:25" ht="30" customHeight="1" x14ac:dyDescent="0.15">
      <c r="A15" s="167" t="s">
        <v>14</v>
      </c>
      <c r="B15" s="168"/>
      <c r="C15" s="168"/>
      <c r="D15" s="189" t="str">
        <f>VLOOKUP($D$2,福祉!$B$2:$AK$24,16,FALSE)</f>
        <v>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ぽかぽかはうす</v>
      </c>
      <c r="D22" s="213"/>
      <c r="E22" s="6"/>
      <c r="F22" s="6"/>
      <c r="G22" s="6"/>
      <c r="H22" s="6"/>
      <c r="I22" s="6"/>
      <c r="J22" s="6"/>
      <c r="K22" s="7"/>
    </row>
    <row r="23" spans="1:24" ht="14.25" x14ac:dyDescent="0.15">
      <c r="A23" s="208"/>
      <c r="B23" s="209"/>
      <c r="C23" s="214"/>
      <c r="D23" s="215"/>
      <c r="E23" s="4">
        <f>VLOOKUP($D$2,福祉!$B$2:$AK$24,19,FALSE)</f>
        <v>0</v>
      </c>
      <c r="F23" s="4">
        <f>VLOOKUP($D$2,福祉!$B$2:$AK$24,21,FALSE)</f>
        <v>2</v>
      </c>
      <c r="G23" s="4">
        <f>VLOOKUP($D$2,福祉!$B$2:$AK$24,23,FALSE)</f>
        <v>0</v>
      </c>
      <c r="H23" s="4">
        <f>VLOOKUP($D$2,福祉!$B$2:$AK$24,25,FALSE)</f>
        <v>0</v>
      </c>
      <c r="I23" s="4">
        <f>VLOOKUP($D$2,福祉!$B$2:$AK$24,27,FALSE)</f>
        <v>7</v>
      </c>
      <c r="J23" s="4">
        <f>VLOOKUP($D$2,福祉!$B$2:$AK$24,29,FALSE)</f>
        <v>0</v>
      </c>
      <c r="K23" s="5">
        <f>SUM(E23:J23)</f>
        <v>9</v>
      </c>
    </row>
    <row r="24" spans="1:24" ht="14.25" x14ac:dyDescent="0.15">
      <c r="A24" s="208"/>
      <c r="B24" s="209"/>
      <c r="C24" s="216"/>
      <c r="D24" s="217"/>
      <c r="E24" s="50">
        <f>VLOOKUP($D$2,福祉!$B$2:$AK$24,20,FALSE)</f>
        <v>0</v>
      </c>
      <c r="F24" s="50">
        <f>VLOOKUP($D$2,福祉!$B$2:$AK$24,22,FALSE)</f>
        <v>0</v>
      </c>
      <c r="G24" s="50">
        <f>VLOOKUP($D$2,福祉!$B$2:$AK$24,24,FALSE)</f>
        <v>0</v>
      </c>
      <c r="H24" s="50">
        <f>VLOOKUP($D$2,福祉!$B$2:$AK$24,26,FALSE)</f>
        <v>0</v>
      </c>
      <c r="I24" s="50">
        <f>VLOOKUP($D$2,福祉!$B$2:$AK$24,28,FALSE)</f>
        <v>-3</v>
      </c>
      <c r="J24" s="8"/>
      <c r="K24" s="17">
        <f>SUM(E24:I24)</f>
        <v>-3</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2</v>
      </c>
      <c r="G35" s="4">
        <f t="shared" si="0"/>
        <v>0</v>
      </c>
      <c r="H35" s="4">
        <f t="shared" si="0"/>
        <v>0</v>
      </c>
      <c r="I35" s="4">
        <f t="shared" si="0"/>
        <v>7</v>
      </c>
      <c r="J35" s="4">
        <f t="shared" si="0"/>
        <v>0</v>
      </c>
      <c r="K35" s="5">
        <f>SUM(E35:J35)</f>
        <v>9</v>
      </c>
    </row>
    <row r="36" spans="1:11" ht="15" thickBot="1" x14ac:dyDescent="0.2">
      <c r="A36" s="200"/>
      <c r="B36" s="201"/>
      <c r="C36" s="204"/>
      <c r="D36" s="205"/>
      <c r="E36" s="18">
        <f>SUM(E24+E27+E30+E33)</f>
        <v>0</v>
      </c>
      <c r="F36" s="18">
        <f>SUM(F24+F27+F30+F33)</f>
        <v>0</v>
      </c>
      <c r="G36" s="18">
        <f>SUM(G24+G27+G30+G33)</f>
        <v>0</v>
      </c>
      <c r="H36" s="18">
        <f>SUM(H24+H27+H30+H33)</f>
        <v>0</v>
      </c>
      <c r="I36" s="18">
        <f>SUM(I24+I27+I30+I33)</f>
        <v>-3</v>
      </c>
      <c r="J36" s="9"/>
      <c r="K36" s="19">
        <f>SUM(E36:I36)</f>
        <v>-3</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100-000000000000}">
      <formula1>"○"</formula1>
    </dataValidation>
    <dataValidation type="list" allowBlank="1" showInputMessage="1" sqref="A22:B33" xr:uid="{00000000-0002-0000-1100-000001000000}">
      <formula1>"交通空白地有償運送,福祉有償運送"</formula1>
    </dataValidation>
    <dataValidation allowBlank="1" showInputMessage="1" sqref="D2:K2" xr:uid="{00000000-0002-0000-1100-000002000000}"/>
  </dataValidations>
  <hyperlinks>
    <hyperlink ref="O1:Q1" location="福祉!A1" display="目次" xr:uid="{00000000-0004-0000-1100-000000000000}"/>
  </hyperlinks>
  <pageMargins left="0.25" right="0.25" top="0.75" bottom="0.75" header="0.3" footer="0.3"/>
  <pageSetup paperSize="9" scale="92"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Y38"/>
  <sheetViews>
    <sheetView view="pageBreakPreview" zoomScaleNormal="100" zoomScaleSheetLayoutView="100" workbookViewId="0">
      <selection activeCell="I23" sqref="I23"/>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275</v>
      </c>
      <c r="E2" s="165"/>
      <c r="F2" s="165"/>
      <c r="G2" s="165"/>
      <c r="H2" s="165"/>
      <c r="I2" s="165"/>
      <c r="J2" s="165"/>
      <c r="K2" s="166"/>
      <c r="L2" s="1" t="s">
        <v>66</v>
      </c>
    </row>
    <row r="3" spans="1:25" ht="30" customHeight="1" x14ac:dyDescent="0.15">
      <c r="A3" s="155" t="s">
        <v>9</v>
      </c>
      <c r="B3" s="156"/>
      <c r="C3" s="156"/>
      <c r="D3" s="157">
        <f>VLOOKUP($D$2,福祉!$B$2:$AK$24,2,FALSE)</f>
        <v>39538</v>
      </c>
      <c r="E3" s="158"/>
      <c r="F3" s="158"/>
      <c r="G3" s="158"/>
      <c r="H3" s="158"/>
      <c r="I3" s="158"/>
      <c r="J3" s="158"/>
      <c r="K3" s="159"/>
    </row>
    <row r="4" spans="1:25" ht="30" customHeight="1" x14ac:dyDescent="0.15">
      <c r="A4" s="155" t="s">
        <v>1</v>
      </c>
      <c r="B4" s="156"/>
      <c r="C4" s="156"/>
      <c r="D4" s="157">
        <f>VLOOKUP($D$2,福祉!$B$2:$AK$24,3,FALSE)</f>
        <v>44645</v>
      </c>
      <c r="E4" s="158"/>
      <c r="F4" s="158"/>
      <c r="G4" s="158"/>
      <c r="H4" s="158"/>
      <c r="I4" s="158"/>
      <c r="J4" s="158"/>
      <c r="K4" s="159"/>
    </row>
    <row r="5" spans="1:25" ht="30" customHeight="1" x14ac:dyDescent="0.15">
      <c r="A5" s="155" t="s">
        <v>28</v>
      </c>
      <c r="B5" s="156"/>
      <c r="C5" s="156"/>
      <c r="D5" s="157">
        <f>VLOOKUP($D$2,福祉!$B$2:$AK$24,4,FALSE)</f>
        <v>45747</v>
      </c>
      <c r="E5" s="158"/>
      <c r="F5" s="158"/>
      <c r="G5" s="158"/>
      <c r="H5" s="158"/>
      <c r="I5" s="158"/>
      <c r="J5" s="158"/>
      <c r="K5" s="159"/>
      <c r="L5" s="1" t="s">
        <v>29</v>
      </c>
    </row>
    <row r="6" spans="1:25" ht="30" customHeight="1" x14ac:dyDescent="0.15">
      <c r="A6" s="155" t="s">
        <v>17</v>
      </c>
      <c r="B6" s="156"/>
      <c r="C6" s="156"/>
      <c r="D6" s="157" t="str">
        <f>VLOOKUP($D$2,福祉!$B$2:$AK$24,5,FALSE)</f>
        <v>社会福祉法人　帯広太陽福祉会</v>
      </c>
      <c r="E6" s="158"/>
      <c r="F6" s="158"/>
      <c r="G6" s="158"/>
      <c r="H6" s="158"/>
      <c r="I6" s="158"/>
      <c r="J6" s="158"/>
      <c r="K6" s="159"/>
    </row>
    <row r="7" spans="1:25" ht="30" customHeight="1" x14ac:dyDescent="0.15">
      <c r="A7" s="155" t="s">
        <v>8</v>
      </c>
      <c r="B7" s="156"/>
      <c r="C7" s="156"/>
      <c r="D7" s="157" t="str">
        <f>VLOOKUP($D$2,福祉!$B$2:$AK$24,6,FALSE)</f>
        <v>高橋　勝坦</v>
      </c>
      <c r="E7" s="158"/>
      <c r="F7" s="158"/>
      <c r="G7" s="158"/>
      <c r="H7" s="158"/>
      <c r="I7" s="158"/>
      <c r="J7" s="158"/>
      <c r="K7" s="159"/>
    </row>
    <row r="8" spans="1:25" ht="30" customHeight="1" x14ac:dyDescent="0.15">
      <c r="A8" s="155" t="s">
        <v>18</v>
      </c>
      <c r="B8" s="156"/>
      <c r="C8" s="156"/>
      <c r="D8" s="157" t="str">
        <f>VLOOKUP($D$2,福祉!$B$2:$AK$24,8,FALSE)</f>
        <v>帯広市上帯広町西１線７６番地２</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障害者支援施設光り園</v>
      </c>
      <c r="E12" s="178"/>
      <c r="F12" s="178" t="str">
        <f>VLOOKUP($D$2,福祉!$B$2:$AK$24,10,FALSE)</f>
        <v>帯広市上帯広町西１線７６番地２</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帯広市</v>
      </c>
      <c r="E14" s="176"/>
      <c r="F14" s="176"/>
      <c r="G14" s="176"/>
      <c r="H14" s="176"/>
      <c r="I14" s="176"/>
      <c r="J14" s="176"/>
      <c r="K14" s="177"/>
      <c r="O14" s="44"/>
      <c r="X14" s="44"/>
      <c r="Y14"/>
    </row>
    <row r="15" spans="1:25" ht="30" customHeight="1" x14ac:dyDescent="0.15">
      <c r="A15" s="167" t="s">
        <v>14</v>
      </c>
      <c r="B15" s="168"/>
      <c r="C15" s="168"/>
      <c r="D15" s="189" t="str">
        <f>VLOOKUP($D$2,福祉!$B$2:$AK$24,16,FALSE)</f>
        <v>イロハト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障害者支援施設光り園</v>
      </c>
      <c r="D22" s="213"/>
      <c r="E22" s="6"/>
      <c r="F22" s="6"/>
      <c r="G22" s="6"/>
      <c r="H22" s="6"/>
      <c r="I22" s="6"/>
      <c r="J22" s="6"/>
      <c r="K22" s="7"/>
    </row>
    <row r="23" spans="1:24" ht="14.25" x14ac:dyDescent="0.15">
      <c r="A23" s="208"/>
      <c r="B23" s="209"/>
      <c r="C23" s="214"/>
      <c r="D23" s="215"/>
      <c r="E23" s="4">
        <f>VLOOKUP($D$2,福祉!$B$2:$AK$24,19,FALSE)</f>
        <v>0</v>
      </c>
      <c r="F23" s="4">
        <f>VLOOKUP($D$2,福祉!$B$2:$AK$24,21,FALSE)</f>
        <v>1</v>
      </c>
      <c r="G23" s="4">
        <f>VLOOKUP($D$2,福祉!$B$2:$AK$24,23,FALSE)</f>
        <v>0</v>
      </c>
      <c r="H23" s="4">
        <f>VLOOKUP($D$2,福祉!$B$2:$AK$24,25,FALSE)</f>
        <v>1</v>
      </c>
      <c r="I23" s="4">
        <f>VLOOKUP($D$2,福祉!$B$2:$AK$24,27,FALSE)</f>
        <v>4</v>
      </c>
      <c r="J23" s="4">
        <f>VLOOKUP($D$2,福祉!$B$2:$AK$24,29,FALSE)</f>
        <v>0</v>
      </c>
      <c r="K23" s="5">
        <f>SUM(E23:J23)</f>
        <v>6</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-1</v>
      </c>
      <c r="I24" s="50">
        <f>VLOOKUP($D$2,福祉!$B$2:$AK$24,28,FALSE)</f>
        <v>-1</v>
      </c>
      <c r="J24" s="8"/>
      <c r="K24" s="17">
        <f>SUM(E24:I24)</f>
        <v>-3</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1</v>
      </c>
      <c r="G35" s="4">
        <f t="shared" si="0"/>
        <v>0</v>
      </c>
      <c r="H35" s="4">
        <f t="shared" si="0"/>
        <v>1</v>
      </c>
      <c r="I35" s="4">
        <f t="shared" si="0"/>
        <v>4</v>
      </c>
      <c r="J35" s="4">
        <f t="shared" si="0"/>
        <v>0</v>
      </c>
      <c r="K35" s="5">
        <f>SUM(E35:J35)</f>
        <v>6</v>
      </c>
    </row>
    <row r="36" spans="1:11" ht="15" thickBot="1" x14ac:dyDescent="0.2">
      <c r="A36" s="200"/>
      <c r="B36" s="201"/>
      <c r="C36" s="204"/>
      <c r="D36" s="205"/>
      <c r="E36" s="18">
        <f>SUM(E24+E27+E30+E33)</f>
        <v>0</v>
      </c>
      <c r="F36" s="18">
        <f>SUM(F24+F27+F30+F33)</f>
        <v>-1</v>
      </c>
      <c r="G36" s="18">
        <f>SUM(G24+G27+G30+G33)</f>
        <v>0</v>
      </c>
      <c r="H36" s="18">
        <f>SUM(H24+H27+H30+H33)</f>
        <v>-1</v>
      </c>
      <c r="I36" s="18">
        <f>SUM(I24+I27+I30+I33)</f>
        <v>-1</v>
      </c>
      <c r="J36" s="9"/>
      <c r="K36" s="19">
        <f>SUM(E36:I36)</f>
        <v>-3</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1200-000000000000}"/>
    <dataValidation type="list" allowBlank="1" showInputMessage="1" sqref="A22:B33" xr:uid="{00000000-0002-0000-1200-000001000000}">
      <formula1>"交通空白地有償運送,福祉有償運送"</formula1>
    </dataValidation>
    <dataValidation type="list" allowBlank="1" showInputMessage="1" sqref="D10" xr:uid="{00000000-0002-0000-1200-000002000000}">
      <formula1>"○"</formula1>
    </dataValidation>
  </dataValidations>
  <hyperlinks>
    <hyperlink ref="O1:Q1" location="福祉!A1" display="目次" xr:uid="{00000000-0004-0000-1200-000000000000}"/>
  </hyperlinks>
  <pageMargins left="0.25" right="0.25" top="0.75" bottom="0.75" header="0.3" footer="0.3"/>
  <pageSetup paperSize="9" scale="9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8"/>
  <sheetViews>
    <sheetView view="pageBreakPreview" zoomScale="70" zoomScaleNormal="100" zoomScaleSheetLayoutView="70" workbookViewId="0">
      <selection activeCell="N16" sqref="N16"/>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193" t="s">
        <v>69</v>
      </c>
      <c r="P1" s="194"/>
      <c r="Q1" s="195"/>
    </row>
    <row r="2" spans="1:25" ht="30" customHeight="1" x14ac:dyDescent="0.15">
      <c r="A2" s="162" t="s">
        <v>16</v>
      </c>
      <c r="B2" s="163"/>
      <c r="C2" s="163"/>
      <c r="D2" s="164"/>
      <c r="E2" s="165"/>
      <c r="F2" s="165"/>
      <c r="G2" s="165"/>
      <c r="H2" s="165"/>
      <c r="I2" s="165"/>
      <c r="J2" s="165"/>
      <c r="K2" s="166"/>
      <c r="L2" s="1" t="s">
        <v>66</v>
      </c>
    </row>
    <row r="3" spans="1:25" ht="30" customHeight="1" x14ac:dyDescent="0.15">
      <c r="A3" s="155" t="s">
        <v>9</v>
      </c>
      <c r="B3" s="156"/>
      <c r="C3" s="156"/>
      <c r="D3" s="157" t="e">
        <f>VLOOKUP($D$2,福祉!$B$2:$AK$996,2,FALSE)</f>
        <v>#N/A</v>
      </c>
      <c r="E3" s="158"/>
      <c r="F3" s="158"/>
      <c r="G3" s="158"/>
      <c r="H3" s="158"/>
      <c r="I3" s="158"/>
      <c r="J3" s="158"/>
      <c r="K3" s="159"/>
    </row>
    <row r="4" spans="1:25" ht="30" customHeight="1" x14ac:dyDescent="0.15">
      <c r="A4" s="155" t="s">
        <v>1</v>
      </c>
      <c r="B4" s="156"/>
      <c r="C4" s="156"/>
      <c r="D4" s="157" t="e">
        <f>VLOOKUP($D$2,福祉!$B$2:$AK$996,3,FALSE)</f>
        <v>#N/A</v>
      </c>
      <c r="E4" s="158"/>
      <c r="F4" s="158"/>
      <c r="G4" s="158"/>
      <c r="H4" s="158"/>
      <c r="I4" s="158"/>
      <c r="J4" s="158"/>
      <c r="K4" s="159"/>
    </row>
    <row r="5" spans="1:25" ht="30" customHeight="1" x14ac:dyDescent="0.15">
      <c r="A5" s="155" t="s">
        <v>28</v>
      </c>
      <c r="B5" s="156"/>
      <c r="C5" s="156"/>
      <c r="D5" s="157" t="e">
        <f>VLOOKUP($D$2,福祉!$B$2:$AK$996,4,FALSE)</f>
        <v>#N/A</v>
      </c>
      <c r="E5" s="158"/>
      <c r="F5" s="158"/>
      <c r="G5" s="158"/>
      <c r="H5" s="158"/>
      <c r="I5" s="158"/>
      <c r="J5" s="158"/>
      <c r="K5" s="159"/>
      <c r="L5" s="1" t="s">
        <v>29</v>
      </c>
    </row>
    <row r="6" spans="1:25" ht="30" customHeight="1" x14ac:dyDescent="0.15">
      <c r="A6" s="155" t="s">
        <v>17</v>
      </c>
      <c r="B6" s="156"/>
      <c r="C6" s="156"/>
      <c r="D6" s="157" t="e">
        <f>VLOOKUP($D$2,福祉!$B$2:$AK$996,5,FALSE)</f>
        <v>#N/A</v>
      </c>
      <c r="E6" s="158"/>
      <c r="F6" s="158"/>
      <c r="G6" s="158"/>
      <c r="H6" s="158"/>
      <c r="I6" s="158"/>
      <c r="J6" s="158"/>
      <c r="K6" s="159"/>
    </row>
    <row r="7" spans="1:25" ht="30" customHeight="1" x14ac:dyDescent="0.15">
      <c r="A7" s="155" t="s">
        <v>8</v>
      </c>
      <c r="B7" s="156"/>
      <c r="C7" s="156"/>
      <c r="D7" s="157" t="e">
        <f>VLOOKUP($D$2,福祉!$B$2:$AK$996,6,FALSE)</f>
        <v>#N/A</v>
      </c>
      <c r="E7" s="158"/>
      <c r="F7" s="158"/>
      <c r="G7" s="158"/>
      <c r="H7" s="158"/>
      <c r="I7" s="158"/>
      <c r="J7" s="158"/>
      <c r="K7" s="159"/>
    </row>
    <row r="8" spans="1:25" ht="30" customHeight="1" x14ac:dyDescent="0.15">
      <c r="A8" s="155" t="s">
        <v>18</v>
      </c>
      <c r="B8" s="156"/>
      <c r="C8" s="156"/>
      <c r="D8" s="157" t="e">
        <f>VLOOKUP($D$2,福祉!$B$2:$AK$996,8,FALSE)</f>
        <v>#N/A</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e">
        <f>VLOOKUP($D$2,福祉!$B$2:$AK$996,9,FALSE)</f>
        <v>#N/A</v>
      </c>
      <c r="E12" s="178"/>
      <c r="F12" s="178" t="e">
        <f>VLOOKUP($D$2,福祉!$B$2:$AK$996,10,FALSE)</f>
        <v>#N/A</v>
      </c>
      <c r="G12" s="178"/>
      <c r="H12" s="179"/>
      <c r="I12" s="179"/>
      <c r="J12" s="176"/>
      <c r="K12" s="177"/>
    </row>
    <row r="13" spans="1:25" ht="50.1" customHeight="1" x14ac:dyDescent="0.15">
      <c r="A13" s="173"/>
      <c r="B13" s="174"/>
      <c r="C13" s="175"/>
      <c r="D13" s="178" t="e">
        <f>VLOOKUP($D$2,福祉!$B$2:$AK$996,11,FALSE)</f>
        <v>#N/A</v>
      </c>
      <c r="E13" s="178"/>
      <c r="F13" s="178" t="e">
        <f>VLOOKUP($D$2,福祉!$B$2:$AK$996,12,FALSE)</f>
        <v>#N/A</v>
      </c>
      <c r="G13" s="178"/>
      <c r="H13" s="176"/>
      <c r="I13" s="176"/>
      <c r="J13" s="176"/>
      <c r="K13" s="177"/>
      <c r="O13" s="44"/>
      <c r="X13" s="44"/>
    </row>
    <row r="14" spans="1:25" ht="30" customHeight="1" x14ac:dyDescent="0.15">
      <c r="A14" s="167" t="s">
        <v>13</v>
      </c>
      <c r="B14" s="168"/>
      <c r="C14" s="168"/>
      <c r="D14" s="176" t="e">
        <f>VLOOKUP($D$2,福祉!$B$2:$AK$996,15,FALSE)</f>
        <v>#N/A</v>
      </c>
      <c r="E14" s="176"/>
      <c r="F14" s="176"/>
      <c r="G14" s="176"/>
      <c r="H14" s="176"/>
      <c r="I14" s="176"/>
      <c r="J14" s="176"/>
      <c r="K14" s="177"/>
      <c r="O14" s="44"/>
      <c r="X14" s="44"/>
      <c r="Y14"/>
    </row>
    <row r="15" spans="1:25" ht="30" customHeight="1" x14ac:dyDescent="0.15">
      <c r="A15" s="167" t="s">
        <v>14</v>
      </c>
      <c r="B15" s="168"/>
      <c r="C15" s="168"/>
      <c r="D15" s="189" t="e">
        <f>VLOOKUP($D$2,福祉!$B$2:$AK$996,16,FALSE)</f>
        <v>#N/A</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e">
        <f>D12</f>
        <v>#N/A</v>
      </c>
      <c r="D22" s="213"/>
      <c r="E22" s="6"/>
      <c r="F22" s="6"/>
      <c r="G22" s="6"/>
      <c r="H22" s="6"/>
      <c r="I22" s="6"/>
      <c r="J22" s="6"/>
      <c r="K22" s="7"/>
    </row>
    <row r="23" spans="1:24" ht="14.25" x14ac:dyDescent="0.15">
      <c r="A23" s="208"/>
      <c r="B23" s="209"/>
      <c r="C23" s="214"/>
      <c r="D23" s="215"/>
      <c r="E23" s="4" t="e">
        <f>VLOOKUP($D$2,福祉!$B$2:$AK$996,19,FALSE)</f>
        <v>#N/A</v>
      </c>
      <c r="F23" s="4" t="e">
        <f>VLOOKUP($D$2,福祉!$B$2:$AK$996,21,FALSE)</f>
        <v>#N/A</v>
      </c>
      <c r="G23" s="4" t="e">
        <f>VLOOKUP($D$2,福祉!$B$2:$AK$996,23,FALSE)</f>
        <v>#N/A</v>
      </c>
      <c r="H23" s="4" t="e">
        <f>VLOOKUP($D$2,福祉!$B$2:$AK$996,25,FALSE)</f>
        <v>#N/A</v>
      </c>
      <c r="I23" s="4" t="e">
        <f>VLOOKUP($D$2,福祉!$B$2:$AK$996,27,FALSE)</f>
        <v>#N/A</v>
      </c>
      <c r="J23" s="4" t="e">
        <f>VLOOKUP($D$2,福祉!$B$2:$AK$996,29,FALSE)</f>
        <v>#N/A</v>
      </c>
      <c r="K23" s="5" t="e">
        <f>SUM(E23:J23)</f>
        <v>#N/A</v>
      </c>
    </row>
    <row r="24" spans="1:24" ht="14.25" x14ac:dyDescent="0.15">
      <c r="A24" s="208"/>
      <c r="B24" s="209"/>
      <c r="C24" s="216"/>
      <c r="D24" s="217"/>
      <c r="E24" s="50" t="e">
        <f>VLOOKUP($D$2,福祉!$B$2:$AK$996,20,FALSE)</f>
        <v>#N/A</v>
      </c>
      <c r="F24" s="50" t="e">
        <f>VLOOKUP($D$2,福祉!$B$2:$AK$996,22,FALSE)</f>
        <v>#N/A</v>
      </c>
      <c r="G24" s="50" t="e">
        <f>VLOOKUP($D$2,福祉!$B$2:$AK$996,24,FALSE)</f>
        <v>#N/A</v>
      </c>
      <c r="H24" s="50" t="e">
        <f>VLOOKUP($D$2,福祉!$B$2:$AK$996,26,FALSE)</f>
        <v>#N/A</v>
      </c>
      <c r="I24" s="50" t="e">
        <f>VLOOKUP($D$2,福祉!$B$2:$AK$2996,28,FALSE)</f>
        <v>#N/A</v>
      </c>
      <c r="J24" s="8"/>
      <c r="K24" s="17" t="e">
        <f>SUM(E24:I24)</f>
        <v>#N/A</v>
      </c>
    </row>
    <row r="25" spans="1:24" ht="14.25" x14ac:dyDescent="0.15">
      <c r="A25" s="208"/>
      <c r="B25" s="209"/>
      <c r="C25" s="212" t="e">
        <f>D13</f>
        <v>#N/A</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t="e">
        <f t="shared" ref="E35:J35" si="0">SUM(E23+E26+E29+E32)</f>
        <v>#N/A</v>
      </c>
      <c r="F35" s="4" t="e">
        <f t="shared" si="0"/>
        <v>#N/A</v>
      </c>
      <c r="G35" s="4" t="e">
        <f t="shared" si="0"/>
        <v>#N/A</v>
      </c>
      <c r="H35" s="4" t="e">
        <f t="shared" si="0"/>
        <v>#N/A</v>
      </c>
      <c r="I35" s="4" t="e">
        <f t="shared" si="0"/>
        <v>#N/A</v>
      </c>
      <c r="J35" s="4" t="e">
        <f t="shared" si="0"/>
        <v>#N/A</v>
      </c>
      <c r="K35" s="5" t="e">
        <f>SUM(E35:J35)</f>
        <v>#N/A</v>
      </c>
    </row>
    <row r="36" spans="1:11" ht="15" thickBot="1" x14ac:dyDescent="0.2">
      <c r="A36" s="200"/>
      <c r="B36" s="201"/>
      <c r="C36" s="204"/>
      <c r="D36" s="205"/>
      <c r="E36" s="18" t="e">
        <f>SUM(E24+E27+E30+E33)</f>
        <v>#N/A</v>
      </c>
      <c r="F36" s="18" t="e">
        <f>SUM(F24+F27+F30+F33)</f>
        <v>#N/A</v>
      </c>
      <c r="G36" s="18" t="e">
        <f>SUM(G24+G27+G30+G33)</f>
        <v>#N/A</v>
      </c>
      <c r="H36" s="18" t="e">
        <f>SUM(H24+H27+H30+H33)</f>
        <v>#N/A</v>
      </c>
      <c r="I36" s="18" t="e">
        <f>SUM(I24+I27+I30+I33)</f>
        <v>#N/A</v>
      </c>
      <c r="J36" s="9"/>
      <c r="K36" s="19" t="e">
        <f>SUM(E36:I36)</f>
        <v>#N/A</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100-000000000000}"/>
    <dataValidation type="list" allowBlank="1" showInputMessage="1" sqref="A22:B33" xr:uid="{00000000-0002-0000-0100-000001000000}">
      <formula1>"交通空白地有償運送,福祉有償運送"</formula1>
    </dataValidation>
    <dataValidation type="list" allowBlank="1" showInputMessage="1" sqref="D10" xr:uid="{00000000-0002-0000-0100-000002000000}">
      <formula1>"○"</formula1>
    </dataValidation>
  </dataValidations>
  <hyperlinks>
    <hyperlink ref="O1:Q1" location="福祉!A1" display="福祉!A1" xr:uid="{00000000-0004-0000-0100-000000000000}"/>
  </hyperlinks>
  <pageMargins left="0.25" right="0.25" top="0.75" bottom="0.75" header="0.3" footer="0.3"/>
  <pageSetup paperSize="9" scale="92"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Y38"/>
  <sheetViews>
    <sheetView view="pageBreakPreview"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69</v>
      </c>
      <c r="P1" s="234"/>
      <c r="Q1" s="234"/>
    </row>
    <row r="2" spans="1:25" ht="30" customHeight="1" x14ac:dyDescent="0.15">
      <c r="A2" s="162" t="s">
        <v>16</v>
      </c>
      <c r="B2" s="163"/>
      <c r="C2" s="163"/>
      <c r="D2" s="164" t="s">
        <v>276</v>
      </c>
      <c r="E2" s="165"/>
      <c r="F2" s="165"/>
      <c r="G2" s="165"/>
      <c r="H2" s="165"/>
      <c r="I2" s="165"/>
      <c r="J2" s="165"/>
      <c r="K2" s="166"/>
      <c r="L2" s="1" t="s">
        <v>66</v>
      </c>
    </row>
    <row r="3" spans="1:25" ht="30" customHeight="1" x14ac:dyDescent="0.15">
      <c r="A3" s="155" t="s">
        <v>9</v>
      </c>
      <c r="B3" s="156"/>
      <c r="C3" s="156"/>
      <c r="D3" s="157">
        <f>VLOOKUP($D$2,福祉!$B$2:$AK$24,2,FALSE)</f>
        <v>39717</v>
      </c>
      <c r="E3" s="158"/>
      <c r="F3" s="158"/>
      <c r="G3" s="158"/>
      <c r="H3" s="158"/>
      <c r="I3" s="158"/>
      <c r="J3" s="158"/>
      <c r="K3" s="159"/>
    </row>
    <row r="4" spans="1:25" ht="30" customHeight="1" x14ac:dyDescent="0.15">
      <c r="A4" s="155" t="s">
        <v>1</v>
      </c>
      <c r="B4" s="156"/>
      <c r="C4" s="156"/>
      <c r="D4" s="157">
        <f>VLOOKUP($D$2,福祉!$B$2:$AK$24,3,FALSE)</f>
        <v>44824</v>
      </c>
      <c r="E4" s="158"/>
      <c r="F4" s="158"/>
      <c r="G4" s="158"/>
      <c r="H4" s="158"/>
      <c r="I4" s="158"/>
      <c r="J4" s="158"/>
      <c r="K4" s="159"/>
    </row>
    <row r="5" spans="1:25" ht="30" customHeight="1" x14ac:dyDescent="0.15">
      <c r="A5" s="155" t="s">
        <v>28</v>
      </c>
      <c r="B5" s="156"/>
      <c r="C5" s="156"/>
      <c r="D5" s="157">
        <f>VLOOKUP($D$2,福祉!$B$2:$AK$24,4,FALSE)</f>
        <v>45925</v>
      </c>
      <c r="E5" s="158"/>
      <c r="F5" s="158"/>
      <c r="G5" s="158"/>
      <c r="H5" s="158"/>
      <c r="I5" s="158"/>
      <c r="J5" s="158"/>
      <c r="K5" s="159"/>
      <c r="L5" s="1" t="s">
        <v>29</v>
      </c>
    </row>
    <row r="6" spans="1:25" ht="30" customHeight="1" x14ac:dyDescent="0.15">
      <c r="A6" s="155" t="s">
        <v>17</v>
      </c>
      <c r="B6" s="156"/>
      <c r="C6" s="156"/>
      <c r="D6" s="157" t="str">
        <f>VLOOKUP($D$2,福祉!$B$2:$AK$24,5,FALSE)</f>
        <v>特定非営利活動法人　ママサポートえぷろん</v>
      </c>
      <c r="E6" s="158"/>
      <c r="F6" s="158"/>
      <c r="G6" s="158"/>
      <c r="H6" s="158"/>
      <c r="I6" s="158"/>
      <c r="J6" s="158"/>
      <c r="K6" s="159"/>
    </row>
    <row r="7" spans="1:25" ht="30" customHeight="1" x14ac:dyDescent="0.15">
      <c r="A7" s="155" t="s">
        <v>8</v>
      </c>
      <c r="B7" s="156"/>
      <c r="C7" s="156"/>
      <c r="D7" s="157" t="str">
        <f>VLOOKUP($D$2,福祉!$B$2:$AK$24,6,FALSE)</f>
        <v>帯谷　昭子</v>
      </c>
      <c r="E7" s="158"/>
      <c r="F7" s="158"/>
      <c r="G7" s="158"/>
      <c r="H7" s="158"/>
      <c r="I7" s="158"/>
      <c r="J7" s="158"/>
      <c r="K7" s="159"/>
    </row>
    <row r="8" spans="1:25" ht="30" customHeight="1" x14ac:dyDescent="0.15">
      <c r="A8" s="155" t="s">
        <v>18</v>
      </c>
      <c r="B8" s="156"/>
      <c r="C8" s="156"/>
      <c r="D8" s="157" t="str">
        <f>VLOOKUP($D$2,福祉!$B$2:$AK$24,8,FALSE)</f>
        <v>足寄郡足寄町旭町１丁目３８番地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生活サポートてのひら</v>
      </c>
      <c r="E12" s="178"/>
      <c r="F12" s="178" t="str">
        <f>VLOOKUP($D$2,福祉!$B$2:$AK$24,10,FALSE)</f>
        <v>足寄郡足寄町北３条２丁目４番地２</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足寄町</v>
      </c>
      <c r="E14" s="176"/>
      <c r="F14" s="176"/>
      <c r="G14" s="176"/>
      <c r="H14" s="176"/>
      <c r="I14" s="176"/>
      <c r="J14" s="176"/>
      <c r="K14" s="177"/>
      <c r="O14" s="44"/>
      <c r="X14" s="44"/>
      <c r="Y14"/>
    </row>
    <row r="15" spans="1:25" ht="30" customHeight="1" x14ac:dyDescent="0.15">
      <c r="A15" s="167" t="s">
        <v>14</v>
      </c>
      <c r="B15" s="168"/>
      <c r="C15" s="168"/>
      <c r="D15" s="189" t="str">
        <f>VLOOKUP($D$2,福祉!$B$2:$AK$24,16,FALSE)</f>
        <v>イロハト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生活サポートてのひら</v>
      </c>
      <c r="D22" s="213"/>
      <c r="E22" s="6"/>
      <c r="F22" s="6"/>
      <c r="G22" s="6"/>
      <c r="H22" s="6"/>
      <c r="I22" s="6"/>
      <c r="J22" s="6"/>
      <c r="K22" s="7"/>
    </row>
    <row r="23" spans="1:24" ht="14.25" x14ac:dyDescent="0.15">
      <c r="A23" s="208"/>
      <c r="B23" s="209"/>
      <c r="C23" s="214"/>
      <c r="D23" s="215"/>
      <c r="E23" s="4">
        <f>VLOOKUP($D$2,福祉!$B$2:$AK$24,19,FALSE)</f>
        <v>0</v>
      </c>
      <c r="F23" s="4">
        <f>VLOOKUP($D$2,福祉!$B$2:$AK$24,21,FALSE)</f>
        <v>3</v>
      </c>
      <c r="G23" s="4">
        <f>VLOOKUP($D$2,福祉!$B$2:$AK$24,23,FALSE)</f>
        <v>0</v>
      </c>
      <c r="H23" s="4">
        <f>VLOOKUP($D$2,福祉!$B$2:$AK$24,25,FALSE)</f>
        <v>0</v>
      </c>
      <c r="I23" s="4">
        <f>VLOOKUP($D$2,福祉!$B$2:$AK$24,27,FALSE)</f>
        <v>1</v>
      </c>
      <c r="J23" s="4">
        <f>VLOOKUP($D$2,福祉!$B$2:$AK$24,29,FALSE)</f>
        <v>0</v>
      </c>
      <c r="K23" s="5">
        <f>SUM(E23:J23)</f>
        <v>4</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0</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1</v>
      </c>
      <c r="J35" s="4">
        <f t="shared" si="0"/>
        <v>0</v>
      </c>
      <c r="K35" s="5">
        <f>SUM(E35:J35)</f>
        <v>4</v>
      </c>
    </row>
    <row r="36" spans="1:11" ht="15" thickBot="1" x14ac:dyDescent="0.2">
      <c r="A36" s="200"/>
      <c r="B36" s="201"/>
      <c r="C36" s="204"/>
      <c r="D36" s="205"/>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400-000000000000}"/>
    <dataValidation type="list" allowBlank="1" showInputMessage="1" sqref="A22:B33" xr:uid="{00000000-0002-0000-1400-000001000000}">
      <formula1>"交通空白地有償運送,福祉有償運送"</formula1>
    </dataValidation>
    <dataValidation type="list" allowBlank="1" showInputMessage="1" sqref="D10" xr:uid="{00000000-0002-0000-1400-000002000000}">
      <formula1>"○"</formula1>
    </dataValidation>
  </dataValidations>
  <hyperlinks>
    <hyperlink ref="O1:Q1" location="福祉!A1" display="目次" xr:uid="{00000000-0004-0000-1400-000000000000}"/>
  </hyperlinks>
  <pageMargins left="0.25" right="0.25" top="0.75" bottom="0.75" header="0.3" footer="0.3"/>
  <pageSetup paperSize="9" scale="92"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Y38"/>
  <sheetViews>
    <sheetView view="pageBreakPreview" zoomScaleNormal="100" zoomScaleSheetLayoutView="100" workbookViewId="0">
      <selection activeCell="C19" sqref="C19:D2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69</v>
      </c>
      <c r="P1" s="234"/>
      <c r="Q1" s="234"/>
    </row>
    <row r="2" spans="1:25" ht="30" customHeight="1" x14ac:dyDescent="0.15">
      <c r="A2" s="162" t="s">
        <v>16</v>
      </c>
      <c r="B2" s="163"/>
      <c r="C2" s="163"/>
      <c r="D2" s="164" t="s">
        <v>277</v>
      </c>
      <c r="E2" s="165"/>
      <c r="F2" s="165"/>
      <c r="G2" s="165"/>
      <c r="H2" s="165"/>
      <c r="I2" s="165"/>
      <c r="J2" s="165"/>
      <c r="K2" s="166"/>
      <c r="L2" s="1" t="s">
        <v>66</v>
      </c>
    </row>
    <row r="3" spans="1:25" ht="30" customHeight="1" x14ac:dyDescent="0.15">
      <c r="A3" s="155" t="s">
        <v>9</v>
      </c>
      <c r="B3" s="156"/>
      <c r="C3" s="156"/>
      <c r="D3" s="157">
        <f>VLOOKUP($D$2,福祉!$B$2:$AK$24,2,FALSE)</f>
        <v>40017</v>
      </c>
      <c r="E3" s="158"/>
      <c r="F3" s="158"/>
      <c r="G3" s="158"/>
      <c r="H3" s="158"/>
      <c r="I3" s="158"/>
      <c r="J3" s="158"/>
      <c r="K3" s="159"/>
    </row>
    <row r="4" spans="1:25" ht="30" customHeight="1" x14ac:dyDescent="0.15">
      <c r="A4" s="155" t="s">
        <v>1</v>
      </c>
      <c r="B4" s="156"/>
      <c r="C4" s="156"/>
      <c r="D4" s="157">
        <f>VLOOKUP($D$2,福祉!$B$2:$AK$24,3,FALSE)</f>
        <v>45078</v>
      </c>
      <c r="E4" s="158"/>
      <c r="F4" s="158"/>
      <c r="G4" s="158"/>
      <c r="H4" s="158"/>
      <c r="I4" s="158"/>
      <c r="J4" s="158"/>
      <c r="K4" s="159"/>
    </row>
    <row r="5" spans="1:25" ht="30" customHeight="1" x14ac:dyDescent="0.15">
      <c r="A5" s="155" t="s">
        <v>28</v>
      </c>
      <c r="B5" s="156"/>
      <c r="C5" s="156"/>
      <c r="D5" s="157">
        <f>VLOOKUP($D$2,福祉!$B$2:$AK$24,4,FALSE)</f>
        <v>46225</v>
      </c>
      <c r="E5" s="158"/>
      <c r="F5" s="158"/>
      <c r="G5" s="158"/>
      <c r="H5" s="158"/>
      <c r="I5" s="158"/>
      <c r="J5" s="158"/>
      <c r="K5" s="159"/>
      <c r="L5" s="1" t="s">
        <v>29</v>
      </c>
    </row>
    <row r="6" spans="1:25" ht="30" customHeight="1" x14ac:dyDescent="0.15">
      <c r="A6" s="155" t="s">
        <v>17</v>
      </c>
      <c r="B6" s="156"/>
      <c r="C6" s="156"/>
      <c r="D6" s="157" t="str">
        <f>VLOOKUP($D$2,福祉!$B$2:$AK$24,5,FALSE)</f>
        <v>社会福祉法人　帯広福祉協会</v>
      </c>
      <c r="E6" s="158"/>
      <c r="F6" s="158"/>
      <c r="G6" s="158"/>
      <c r="H6" s="158"/>
      <c r="I6" s="158"/>
      <c r="J6" s="158"/>
      <c r="K6" s="159"/>
    </row>
    <row r="7" spans="1:25" ht="30" customHeight="1" x14ac:dyDescent="0.15">
      <c r="A7" s="155" t="s">
        <v>8</v>
      </c>
      <c r="B7" s="156"/>
      <c r="C7" s="156"/>
      <c r="D7" s="157" t="str">
        <f>VLOOKUP($D$2,福祉!$B$2:$AK$24,6,FALSE)</f>
        <v>道見　英德</v>
      </c>
      <c r="E7" s="158"/>
      <c r="F7" s="158"/>
      <c r="G7" s="158"/>
      <c r="H7" s="158"/>
      <c r="I7" s="158"/>
      <c r="J7" s="158"/>
      <c r="K7" s="159"/>
    </row>
    <row r="8" spans="1:25" ht="30" customHeight="1" x14ac:dyDescent="0.15">
      <c r="A8" s="155" t="s">
        <v>18</v>
      </c>
      <c r="B8" s="156"/>
      <c r="C8" s="156"/>
      <c r="D8" s="157" t="str">
        <f>VLOOKUP($D$2,福祉!$B$2:$AK$24,8,FALSE)</f>
        <v>帯広市西２５条南４丁目１０番地の２</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居宅介護事業所カント</v>
      </c>
      <c r="E12" s="178"/>
      <c r="F12" s="178" t="str">
        <f>VLOOKUP($D$2,福祉!$B$2:$AK$24,10,FALSE)</f>
        <v>帯広市西２１条南２丁目２６－８</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帯広市</v>
      </c>
      <c r="E14" s="176"/>
      <c r="F14" s="176"/>
      <c r="G14" s="176"/>
      <c r="H14" s="176"/>
      <c r="I14" s="176"/>
      <c r="J14" s="176"/>
      <c r="K14" s="177"/>
      <c r="O14" s="44"/>
      <c r="X14" s="44"/>
      <c r="Y14"/>
    </row>
    <row r="15" spans="1:25" ht="30" customHeight="1" x14ac:dyDescent="0.15">
      <c r="A15" s="167" t="s">
        <v>14</v>
      </c>
      <c r="B15" s="168"/>
      <c r="C15" s="168"/>
      <c r="D15" s="189" t="str">
        <f>VLOOKUP($D$2,福祉!$B$2:$AK$24,16,FALSE)</f>
        <v>イロハ</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t="s">
        <v>362</v>
      </c>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居宅介護事業所カント</v>
      </c>
      <c r="D22" s="213"/>
      <c r="E22" s="6"/>
      <c r="F22" s="6"/>
      <c r="G22" s="6"/>
      <c r="H22" s="6"/>
      <c r="I22" s="6"/>
      <c r="J22" s="6"/>
      <c r="K22" s="7"/>
    </row>
    <row r="23" spans="1:24" ht="14.25" x14ac:dyDescent="0.15">
      <c r="A23" s="208"/>
      <c r="B23" s="209"/>
      <c r="C23" s="214"/>
      <c r="D23" s="215"/>
      <c r="E23" s="4">
        <f>VLOOKUP($D$2,福祉!$B$2:$AK$24,19,FALSE)</f>
        <v>0</v>
      </c>
      <c r="F23" s="4">
        <f>VLOOKUP($D$2,福祉!$B$2:$AK$24,21,FALSE)</f>
        <v>2</v>
      </c>
      <c r="G23" s="4">
        <f>VLOOKUP($D$2,福祉!$B$2:$AK$24,23,FALSE)</f>
        <v>0</v>
      </c>
      <c r="H23" s="4">
        <f>VLOOKUP($D$2,福祉!$B$2:$AK$24,25,FALSE)</f>
        <v>0</v>
      </c>
      <c r="I23" s="4">
        <f>VLOOKUP($D$2,福祉!$B$2:$AK$24,27,FALSE)</f>
        <v>2</v>
      </c>
      <c r="J23" s="4">
        <f>VLOOKUP($D$2,福祉!$B$2:$AK$24,29,FALSE)</f>
        <v>0</v>
      </c>
      <c r="K23" s="5">
        <f>SUM(E23:J23)</f>
        <v>4</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-1</v>
      </c>
      <c r="J24" s="8"/>
      <c r="K24" s="17">
        <f>SUM(E24:I24)</f>
        <v>-2</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2</v>
      </c>
      <c r="G35" s="4">
        <f t="shared" si="0"/>
        <v>0</v>
      </c>
      <c r="H35" s="4">
        <f t="shared" si="0"/>
        <v>0</v>
      </c>
      <c r="I35" s="4">
        <f t="shared" si="0"/>
        <v>2</v>
      </c>
      <c r="J35" s="4">
        <f t="shared" si="0"/>
        <v>0</v>
      </c>
      <c r="K35" s="5">
        <f>SUM(E35:J35)</f>
        <v>4</v>
      </c>
    </row>
    <row r="36" spans="1:11" ht="15" thickBot="1" x14ac:dyDescent="0.2">
      <c r="A36" s="200"/>
      <c r="B36" s="201"/>
      <c r="C36" s="204"/>
      <c r="D36" s="205"/>
      <c r="E36" s="18">
        <f>SUM(E24+E27+E30+E33)</f>
        <v>0</v>
      </c>
      <c r="F36" s="18">
        <f>SUM(F24+F27+F30+F33)</f>
        <v>-1</v>
      </c>
      <c r="G36" s="18">
        <f>SUM(G24+G27+G30+G33)</f>
        <v>0</v>
      </c>
      <c r="H36" s="18">
        <f>SUM(H24+H27+H30+H33)</f>
        <v>0</v>
      </c>
      <c r="I36" s="18">
        <f>SUM(I24+I27+I30+I33)</f>
        <v>-1</v>
      </c>
      <c r="J36" s="9"/>
      <c r="K36" s="19">
        <f>SUM(E36:I36)</f>
        <v>-2</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1500-000000000000}">
      <formula1>"○"</formula1>
    </dataValidation>
    <dataValidation type="list" allowBlank="1" showInputMessage="1" sqref="A22:B33" xr:uid="{00000000-0002-0000-1500-000001000000}">
      <formula1>"交通空白地有償運送,福祉有償運送"</formula1>
    </dataValidation>
    <dataValidation allowBlank="1" showInputMessage="1" sqref="D2:K2" xr:uid="{00000000-0002-0000-1500-000002000000}"/>
  </dataValidations>
  <hyperlinks>
    <hyperlink ref="O1:Q1" location="福祉!A1" display="目次" xr:uid="{00000000-0004-0000-1500-000000000000}"/>
  </hyperlinks>
  <pageMargins left="0.25" right="0.25" top="0.75" bottom="0.75" header="0.3" footer="0.3"/>
  <pageSetup paperSize="9" scale="92"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Y38"/>
  <sheetViews>
    <sheetView view="pageBreakPreview" topLeftCell="A11" zoomScaleNormal="100" zoomScaleSheetLayoutView="100" workbookViewId="0">
      <selection activeCell="F23" sqref="F23"/>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69</v>
      </c>
      <c r="P1" s="234"/>
      <c r="Q1" s="234"/>
    </row>
    <row r="2" spans="1:25" ht="30" customHeight="1" x14ac:dyDescent="0.15">
      <c r="A2" s="162" t="s">
        <v>16</v>
      </c>
      <c r="B2" s="163"/>
      <c r="C2" s="163"/>
      <c r="D2" s="164" t="s">
        <v>278</v>
      </c>
      <c r="E2" s="165"/>
      <c r="F2" s="165"/>
      <c r="G2" s="165"/>
      <c r="H2" s="165"/>
      <c r="I2" s="165"/>
      <c r="J2" s="165"/>
      <c r="K2" s="166"/>
      <c r="L2" s="1" t="s">
        <v>66</v>
      </c>
    </row>
    <row r="3" spans="1:25" ht="30" customHeight="1" x14ac:dyDescent="0.15">
      <c r="A3" s="155" t="s">
        <v>9</v>
      </c>
      <c r="B3" s="156"/>
      <c r="C3" s="156"/>
      <c r="D3" s="157">
        <f>VLOOKUP($D$2,福祉!$B$2:$AK$24,2,FALSE)</f>
        <v>40675</v>
      </c>
      <c r="E3" s="158"/>
      <c r="F3" s="158"/>
      <c r="G3" s="158"/>
      <c r="H3" s="158"/>
      <c r="I3" s="158"/>
      <c r="J3" s="158"/>
      <c r="K3" s="159"/>
    </row>
    <row r="4" spans="1:25" ht="30" customHeight="1" x14ac:dyDescent="0.15">
      <c r="A4" s="155" t="s">
        <v>1</v>
      </c>
      <c r="B4" s="156"/>
      <c r="C4" s="156"/>
      <c r="D4" s="157">
        <f>VLOOKUP($D$2,福祉!$B$2:$AK$24,3,FALSE)</f>
        <v>44679</v>
      </c>
      <c r="E4" s="158"/>
      <c r="F4" s="158"/>
      <c r="G4" s="158"/>
      <c r="H4" s="158"/>
      <c r="I4" s="158"/>
      <c r="J4" s="158"/>
      <c r="K4" s="159"/>
    </row>
    <row r="5" spans="1:25" ht="30" customHeight="1" x14ac:dyDescent="0.15">
      <c r="A5" s="155" t="s">
        <v>28</v>
      </c>
      <c r="B5" s="156"/>
      <c r="C5" s="156"/>
      <c r="D5" s="157">
        <f>VLOOKUP($D$2,福祉!$B$2:$AK$24,4,FALSE)</f>
        <v>45788</v>
      </c>
      <c r="E5" s="158"/>
      <c r="F5" s="158"/>
      <c r="G5" s="158"/>
      <c r="H5" s="158"/>
      <c r="I5" s="158"/>
      <c r="J5" s="158"/>
      <c r="K5" s="159"/>
      <c r="L5" s="1" t="s">
        <v>29</v>
      </c>
    </row>
    <row r="6" spans="1:25" ht="30" customHeight="1" x14ac:dyDescent="0.15">
      <c r="A6" s="155" t="s">
        <v>17</v>
      </c>
      <c r="B6" s="156"/>
      <c r="C6" s="156"/>
      <c r="D6" s="157" t="str">
        <f>VLOOKUP($D$2,福祉!$B$2:$AK$24,5,FALSE)</f>
        <v>社会福祉法人　真宗協会</v>
      </c>
      <c r="E6" s="158"/>
      <c r="F6" s="158"/>
      <c r="G6" s="158"/>
      <c r="H6" s="158"/>
      <c r="I6" s="158"/>
      <c r="J6" s="158"/>
      <c r="K6" s="159"/>
    </row>
    <row r="7" spans="1:25" ht="30" customHeight="1" x14ac:dyDescent="0.15">
      <c r="A7" s="155" t="s">
        <v>8</v>
      </c>
      <c r="B7" s="156"/>
      <c r="C7" s="156"/>
      <c r="D7" s="157" t="str">
        <f>VLOOKUP($D$2,福祉!$B$2:$AK$24,6,FALSE)</f>
        <v>朝日　順悟</v>
      </c>
      <c r="E7" s="158"/>
      <c r="F7" s="158"/>
      <c r="G7" s="158"/>
      <c r="H7" s="158"/>
      <c r="I7" s="158"/>
      <c r="J7" s="158"/>
      <c r="K7" s="159"/>
    </row>
    <row r="8" spans="1:25" ht="30" customHeight="1" x14ac:dyDescent="0.15">
      <c r="A8" s="155" t="s">
        <v>18</v>
      </c>
      <c r="B8" s="156"/>
      <c r="C8" s="156"/>
      <c r="D8" s="157" t="str">
        <f>VLOOKUP($D$2,福祉!$B$2:$AK$24,8,FALSE)</f>
        <v>帯広市空港南町３０３番地１</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帯広慈光学園</v>
      </c>
      <c r="E12" s="178"/>
      <c r="F12" s="178" t="str">
        <f>VLOOKUP($D$2,福祉!$B$2:$AK$24,10,FALSE)</f>
        <v>帯広市大正町東１線１０２番地</v>
      </c>
      <c r="G12" s="178"/>
      <c r="H12" s="179"/>
      <c r="I12" s="179"/>
      <c r="J12" s="176"/>
      <c r="K12" s="177"/>
    </row>
    <row r="13" spans="1:25" ht="50.1" customHeight="1" x14ac:dyDescent="0.15">
      <c r="A13" s="173"/>
      <c r="B13" s="174"/>
      <c r="C13" s="175"/>
      <c r="D13" s="178" t="str">
        <f>VLOOKUP($D$2,福祉!$B$2:$AK$24,11,FALSE)</f>
        <v>帯広はちす園</v>
      </c>
      <c r="E13" s="178"/>
      <c r="F13" s="178" t="str">
        <f>VLOOKUP($D$2,福祉!$B$2:$AK$24,12,FALSE)</f>
        <v>帯広市大正町東１線１０２番地１</v>
      </c>
      <c r="G13" s="178"/>
      <c r="H13" s="176"/>
      <c r="I13" s="176"/>
      <c r="J13" s="176"/>
      <c r="K13" s="177"/>
      <c r="O13" s="44"/>
      <c r="X13" s="44"/>
    </row>
    <row r="14" spans="1:25" ht="30" customHeight="1" x14ac:dyDescent="0.15">
      <c r="A14" s="167" t="s">
        <v>13</v>
      </c>
      <c r="B14" s="168"/>
      <c r="C14" s="168"/>
      <c r="D14" s="176" t="str">
        <f>VLOOKUP($D$2,福祉!$B$2:$AK$24,15,FALSE)</f>
        <v>帯広市</v>
      </c>
      <c r="E14" s="176"/>
      <c r="F14" s="176"/>
      <c r="G14" s="176"/>
      <c r="H14" s="176"/>
      <c r="I14" s="176"/>
      <c r="J14" s="176"/>
      <c r="K14" s="177"/>
      <c r="O14" s="44"/>
      <c r="X14" s="44"/>
      <c r="Y14"/>
    </row>
    <row r="15" spans="1:25" ht="30" customHeight="1" x14ac:dyDescent="0.15">
      <c r="A15" s="167" t="s">
        <v>14</v>
      </c>
      <c r="B15" s="168"/>
      <c r="C15" s="168"/>
      <c r="D15" s="189" t="str">
        <f>VLOOKUP($D$2,福祉!$B$2:$AK$24,16,FALSE)</f>
        <v>ニ</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帯広慈光学園</v>
      </c>
      <c r="D22" s="213"/>
      <c r="E22" s="6"/>
      <c r="F22" s="6"/>
      <c r="G22" s="6"/>
      <c r="H22" s="6"/>
      <c r="I22" s="6"/>
      <c r="J22" s="6"/>
      <c r="K22" s="7"/>
    </row>
    <row r="23" spans="1:24" ht="14.25" x14ac:dyDescent="0.15">
      <c r="A23" s="208"/>
      <c r="B23" s="209"/>
      <c r="C23" s="214"/>
      <c r="D23" s="215"/>
      <c r="E23" s="4"/>
      <c r="F23" s="4">
        <v>1</v>
      </c>
      <c r="G23" s="4"/>
      <c r="H23" s="4"/>
      <c r="I23" s="4">
        <v>1</v>
      </c>
      <c r="J23" s="4"/>
      <c r="K23" s="5">
        <f>SUM(E23:J23)</f>
        <v>2</v>
      </c>
    </row>
    <row r="24" spans="1:24" ht="14.25" x14ac:dyDescent="0.15">
      <c r="A24" s="208"/>
      <c r="B24" s="209"/>
      <c r="C24" s="216"/>
      <c r="D24" s="217"/>
      <c r="E24" s="50"/>
      <c r="F24" s="50"/>
      <c r="G24" s="50"/>
      <c r="H24" s="50"/>
      <c r="I24" s="50"/>
      <c r="J24" s="8"/>
      <c r="K24" s="17">
        <f>SUM(E24:I24)</f>
        <v>0</v>
      </c>
    </row>
    <row r="25" spans="1:24" ht="14.25" x14ac:dyDescent="0.15">
      <c r="A25" s="208"/>
      <c r="B25" s="209"/>
      <c r="C25" s="212" t="str">
        <f>D13</f>
        <v>帯広はちす園</v>
      </c>
      <c r="D25" s="213"/>
      <c r="E25" s="6"/>
      <c r="F25" s="6"/>
      <c r="G25" s="6"/>
      <c r="H25" s="6"/>
      <c r="I25" s="6"/>
      <c r="J25" s="6"/>
      <c r="K25" s="7"/>
    </row>
    <row r="26" spans="1:24" ht="14.25" x14ac:dyDescent="0.15">
      <c r="A26" s="208"/>
      <c r="B26" s="209"/>
      <c r="C26" s="214"/>
      <c r="D26" s="215"/>
      <c r="E26" s="4"/>
      <c r="F26" s="4">
        <v>1</v>
      </c>
      <c r="G26" s="4"/>
      <c r="H26" s="4"/>
      <c r="I26" s="4"/>
      <c r="J26" s="4"/>
      <c r="K26" s="5">
        <f>SUM(E26:J26)</f>
        <v>1</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2</v>
      </c>
      <c r="G35" s="4">
        <f t="shared" si="0"/>
        <v>0</v>
      </c>
      <c r="H35" s="4">
        <f t="shared" si="0"/>
        <v>0</v>
      </c>
      <c r="I35" s="4">
        <f t="shared" si="0"/>
        <v>1</v>
      </c>
      <c r="J35" s="4">
        <f t="shared" si="0"/>
        <v>0</v>
      </c>
      <c r="K35" s="5">
        <f>SUM(E35:J35)</f>
        <v>3</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600-000000000000}"/>
    <dataValidation type="list" allowBlank="1" showInputMessage="1" sqref="A22:B33" xr:uid="{00000000-0002-0000-1600-000001000000}">
      <formula1>"交通空白地有償運送,福祉有償運送"</formula1>
    </dataValidation>
    <dataValidation type="list" allowBlank="1" showInputMessage="1" sqref="D10" xr:uid="{00000000-0002-0000-1600-000002000000}">
      <formula1>"○"</formula1>
    </dataValidation>
  </dataValidations>
  <hyperlinks>
    <hyperlink ref="O1:Q1" location="福祉!A1" display="目次" xr:uid="{00000000-0004-0000-1600-000000000000}"/>
  </hyperlinks>
  <pageMargins left="0.25" right="0.25" top="0.75" bottom="0.75" header="0.3" footer="0.3"/>
  <pageSetup paperSize="9" scale="92"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Y38"/>
  <sheetViews>
    <sheetView view="pageBreakPreview"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69</v>
      </c>
      <c r="P1" s="234"/>
      <c r="Q1" s="234"/>
    </row>
    <row r="2" spans="1:25" ht="30" customHeight="1" x14ac:dyDescent="0.15">
      <c r="A2" s="162" t="s">
        <v>16</v>
      </c>
      <c r="B2" s="163"/>
      <c r="C2" s="163"/>
      <c r="D2" s="164" t="s">
        <v>279</v>
      </c>
      <c r="E2" s="165"/>
      <c r="F2" s="165"/>
      <c r="G2" s="165"/>
      <c r="H2" s="165"/>
      <c r="I2" s="165"/>
      <c r="J2" s="165"/>
      <c r="K2" s="166"/>
      <c r="L2" s="1" t="s">
        <v>66</v>
      </c>
    </row>
    <row r="3" spans="1:25" ht="30" customHeight="1" x14ac:dyDescent="0.15">
      <c r="A3" s="155" t="s">
        <v>9</v>
      </c>
      <c r="B3" s="156"/>
      <c r="C3" s="156"/>
      <c r="D3" s="157">
        <f>VLOOKUP($D$2,福祉!$B$2:$AK$24,2,FALSE)</f>
        <v>40996</v>
      </c>
      <c r="E3" s="158"/>
      <c r="F3" s="158"/>
      <c r="G3" s="158"/>
      <c r="H3" s="158"/>
      <c r="I3" s="158"/>
      <c r="J3" s="158"/>
      <c r="K3" s="159"/>
    </row>
    <row r="4" spans="1:25" ht="30" customHeight="1" x14ac:dyDescent="0.15">
      <c r="A4" s="155" t="s">
        <v>1</v>
      </c>
      <c r="B4" s="156"/>
      <c r="C4" s="156"/>
      <c r="D4" s="157">
        <f>VLOOKUP($D$2,福祉!$B$2:$AK$24,3,FALSE)</f>
        <v>44999</v>
      </c>
      <c r="E4" s="158"/>
      <c r="F4" s="158"/>
      <c r="G4" s="158"/>
      <c r="H4" s="158"/>
      <c r="I4" s="158"/>
      <c r="J4" s="158"/>
      <c r="K4" s="159"/>
    </row>
    <row r="5" spans="1:25" ht="30" customHeight="1" x14ac:dyDescent="0.15">
      <c r="A5" s="155" t="s">
        <v>28</v>
      </c>
      <c r="B5" s="156"/>
      <c r="C5" s="156"/>
      <c r="D5" s="157">
        <f>VLOOKUP($D$2,福祉!$B$2:$AK$24,4,FALSE)</f>
        <v>46110</v>
      </c>
      <c r="E5" s="158"/>
      <c r="F5" s="158"/>
      <c r="G5" s="158"/>
      <c r="H5" s="158"/>
      <c r="I5" s="158"/>
      <c r="J5" s="158"/>
      <c r="K5" s="159"/>
      <c r="L5" s="1" t="s">
        <v>29</v>
      </c>
    </row>
    <row r="6" spans="1:25" ht="30" customHeight="1" x14ac:dyDescent="0.15">
      <c r="A6" s="155" t="s">
        <v>17</v>
      </c>
      <c r="B6" s="156"/>
      <c r="C6" s="156"/>
      <c r="D6" s="157" t="str">
        <f>VLOOKUP($D$2,福祉!$B$2:$AK$24,5,FALSE)</f>
        <v>社会福祉法人　ひまわり</v>
      </c>
      <c r="E6" s="158"/>
      <c r="F6" s="158"/>
      <c r="G6" s="158"/>
      <c r="H6" s="158"/>
      <c r="I6" s="158"/>
      <c r="J6" s="158"/>
      <c r="K6" s="159"/>
    </row>
    <row r="7" spans="1:25" ht="30" customHeight="1" x14ac:dyDescent="0.15">
      <c r="A7" s="155" t="s">
        <v>8</v>
      </c>
      <c r="B7" s="156"/>
      <c r="C7" s="156"/>
      <c r="D7" s="157" t="str">
        <f>VLOOKUP($D$2,福祉!$B$2:$AK$24,6,FALSE)</f>
        <v>宮澤　恵子</v>
      </c>
      <c r="E7" s="158"/>
      <c r="F7" s="158"/>
      <c r="G7" s="158"/>
      <c r="H7" s="158"/>
      <c r="I7" s="158"/>
      <c r="J7" s="158"/>
      <c r="K7" s="159"/>
    </row>
    <row r="8" spans="1:25" ht="30" customHeight="1" x14ac:dyDescent="0.15">
      <c r="A8" s="155" t="s">
        <v>18</v>
      </c>
      <c r="B8" s="156"/>
      <c r="C8" s="156"/>
      <c r="D8" s="157" t="str">
        <f>VLOOKUP($D$2,福祉!$B$2:$AK$24,8,FALSE)</f>
        <v>中川郡幕別町札内青葉町１８５番地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社会福祉法人　ひまわり</v>
      </c>
      <c r="E12" s="178"/>
      <c r="F12" s="178" t="str">
        <f>VLOOKUP($D$2,福祉!$B$2:$AK$24,10,FALSE)</f>
        <v>中川郡幕別町札内青葉町１８５番地</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帯広市・幕別町</v>
      </c>
      <c r="E14" s="176"/>
      <c r="F14" s="176"/>
      <c r="G14" s="176"/>
      <c r="H14" s="176"/>
      <c r="I14" s="176"/>
      <c r="J14" s="176"/>
      <c r="K14" s="177"/>
      <c r="O14" s="44"/>
      <c r="X14" s="44"/>
      <c r="Y14"/>
    </row>
    <row r="15" spans="1:25" ht="30" customHeight="1" x14ac:dyDescent="0.15">
      <c r="A15" s="167" t="s">
        <v>14</v>
      </c>
      <c r="B15" s="168"/>
      <c r="C15" s="168"/>
      <c r="D15" s="189" t="str">
        <f>VLOOKUP($D$2,福祉!$B$2:$AK$24,16,FALSE)</f>
        <v>イハト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社会福祉法人　ひまわり</v>
      </c>
      <c r="D22" s="213"/>
      <c r="E22" s="6"/>
      <c r="F22" s="6"/>
      <c r="G22" s="6"/>
      <c r="H22" s="6"/>
      <c r="I22" s="6"/>
      <c r="J22" s="6"/>
      <c r="K22" s="7"/>
    </row>
    <row r="23" spans="1:24" ht="14.25" x14ac:dyDescent="0.15">
      <c r="A23" s="208"/>
      <c r="B23" s="209"/>
      <c r="C23" s="214"/>
      <c r="D23" s="215"/>
      <c r="E23" s="4">
        <f>VLOOKUP($D$2,福祉!$B$2:$AK$24,19,FALSE)</f>
        <v>0</v>
      </c>
      <c r="F23" s="4">
        <f>VLOOKUP($D$2,福祉!$B$2:$AK$24,21,FALSE)</f>
        <v>3</v>
      </c>
      <c r="G23" s="4">
        <f>VLOOKUP($D$2,福祉!$B$2:$AK$24,23,FALSE)</f>
        <v>0</v>
      </c>
      <c r="H23" s="4">
        <f>VLOOKUP($D$2,福祉!$B$2:$AK$24,25,FALSE)</f>
        <v>0</v>
      </c>
      <c r="I23" s="4">
        <f>VLOOKUP($D$2,福祉!$B$2:$AK$24,27,FALSE)</f>
        <v>0</v>
      </c>
      <c r="J23" s="4">
        <f>VLOOKUP($D$2,福祉!$B$2:$AK$24,29,FALSE)</f>
        <v>0</v>
      </c>
      <c r="K23" s="5">
        <f>SUM(E23:J23)</f>
        <v>3</v>
      </c>
    </row>
    <row r="24" spans="1:24" ht="14.25" x14ac:dyDescent="0.15">
      <c r="A24" s="208"/>
      <c r="B24" s="209"/>
      <c r="C24" s="216"/>
      <c r="D24" s="217"/>
      <c r="E24" s="50">
        <f>VLOOKUP($D$2,福祉!$B$2:$AK$24,20,FALSE)</f>
        <v>0</v>
      </c>
      <c r="F24" s="50">
        <f>VLOOKUP($D$2,福祉!$B$2:$AK$24,22,FALSE)</f>
        <v>0</v>
      </c>
      <c r="G24" s="50">
        <f>VLOOKUP($D$2,福祉!$B$2:$AK$24,24,FALSE)</f>
        <v>0</v>
      </c>
      <c r="H24" s="50">
        <f>VLOOKUP($D$2,福祉!$B$2:$AK$24,26,FALSE)</f>
        <v>0</v>
      </c>
      <c r="I24" s="50">
        <f>VLOOKUP($D$2,福祉!$B$2:$AK$24,28,FALSE)</f>
        <v>0</v>
      </c>
      <c r="J24" s="8"/>
      <c r="K24" s="17">
        <f>SUM(E24:I24)</f>
        <v>0</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0</v>
      </c>
      <c r="J35" s="4">
        <f t="shared" si="0"/>
        <v>0</v>
      </c>
      <c r="K35" s="5">
        <f>SUM(E35:J35)</f>
        <v>3</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1700-000000000000}">
      <formula1>"○"</formula1>
    </dataValidation>
    <dataValidation type="list" allowBlank="1" showInputMessage="1" sqref="A22:B33" xr:uid="{00000000-0002-0000-1700-000001000000}">
      <formula1>"交通空白地有償運送,福祉有償運送"</formula1>
    </dataValidation>
    <dataValidation allowBlank="1" showInputMessage="1" sqref="D2:K2" xr:uid="{00000000-0002-0000-1700-000002000000}"/>
  </dataValidations>
  <hyperlinks>
    <hyperlink ref="O1:Q1" location="福祉!A1" display="目次" xr:uid="{00000000-0004-0000-1700-000000000000}"/>
  </hyperlinks>
  <pageMargins left="0.25" right="0.25" top="0.75" bottom="0.75" header="0.3" footer="0.3"/>
  <pageSetup paperSize="9" scale="92"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Y38"/>
  <sheetViews>
    <sheetView view="pageBreakPreview" zoomScaleNormal="100" zoomScaleSheetLayoutView="100" workbookViewId="0">
      <selection activeCell="D15" sqref="D15:G15"/>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69</v>
      </c>
      <c r="P1" s="234"/>
      <c r="Q1" s="234"/>
    </row>
    <row r="2" spans="1:25" ht="30" customHeight="1" x14ac:dyDescent="0.15">
      <c r="A2" s="162" t="s">
        <v>16</v>
      </c>
      <c r="B2" s="163"/>
      <c r="C2" s="163"/>
      <c r="D2" s="164" t="s">
        <v>280</v>
      </c>
      <c r="E2" s="165"/>
      <c r="F2" s="165"/>
      <c r="G2" s="165"/>
      <c r="H2" s="165"/>
      <c r="I2" s="165"/>
      <c r="J2" s="165"/>
      <c r="K2" s="166"/>
      <c r="L2" s="1" t="s">
        <v>66</v>
      </c>
    </row>
    <row r="3" spans="1:25" ht="30" customHeight="1" x14ac:dyDescent="0.15">
      <c r="A3" s="155" t="s">
        <v>9</v>
      </c>
      <c r="B3" s="156"/>
      <c r="C3" s="156"/>
      <c r="D3" s="157">
        <f>VLOOKUP($D$2,福祉!$B$2:$AK$24,2,FALSE)</f>
        <v>40998</v>
      </c>
      <c r="E3" s="158"/>
      <c r="F3" s="158"/>
      <c r="G3" s="158"/>
      <c r="H3" s="158"/>
      <c r="I3" s="158"/>
      <c r="J3" s="158"/>
      <c r="K3" s="159"/>
    </row>
    <row r="4" spans="1:25" ht="30" customHeight="1" x14ac:dyDescent="0.15">
      <c r="A4" s="155" t="s">
        <v>1</v>
      </c>
      <c r="B4" s="156"/>
      <c r="C4" s="156"/>
      <c r="D4" s="157">
        <f>VLOOKUP($D$2,福祉!$B$2:$AK$24,3,FALSE)</f>
        <v>45013</v>
      </c>
      <c r="E4" s="158"/>
      <c r="F4" s="158"/>
      <c r="G4" s="158"/>
      <c r="H4" s="158"/>
      <c r="I4" s="158"/>
      <c r="J4" s="158"/>
      <c r="K4" s="159"/>
    </row>
    <row r="5" spans="1:25" ht="30" customHeight="1" x14ac:dyDescent="0.15">
      <c r="A5" s="155" t="s">
        <v>28</v>
      </c>
      <c r="B5" s="156"/>
      <c r="C5" s="156"/>
      <c r="D5" s="157">
        <f>VLOOKUP($D$2,福祉!$B$2:$AK$24,4,FALSE)</f>
        <v>46110</v>
      </c>
      <c r="E5" s="158"/>
      <c r="F5" s="158"/>
      <c r="G5" s="158"/>
      <c r="H5" s="158"/>
      <c r="I5" s="158"/>
      <c r="J5" s="158"/>
      <c r="K5" s="159"/>
      <c r="L5" s="1" t="s">
        <v>29</v>
      </c>
    </row>
    <row r="6" spans="1:25" ht="30" customHeight="1" x14ac:dyDescent="0.15">
      <c r="A6" s="155" t="s">
        <v>17</v>
      </c>
      <c r="B6" s="156"/>
      <c r="C6" s="156"/>
      <c r="D6" s="157" t="str">
        <f>VLOOKUP($D$2,福祉!$B$2:$AK$24,5,FALSE)</f>
        <v>社会福祉法人　地域で一緒に暮らそう会</v>
      </c>
      <c r="E6" s="158"/>
      <c r="F6" s="158"/>
      <c r="G6" s="158"/>
      <c r="H6" s="158"/>
      <c r="I6" s="158"/>
      <c r="J6" s="158"/>
      <c r="K6" s="159"/>
    </row>
    <row r="7" spans="1:25" ht="30" customHeight="1" x14ac:dyDescent="0.15">
      <c r="A7" s="155" t="s">
        <v>8</v>
      </c>
      <c r="B7" s="156"/>
      <c r="C7" s="156"/>
      <c r="D7" s="157" t="str">
        <f>VLOOKUP($D$2,福祉!$B$2:$AK$24,6,FALSE)</f>
        <v>後藤　良勝</v>
      </c>
      <c r="E7" s="158"/>
      <c r="F7" s="158"/>
      <c r="G7" s="158"/>
      <c r="H7" s="158"/>
      <c r="I7" s="158"/>
      <c r="J7" s="158"/>
      <c r="K7" s="159"/>
    </row>
    <row r="8" spans="1:25" ht="30" customHeight="1" x14ac:dyDescent="0.15">
      <c r="A8" s="155" t="s">
        <v>18</v>
      </c>
      <c r="B8" s="156"/>
      <c r="C8" s="156"/>
      <c r="D8" s="157" t="str">
        <f>VLOOKUP($D$2,福祉!$B$2:$AK$24,8,FALSE)</f>
        <v>河東郡音更町新通４丁目１番地７</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きらきらはうす</v>
      </c>
      <c r="E12" s="178"/>
      <c r="F12" s="178" t="str">
        <f>VLOOKUP($D$2,福祉!$B$2:$AK$24,10,FALSE)</f>
        <v>河東郡音更町新通４丁目１番地７</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帯広市・音更町・幕別町</v>
      </c>
      <c r="E14" s="176"/>
      <c r="F14" s="176"/>
      <c r="G14" s="176"/>
      <c r="H14" s="176"/>
      <c r="I14" s="176"/>
      <c r="J14" s="176"/>
      <c r="K14" s="177"/>
      <c r="O14" s="44"/>
      <c r="X14" s="44"/>
      <c r="Y14"/>
    </row>
    <row r="15" spans="1:25" ht="30" customHeight="1" x14ac:dyDescent="0.15">
      <c r="A15" s="167" t="s">
        <v>14</v>
      </c>
      <c r="B15" s="168"/>
      <c r="C15" s="168"/>
      <c r="D15" s="189" t="str">
        <f>VLOOKUP($D$2,福祉!$B$2:$AK$24,16,FALSE)</f>
        <v>イト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きらきらはうす</v>
      </c>
      <c r="D22" s="213"/>
      <c r="E22" s="6"/>
      <c r="F22" s="6"/>
      <c r="G22" s="6"/>
      <c r="H22" s="6"/>
      <c r="I22" s="6"/>
      <c r="J22" s="6"/>
      <c r="K22" s="7"/>
    </row>
    <row r="23" spans="1:24" ht="14.25" x14ac:dyDescent="0.15">
      <c r="A23" s="208"/>
      <c r="B23" s="209"/>
      <c r="C23" s="214"/>
      <c r="D23" s="215"/>
      <c r="E23" s="4">
        <f>VLOOKUP($D$2,福祉!$B$2:$AK$24,19,FALSE)</f>
        <v>0</v>
      </c>
      <c r="F23" s="4">
        <f>VLOOKUP($D$2,福祉!$B$2:$AK$24,21,FALSE)</f>
        <v>9</v>
      </c>
      <c r="G23" s="4">
        <f>VLOOKUP($D$2,福祉!$B$2:$AK$24,23,FALSE)</f>
        <v>0</v>
      </c>
      <c r="H23" s="4">
        <f>VLOOKUP($D$2,福祉!$B$2:$AK$24,25,FALSE)</f>
        <v>0</v>
      </c>
      <c r="I23" s="4">
        <f>VLOOKUP($D$2,福祉!$B$2:$AK$24,27,FALSE)</f>
        <v>2</v>
      </c>
      <c r="J23" s="4">
        <f>VLOOKUP($D$2,福祉!$B$2:$AK$24,29,FALSE)</f>
        <v>0</v>
      </c>
      <c r="K23" s="5">
        <f>SUM(E23:J23)</f>
        <v>11</v>
      </c>
    </row>
    <row r="24" spans="1:24" ht="14.25" x14ac:dyDescent="0.15">
      <c r="A24" s="208"/>
      <c r="B24" s="209"/>
      <c r="C24" s="216"/>
      <c r="D24" s="217"/>
      <c r="E24" s="50">
        <f>VLOOKUP($D$2,福祉!$B$2:$AK$24,20,FALSE)</f>
        <v>0</v>
      </c>
      <c r="F24" s="50">
        <f>VLOOKUP($D$2,福祉!$B$2:$AK$24,22,FALSE)</f>
        <v>0</v>
      </c>
      <c r="G24" s="50">
        <f>VLOOKUP($D$2,福祉!$B$2:$AK$24,24,FALSE)</f>
        <v>0</v>
      </c>
      <c r="H24" s="50">
        <f>VLOOKUP($D$2,福祉!$B$2:$AK$24,26,FALSE)</f>
        <v>0</v>
      </c>
      <c r="I24" s="50">
        <f>VLOOKUP($D$2,福祉!$B$2:$AK$24,28,FALSE)</f>
        <v>-1</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9</v>
      </c>
      <c r="G35" s="4">
        <f t="shared" si="0"/>
        <v>0</v>
      </c>
      <c r="H35" s="4">
        <f t="shared" si="0"/>
        <v>0</v>
      </c>
      <c r="I35" s="4">
        <f t="shared" si="0"/>
        <v>2</v>
      </c>
      <c r="J35" s="4">
        <f t="shared" si="0"/>
        <v>0</v>
      </c>
      <c r="K35" s="5">
        <f>SUM(E35:J35)</f>
        <v>11</v>
      </c>
    </row>
    <row r="36" spans="1:11" ht="15" thickBot="1" x14ac:dyDescent="0.2">
      <c r="A36" s="200"/>
      <c r="B36" s="201"/>
      <c r="C36" s="204"/>
      <c r="D36" s="205"/>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800-000000000000}"/>
    <dataValidation type="list" allowBlank="1" showInputMessage="1" sqref="A22:B33" xr:uid="{00000000-0002-0000-1800-000001000000}">
      <formula1>"交通空白地有償運送,福祉有償運送"</formula1>
    </dataValidation>
    <dataValidation type="list" allowBlank="1" showInputMessage="1" sqref="D10" xr:uid="{00000000-0002-0000-1800-000002000000}">
      <formula1>"○"</formula1>
    </dataValidation>
  </dataValidations>
  <hyperlinks>
    <hyperlink ref="O1:Q1" location="福祉!A1" display="目次" xr:uid="{00000000-0004-0000-1800-000000000000}"/>
  </hyperlinks>
  <pageMargins left="0.25" right="0.25" top="0.75" bottom="0.75" header="0.3" footer="0.3"/>
  <pageSetup paperSize="9" scale="92"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sheetPr>
  <dimension ref="A1:Y38"/>
  <sheetViews>
    <sheetView view="pageBreakPreview"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69</v>
      </c>
      <c r="P1" s="234"/>
      <c r="Q1" s="234"/>
    </row>
    <row r="2" spans="1:25" ht="30" customHeight="1" x14ac:dyDescent="0.15">
      <c r="A2" s="162" t="s">
        <v>16</v>
      </c>
      <c r="B2" s="163"/>
      <c r="C2" s="163"/>
      <c r="D2" s="164" t="s">
        <v>281</v>
      </c>
      <c r="E2" s="165"/>
      <c r="F2" s="165"/>
      <c r="G2" s="165"/>
      <c r="H2" s="165"/>
      <c r="I2" s="165"/>
      <c r="J2" s="165"/>
      <c r="K2" s="166"/>
      <c r="L2" s="1" t="s">
        <v>66</v>
      </c>
    </row>
    <row r="3" spans="1:25" ht="30" customHeight="1" x14ac:dyDescent="0.15">
      <c r="A3" s="155" t="s">
        <v>9</v>
      </c>
      <c r="B3" s="156"/>
      <c r="C3" s="156"/>
      <c r="D3" s="157">
        <f>VLOOKUP($D$2,福祉!$B$2:$AK$24,2,FALSE)</f>
        <v>41101</v>
      </c>
      <c r="E3" s="158"/>
      <c r="F3" s="158"/>
      <c r="G3" s="158"/>
      <c r="H3" s="158"/>
      <c r="I3" s="158"/>
      <c r="J3" s="158"/>
      <c r="K3" s="159"/>
    </row>
    <row r="4" spans="1:25" ht="30" customHeight="1" x14ac:dyDescent="0.15">
      <c r="A4" s="155" t="s">
        <v>1</v>
      </c>
      <c r="B4" s="156"/>
      <c r="C4" s="156"/>
      <c r="D4" s="157">
        <f>VLOOKUP($D$2,福祉!$B$2:$AK$24,3,FALSE)</f>
        <v>45086</v>
      </c>
      <c r="E4" s="158"/>
      <c r="F4" s="158"/>
      <c r="G4" s="158"/>
      <c r="H4" s="158"/>
      <c r="I4" s="158"/>
      <c r="J4" s="158"/>
      <c r="K4" s="159"/>
    </row>
    <row r="5" spans="1:25" ht="30" customHeight="1" x14ac:dyDescent="0.15">
      <c r="A5" s="155" t="s">
        <v>28</v>
      </c>
      <c r="B5" s="156"/>
      <c r="C5" s="156"/>
      <c r="D5" s="157">
        <f>VLOOKUP($D$2,福祉!$B$2:$AK$24,4,FALSE)</f>
        <v>46213</v>
      </c>
      <c r="E5" s="158"/>
      <c r="F5" s="158"/>
      <c r="G5" s="158"/>
      <c r="H5" s="158"/>
      <c r="I5" s="158"/>
      <c r="J5" s="158"/>
      <c r="K5" s="159"/>
      <c r="L5" s="1" t="s">
        <v>29</v>
      </c>
    </row>
    <row r="6" spans="1:25" ht="30" customHeight="1" x14ac:dyDescent="0.15">
      <c r="A6" s="155" t="s">
        <v>17</v>
      </c>
      <c r="B6" s="156"/>
      <c r="C6" s="156"/>
      <c r="D6" s="157" t="str">
        <f>VLOOKUP($D$2,福祉!$B$2:$AK$24,5,FALSE)</f>
        <v>社会福祉法人　新得町社会福祉協議会</v>
      </c>
      <c r="E6" s="158"/>
      <c r="F6" s="158"/>
      <c r="G6" s="158"/>
      <c r="H6" s="158"/>
      <c r="I6" s="158"/>
      <c r="J6" s="158"/>
      <c r="K6" s="159"/>
    </row>
    <row r="7" spans="1:25" ht="30" customHeight="1" x14ac:dyDescent="0.15">
      <c r="A7" s="155" t="s">
        <v>8</v>
      </c>
      <c r="B7" s="156"/>
      <c r="C7" s="156"/>
      <c r="D7" s="157" t="str">
        <f>VLOOKUP($D$2,福祉!$B$2:$AK$24,6,FALSE)</f>
        <v>齊藤　仁</v>
      </c>
      <c r="E7" s="158"/>
      <c r="F7" s="158"/>
      <c r="G7" s="158"/>
      <c r="H7" s="158"/>
      <c r="I7" s="158"/>
      <c r="J7" s="158"/>
      <c r="K7" s="159"/>
    </row>
    <row r="8" spans="1:25" ht="30" customHeight="1" x14ac:dyDescent="0.15">
      <c r="A8" s="155" t="s">
        <v>18</v>
      </c>
      <c r="B8" s="156"/>
      <c r="C8" s="156"/>
      <c r="D8" s="157" t="str">
        <f>VLOOKUP($D$2,福祉!$B$2:$AK$24,8,FALSE)</f>
        <v>上川郡新得町３条南３丁目５番地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社会福祉法人　新得町社会福祉協議会</v>
      </c>
      <c r="E12" s="178"/>
      <c r="F12" s="178" t="str">
        <f>VLOOKUP($D$2,福祉!$B$2:$AK$24,10,FALSE)</f>
        <v>上川郡新得町３条南３丁目５番地</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新得町</v>
      </c>
      <c r="E14" s="176"/>
      <c r="F14" s="176"/>
      <c r="G14" s="176"/>
      <c r="H14" s="176"/>
      <c r="I14" s="176"/>
      <c r="J14" s="176"/>
      <c r="K14" s="177"/>
      <c r="O14" s="44"/>
      <c r="X14" s="44"/>
      <c r="Y14"/>
    </row>
    <row r="15" spans="1:25" ht="30" customHeight="1" x14ac:dyDescent="0.15">
      <c r="A15" s="167" t="s">
        <v>14</v>
      </c>
      <c r="B15" s="168"/>
      <c r="C15" s="168"/>
      <c r="D15" s="189" t="str">
        <f>VLOOKUP($D$2,福祉!$B$2:$AK$24,16,FALSE)</f>
        <v>イニホト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社会福祉法人　新得町社会福祉協議会</v>
      </c>
      <c r="D22" s="213"/>
      <c r="E22" s="6"/>
      <c r="F22" s="6"/>
      <c r="G22" s="6"/>
      <c r="H22" s="6"/>
      <c r="I22" s="6"/>
      <c r="J22" s="6"/>
      <c r="K22" s="7"/>
    </row>
    <row r="23" spans="1:24" ht="14.25" x14ac:dyDescent="0.15">
      <c r="A23" s="208"/>
      <c r="B23" s="209"/>
      <c r="C23" s="214"/>
      <c r="D23" s="215"/>
      <c r="E23" s="4">
        <f>VLOOKUP($D$2,福祉!$B$2:$AK$24,19,FALSE)</f>
        <v>0</v>
      </c>
      <c r="F23" s="4">
        <f>VLOOKUP($D$2,福祉!$B$2:$AK$24,21,FALSE)</f>
        <v>3</v>
      </c>
      <c r="G23" s="4">
        <f>VLOOKUP($D$2,福祉!$B$2:$AK$24,23,FALSE)</f>
        <v>0</v>
      </c>
      <c r="H23" s="4">
        <f>VLOOKUP($D$2,福祉!$B$2:$AK$24,25,FALSE)</f>
        <v>0</v>
      </c>
      <c r="I23" s="4">
        <f>VLOOKUP($D$2,福祉!$B$2:$AK$24,27,FALSE)</f>
        <v>6</v>
      </c>
      <c r="J23" s="4">
        <f>VLOOKUP($D$2,福祉!$B$2:$AK$24,29,FALSE)</f>
        <v>0</v>
      </c>
      <c r="K23" s="5">
        <f>SUM(E23:J23)</f>
        <v>9</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-4</v>
      </c>
      <c r="J24" s="8"/>
      <c r="K24" s="17">
        <f>SUM(E24:I24)</f>
        <v>-5</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6</v>
      </c>
      <c r="J35" s="4">
        <f t="shared" si="0"/>
        <v>0</v>
      </c>
      <c r="K35" s="5">
        <f>SUM(E35:J35)</f>
        <v>9</v>
      </c>
    </row>
    <row r="36" spans="1:11" ht="15" thickBot="1" x14ac:dyDescent="0.2">
      <c r="A36" s="200"/>
      <c r="B36" s="201"/>
      <c r="C36" s="204"/>
      <c r="D36" s="205"/>
      <c r="E36" s="18">
        <f>SUM(E24+E27+E30+E33)</f>
        <v>0</v>
      </c>
      <c r="F36" s="18">
        <f>SUM(F24+F27+F30+F33)</f>
        <v>-1</v>
      </c>
      <c r="G36" s="18">
        <f>SUM(G24+G27+G30+G33)</f>
        <v>0</v>
      </c>
      <c r="H36" s="18">
        <f>SUM(H24+H27+H30+H33)</f>
        <v>0</v>
      </c>
      <c r="I36" s="18">
        <f>SUM(I24+I27+I30+I33)</f>
        <v>-4</v>
      </c>
      <c r="J36" s="9"/>
      <c r="K36" s="19">
        <f>SUM(E36:I36)</f>
        <v>-5</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1900-000000000000}">
      <formula1>"○"</formula1>
    </dataValidation>
    <dataValidation type="list" allowBlank="1" showInputMessage="1" sqref="A22:B33" xr:uid="{00000000-0002-0000-1900-000001000000}">
      <formula1>"交通空白地有償運送,福祉有償運送"</formula1>
    </dataValidation>
    <dataValidation allowBlank="1" showInputMessage="1" sqref="D2:K2" xr:uid="{00000000-0002-0000-1900-000002000000}"/>
  </dataValidations>
  <hyperlinks>
    <hyperlink ref="O1:Q1" location="福祉!A1" display="目次" xr:uid="{00000000-0004-0000-1900-000000000000}"/>
  </hyperlinks>
  <pageMargins left="0.25" right="0.25" top="0.75" bottom="0.75" header="0.3" footer="0.3"/>
  <pageSetup paperSize="9" scale="92"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sheetPr>
  <dimension ref="A1:Y38"/>
  <sheetViews>
    <sheetView view="pageBreakPreview"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193" t="s">
        <v>69</v>
      </c>
      <c r="P1" s="194"/>
      <c r="Q1" s="195"/>
    </row>
    <row r="2" spans="1:25" ht="30" customHeight="1" x14ac:dyDescent="0.15">
      <c r="A2" s="162" t="s">
        <v>16</v>
      </c>
      <c r="B2" s="163"/>
      <c r="C2" s="163"/>
      <c r="D2" s="164" t="s">
        <v>290</v>
      </c>
      <c r="E2" s="165"/>
      <c r="F2" s="165"/>
      <c r="G2" s="165"/>
      <c r="H2" s="165"/>
      <c r="I2" s="165"/>
      <c r="J2" s="165"/>
      <c r="K2" s="166"/>
      <c r="L2" s="1" t="s">
        <v>66</v>
      </c>
    </row>
    <row r="3" spans="1:25" ht="30" customHeight="1" x14ac:dyDescent="0.15">
      <c r="A3" s="155" t="s">
        <v>9</v>
      </c>
      <c r="B3" s="156"/>
      <c r="C3" s="156"/>
      <c r="D3" s="157">
        <f>VLOOKUP($D$2,福祉!$B$2:$AK$996,2,FALSE)</f>
        <v>41214</v>
      </c>
      <c r="E3" s="158"/>
      <c r="F3" s="158"/>
      <c r="G3" s="158"/>
      <c r="H3" s="158"/>
      <c r="I3" s="158"/>
      <c r="J3" s="158"/>
      <c r="K3" s="159"/>
    </row>
    <row r="4" spans="1:25" ht="30" customHeight="1" x14ac:dyDescent="0.15">
      <c r="A4" s="155" t="s">
        <v>1</v>
      </c>
      <c r="B4" s="156"/>
      <c r="C4" s="156"/>
      <c r="D4" s="157">
        <f>VLOOKUP($D$2,福祉!$B$2:$AK$996,3,FALSE)</f>
        <v>45225</v>
      </c>
      <c r="E4" s="158"/>
      <c r="F4" s="158"/>
      <c r="G4" s="158"/>
      <c r="H4" s="158"/>
      <c r="I4" s="158"/>
      <c r="J4" s="158"/>
      <c r="K4" s="159"/>
    </row>
    <row r="5" spans="1:25" ht="30" customHeight="1" x14ac:dyDescent="0.15">
      <c r="A5" s="155" t="s">
        <v>28</v>
      </c>
      <c r="B5" s="156"/>
      <c r="C5" s="156"/>
      <c r="D5" s="157">
        <f>VLOOKUP($D$2,福祉!$B$2:$AK$996,4,FALSE)</f>
        <v>46326</v>
      </c>
      <c r="E5" s="158"/>
      <c r="F5" s="158"/>
      <c r="G5" s="158"/>
      <c r="H5" s="158"/>
      <c r="I5" s="158"/>
      <c r="J5" s="158"/>
      <c r="K5" s="159"/>
      <c r="L5" s="1" t="s">
        <v>29</v>
      </c>
    </row>
    <row r="6" spans="1:25" ht="30" customHeight="1" x14ac:dyDescent="0.15">
      <c r="A6" s="155" t="s">
        <v>17</v>
      </c>
      <c r="B6" s="156"/>
      <c r="C6" s="156"/>
      <c r="D6" s="157" t="str">
        <f>VLOOKUP($D$2,福祉!$B$2:$AK$996,5,FALSE)</f>
        <v>社会福祉法人　芽室町社会福祉協議会</v>
      </c>
      <c r="E6" s="158"/>
      <c r="F6" s="158"/>
      <c r="G6" s="158"/>
      <c r="H6" s="158"/>
      <c r="I6" s="158"/>
      <c r="J6" s="158"/>
      <c r="K6" s="159"/>
    </row>
    <row r="7" spans="1:25" ht="30" customHeight="1" x14ac:dyDescent="0.15">
      <c r="A7" s="155" t="s">
        <v>8</v>
      </c>
      <c r="B7" s="156"/>
      <c r="C7" s="156"/>
      <c r="D7" s="157" t="str">
        <f>VLOOKUP($D$2,福祉!$B$2:$AK$996,6,FALSE)</f>
        <v>木村　淳彦</v>
      </c>
      <c r="E7" s="158"/>
      <c r="F7" s="158"/>
      <c r="G7" s="158"/>
      <c r="H7" s="158"/>
      <c r="I7" s="158"/>
      <c r="J7" s="158"/>
      <c r="K7" s="159"/>
    </row>
    <row r="8" spans="1:25" ht="30" customHeight="1" x14ac:dyDescent="0.15">
      <c r="A8" s="155" t="s">
        <v>18</v>
      </c>
      <c r="B8" s="156"/>
      <c r="C8" s="156"/>
      <c r="D8" s="157" t="str">
        <f>VLOOKUP($D$2,福祉!$B$2:$AK$996,8,FALSE)</f>
        <v>河西郡芽室町東４条４丁目５番地５</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VLOOKUP($D$2,福祉!$B$2:$AK$996,9,FALSE)</f>
        <v>社会副法人　芽室町社会福祉協議会</v>
      </c>
      <c r="E12" s="178"/>
      <c r="F12" s="178" t="str">
        <f>VLOOKUP($D$2,福祉!$B$2:$AK$996,10,FALSE)</f>
        <v>河西郡芽室町東４条４丁目５番地５</v>
      </c>
      <c r="G12" s="178"/>
      <c r="H12" s="179"/>
      <c r="I12" s="179"/>
      <c r="J12" s="176"/>
      <c r="K12" s="177"/>
    </row>
    <row r="13" spans="1:25" ht="50.1" customHeight="1" x14ac:dyDescent="0.15">
      <c r="A13" s="173"/>
      <c r="B13" s="174"/>
      <c r="C13" s="175"/>
      <c r="D13" s="178">
        <f>VLOOKUP($D$2,福祉!$B$2:$AK$996,11,FALSE)</f>
        <v>0</v>
      </c>
      <c r="E13" s="178"/>
      <c r="F13" s="178">
        <f>VLOOKUP($D$2,福祉!$B$2:$AK$996,12,FALSE)</f>
        <v>0</v>
      </c>
      <c r="G13" s="178"/>
      <c r="H13" s="176"/>
      <c r="I13" s="176"/>
      <c r="J13" s="176"/>
      <c r="K13" s="177"/>
      <c r="O13" s="44"/>
      <c r="X13" s="44"/>
    </row>
    <row r="14" spans="1:25" ht="30" customHeight="1" x14ac:dyDescent="0.15">
      <c r="A14" s="167" t="s">
        <v>13</v>
      </c>
      <c r="B14" s="168"/>
      <c r="C14" s="168"/>
      <c r="D14" s="176" t="str">
        <f>VLOOKUP($D$2,福祉!$B$2:$AK$996,15,FALSE)</f>
        <v>芽室町</v>
      </c>
      <c r="E14" s="176"/>
      <c r="F14" s="176"/>
      <c r="G14" s="176"/>
      <c r="H14" s="176"/>
      <c r="I14" s="176"/>
      <c r="J14" s="176"/>
      <c r="K14" s="177"/>
      <c r="O14" s="44"/>
      <c r="X14" s="44"/>
      <c r="Y14"/>
    </row>
    <row r="15" spans="1:25" ht="30" customHeight="1" x14ac:dyDescent="0.15">
      <c r="A15" s="167" t="s">
        <v>14</v>
      </c>
      <c r="B15" s="168"/>
      <c r="C15" s="168"/>
      <c r="D15" s="189" t="str">
        <f>VLOOKUP($D$2,福祉!$B$2:$AK$996,16,FALSE)</f>
        <v>イニト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社会副法人　芽室町社会福祉協議会</v>
      </c>
      <c r="D22" s="213"/>
      <c r="E22" s="6"/>
      <c r="F22" s="6"/>
      <c r="G22" s="6"/>
      <c r="H22" s="6"/>
      <c r="I22" s="6"/>
      <c r="J22" s="6"/>
      <c r="K22" s="7"/>
    </row>
    <row r="23" spans="1:24" ht="14.25" x14ac:dyDescent="0.15">
      <c r="A23" s="208"/>
      <c r="B23" s="209"/>
      <c r="C23" s="214"/>
      <c r="D23" s="215"/>
      <c r="E23" s="4">
        <f>VLOOKUP($D$2,福祉!$B$2:$AK$996,19,FALSE)</f>
        <v>0</v>
      </c>
      <c r="F23" s="4">
        <f>VLOOKUP($D$2,福祉!$B$2:$AK$996,21,FALSE)</f>
        <v>3</v>
      </c>
      <c r="G23" s="4">
        <f>VLOOKUP($D$2,福祉!$B$2:$AK$996,23,FALSE)</f>
        <v>0</v>
      </c>
      <c r="H23" s="4">
        <f>VLOOKUP($D$2,福祉!$B$2:$AK$996,25,FALSE)</f>
        <v>0</v>
      </c>
      <c r="I23" s="4">
        <f>VLOOKUP($D$2,福祉!$B$2:$AK$996,27,FALSE)</f>
        <v>3</v>
      </c>
      <c r="J23" s="4">
        <f>VLOOKUP($D$2,福祉!$B$2:$AK$996,29,FALSE)</f>
        <v>0</v>
      </c>
      <c r="K23" s="5">
        <f>SUM(E23:J23)</f>
        <v>6</v>
      </c>
    </row>
    <row r="24" spans="1:24" ht="14.25" x14ac:dyDescent="0.15">
      <c r="A24" s="208"/>
      <c r="B24" s="209"/>
      <c r="C24" s="216"/>
      <c r="D24" s="217"/>
      <c r="E24" s="50">
        <f>VLOOKUP($D$2,福祉!$B$2:$AK$996,20,FALSE)</f>
        <v>0</v>
      </c>
      <c r="F24" s="50">
        <f>VLOOKUP($D$2,福祉!$B$2:$AK$996,22,FALSE)</f>
        <v>-3</v>
      </c>
      <c r="G24" s="50">
        <f>VLOOKUP($D$2,福祉!$B$2:$AK$996,24,FALSE)</f>
        <v>0</v>
      </c>
      <c r="H24" s="50">
        <f>VLOOKUP($D$2,福祉!$B$2:$AK$996,26,FALSE)</f>
        <v>0</v>
      </c>
      <c r="I24" s="50">
        <f>VLOOKUP($D$2,福祉!$B$2:$AK$2996,28,FALSE)</f>
        <v>-3</v>
      </c>
      <c r="J24" s="8"/>
      <c r="K24" s="17">
        <f>SUM(E24:I24)</f>
        <v>-6</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3</v>
      </c>
      <c r="J35" s="4">
        <f t="shared" si="0"/>
        <v>0</v>
      </c>
      <c r="K35" s="5">
        <f>SUM(E35:J35)</f>
        <v>6</v>
      </c>
    </row>
    <row r="36" spans="1:11" ht="15" thickBot="1" x14ac:dyDescent="0.2">
      <c r="A36" s="200"/>
      <c r="B36" s="201"/>
      <c r="C36" s="204"/>
      <c r="D36" s="205"/>
      <c r="E36" s="18">
        <f>SUM(E24+E27+E30+E33)</f>
        <v>0</v>
      </c>
      <c r="F36" s="18">
        <f>SUM(F24+F27+F30+F33)</f>
        <v>-3</v>
      </c>
      <c r="G36" s="18">
        <f>SUM(G24+G27+G30+G33)</f>
        <v>0</v>
      </c>
      <c r="H36" s="18">
        <f>SUM(H24+H27+H30+H33)</f>
        <v>0</v>
      </c>
      <c r="I36" s="18">
        <f>SUM(I24+I27+I30+I33)</f>
        <v>-3</v>
      </c>
      <c r="J36" s="9"/>
      <c r="K36" s="19">
        <f>SUM(E36:I36)</f>
        <v>-6</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1A00-000000000000}">
      <formula1>"○"</formula1>
    </dataValidation>
    <dataValidation type="list" allowBlank="1" showInputMessage="1" sqref="A22:B33" xr:uid="{00000000-0002-0000-1A00-000001000000}">
      <formula1>"交通空白地有償運送,福祉有償運送"</formula1>
    </dataValidation>
    <dataValidation allowBlank="1" showInputMessage="1" sqref="D2:K2" xr:uid="{00000000-0002-0000-1A00-000002000000}"/>
  </dataValidations>
  <hyperlinks>
    <hyperlink ref="O1:Q1" location="福祉!A1" display="福祉!A1" xr:uid="{00000000-0004-0000-1A00-000000000000}"/>
  </hyperlinks>
  <pageMargins left="0.25" right="0.25" top="0.75" bottom="0.75" header="0.3" footer="0.3"/>
  <pageSetup paperSize="9" scale="92"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59999389629810485"/>
  </sheetPr>
  <dimension ref="A1:Y38"/>
  <sheetViews>
    <sheetView view="pageBreakPreview" topLeftCell="A19"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193" t="s">
        <v>69</v>
      </c>
      <c r="P1" s="194"/>
      <c r="Q1" s="195"/>
    </row>
    <row r="2" spans="1:25" ht="30" customHeight="1" x14ac:dyDescent="0.15">
      <c r="A2" s="162" t="s">
        <v>16</v>
      </c>
      <c r="B2" s="163"/>
      <c r="C2" s="163"/>
      <c r="D2" s="164" t="s">
        <v>289</v>
      </c>
      <c r="E2" s="165"/>
      <c r="F2" s="165"/>
      <c r="G2" s="165"/>
      <c r="H2" s="165"/>
      <c r="I2" s="165"/>
      <c r="J2" s="165"/>
      <c r="K2" s="166"/>
      <c r="L2" s="1" t="s">
        <v>66</v>
      </c>
    </row>
    <row r="3" spans="1:25" ht="30" customHeight="1" x14ac:dyDescent="0.15">
      <c r="A3" s="155" t="s">
        <v>9</v>
      </c>
      <c r="B3" s="156"/>
      <c r="C3" s="156"/>
      <c r="D3" s="157">
        <f>VLOOKUP($D$2,福祉!$B$2:$AK$996,2,FALSE)</f>
        <v>42506</v>
      </c>
      <c r="E3" s="158"/>
      <c r="F3" s="158"/>
      <c r="G3" s="158"/>
      <c r="H3" s="158"/>
      <c r="I3" s="158"/>
      <c r="J3" s="158"/>
      <c r="K3" s="159"/>
    </row>
    <row r="4" spans="1:25" ht="30" customHeight="1" x14ac:dyDescent="0.15">
      <c r="A4" s="155" t="s">
        <v>1</v>
      </c>
      <c r="B4" s="156"/>
      <c r="C4" s="156"/>
      <c r="D4" s="157">
        <f>VLOOKUP($D$2,福祉!$B$2:$AK$996,3,FALSE)</f>
        <v>44305</v>
      </c>
      <c r="E4" s="158"/>
      <c r="F4" s="158"/>
      <c r="G4" s="158"/>
      <c r="H4" s="158"/>
      <c r="I4" s="158"/>
      <c r="J4" s="158"/>
      <c r="K4" s="159"/>
    </row>
    <row r="5" spans="1:25" ht="30" customHeight="1" x14ac:dyDescent="0.15">
      <c r="A5" s="155" t="s">
        <v>28</v>
      </c>
      <c r="B5" s="156"/>
      <c r="C5" s="156"/>
      <c r="D5" s="157">
        <f>VLOOKUP($D$2,福祉!$B$2:$AK$996,4,FALSE)</f>
        <v>45427</v>
      </c>
      <c r="E5" s="158"/>
      <c r="F5" s="158"/>
      <c r="G5" s="158"/>
      <c r="H5" s="158"/>
      <c r="I5" s="158"/>
      <c r="J5" s="158"/>
      <c r="K5" s="159"/>
      <c r="L5" s="1" t="s">
        <v>29</v>
      </c>
    </row>
    <row r="6" spans="1:25" ht="30" customHeight="1" x14ac:dyDescent="0.15">
      <c r="A6" s="155" t="s">
        <v>17</v>
      </c>
      <c r="B6" s="156"/>
      <c r="C6" s="156"/>
      <c r="D6" s="157" t="str">
        <f>VLOOKUP($D$2,福祉!$B$2:$AK$996,5,FALSE)</f>
        <v>特定非営利活動法人　ＮＰＯえがお</v>
      </c>
      <c r="E6" s="158"/>
      <c r="F6" s="158"/>
      <c r="G6" s="158"/>
      <c r="H6" s="158"/>
      <c r="I6" s="158"/>
      <c r="J6" s="158"/>
      <c r="K6" s="159"/>
    </row>
    <row r="7" spans="1:25" ht="30" customHeight="1" x14ac:dyDescent="0.15">
      <c r="A7" s="155" t="s">
        <v>8</v>
      </c>
      <c r="B7" s="156"/>
      <c r="C7" s="156"/>
      <c r="D7" s="157" t="str">
        <f>VLOOKUP($D$2,福祉!$B$2:$AK$996,6,FALSE)</f>
        <v>石澤　英子</v>
      </c>
      <c r="E7" s="158"/>
      <c r="F7" s="158"/>
      <c r="G7" s="158"/>
      <c r="H7" s="158"/>
      <c r="I7" s="158"/>
      <c r="J7" s="158"/>
      <c r="K7" s="159"/>
    </row>
    <row r="8" spans="1:25" ht="30" customHeight="1" x14ac:dyDescent="0.15">
      <c r="A8" s="155" t="s">
        <v>18</v>
      </c>
      <c r="B8" s="156"/>
      <c r="C8" s="156"/>
      <c r="D8" s="157" t="str">
        <f>VLOOKUP($D$2,福祉!$B$2:$AK$996,8,FALSE)</f>
        <v>帯広市西１１条南２９丁目２番地３</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VLOOKUP($D$2,福祉!$B$2:$AK$996,9,FALSE)</f>
        <v>ＮＰＯえがお</v>
      </c>
      <c r="E12" s="178"/>
      <c r="F12" s="178" t="str">
        <f>VLOOKUP($D$2,福祉!$B$2:$AK$996,10,FALSE)</f>
        <v>帯広市西１１条南２９丁目２番地３</v>
      </c>
      <c r="G12" s="178"/>
      <c r="H12" s="179"/>
      <c r="I12" s="179"/>
      <c r="J12" s="176"/>
      <c r="K12" s="177"/>
    </row>
    <row r="13" spans="1:25" ht="50.1" customHeight="1" x14ac:dyDescent="0.15">
      <c r="A13" s="173"/>
      <c r="B13" s="174"/>
      <c r="C13" s="175"/>
      <c r="D13" s="178">
        <f>VLOOKUP($D$2,福祉!$B$2:$AK$996,11,FALSE)</f>
        <v>0</v>
      </c>
      <c r="E13" s="178"/>
      <c r="F13" s="178">
        <f>VLOOKUP($D$2,福祉!$B$2:$AK$996,12,FALSE)</f>
        <v>0</v>
      </c>
      <c r="G13" s="178"/>
      <c r="H13" s="176"/>
      <c r="I13" s="176"/>
      <c r="J13" s="176"/>
      <c r="K13" s="177"/>
      <c r="O13" s="44"/>
      <c r="X13" s="44"/>
    </row>
    <row r="14" spans="1:25" ht="30" customHeight="1" x14ac:dyDescent="0.15">
      <c r="A14" s="167" t="s">
        <v>13</v>
      </c>
      <c r="B14" s="168"/>
      <c r="C14" s="168"/>
      <c r="D14" s="176" t="str">
        <f>VLOOKUP($D$2,福祉!$B$2:$AK$996,15,FALSE)</f>
        <v>帯広市</v>
      </c>
      <c r="E14" s="176"/>
      <c r="F14" s="176"/>
      <c r="G14" s="176"/>
      <c r="H14" s="176"/>
      <c r="I14" s="176"/>
      <c r="J14" s="176"/>
      <c r="K14" s="177"/>
      <c r="O14" s="44"/>
      <c r="X14" s="44"/>
      <c r="Y14"/>
    </row>
    <row r="15" spans="1:25" ht="30" customHeight="1" x14ac:dyDescent="0.15">
      <c r="A15" s="167" t="s">
        <v>14</v>
      </c>
      <c r="B15" s="168"/>
      <c r="C15" s="168"/>
      <c r="D15" s="189" t="str">
        <f>VLOOKUP($D$2,福祉!$B$2:$AK$996,16,FALSE)</f>
        <v>イロハニ</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ＮＰＯえがお</v>
      </c>
      <c r="D22" s="213"/>
      <c r="E22" s="6"/>
      <c r="F22" s="6"/>
      <c r="G22" s="6"/>
      <c r="H22" s="6"/>
      <c r="I22" s="6"/>
      <c r="J22" s="6"/>
      <c r="K22" s="7"/>
    </row>
    <row r="23" spans="1:24" ht="14.25" x14ac:dyDescent="0.15">
      <c r="A23" s="208"/>
      <c r="B23" s="209"/>
      <c r="C23" s="214"/>
      <c r="D23" s="215"/>
      <c r="E23" s="4">
        <f>VLOOKUP($D$2,福祉!$B$2:$AK$996,19,FALSE)</f>
        <v>0</v>
      </c>
      <c r="F23" s="4">
        <f>VLOOKUP($D$2,福祉!$B$2:$AK$996,21,FALSE)</f>
        <v>0</v>
      </c>
      <c r="G23" s="4">
        <f>VLOOKUP($D$2,福祉!$B$2:$AK$996,23,FALSE)</f>
        <v>0</v>
      </c>
      <c r="H23" s="4">
        <f>VLOOKUP($D$2,福祉!$B$2:$AK$996,25,FALSE)</f>
        <v>0</v>
      </c>
      <c r="I23" s="4">
        <f>VLOOKUP($D$2,福祉!$B$2:$AK$996,27,FALSE)</f>
        <v>2</v>
      </c>
      <c r="J23" s="4">
        <f>VLOOKUP($D$2,福祉!$B$2:$AK$996,29,FALSE)</f>
        <v>0</v>
      </c>
      <c r="K23" s="5">
        <f>SUM(E23:J23)</f>
        <v>2</v>
      </c>
    </row>
    <row r="24" spans="1:24" ht="14.25" x14ac:dyDescent="0.15">
      <c r="A24" s="208"/>
      <c r="B24" s="209"/>
      <c r="C24" s="216"/>
      <c r="D24" s="217"/>
      <c r="E24" s="50">
        <f>VLOOKUP($D$2,福祉!$B$2:$AK$996,20,FALSE)</f>
        <v>0</v>
      </c>
      <c r="F24" s="50">
        <f>VLOOKUP($D$2,福祉!$B$2:$AK$996,22,FALSE)</f>
        <v>0</v>
      </c>
      <c r="G24" s="50">
        <f>VLOOKUP($D$2,福祉!$B$2:$AK$996,24,FALSE)</f>
        <v>0</v>
      </c>
      <c r="H24" s="50">
        <f>VLOOKUP($D$2,福祉!$B$2:$AK$996,26,FALSE)</f>
        <v>0</v>
      </c>
      <c r="I24" s="50">
        <f>VLOOKUP($D$2,福祉!$B$2:$AK$2996,28,FALSE)</f>
        <v>0</v>
      </c>
      <c r="J24" s="8"/>
      <c r="K24" s="17">
        <f>SUM(E24:I24)</f>
        <v>0</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0</v>
      </c>
      <c r="G35" s="4">
        <f t="shared" si="0"/>
        <v>0</v>
      </c>
      <c r="H35" s="4">
        <f t="shared" si="0"/>
        <v>0</v>
      </c>
      <c r="I35" s="4">
        <f t="shared" si="0"/>
        <v>2</v>
      </c>
      <c r="J35" s="4">
        <f t="shared" si="0"/>
        <v>0</v>
      </c>
      <c r="K35" s="5">
        <f>SUM(E35:J35)</f>
        <v>2</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B00-000000000000}"/>
    <dataValidation type="list" allowBlank="1" showInputMessage="1" sqref="A22:B33" xr:uid="{00000000-0002-0000-1B00-000001000000}">
      <formula1>"交通空白地有償運送,福祉有償運送"</formula1>
    </dataValidation>
    <dataValidation type="list" allowBlank="1" showInputMessage="1" sqref="D10" xr:uid="{00000000-0002-0000-1B00-000002000000}">
      <formula1>"○"</formula1>
    </dataValidation>
  </dataValidations>
  <hyperlinks>
    <hyperlink ref="O1:Q1" location="福祉!A1" display="福祉!A1" xr:uid="{00000000-0004-0000-1B00-000000000000}"/>
  </hyperlinks>
  <pageMargins left="0.25" right="0.25" top="0.75" bottom="0.75" header="0.3" footer="0.3"/>
  <pageSetup paperSize="9" scale="92"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59999389629810485"/>
  </sheetPr>
  <dimension ref="A1:Y38"/>
  <sheetViews>
    <sheetView view="pageBreakPreview" zoomScaleNormal="100" zoomScaleSheetLayoutView="100" workbookViewId="0">
      <selection activeCell="C19" sqref="C19:D2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193" t="s">
        <v>69</v>
      </c>
      <c r="P1" s="194"/>
      <c r="Q1" s="195"/>
    </row>
    <row r="2" spans="1:25" ht="30" customHeight="1" x14ac:dyDescent="0.15">
      <c r="A2" s="162" t="s">
        <v>16</v>
      </c>
      <c r="B2" s="163"/>
      <c r="C2" s="163"/>
      <c r="D2" s="164" t="s">
        <v>282</v>
      </c>
      <c r="E2" s="165"/>
      <c r="F2" s="165"/>
      <c r="G2" s="165"/>
      <c r="H2" s="165"/>
      <c r="I2" s="165"/>
      <c r="J2" s="165"/>
      <c r="K2" s="166"/>
      <c r="L2" s="1" t="s">
        <v>66</v>
      </c>
    </row>
    <row r="3" spans="1:25" ht="30" customHeight="1" x14ac:dyDescent="0.15">
      <c r="A3" s="155" t="s">
        <v>9</v>
      </c>
      <c r="B3" s="156"/>
      <c r="C3" s="156"/>
      <c r="D3" s="157">
        <f>VLOOKUP($D$2,福祉!$B$2:$AK$996,2,FALSE)</f>
        <v>42822</v>
      </c>
      <c r="E3" s="158"/>
      <c r="F3" s="158"/>
      <c r="G3" s="158"/>
      <c r="H3" s="158"/>
      <c r="I3" s="158"/>
      <c r="J3" s="158"/>
      <c r="K3" s="159"/>
    </row>
    <row r="4" spans="1:25" ht="30" customHeight="1" x14ac:dyDescent="0.15">
      <c r="A4" s="155" t="s">
        <v>1</v>
      </c>
      <c r="B4" s="156"/>
      <c r="C4" s="156"/>
      <c r="D4" s="157">
        <f>VLOOKUP($D$2,福祉!$B$2:$AK$996,3,FALSE)</f>
        <v>44643</v>
      </c>
      <c r="E4" s="158"/>
      <c r="F4" s="158"/>
      <c r="G4" s="158"/>
      <c r="H4" s="158"/>
      <c r="I4" s="158"/>
      <c r="J4" s="158"/>
      <c r="K4" s="159"/>
    </row>
    <row r="5" spans="1:25" ht="30" customHeight="1" x14ac:dyDescent="0.15">
      <c r="A5" s="155" t="s">
        <v>28</v>
      </c>
      <c r="B5" s="156"/>
      <c r="C5" s="156"/>
      <c r="D5" s="157">
        <f>VLOOKUP($D$2,福祉!$B$2:$AK$996,4,FALSE)</f>
        <v>45747</v>
      </c>
      <c r="E5" s="158"/>
      <c r="F5" s="158"/>
      <c r="G5" s="158"/>
      <c r="H5" s="158"/>
      <c r="I5" s="158"/>
      <c r="J5" s="158"/>
      <c r="K5" s="159"/>
      <c r="L5" s="1" t="s">
        <v>29</v>
      </c>
    </row>
    <row r="6" spans="1:25" ht="30" customHeight="1" x14ac:dyDescent="0.15">
      <c r="A6" s="155" t="s">
        <v>17</v>
      </c>
      <c r="B6" s="156"/>
      <c r="C6" s="156"/>
      <c r="D6" s="157" t="str">
        <f>VLOOKUP($D$2,福祉!$B$2:$AK$996,5,FALSE)</f>
        <v>社会福祉法人　浦幌町社会福祉協議会</v>
      </c>
      <c r="E6" s="158"/>
      <c r="F6" s="158"/>
      <c r="G6" s="158"/>
      <c r="H6" s="158"/>
      <c r="I6" s="158"/>
      <c r="J6" s="158"/>
      <c r="K6" s="159"/>
    </row>
    <row r="7" spans="1:25" ht="30" customHeight="1" x14ac:dyDescent="0.15">
      <c r="A7" s="155" t="s">
        <v>8</v>
      </c>
      <c r="B7" s="156"/>
      <c r="C7" s="156"/>
      <c r="D7" s="157" t="str">
        <f>VLOOKUP($D$2,福祉!$B$2:$AK$996,6,FALSE)</f>
        <v>村瀬　政昭</v>
      </c>
      <c r="E7" s="158"/>
      <c r="F7" s="158"/>
      <c r="G7" s="158"/>
      <c r="H7" s="158"/>
      <c r="I7" s="158"/>
      <c r="J7" s="158"/>
      <c r="K7" s="159"/>
    </row>
    <row r="8" spans="1:25" ht="30" customHeight="1" x14ac:dyDescent="0.15">
      <c r="A8" s="155" t="s">
        <v>18</v>
      </c>
      <c r="B8" s="156"/>
      <c r="C8" s="156"/>
      <c r="D8" s="157" t="str">
        <f>VLOOKUP($D$2,福祉!$B$2:$AK$996,8,FALSE)</f>
        <v>十勝郡浦幌町字北町８番地１</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VLOOKUP($D$2,福祉!$B$2:$AK$996,9,FALSE)</f>
        <v>社会福祉法人　浦幌町社会福祉協議会</v>
      </c>
      <c r="E12" s="178"/>
      <c r="F12" s="178" t="str">
        <f>VLOOKUP($D$2,福祉!$B$2:$AK$996,10,FALSE)</f>
        <v>十勝郡浦幌町字北町８番地１</v>
      </c>
      <c r="G12" s="178"/>
      <c r="H12" s="179"/>
      <c r="I12" s="179"/>
      <c r="J12" s="176"/>
      <c r="K12" s="177"/>
    </row>
    <row r="13" spans="1:25" ht="50.1" customHeight="1" x14ac:dyDescent="0.15">
      <c r="A13" s="173"/>
      <c r="B13" s="174"/>
      <c r="C13" s="175"/>
      <c r="D13" s="178">
        <f>VLOOKUP($D$2,福祉!$B$2:$AK$996,11,FALSE)</f>
        <v>0</v>
      </c>
      <c r="E13" s="178"/>
      <c r="F13" s="178">
        <f>VLOOKUP($D$2,福祉!$B$2:$AK$996,12,FALSE)</f>
        <v>0</v>
      </c>
      <c r="G13" s="178"/>
      <c r="H13" s="176"/>
      <c r="I13" s="176"/>
      <c r="J13" s="176"/>
      <c r="K13" s="177"/>
      <c r="O13" s="44"/>
      <c r="X13" s="44"/>
    </row>
    <row r="14" spans="1:25" ht="30" customHeight="1" x14ac:dyDescent="0.15">
      <c r="A14" s="167" t="s">
        <v>13</v>
      </c>
      <c r="B14" s="168"/>
      <c r="C14" s="168"/>
      <c r="D14" s="176" t="str">
        <f>VLOOKUP($D$2,福祉!$B$2:$AK$996,15,FALSE)</f>
        <v>浦幌町</v>
      </c>
      <c r="E14" s="176"/>
      <c r="F14" s="176"/>
      <c r="G14" s="176"/>
      <c r="H14" s="176"/>
      <c r="I14" s="176"/>
      <c r="J14" s="176"/>
      <c r="K14" s="177"/>
      <c r="O14" s="44"/>
      <c r="X14" s="44"/>
      <c r="Y14"/>
    </row>
    <row r="15" spans="1:25" ht="30" customHeight="1" x14ac:dyDescent="0.15">
      <c r="A15" s="167" t="s">
        <v>14</v>
      </c>
      <c r="B15" s="168"/>
      <c r="C15" s="168"/>
      <c r="D15" s="189" t="str">
        <f>VLOOKUP($D$2,福祉!$B$2:$AK$996,16,FALSE)</f>
        <v>イニホヘト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t="s">
        <v>365</v>
      </c>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社会福祉法人　浦幌町社会福祉協議会</v>
      </c>
      <c r="D22" s="213"/>
      <c r="E22" s="6"/>
      <c r="F22" s="6"/>
      <c r="G22" s="6"/>
      <c r="H22" s="6"/>
      <c r="I22" s="6"/>
      <c r="J22" s="6"/>
      <c r="K22" s="7"/>
    </row>
    <row r="23" spans="1:24" ht="14.25" x14ac:dyDescent="0.15">
      <c r="A23" s="208"/>
      <c r="B23" s="209"/>
      <c r="C23" s="214"/>
      <c r="D23" s="215"/>
      <c r="E23" s="4">
        <f>VLOOKUP($D$2,福祉!$B$2:$AK$996,19,FALSE)</f>
        <v>0</v>
      </c>
      <c r="F23" s="4">
        <f>VLOOKUP($D$2,福祉!$B$2:$AK$996,21,FALSE)</f>
        <v>3</v>
      </c>
      <c r="G23" s="4">
        <f>VLOOKUP($D$2,福祉!$B$2:$AK$996,23,FALSE)</f>
        <v>1</v>
      </c>
      <c r="H23" s="4">
        <f>VLOOKUP($D$2,福祉!$B$2:$AK$996,25,FALSE)</f>
        <v>2</v>
      </c>
      <c r="I23" s="4">
        <f>VLOOKUP($D$2,福祉!$B$2:$AK$996,27,FALSE)</f>
        <v>1</v>
      </c>
      <c r="J23" s="4">
        <f>VLOOKUP($D$2,福祉!$B$2:$AK$996,29,FALSE)</f>
        <v>0</v>
      </c>
      <c r="K23" s="5">
        <f>SUM(E23:J23)</f>
        <v>7</v>
      </c>
    </row>
    <row r="24" spans="1:24" ht="14.25" x14ac:dyDescent="0.15">
      <c r="A24" s="208"/>
      <c r="B24" s="209"/>
      <c r="C24" s="216"/>
      <c r="D24" s="217"/>
      <c r="E24" s="50">
        <f>VLOOKUP($D$2,福祉!$B$2:$AK$996,20,FALSE)</f>
        <v>0</v>
      </c>
      <c r="F24" s="50">
        <f>VLOOKUP($D$2,福祉!$B$2:$AK$996,22,FALSE)</f>
        <v>-1</v>
      </c>
      <c r="G24" s="50">
        <f>VLOOKUP($D$2,福祉!$B$2:$AK$996,24,FALSE)</f>
        <v>0</v>
      </c>
      <c r="H24" s="50">
        <f>VLOOKUP($D$2,福祉!$B$2:$AK$996,26,FALSE)</f>
        <v>0</v>
      </c>
      <c r="I24" s="50">
        <f>VLOOKUP($D$2,福祉!$B$2:$AK$2996,28,FALSE)</f>
        <v>0</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1</v>
      </c>
      <c r="H35" s="4">
        <f t="shared" si="0"/>
        <v>2</v>
      </c>
      <c r="I35" s="4">
        <f t="shared" si="0"/>
        <v>1</v>
      </c>
      <c r="J35" s="4">
        <f t="shared" si="0"/>
        <v>0</v>
      </c>
      <c r="K35" s="5">
        <f>SUM(E35:J35)</f>
        <v>7</v>
      </c>
    </row>
    <row r="36" spans="1:11" ht="15" thickBot="1" x14ac:dyDescent="0.2">
      <c r="A36" s="200"/>
      <c r="B36" s="201"/>
      <c r="C36" s="204"/>
      <c r="D36" s="205"/>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00000000-0002-0000-1C00-000000000000}">
      <formula1>"○"</formula1>
    </dataValidation>
    <dataValidation type="list" allowBlank="1" showInputMessage="1" sqref="A22:B33" xr:uid="{00000000-0002-0000-1C00-000001000000}">
      <formula1>"交通空白地有償運送,福祉有償運送"</formula1>
    </dataValidation>
    <dataValidation allowBlank="1" showInputMessage="1" sqref="D2:K2" xr:uid="{00000000-0002-0000-1C00-000002000000}"/>
  </dataValidations>
  <hyperlinks>
    <hyperlink ref="O1:Q1" location="福祉!A1" display="福祉!A1" xr:uid="{00000000-0004-0000-1C00-000000000000}"/>
  </hyperlinks>
  <pageMargins left="0.25" right="0.25" top="0.75" bottom="0.75" header="0.3" footer="0.3"/>
  <pageSetup paperSize="9" scale="92"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59999389629810485"/>
  </sheetPr>
  <dimension ref="A1:Y38"/>
  <sheetViews>
    <sheetView view="pageBreakPreview" topLeftCell="A16"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193" t="s">
        <v>69</v>
      </c>
      <c r="P1" s="194"/>
      <c r="Q1" s="195"/>
    </row>
    <row r="2" spans="1:25" ht="30" customHeight="1" x14ac:dyDescent="0.15">
      <c r="A2" s="162" t="s">
        <v>16</v>
      </c>
      <c r="B2" s="163"/>
      <c r="C2" s="163"/>
      <c r="D2" s="164" t="s">
        <v>283</v>
      </c>
      <c r="E2" s="165"/>
      <c r="F2" s="165"/>
      <c r="G2" s="165"/>
      <c r="H2" s="165"/>
      <c r="I2" s="165"/>
      <c r="J2" s="165"/>
      <c r="K2" s="166"/>
      <c r="L2" s="1" t="s">
        <v>66</v>
      </c>
    </row>
    <row r="3" spans="1:25" ht="30" customHeight="1" x14ac:dyDescent="0.15">
      <c r="A3" s="155" t="s">
        <v>9</v>
      </c>
      <c r="B3" s="156"/>
      <c r="C3" s="156"/>
      <c r="D3" s="157">
        <f>VLOOKUP($D$2,福祉!$B$2:$AK$996,2,FALSE)</f>
        <v>43210</v>
      </c>
      <c r="E3" s="158"/>
      <c r="F3" s="158"/>
      <c r="G3" s="158"/>
      <c r="H3" s="158"/>
      <c r="I3" s="158"/>
      <c r="J3" s="158"/>
      <c r="K3" s="159"/>
    </row>
    <row r="4" spans="1:25" ht="30" customHeight="1" x14ac:dyDescent="0.15">
      <c r="A4" s="155" t="s">
        <v>1</v>
      </c>
      <c r="B4" s="156"/>
      <c r="C4" s="156"/>
      <c r="D4" s="157">
        <f>VLOOKUP($D$2,福祉!$B$2:$AK$996,3,FALSE)</f>
        <v>45016</v>
      </c>
      <c r="E4" s="158"/>
      <c r="F4" s="158"/>
      <c r="G4" s="158"/>
      <c r="H4" s="158"/>
      <c r="I4" s="158"/>
      <c r="J4" s="158"/>
      <c r="K4" s="159"/>
    </row>
    <row r="5" spans="1:25" ht="30" customHeight="1" x14ac:dyDescent="0.15">
      <c r="A5" s="155" t="s">
        <v>28</v>
      </c>
      <c r="B5" s="156"/>
      <c r="C5" s="156"/>
      <c r="D5" s="157">
        <f>VLOOKUP($D$2,福祉!$B$2:$AK$996,4,FALSE)</f>
        <v>46131</v>
      </c>
      <c r="E5" s="158"/>
      <c r="F5" s="158"/>
      <c r="G5" s="158"/>
      <c r="H5" s="158"/>
      <c r="I5" s="158"/>
      <c r="J5" s="158"/>
      <c r="K5" s="159"/>
      <c r="L5" s="1" t="s">
        <v>29</v>
      </c>
    </row>
    <row r="6" spans="1:25" ht="30" customHeight="1" x14ac:dyDescent="0.15">
      <c r="A6" s="155" t="s">
        <v>17</v>
      </c>
      <c r="B6" s="156"/>
      <c r="C6" s="156"/>
      <c r="D6" s="157" t="str">
        <f>VLOOKUP($D$2,福祉!$B$2:$AK$996,5,FALSE)</f>
        <v>一般社団法人　ちせ</v>
      </c>
      <c r="E6" s="158"/>
      <c r="F6" s="158"/>
      <c r="G6" s="158"/>
      <c r="H6" s="158"/>
      <c r="I6" s="158"/>
      <c r="J6" s="158"/>
      <c r="K6" s="159"/>
    </row>
    <row r="7" spans="1:25" ht="30" customHeight="1" x14ac:dyDescent="0.15">
      <c r="A7" s="155" t="s">
        <v>8</v>
      </c>
      <c r="B7" s="156"/>
      <c r="C7" s="156"/>
      <c r="D7" s="157" t="str">
        <f>VLOOKUP($D$2,福祉!$B$2:$AK$996,6,FALSE)</f>
        <v>片岡　順子</v>
      </c>
      <c r="E7" s="158"/>
      <c r="F7" s="158"/>
      <c r="G7" s="158"/>
      <c r="H7" s="158"/>
      <c r="I7" s="158"/>
      <c r="J7" s="158"/>
      <c r="K7" s="159"/>
    </row>
    <row r="8" spans="1:25" ht="30" customHeight="1" x14ac:dyDescent="0.15">
      <c r="A8" s="155" t="s">
        <v>18</v>
      </c>
      <c r="B8" s="156"/>
      <c r="C8" s="156"/>
      <c r="D8" s="157" t="str">
        <f>VLOOKUP($D$2,福祉!$B$2:$AK$996,8,FALSE)</f>
        <v>帯広市西１６条南３１丁目７番地２８</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68.25" customHeight="1" x14ac:dyDescent="0.15">
      <c r="A12" s="170"/>
      <c r="B12" s="171"/>
      <c r="C12" s="172"/>
      <c r="D12" s="178" t="str">
        <f>VLOOKUP($D$2,福祉!$B$2:$AK$996,9,FALSE)</f>
        <v>ちせ訪問介護ステーション</v>
      </c>
      <c r="E12" s="178"/>
      <c r="F12" s="178" t="str">
        <f>VLOOKUP($D$2,福祉!$B$2:$AK$996,10,FALSE)</f>
        <v>河東郡音更町共栄台東１０丁目４－１４グリーンアベニューＡ１０１</v>
      </c>
      <c r="G12" s="178"/>
      <c r="H12" s="179"/>
      <c r="I12" s="179"/>
      <c r="J12" s="176"/>
      <c r="K12" s="177"/>
    </row>
    <row r="13" spans="1:25" ht="50.1" customHeight="1" x14ac:dyDescent="0.15">
      <c r="A13" s="173"/>
      <c r="B13" s="174"/>
      <c r="C13" s="175"/>
      <c r="D13" s="178">
        <f>VLOOKUP($D$2,福祉!$B$2:$AK$996,11,FALSE)</f>
        <v>0</v>
      </c>
      <c r="E13" s="178"/>
      <c r="F13" s="178">
        <f>VLOOKUP($D$2,福祉!$B$2:$AK$996,12,FALSE)</f>
        <v>0</v>
      </c>
      <c r="G13" s="178"/>
      <c r="H13" s="176"/>
      <c r="I13" s="176"/>
      <c r="J13" s="176"/>
      <c r="K13" s="177"/>
      <c r="O13" s="44"/>
      <c r="X13" s="44"/>
    </row>
    <row r="14" spans="1:25" ht="30" customHeight="1" x14ac:dyDescent="0.15">
      <c r="A14" s="167" t="s">
        <v>13</v>
      </c>
      <c r="B14" s="168"/>
      <c r="C14" s="168"/>
      <c r="D14" s="176" t="str">
        <f>VLOOKUP($D$2,福祉!$B$2:$AK$996,15,FALSE)</f>
        <v>帯広市・音更町</v>
      </c>
      <c r="E14" s="176"/>
      <c r="F14" s="176"/>
      <c r="G14" s="176"/>
      <c r="H14" s="176"/>
      <c r="I14" s="176"/>
      <c r="J14" s="176"/>
      <c r="K14" s="177"/>
      <c r="O14" s="44"/>
      <c r="X14" s="44"/>
      <c r="Y14"/>
    </row>
    <row r="15" spans="1:25" ht="30" customHeight="1" x14ac:dyDescent="0.15">
      <c r="A15" s="167" t="s">
        <v>14</v>
      </c>
      <c r="B15" s="168"/>
      <c r="C15" s="168"/>
      <c r="D15" s="189" t="str">
        <f>VLOOKUP($D$2,福祉!$B$2:$AK$996,16,FALSE)</f>
        <v>ロハニト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ちせ訪問介護ステーション</v>
      </c>
      <c r="D22" s="213"/>
      <c r="E22" s="6"/>
      <c r="F22" s="6"/>
      <c r="G22" s="6"/>
      <c r="H22" s="6"/>
      <c r="I22" s="6"/>
      <c r="J22" s="6"/>
      <c r="K22" s="7"/>
    </row>
    <row r="23" spans="1:24" ht="14.25" x14ac:dyDescent="0.15">
      <c r="A23" s="208"/>
      <c r="B23" s="209"/>
      <c r="C23" s="214"/>
      <c r="D23" s="215"/>
      <c r="E23" s="4">
        <f>VLOOKUP($D$2,福祉!$B$2:$AK$996,19,FALSE)</f>
        <v>0</v>
      </c>
      <c r="F23" s="4">
        <f>VLOOKUP($D$2,福祉!$B$2:$AK$996,21,FALSE)</f>
        <v>3</v>
      </c>
      <c r="G23" s="4">
        <f>VLOOKUP($D$2,福祉!$B$2:$AK$996,23,FALSE)</f>
        <v>0</v>
      </c>
      <c r="H23" s="4">
        <f>VLOOKUP($D$2,福祉!$B$2:$AK$996,25,FALSE)</f>
        <v>0</v>
      </c>
      <c r="I23" s="4">
        <f>VLOOKUP($D$2,福祉!$B$2:$AK$996,27,FALSE)</f>
        <v>0</v>
      </c>
      <c r="J23" s="4">
        <f>VLOOKUP($D$2,福祉!$B$2:$AK$996,29,FALSE)</f>
        <v>0</v>
      </c>
      <c r="K23" s="5">
        <f>SUM(E23:J23)</f>
        <v>3</v>
      </c>
    </row>
    <row r="24" spans="1:24" ht="14.25" x14ac:dyDescent="0.15">
      <c r="A24" s="208"/>
      <c r="B24" s="209"/>
      <c r="C24" s="216"/>
      <c r="D24" s="217"/>
      <c r="E24" s="50">
        <f>VLOOKUP($D$2,福祉!$B$2:$AK$996,20,FALSE)</f>
        <v>0</v>
      </c>
      <c r="F24" s="50">
        <f>VLOOKUP($D$2,福祉!$B$2:$AK$996,22,FALSE)</f>
        <v>-3</v>
      </c>
      <c r="G24" s="50">
        <f>VLOOKUP($D$2,福祉!$B$2:$AK$996,24,FALSE)</f>
        <v>0</v>
      </c>
      <c r="H24" s="50">
        <f>VLOOKUP($D$2,福祉!$B$2:$AK$996,26,FALSE)</f>
        <v>0</v>
      </c>
      <c r="I24" s="50">
        <f>VLOOKUP($D$2,福祉!$B$2:$AK$2996,28,FALSE)</f>
        <v>0</v>
      </c>
      <c r="J24" s="8"/>
      <c r="K24" s="17">
        <f>SUM(E24:I24)</f>
        <v>-3</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0</v>
      </c>
      <c r="J35" s="4">
        <f t="shared" si="0"/>
        <v>0</v>
      </c>
      <c r="K35" s="5">
        <f>SUM(E35:J35)</f>
        <v>3</v>
      </c>
    </row>
    <row r="36" spans="1:11" ht="15" thickBot="1" x14ac:dyDescent="0.2">
      <c r="A36" s="200"/>
      <c r="B36" s="201"/>
      <c r="C36" s="204"/>
      <c r="D36" s="205"/>
      <c r="E36" s="18">
        <f>SUM(E24+E27+E30+E33)</f>
        <v>0</v>
      </c>
      <c r="F36" s="18">
        <f>SUM(F24+F27+F30+F33)</f>
        <v>-3</v>
      </c>
      <c r="G36" s="18">
        <f>SUM(G24+G27+G30+G33)</f>
        <v>0</v>
      </c>
      <c r="H36" s="18">
        <f>SUM(H24+H27+H30+H33)</f>
        <v>0</v>
      </c>
      <c r="I36" s="18">
        <f>SUM(I24+I27+I30+I33)</f>
        <v>0</v>
      </c>
      <c r="J36" s="9"/>
      <c r="K36" s="19">
        <f>SUM(E36:I36)</f>
        <v>-3</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allowBlank="1" showInputMessage="1" sqref="D2:K2" xr:uid="{00000000-0002-0000-1D00-000000000000}"/>
    <dataValidation type="list" allowBlank="1" showInputMessage="1" sqref="A22:B33" xr:uid="{00000000-0002-0000-1D00-000001000000}">
      <formula1>"交通空白地有償運送,福祉有償運送"</formula1>
    </dataValidation>
    <dataValidation type="list" allowBlank="1" showInputMessage="1" sqref="D10" xr:uid="{00000000-0002-0000-1D00-000002000000}">
      <formula1>"○"</formula1>
    </dataValidation>
  </dataValidations>
  <hyperlinks>
    <hyperlink ref="O1:Q1" location="福祉!A1" display="福祉!A1" xr:uid="{00000000-0004-0000-1D00-000000000000}"/>
  </hyperlinks>
  <pageMargins left="0.25" right="0.25" top="0.75" bottom="0.75" header="0.3" footer="0.3"/>
  <pageSetup paperSize="9" scale="9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6"/>
  <sheetViews>
    <sheetView view="pageBreakPreview" zoomScale="80" zoomScaleNormal="100" zoomScaleSheetLayoutView="80" workbookViewId="0">
      <selection activeCell="B5" sqref="B5:L5"/>
    </sheetView>
  </sheetViews>
  <sheetFormatPr defaultColWidth="9" defaultRowHeight="13.5" x14ac:dyDescent="0.15"/>
  <cols>
    <col min="1" max="1" width="5.125" style="1" customWidth="1"/>
    <col min="2" max="16384" width="9" style="1"/>
  </cols>
  <sheetData>
    <row r="1" spans="1:13" ht="30" customHeight="1" x14ac:dyDescent="0.15">
      <c r="A1" s="45" t="s">
        <v>49</v>
      </c>
    </row>
    <row r="2" spans="1:13" ht="30" customHeight="1" x14ac:dyDescent="0.15">
      <c r="A2" s="232" t="s">
        <v>82</v>
      </c>
      <c r="B2" s="232"/>
      <c r="C2" s="232"/>
      <c r="D2" s="232"/>
      <c r="E2" s="232"/>
      <c r="F2" s="232"/>
      <c r="G2" s="232"/>
      <c r="H2" s="232"/>
      <c r="I2" s="232"/>
      <c r="J2" s="232"/>
      <c r="K2" s="232"/>
      <c r="L2" s="232"/>
      <c r="M2" s="106" t="s">
        <v>83</v>
      </c>
    </row>
    <row r="3" spans="1:13" ht="30" customHeight="1" x14ac:dyDescent="0.15">
      <c r="A3" s="42" t="s">
        <v>48</v>
      </c>
      <c r="B3" s="231" t="s">
        <v>55</v>
      </c>
      <c r="C3" s="231"/>
      <c r="D3" s="231"/>
      <c r="E3" s="231"/>
      <c r="F3" s="231"/>
      <c r="G3" s="231"/>
      <c r="H3" s="231"/>
      <c r="I3" s="231"/>
      <c r="J3" s="231"/>
      <c r="K3" s="231"/>
      <c r="L3" s="231"/>
      <c r="M3" s="1" t="s">
        <v>80</v>
      </c>
    </row>
    <row r="4" spans="1:13" ht="30" customHeight="1" x14ac:dyDescent="0.15">
      <c r="A4" s="42" t="s">
        <v>50</v>
      </c>
      <c r="B4" s="231" t="s">
        <v>56</v>
      </c>
      <c r="C4" s="231"/>
      <c r="D4" s="231"/>
      <c r="E4" s="231"/>
      <c r="F4" s="231"/>
      <c r="G4" s="231"/>
      <c r="H4" s="231"/>
      <c r="I4" s="231"/>
      <c r="J4" s="231"/>
      <c r="K4" s="231"/>
      <c r="L4" s="231"/>
      <c r="M4" s="1" t="s">
        <v>81</v>
      </c>
    </row>
    <row r="5" spans="1:13" ht="30" customHeight="1" x14ac:dyDescent="0.15">
      <c r="A5" s="42" t="s">
        <v>51</v>
      </c>
      <c r="B5" s="231" t="s">
        <v>57</v>
      </c>
      <c r="C5" s="231"/>
      <c r="D5" s="231"/>
      <c r="E5" s="231"/>
      <c r="F5" s="231"/>
      <c r="G5" s="231"/>
      <c r="H5" s="231"/>
      <c r="I5" s="231"/>
      <c r="J5" s="231"/>
      <c r="K5" s="231"/>
      <c r="L5" s="231"/>
    </row>
    <row r="6" spans="1:13" ht="30" customHeight="1" x14ac:dyDescent="0.15">
      <c r="A6" s="42" t="s">
        <v>47</v>
      </c>
      <c r="B6" s="230" t="s">
        <v>58</v>
      </c>
      <c r="C6" s="230"/>
      <c r="D6" s="230"/>
      <c r="E6" s="230"/>
      <c r="F6" s="230"/>
      <c r="G6" s="230"/>
      <c r="H6" s="230"/>
      <c r="I6" s="230"/>
      <c r="J6" s="230"/>
      <c r="K6" s="230"/>
      <c r="L6" s="230"/>
    </row>
    <row r="7" spans="1:13" ht="30" customHeight="1" x14ac:dyDescent="0.15">
      <c r="A7" s="42" t="s">
        <v>52</v>
      </c>
      <c r="B7" s="231" t="s">
        <v>59</v>
      </c>
      <c r="C7" s="231"/>
      <c r="D7" s="231"/>
      <c r="E7" s="231"/>
      <c r="F7" s="231"/>
      <c r="G7" s="231"/>
      <c r="H7" s="231"/>
      <c r="I7" s="231"/>
      <c r="J7" s="231"/>
      <c r="K7" s="231"/>
      <c r="L7" s="231"/>
    </row>
    <row r="8" spans="1:13" ht="30" customHeight="1" x14ac:dyDescent="0.15">
      <c r="A8" s="42" t="s">
        <v>53</v>
      </c>
      <c r="B8" s="231" t="s">
        <v>79</v>
      </c>
      <c r="C8" s="231"/>
      <c r="D8" s="231"/>
      <c r="E8" s="231"/>
      <c r="F8" s="231"/>
      <c r="G8" s="231"/>
      <c r="H8" s="231"/>
      <c r="I8" s="231"/>
      <c r="J8" s="231"/>
      <c r="K8" s="231"/>
      <c r="L8" s="231"/>
    </row>
    <row r="9" spans="1:13" ht="30" customHeight="1" x14ac:dyDescent="0.15">
      <c r="A9" s="42" t="s">
        <v>54</v>
      </c>
      <c r="B9" s="231" t="s">
        <v>61</v>
      </c>
      <c r="C9" s="231"/>
      <c r="D9" s="231"/>
      <c r="E9" s="231"/>
      <c r="F9" s="231"/>
      <c r="G9" s="231"/>
      <c r="H9" s="231"/>
      <c r="I9" s="231"/>
      <c r="J9" s="231"/>
      <c r="K9" s="231"/>
      <c r="L9" s="231"/>
    </row>
    <row r="10" spans="1:13" ht="17.25" customHeight="1" x14ac:dyDescent="0.15">
      <c r="A10" s="46"/>
      <c r="B10" s="47"/>
      <c r="C10" s="47"/>
      <c r="D10" s="47"/>
      <c r="E10" s="47"/>
      <c r="F10" s="47"/>
      <c r="G10" s="47"/>
      <c r="H10" s="47"/>
      <c r="I10" s="47"/>
      <c r="J10" s="47"/>
      <c r="K10" s="47"/>
      <c r="L10" s="47"/>
    </row>
    <row r="11" spans="1:13" ht="30" customHeight="1" x14ac:dyDescent="0.15">
      <c r="A11" s="232" t="s">
        <v>60</v>
      </c>
      <c r="B11" s="232"/>
      <c r="C11" s="232"/>
      <c r="D11" s="232"/>
      <c r="E11" s="232"/>
      <c r="F11" s="232"/>
      <c r="G11" s="232"/>
      <c r="H11" s="232"/>
      <c r="I11" s="232"/>
      <c r="J11" s="232"/>
      <c r="K11" s="232"/>
      <c r="L11" s="232"/>
    </row>
    <row r="12" spans="1:13" ht="30" customHeight="1" x14ac:dyDescent="0.15">
      <c r="A12" s="42" t="s">
        <v>48</v>
      </c>
      <c r="B12" s="231" t="s">
        <v>55</v>
      </c>
      <c r="C12" s="231"/>
      <c r="D12" s="231"/>
      <c r="E12" s="231"/>
      <c r="F12" s="231"/>
      <c r="G12" s="231"/>
      <c r="H12" s="231"/>
      <c r="I12" s="231"/>
      <c r="J12" s="231"/>
      <c r="K12" s="231"/>
      <c r="L12" s="231"/>
    </row>
    <row r="13" spans="1:13" ht="30" customHeight="1" x14ac:dyDescent="0.15">
      <c r="A13" s="42" t="s">
        <v>50</v>
      </c>
      <c r="B13" s="230" t="s">
        <v>58</v>
      </c>
      <c r="C13" s="230"/>
      <c r="D13" s="230"/>
      <c r="E13" s="230"/>
      <c r="F13" s="230"/>
      <c r="G13" s="230"/>
      <c r="H13" s="230"/>
      <c r="I13" s="230"/>
      <c r="J13" s="230"/>
      <c r="K13" s="230"/>
      <c r="L13" s="230"/>
    </row>
    <row r="14" spans="1:13" ht="30" customHeight="1" x14ac:dyDescent="0.15">
      <c r="A14" s="42" t="s">
        <v>51</v>
      </c>
      <c r="B14" s="231" t="s">
        <v>59</v>
      </c>
      <c r="C14" s="231"/>
      <c r="D14" s="231"/>
      <c r="E14" s="231"/>
      <c r="F14" s="231"/>
      <c r="G14" s="231"/>
      <c r="H14" s="231"/>
      <c r="I14" s="231"/>
      <c r="J14" s="231"/>
      <c r="K14" s="231"/>
      <c r="L14" s="231"/>
    </row>
    <row r="15" spans="1:13" ht="30" customHeight="1" x14ac:dyDescent="0.15">
      <c r="A15" s="42" t="s">
        <v>47</v>
      </c>
      <c r="B15" s="231" t="s">
        <v>61</v>
      </c>
      <c r="C15" s="231"/>
      <c r="D15" s="231"/>
      <c r="E15" s="231"/>
      <c r="F15" s="231"/>
      <c r="G15" s="231"/>
      <c r="H15" s="231"/>
      <c r="I15" s="231"/>
      <c r="J15" s="231"/>
      <c r="K15" s="231"/>
      <c r="L15" s="231"/>
    </row>
    <row r="16" spans="1:13" ht="30" customHeight="1" x14ac:dyDescent="0.15"/>
  </sheetData>
  <mergeCells count="13">
    <mergeCell ref="B13:L13"/>
    <mergeCell ref="B14:L14"/>
    <mergeCell ref="B15:L15"/>
    <mergeCell ref="A2:L2"/>
    <mergeCell ref="A11:L11"/>
    <mergeCell ref="B3:L3"/>
    <mergeCell ref="B4:L4"/>
    <mergeCell ref="B5:L5"/>
    <mergeCell ref="B6:L6"/>
    <mergeCell ref="B7:L7"/>
    <mergeCell ref="B8:L8"/>
    <mergeCell ref="B9:L9"/>
    <mergeCell ref="B12:L12"/>
  </mergeCells>
  <phoneticPr fontId="5"/>
  <pageMargins left="0.25" right="0.25" top="0.75" bottom="0.75" header="0.3" footer="0.3"/>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59999389629810485"/>
  </sheetPr>
  <dimension ref="A1:Y38"/>
  <sheetViews>
    <sheetView view="pageBreakPreview" topLeftCell="A16" zoomScaleNormal="100" zoomScaleSheetLayoutView="100" workbookViewId="0">
      <selection activeCell="D2" sqref="D2:K2"/>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193" t="s">
        <v>69</v>
      </c>
      <c r="P1" s="194"/>
      <c r="Q1" s="195"/>
    </row>
    <row r="2" spans="1:25" ht="30" customHeight="1" x14ac:dyDescent="0.15">
      <c r="A2" s="162" t="s">
        <v>16</v>
      </c>
      <c r="B2" s="163"/>
      <c r="C2" s="163"/>
      <c r="D2" s="164" t="s">
        <v>358</v>
      </c>
      <c r="E2" s="165"/>
      <c r="F2" s="165"/>
      <c r="G2" s="165"/>
      <c r="H2" s="165"/>
      <c r="I2" s="165"/>
      <c r="J2" s="165"/>
      <c r="K2" s="166"/>
      <c r="L2" s="1" t="s">
        <v>66</v>
      </c>
    </row>
    <row r="3" spans="1:25" ht="30" customHeight="1" x14ac:dyDescent="0.15">
      <c r="A3" s="155" t="s">
        <v>9</v>
      </c>
      <c r="B3" s="156"/>
      <c r="C3" s="156"/>
      <c r="D3" s="157">
        <f>VLOOKUP($D$2,福祉!$B$2:$AK$996,2,FALSE)</f>
        <v>44672</v>
      </c>
      <c r="E3" s="158"/>
      <c r="F3" s="158"/>
      <c r="G3" s="158"/>
      <c r="H3" s="158"/>
      <c r="I3" s="158"/>
      <c r="J3" s="158"/>
      <c r="K3" s="159"/>
    </row>
    <row r="4" spans="1:25" ht="30" customHeight="1" x14ac:dyDescent="0.15">
      <c r="A4" s="155" t="s">
        <v>1</v>
      </c>
      <c r="B4" s="156"/>
      <c r="C4" s="156"/>
      <c r="D4" s="157" t="s">
        <v>344</v>
      </c>
      <c r="E4" s="158"/>
      <c r="F4" s="158"/>
      <c r="G4" s="158"/>
      <c r="H4" s="158"/>
      <c r="I4" s="158"/>
      <c r="J4" s="158"/>
      <c r="K4" s="159"/>
    </row>
    <row r="5" spans="1:25" ht="30" customHeight="1" x14ac:dyDescent="0.15">
      <c r="A5" s="155" t="s">
        <v>28</v>
      </c>
      <c r="B5" s="156"/>
      <c r="C5" s="156"/>
      <c r="D5" s="157">
        <f>VLOOKUP($D$2,福祉!$B$2:$AK$996,4,FALSE)</f>
        <v>45402</v>
      </c>
      <c r="E5" s="158"/>
      <c r="F5" s="158"/>
      <c r="G5" s="158"/>
      <c r="H5" s="158"/>
      <c r="I5" s="158"/>
      <c r="J5" s="158"/>
      <c r="K5" s="159"/>
      <c r="L5" s="1" t="s">
        <v>29</v>
      </c>
    </row>
    <row r="6" spans="1:25" ht="30" customHeight="1" x14ac:dyDescent="0.15">
      <c r="A6" s="155" t="s">
        <v>17</v>
      </c>
      <c r="B6" s="156"/>
      <c r="C6" s="156"/>
      <c r="D6" s="157" t="str">
        <f>VLOOKUP($D$2,福祉!$B$2:$AK$996,5,FALSE)</f>
        <v>社会福祉法人　ふるさと</v>
      </c>
      <c r="E6" s="158"/>
      <c r="F6" s="158"/>
      <c r="G6" s="158"/>
      <c r="H6" s="158"/>
      <c r="I6" s="158"/>
      <c r="J6" s="158"/>
      <c r="K6" s="159"/>
    </row>
    <row r="7" spans="1:25" ht="30" customHeight="1" x14ac:dyDescent="0.15">
      <c r="A7" s="155" t="s">
        <v>8</v>
      </c>
      <c r="B7" s="156"/>
      <c r="C7" s="156"/>
      <c r="D7" s="157" t="str">
        <f>VLOOKUP($D$2,福祉!$B$2:$AK$996,6,FALSE)</f>
        <v>本川　建志</v>
      </c>
      <c r="E7" s="158"/>
      <c r="F7" s="158"/>
      <c r="G7" s="158"/>
      <c r="H7" s="158"/>
      <c r="I7" s="158"/>
      <c r="J7" s="158"/>
      <c r="K7" s="159"/>
    </row>
    <row r="8" spans="1:25" ht="30" customHeight="1" x14ac:dyDescent="0.15">
      <c r="A8" s="155" t="s">
        <v>18</v>
      </c>
      <c r="B8" s="156"/>
      <c r="C8" s="156"/>
      <c r="D8" s="157" t="str">
        <f>VLOOKUP($D$2,福祉!$B$2:$AK$996,8,FALSE)</f>
        <v>帯広市白樺１６条東５丁目１０番地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68.25" customHeight="1" x14ac:dyDescent="0.15">
      <c r="A12" s="170"/>
      <c r="B12" s="171"/>
      <c r="C12" s="172"/>
      <c r="D12" s="178" t="str">
        <f>VLOOKUP($D$2,福祉!$B$2:$AK$996,9,FALSE)</f>
        <v>社会福祉法人ふるさと</v>
      </c>
      <c r="E12" s="178"/>
      <c r="F12" s="178" t="str">
        <f>VLOOKUP($D$2,福祉!$B$2:$AK$996,10,FALSE)</f>
        <v>帯広白樺１６条東５丁目１０番地</v>
      </c>
      <c r="G12" s="178"/>
      <c r="H12" s="179"/>
      <c r="I12" s="179"/>
      <c r="J12" s="176"/>
      <c r="K12" s="177"/>
    </row>
    <row r="13" spans="1:25" ht="50.1" customHeight="1" x14ac:dyDescent="0.15">
      <c r="A13" s="173"/>
      <c r="B13" s="174"/>
      <c r="C13" s="175"/>
      <c r="D13" s="178">
        <f>VLOOKUP($D$2,福祉!$B$2:$AK$996,11,FALSE)</f>
        <v>0</v>
      </c>
      <c r="E13" s="178"/>
      <c r="F13" s="178">
        <f>VLOOKUP($D$2,福祉!$B$2:$AK$996,12,FALSE)</f>
        <v>0</v>
      </c>
      <c r="G13" s="178"/>
      <c r="H13" s="176"/>
      <c r="I13" s="176"/>
      <c r="J13" s="176"/>
      <c r="K13" s="177"/>
      <c r="O13" s="44"/>
      <c r="X13" s="44"/>
    </row>
    <row r="14" spans="1:25" ht="30" customHeight="1" x14ac:dyDescent="0.15">
      <c r="A14" s="167" t="s">
        <v>13</v>
      </c>
      <c r="B14" s="168"/>
      <c r="C14" s="168"/>
      <c r="D14" s="176" t="str">
        <f>VLOOKUP($D$2,福祉!$B$2:$AK$996,15,FALSE)</f>
        <v>帯広市</v>
      </c>
      <c r="E14" s="176"/>
      <c r="F14" s="176"/>
      <c r="G14" s="176"/>
      <c r="H14" s="176"/>
      <c r="I14" s="176"/>
      <c r="J14" s="176"/>
      <c r="K14" s="177"/>
      <c r="O14" s="44"/>
      <c r="X14" s="44"/>
      <c r="Y14"/>
    </row>
    <row r="15" spans="1:25" ht="30" customHeight="1" x14ac:dyDescent="0.15">
      <c r="A15" s="167" t="s">
        <v>14</v>
      </c>
      <c r="B15" s="168"/>
      <c r="C15" s="168"/>
      <c r="D15" s="189" t="str">
        <f>VLOOKUP($D$2,福祉!$B$2:$AK$996,16,FALSE)</f>
        <v>イニホ</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社会福祉法人ふるさと</v>
      </c>
      <c r="D22" s="213"/>
      <c r="E22" s="6"/>
      <c r="F22" s="6"/>
      <c r="G22" s="6"/>
      <c r="H22" s="6"/>
      <c r="I22" s="6"/>
      <c r="J22" s="6"/>
      <c r="K22" s="7"/>
    </row>
    <row r="23" spans="1:24" ht="14.25" x14ac:dyDescent="0.15">
      <c r="A23" s="208"/>
      <c r="B23" s="209"/>
      <c r="C23" s="214"/>
      <c r="D23" s="215"/>
      <c r="E23" s="4">
        <f>VLOOKUP($D$2,福祉!$B$2:$AK$996,19,FALSE)</f>
        <v>0</v>
      </c>
      <c r="F23" s="4">
        <f>VLOOKUP($D$2,福祉!$B$2:$AK$996,21,FALSE)</f>
        <v>1</v>
      </c>
      <c r="G23" s="4">
        <f>VLOOKUP($D$2,福祉!$B$2:$AK$996,23,FALSE)</f>
        <v>0</v>
      </c>
      <c r="H23" s="4">
        <f>VLOOKUP($D$2,福祉!$B$2:$AK$996,25,FALSE)</f>
        <v>0</v>
      </c>
      <c r="I23" s="4">
        <f>VLOOKUP($D$2,福祉!$B$2:$AK$996,27,FALSE)</f>
        <v>2</v>
      </c>
      <c r="J23" s="4">
        <f>VLOOKUP($D$2,福祉!$B$2:$AK$996,29,FALSE)</f>
        <v>0</v>
      </c>
      <c r="K23" s="5">
        <f>SUM(E23:J23)</f>
        <v>3</v>
      </c>
    </row>
    <row r="24" spans="1:24" ht="14.25" x14ac:dyDescent="0.15">
      <c r="A24" s="208"/>
      <c r="B24" s="209"/>
      <c r="C24" s="216"/>
      <c r="D24" s="217"/>
      <c r="E24" s="50">
        <f>VLOOKUP($D$2,福祉!$B$2:$AK$996,20,FALSE)</f>
        <v>0</v>
      </c>
      <c r="F24" s="50">
        <f>VLOOKUP($D$2,福祉!$B$2:$AK$996,22,FALSE)</f>
        <v>0</v>
      </c>
      <c r="G24" s="50">
        <f>VLOOKUP($D$2,福祉!$B$2:$AK$996,24,FALSE)</f>
        <v>0</v>
      </c>
      <c r="H24" s="50">
        <f>VLOOKUP($D$2,福祉!$B$2:$AK$996,26,FALSE)</f>
        <v>0</v>
      </c>
      <c r="I24" s="50">
        <f>VLOOKUP($D$2,福祉!$B$2:$AK$2996,28,FALSE)</f>
        <v>0</v>
      </c>
      <c r="J24" s="8"/>
      <c r="K24" s="17">
        <f>SUM(E24:I24)</f>
        <v>0</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1</v>
      </c>
      <c r="G35" s="4">
        <f t="shared" si="0"/>
        <v>0</v>
      </c>
      <c r="H35" s="4">
        <f t="shared" si="0"/>
        <v>0</v>
      </c>
      <c r="I35" s="4">
        <f t="shared" si="0"/>
        <v>2</v>
      </c>
      <c r="J35" s="4">
        <f t="shared" si="0"/>
        <v>0</v>
      </c>
      <c r="K35" s="5">
        <f>SUM(E35:J35)</f>
        <v>3</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1F00-000000000000}"/>
    <dataValidation type="list" allowBlank="1" showInputMessage="1" sqref="A22:B33" xr:uid="{00000000-0002-0000-1F00-000001000000}">
      <formula1>"交通空白地有償運送,福祉有償運送"</formula1>
    </dataValidation>
    <dataValidation type="list" allowBlank="1" showInputMessage="1" sqref="D10" xr:uid="{00000000-0002-0000-1F00-000002000000}">
      <formula1>"○"</formula1>
    </dataValidation>
  </dataValidations>
  <hyperlinks>
    <hyperlink ref="O1:Q1" location="福祉!A1" display="福祉!A1" xr:uid="{00000000-0004-0000-1F00-000000000000}"/>
  </hyperlinks>
  <pageMargins left="0.25" right="0.25" top="0.75" bottom="0.75" header="0.3" footer="0.3"/>
  <pageSetup paperSize="9" scale="9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59999389629810485"/>
  </sheetPr>
  <dimension ref="A1:Y38"/>
  <sheetViews>
    <sheetView view="pageBreakPreview" topLeftCell="A4" zoomScaleNormal="100" zoomScaleSheetLayoutView="100" workbookViewId="0">
      <selection activeCell="D12" sqref="D12:E12"/>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201</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44966</v>
      </c>
      <c r="E4" s="158"/>
      <c r="F4" s="158"/>
      <c r="G4" s="158"/>
      <c r="H4" s="158"/>
      <c r="I4" s="158"/>
      <c r="J4" s="158"/>
      <c r="K4" s="159"/>
    </row>
    <row r="5" spans="1:25" ht="30" customHeight="1" x14ac:dyDescent="0.15">
      <c r="A5" s="155" t="s">
        <v>28</v>
      </c>
      <c r="B5" s="156"/>
      <c r="C5" s="156"/>
      <c r="D5" s="157">
        <f>VLOOKUP($D$2,福祉!$B$2:$AK$24,4,FALSE)</f>
        <v>46074</v>
      </c>
      <c r="E5" s="158"/>
      <c r="F5" s="158"/>
      <c r="G5" s="158"/>
      <c r="H5" s="158"/>
      <c r="I5" s="158"/>
      <c r="J5" s="158"/>
      <c r="K5" s="159"/>
      <c r="L5" s="1" t="s">
        <v>29</v>
      </c>
    </row>
    <row r="6" spans="1:25" ht="30" customHeight="1" x14ac:dyDescent="0.15">
      <c r="A6" s="155" t="s">
        <v>17</v>
      </c>
      <c r="B6" s="156"/>
      <c r="C6" s="156"/>
      <c r="D6" s="157" t="str">
        <f>VLOOKUP($D$2,福祉!$B$2:$AK$24,5,FALSE)</f>
        <v>社会福祉法人　厚生協会</v>
      </c>
      <c r="E6" s="158"/>
      <c r="F6" s="158"/>
      <c r="G6" s="158"/>
      <c r="H6" s="158"/>
      <c r="I6" s="158"/>
      <c r="J6" s="158"/>
      <c r="K6" s="159"/>
    </row>
    <row r="7" spans="1:25" ht="30" customHeight="1" x14ac:dyDescent="0.15">
      <c r="A7" s="155" t="s">
        <v>8</v>
      </c>
      <c r="B7" s="156"/>
      <c r="C7" s="156"/>
      <c r="D7" s="157" t="str">
        <f>VLOOKUP($D$2,福祉!$B$2:$AK$24,6,FALSE)</f>
        <v>田中　雅之</v>
      </c>
      <c r="E7" s="158"/>
      <c r="F7" s="158"/>
      <c r="G7" s="158"/>
      <c r="H7" s="158"/>
      <c r="I7" s="158"/>
      <c r="J7" s="158"/>
      <c r="K7" s="159"/>
    </row>
    <row r="8" spans="1:25" ht="30" customHeight="1" x14ac:dyDescent="0.15">
      <c r="A8" s="155" t="s">
        <v>18</v>
      </c>
      <c r="B8" s="156"/>
      <c r="C8" s="156"/>
      <c r="D8" s="157" t="str">
        <f>VLOOKUP($D$2,福祉!$B$2:$AK$24,8,FALSE)</f>
        <v>上川郡新得町西３条北１丁目５番地３</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新得やすらぎ荘</v>
      </c>
      <c r="E12" s="178"/>
      <c r="F12" s="178" t="str">
        <f>VLOOKUP($D$2,福祉!$B$2:$AK$24,10,FALSE)</f>
        <v>上川郡新得町西３条北１丁目２番地１</v>
      </c>
      <c r="G12" s="178"/>
      <c r="H12" s="179"/>
      <c r="I12" s="179"/>
      <c r="J12" s="176"/>
      <c r="K12" s="177"/>
    </row>
    <row r="13" spans="1:25" ht="50.1" customHeight="1" x14ac:dyDescent="0.15">
      <c r="A13" s="173"/>
      <c r="B13" s="174"/>
      <c r="C13" s="175"/>
      <c r="D13" s="178" t="str">
        <f>VLOOKUP($D$2,福祉!$B$2:$AK$24,11,FALSE)</f>
        <v>屈足かわふじ園</v>
      </c>
      <c r="E13" s="178"/>
      <c r="F13" s="178" t="str">
        <f>VLOOKUP($D$2,福祉!$B$2:$AK$24,12,FALSE)</f>
        <v>上川郡新得町屈足旭町１丁目４６番地１０</v>
      </c>
      <c r="G13" s="178"/>
      <c r="H13" s="176"/>
      <c r="I13" s="176"/>
      <c r="J13" s="176"/>
      <c r="K13" s="177"/>
      <c r="O13" s="44"/>
      <c r="X13" s="44"/>
    </row>
    <row r="14" spans="1:25" ht="30" customHeight="1" x14ac:dyDescent="0.15">
      <c r="A14" s="167" t="s">
        <v>13</v>
      </c>
      <c r="B14" s="168"/>
      <c r="C14" s="168"/>
      <c r="D14" s="176" t="str">
        <f>VLOOKUP($D$2,福祉!$B$2:$AK$24,15,FALSE)</f>
        <v>新得町</v>
      </c>
      <c r="E14" s="176"/>
      <c r="F14" s="176"/>
      <c r="G14" s="176"/>
      <c r="H14" s="176"/>
      <c r="I14" s="176"/>
      <c r="J14" s="176"/>
      <c r="K14" s="177"/>
      <c r="O14" s="44"/>
      <c r="X14" s="44"/>
      <c r="Y14"/>
    </row>
    <row r="15" spans="1:25" ht="30" customHeight="1" x14ac:dyDescent="0.15">
      <c r="A15" s="167" t="s">
        <v>14</v>
      </c>
      <c r="B15" s="168"/>
      <c r="C15" s="168"/>
      <c r="D15" s="189" t="str">
        <f>VLOOKUP($D$2,福祉!$B$2:$AK$24,16,FALSE)</f>
        <v>イハニ</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新得やすらぎ荘</v>
      </c>
      <c r="D22" s="213"/>
      <c r="E22" s="6"/>
      <c r="F22" s="6"/>
      <c r="G22" s="6"/>
      <c r="H22" s="6"/>
      <c r="I22" s="6"/>
      <c r="J22" s="6"/>
      <c r="K22" s="7"/>
    </row>
    <row r="23" spans="1:24" ht="14.25" x14ac:dyDescent="0.15">
      <c r="A23" s="208"/>
      <c r="B23" s="209"/>
      <c r="C23" s="214"/>
      <c r="D23" s="215"/>
      <c r="E23" s="4"/>
      <c r="F23" s="4"/>
      <c r="G23" s="4">
        <v>2</v>
      </c>
      <c r="H23" s="4"/>
      <c r="I23" s="4"/>
      <c r="J23" s="4"/>
      <c r="K23" s="5">
        <f>SUM(E23:J23)</f>
        <v>2</v>
      </c>
    </row>
    <row r="24" spans="1:24" ht="14.25" x14ac:dyDescent="0.15">
      <c r="A24" s="208"/>
      <c r="B24" s="209"/>
      <c r="C24" s="216"/>
      <c r="D24" s="217"/>
      <c r="E24" s="50"/>
      <c r="F24" s="50"/>
      <c r="G24" s="50"/>
      <c r="H24" s="50"/>
      <c r="I24" s="50"/>
      <c r="J24" s="8"/>
      <c r="K24" s="17">
        <f>SUM(E24:I24)</f>
        <v>0</v>
      </c>
    </row>
    <row r="25" spans="1:24" ht="14.25" x14ac:dyDescent="0.15">
      <c r="A25" s="208"/>
      <c r="B25" s="209"/>
      <c r="C25" s="212" t="str">
        <f>D13</f>
        <v>屈足かわふじ園</v>
      </c>
      <c r="D25" s="213"/>
      <c r="E25" s="6"/>
      <c r="F25" s="6"/>
      <c r="G25" s="6"/>
      <c r="H25" s="6"/>
      <c r="I25" s="6"/>
      <c r="J25" s="6"/>
      <c r="K25" s="7"/>
    </row>
    <row r="26" spans="1:24" ht="14.25" x14ac:dyDescent="0.15">
      <c r="A26" s="208"/>
      <c r="B26" s="209"/>
      <c r="C26" s="214"/>
      <c r="D26" s="215"/>
      <c r="E26" s="4"/>
      <c r="F26" s="4"/>
      <c r="G26" s="4">
        <v>2</v>
      </c>
      <c r="H26" s="4"/>
      <c r="I26" s="4"/>
      <c r="J26" s="4"/>
      <c r="K26" s="5">
        <f>SUM(E26:J26)</f>
        <v>2</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0</v>
      </c>
      <c r="G35" s="4">
        <f t="shared" si="0"/>
        <v>4</v>
      </c>
      <c r="H35" s="4">
        <f t="shared" si="0"/>
        <v>0</v>
      </c>
      <c r="I35" s="4">
        <f t="shared" si="0"/>
        <v>0</v>
      </c>
      <c r="J35" s="4">
        <f t="shared" si="0"/>
        <v>0</v>
      </c>
      <c r="K35" s="5">
        <f>SUM(E35:J35)</f>
        <v>4</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O1:Q1"/>
    <mergeCell ref="A4:C4"/>
    <mergeCell ref="D4:K4"/>
    <mergeCell ref="A1:K1"/>
    <mergeCell ref="A2:C2"/>
    <mergeCell ref="D2:K2"/>
    <mergeCell ref="A3:C3"/>
    <mergeCell ref="D3:K3"/>
  </mergeCells>
  <phoneticPr fontId="5"/>
  <dataValidations count="3">
    <dataValidation type="list" allowBlank="1" showInputMessage="1" sqref="D10" xr:uid="{00000000-0002-0000-0300-000000000000}">
      <formula1>"○"</formula1>
    </dataValidation>
    <dataValidation type="list" allowBlank="1" showInputMessage="1" sqref="A22:B33" xr:uid="{00000000-0002-0000-0300-000001000000}">
      <formula1>"交通空白地有償運送,福祉有償運送"</formula1>
    </dataValidation>
    <dataValidation allowBlank="1" showInputMessage="1" sqref="D2:K2" xr:uid="{00000000-0002-0000-0300-000002000000}"/>
  </dataValidations>
  <hyperlinks>
    <hyperlink ref="O1:Q1" location="福祉!A1" display="目次" xr:uid="{00000000-0004-0000-0300-000000000000}"/>
  </hyperlinks>
  <pageMargins left="0.25" right="0.25" top="0.75" bottom="0.75" header="0.3" footer="0.3"/>
  <pageSetup paperSize="9" scale="9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59999389629810485"/>
  </sheetPr>
  <dimension ref="A1:Y38"/>
  <sheetViews>
    <sheetView view="pageBreakPreview" topLeftCell="A17"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261</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44995</v>
      </c>
      <c r="E4" s="158"/>
      <c r="F4" s="158"/>
      <c r="G4" s="158"/>
      <c r="H4" s="158"/>
      <c r="I4" s="158"/>
      <c r="J4" s="158"/>
      <c r="K4" s="159"/>
    </row>
    <row r="5" spans="1:25" ht="30" customHeight="1" x14ac:dyDescent="0.15">
      <c r="A5" s="155" t="s">
        <v>28</v>
      </c>
      <c r="B5" s="156"/>
      <c r="C5" s="156"/>
      <c r="D5" s="157">
        <f>VLOOKUP($D$2,福祉!$B$2:$AK$24,4,FALSE)</f>
        <v>46093</v>
      </c>
      <c r="E5" s="158"/>
      <c r="F5" s="158"/>
      <c r="G5" s="158"/>
      <c r="H5" s="158"/>
      <c r="I5" s="158"/>
      <c r="J5" s="158"/>
      <c r="K5" s="159"/>
      <c r="L5" s="1" t="s">
        <v>29</v>
      </c>
    </row>
    <row r="6" spans="1:25" ht="30" customHeight="1" x14ac:dyDescent="0.15">
      <c r="A6" s="155" t="s">
        <v>17</v>
      </c>
      <c r="B6" s="156"/>
      <c r="C6" s="156"/>
      <c r="D6" s="157" t="str">
        <f>VLOOKUP($D$2,福祉!$B$2:$AK$24,5,FALSE)</f>
        <v>社会福祉法人　鹿追町社会福祉協議会</v>
      </c>
      <c r="E6" s="158"/>
      <c r="F6" s="158"/>
      <c r="G6" s="158"/>
      <c r="H6" s="158"/>
      <c r="I6" s="158"/>
      <c r="J6" s="158"/>
      <c r="K6" s="159"/>
    </row>
    <row r="7" spans="1:25" ht="30" customHeight="1" x14ac:dyDescent="0.15">
      <c r="A7" s="155" t="s">
        <v>8</v>
      </c>
      <c r="B7" s="156"/>
      <c r="C7" s="156"/>
      <c r="D7" s="157" t="str">
        <f>VLOOKUP($D$2,福祉!$B$2:$AK$24,6,FALSE)</f>
        <v>白川　悦子</v>
      </c>
      <c r="E7" s="158"/>
      <c r="F7" s="158"/>
      <c r="G7" s="158"/>
      <c r="H7" s="158"/>
      <c r="I7" s="158"/>
      <c r="J7" s="158"/>
      <c r="K7" s="159"/>
    </row>
    <row r="8" spans="1:25" ht="30" customHeight="1" x14ac:dyDescent="0.15">
      <c r="A8" s="155" t="s">
        <v>18</v>
      </c>
      <c r="B8" s="156"/>
      <c r="C8" s="156"/>
      <c r="D8" s="157" t="str">
        <f>VLOOKUP($D$2,福祉!$B$2:$AK$24,8,FALSE)</f>
        <v>河東郡鹿追町東町４丁目２番地１</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鹿追町社会福祉協議会訪問介護事務所</v>
      </c>
      <c r="E12" s="178"/>
      <c r="F12" s="178" t="str">
        <f>VLOOKUP($D$2,福祉!$B$2:$AK$24,10,FALSE)</f>
        <v>河東郡鹿追町東町４丁目２番地１</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鹿追町</v>
      </c>
      <c r="E14" s="176"/>
      <c r="F14" s="176"/>
      <c r="G14" s="176"/>
      <c r="H14" s="176"/>
      <c r="I14" s="176"/>
      <c r="J14" s="176"/>
      <c r="K14" s="177"/>
      <c r="O14" s="44"/>
      <c r="X14" s="44"/>
      <c r="Y14"/>
    </row>
    <row r="15" spans="1:25" ht="30" customHeight="1" x14ac:dyDescent="0.15">
      <c r="A15" s="167" t="s">
        <v>14</v>
      </c>
      <c r="B15" s="168"/>
      <c r="C15" s="168"/>
      <c r="D15" s="189" t="str">
        <f>VLOOKUP($D$2,福祉!$B$2:$AK$24,16,FALSE)</f>
        <v>イニホト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鹿追町社会福祉協議会訪問介護事務所</v>
      </c>
      <c r="D22" s="213"/>
      <c r="E22" s="6"/>
      <c r="F22" s="6"/>
      <c r="G22" s="6"/>
      <c r="H22" s="6"/>
      <c r="I22" s="6"/>
      <c r="J22" s="6"/>
      <c r="K22" s="7"/>
    </row>
    <row r="23" spans="1:24" ht="14.25" x14ac:dyDescent="0.15">
      <c r="A23" s="208"/>
      <c r="B23" s="209"/>
      <c r="C23" s="214"/>
      <c r="D23" s="215"/>
      <c r="E23" s="4">
        <f>VLOOKUP($D$2,福祉!$B$2:$AK$24,19,FALSE)</f>
        <v>0</v>
      </c>
      <c r="F23" s="4">
        <f>VLOOKUP($D$2,福祉!$B$2:$AK$24,21,FALSE)</f>
        <v>2</v>
      </c>
      <c r="G23" s="4">
        <f>VLOOKUP($D$2,福祉!$B$2:$AK$24,23,FALSE)</f>
        <v>0</v>
      </c>
      <c r="H23" s="4">
        <f>VLOOKUP($D$2,福祉!$B$2:$AK$24,25,FALSE)</f>
        <v>1</v>
      </c>
      <c r="I23" s="4">
        <f>VLOOKUP($D$2,福祉!$B$2:$AK$24,27,FALSE)</f>
        <v>1</v>
      </c>
      <c r="J23" s="4">
        <f>VLOOKUP($D$2,福祉!$B$2:$AK$24,29,FALSE)</f>
        <v>0</v>
      </c>
      <c r="K23" s="5">
        <f>SUM(E23:J23)</f>
        <v>4</v>
      </c>
    </row>
    <row r="24" spans="1:24" ht="14.25" x14ac:dyDescent="0.15">
      <c r="A24" s="208"/>
      <c r="B24" s="209"/>
      <c r="C24" s="216"/>
      <c r="D24" s="217"/>
      <c r="E24" s="50">
        <f>VLOOKUP($D$2,福祉!$B$2:$AK$24,20,FALSE)</f>
        <v>0</v>
      </c>
      <c r="F24" s="50">
        <f>VLOOKUP($D$2,福祉!$B$2:$AK$24,22,FALSE)</f>
        <v>-2</v>
      </c>
      <c r="G24" s="50">
        <f>VLOOKUP($D$2,福祉!$B$2:$AK$24,24,FALSE)</f>
        <v>0</v>
      </c>
      <c r="H24" s="50">
        <f>VLOOKUP($D$2,福祉!$B$2:$AK$24,26,FALSE)</f>
        <v>0</v>
      </c>
      <c r="I24" s="50">
        <f>VLOOKUP($D$2,福祉!$B$2:$AK$24,28,FALSE)</f>
        <v>0</v>
      </c>
      <c r="J24" s="8"/>
      <c r="K24" s="17">
        <f>SUM(E24:I24)</f>
        <v>-2</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2</v>
      </c>
      <c r="G35" s="4">
        <f t="shared" si="0"/>
        <v>0</v>
      </c>
      <c r="H35" s="4">
        <f t="shared" si="0"/>
        <v>1</v>
      </c>
      <c r="I35" s="4">
        <f t="shared" si="0"/>
        <v>1</v>
      </c>
      <c r="J35" s="4">
        <f t="shared" si="0"/>
        <v>0</v>
      </c>
      <c r="K35" s="5">
        <f>SUM(E35:J35)</f>
        <v>4</v>
      </c>
    </row>
    <row r="36" spans="1:11" ht="15" thickBot="1" x14ac:dyDescent="0.2">
      <c r="A36" s="200"/>
      <c r="B36" s="201"/>
      <c r="C36" s="204"/>
      <c r="D36" s="205"/>
      <c r="E36" s="18">
        <f>SUM(E24+E27+E30+E33)</f>
        <v>0</v>
      </c>
      <c r="F36" s="18">
        <f>SUM(F24+F27+F30+F33)</f>
        <v>-2</v>
      </c>
      <c r="G36" s="18">
        <f>SUM(G24+G27+G30+G33)</f>
        <v>0</v>
      </c>
      <c r="H36" s="18">
        <f>SUM(H24+H27+H30+H33)</f>
        <v>0</v>
      </c>
      <c r="I36" s="18">
        <f>SUM(I24+I27+I30+I33)</f>
        <v>0</v>
      </c>
      <c r="J36" s="9"/>
      <c r="K36" s="19">
        <f>SUM(E36:I36)</f>
        <v>-2</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400-000000000000}"/>
    <dataValidation type="list" allowBlank="1" showInputMessage="1" sqref="A22:B33" xr:uid="{00000000-0002-0000-0400-000001000000}">
      <formula1>"交通空白地有償運送,福祉有償運送"</formula1>
    </dataValidation>
    <dataValidation type="list" allowBlank="1" showInputMessage="1" sqref="D10" xr:uid="{00000000-0002-0000-0400-000002000000}">
      <formula1>"○"</formula1>
    </dataValidation>
  </dataValidations>
  <hyperlinks>
    <hyperlink ref="O1:Q1" location="福祉!A1" display="目次" xr:uid="{00000000-0004-0000-0400-000000000000}"/>
  </hyperlinks>
  <pageMargins left="0.25" right="0.25" top="0.75" bottom="0.75" header="0.3" footer="0.3"/>
  <pageSetup paperSize="9" scale="9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sheetPr>
  <dimension ref="A1:Y38"/>
  <sheetViews>
    <sheetView view="pageBreakPreview" zoomScaleNormal="100" zoomScaleSheetLayoutView="10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262</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44994</v>
      </c>
      <c r="E4" s="158"/>
      <c r="F4" s="158"/>
      <c r="G4" s="158"/>
      <c r="H4" s="158"/>
      <c r="I4" s="158"/>
      <c r="J4" s="158"/>
      <c r="K4" s="159"/>
    </row>
    <row r="5" spans="1:25" ht="30" customHeight="1" x14ac:dyDescent="0.15">
      <c r="A5" s="155" t="s">
        <v>28</v>
      </c>
      <c r="B5" s="156"/>
      <c r="C5" s="156"/>
      <c r="D5" s="157">
        <f>VLOOKUP($D$2,福祉!$B$2:$AK$24,4,FALSE)</f>
        <v>46093</v>
      </c>
      <c r="E5" s="158"/>
      <c r="F5" s="158"/>
      <c r="G5" s="158"/>
      <c r="H5" s="158"/>
      <c r="I5" s="158"/>
      <c r="J5" s="158"/>
      <c r="K5" s="159"/>
      <c r="L5" s="1" t="s">
        <v>29</v>
      </c>
    </row>
    <row r="6" spans="1:25" ht="30" customHeight="1" x14ac:dyDescent="0.15">
      <c r="A6" s="155" t="s">
        <v>17</v>
      </c>
      <c r="B6" s="156"/>
      <c r="C6" s="156"/>
      <c r="D6" s="157" t="str">
        <f>VLOOKUP($D$2,福祉!$B$2:$AK$24,5,FALSE)</f>
        <v>社会福祉法人　陸別町社会福祉協議会</v>
      </c>
      <c r="E6" s="158"/>
      <c r="F6" s="158"/>
      <c r="G6" s="158"/>
      <c r="H6" s="158"/>
      <c r="I6" s="158"/>
      <c r="J6" s="158"/>
      <c r="K6" s="159"/>
    </row>
    <row r="7" spans="1:25" ht="30" customHeight="1" x14ac:dyDescent="0.15">
      <c r="A7" s="155" t="s">
        <v>8</v>
      </c>
      <c r="B7" s="156"/>
      <c r="C7" s="156"/>
      <c r="D7" s="157" t="str">
        <f>VLOOKUP($D$2,福祉!$B$2:$AK$24,6,FALSE)</f>
        <v>澤村　壽展</v>
      </c>
      <c r="E7" s="158"/>
      <c r="F7" s="158"/>
      <c r="G7" s="158"/>
      <c r="H7" s="158"/>
      <c r="I7" s="158"/>
      <c r="J7" s="158"/>
      <c r="K7" s="159"/>
    </row>
    <row r="8" spans="1:25" ht="30" customHeight="1" x14ac:dyDescent="0.15">
      <c r="A8" s="155" t="s">
        <v>18</v>
      </c>
      <c r="B8" s="156"/>
      <c r="C8" s="156"/>
      <c r="D8" s="157" t="str">
        <f>VLOOKUP($D$2,福祉!$B$2:$AK$24,8,FALSE)</f>
        <v>足寄郡陸別町字陸別東２条３丁目２番地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陸別町社会福祉協議会</v>
      </c>
      <c r="E12" s="178"/>
      <c r="F12" s="178" t="str">
        <f>VLOOKUP($D$2,福祉!$B$2:$AK$24,10,FALSE)</f>
        <v>足寄郡陸別町字陸別東２条３丁目２番地</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陸別町</v>
      </c>
      <c r="E14" s="176"/>
      <c r="F14" s="176"/>
      <c r="G14" s="176"/>
      <c r="H14" s="176"/>
      <c r="I14" s="176"/>
      <c r="J14" s="176"/>
      <c r="K14" s="177"/>
      <c r="O14" s="44"/>
      <c r="X14" s="44"/>
      <c r="Y14"/>
    </row>
    <row r="15" spans="1:25" ht="30" customHeight="1" x14ac:dyDescent="0.15">
      <c r="A15" s="167" t="s">
        <v>14</v>
      </c>
      <c r="B15" s="168"/>
      <c r="C15" s="168"/>
      <c r="D15" s="189" t="str">
        <f>VLOOKUP($D$2,福祉!$B$2:$AK$24,16,FALSE)</f>
        <v>イニホ</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陸別町社会福祉協議会</v>
      </c>
      <c r="D22" s="213"/>
      <c r="E22" s="6"/>
      <c r="F22" s="6"/>
      <c r="G22" s="6"/>
      <c r="H22" s="6"/>
      <c r="I22" s="6"/>
      <c r="J22" s="6"/>
      <c r="K22" s="7"/>
    </row>
    <row r="23" spans="1:24" ht="14.25" x14ac:dyDescent="0.15">
      <c r="A23" s="208"/>
      <c r="B23" s="209"/>
      <c r="C23" s="214"/>
      <c r="D23" s="215"/>
      <c r="E23" s="4">
        <f>VLOOKUP($D$2,福祉!$B$2:$AK$24,19,FALSE)</f>
        <v>0</v>
      </c>
      <c r="F23" s="4">
        <f>VLOOKUP($D$2,福祉!$B$2:$AK$24,21,FALSE)</f>
        <v>1</v>
      </c>
      <c r="G23" s="4">
        <f>VLOOKUP($D$2,福祉!$B$2:$AK$24,23,FALSE)</f>
        <v>1</v>
      </c>
      <c r="H23" s="4">
        <f>VLOOKUP($D$2,福祉!$B$2:$AK$24,25,FALSE)</f>
        <v>0</v>
      </c>
      <c r="I23" s="4">
        <f>VLOOKUP($D$2,福祉!$B$2:$AK$24,27,FALSE)</f>
        <v>1</v>
      </c>
      <c r="J23" s="4">
        <f>VLOOKUP($D$2,福祉!$B$2:$AK$24,29,FALSE)</f>
        <v>0</v>
      </c>
      <c r="K23" s="5">
        <f>SUM(E23:J23)</f>
        <v>3</v>
      </c>
    </row>
    <row r="24" spans="1:24" ht="14.25" x14ac:dyDescent="0.15">
      <c r="A24" s="208"/>
      <c r="B24" s="209"/>
      <c r="C24" s="216"/>
      <c r="D24" s="217"/>
      <c r="E24" s="50">
        <f>VLOOKUP($D$2,福祉!$B$2:$AK$24,20,FALSE)</f>
        <v>0</v>
      </c>
      <c r="F24" s="50">
        <f>VLOOKUP($D$2,福祉!$B$2:$AK$24,22,FALSE)</f>
        <v>0</v>
      </c>
      <c r="G24" s="50">
        <f>VLOOKUP($D$2,福祉!$B$2:$AK$24,24,FALSE)</f>
        <v>0</v>
      </c>
      <c r="H24" s="50">
        <f>VLOOKUP($D$2,福祉!$B$2:$AK$24,26,FALSE)</f>
        <v>0</v>
      </c>
      <c r="I24" s="50">
        <f>VLOOKUP($D$2,福祉!$B$2:$AK$24,28,FALSE)</f>
        <v>0</v>
      </c>
      <c r="J24" s="8"/>
      <c r="K24" s="17">
        <f>SUM(E24:I24)</f>
        <v>0</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1</v>
      </c>
      <c r="G35" s="4">
        <f t="shared" si="0"/>
        <v>1</v>
      </c>
      <c r="H35" s="4">
        <f t="shared" si="0"/>
        <v>0</v>
      </c>
      <c r="I35" s="4">
        <f t="shared" si="0"/>
        <v>1</v>
      </c>
      <c r="J35" s="4">
        <f t="shared" si="0"/>
        <v>0</v>
      </c>
      <c r="K35" s="5">
        <f>SUM(E35:J35)</f>
        <v>3</v>
      </c>
    </row>
    <row r="36" spans="1:11" ht="15" thickBot="1" x14ac:dyDescent="0.2">
      <c r="A36" s="200"/>
      <c r="B36" s="201"/>
      <c r="C36" s="204"/>
      <c r="D36" s="205"/>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500-000000000000}">
      <formula1>"○"</formula1>
    </dataValidation>
    <dataValidation type="list" allowBlank="1" showInputMessage="1" sqref="A22:B33" xr:uid="{00000000-0002-0000-0500-000001000000}">
      <formula1>"交通空白地有償運送,福祉有償運送"</formula1>
    </dataValidation>
    <dataValidation allowBlank="1" showInputMessage="1" sqref="D2:K2" xr:uid="{00000000-0002-0000-0500-000002000000}"/>
  </dataValidations>
  <hyperlinks>
    <hyperlink ref="O1:Q1" location="福祉!A1" display="目次" xr:uid="{00000000-0004-0000-0500-000000000000}"/>
  </hyperlinks>
  <pageMargins left="0.25" right="0.25" top="0.75" bottom="0.75" header="0.3" footer="0.3"/>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59999389629810485"/>
  </sheetPr>
  <dimension ref="A1:Y38"/>
  <sheetViews>
    <sheetView view="pageBreakPreview" zoomScaleNormal="100" zoomScaleSheetLayoutView="100" workbookViewId="0">
      <selection activeCell="D4" sqref="D4:K4"/>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263</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44985</v>
      </c>
      <c r="E4" s="158"/>
      <c r="F4" s="158"/>
      <c r="G4" s="158"/>
      <c r="H4" s="158"/>
      <c r="I4" s="158"/>
      <c r="J4" s="158"/>
      <c r="K4" s="159"/>
    </row>
    <row r="5" spans="1:25" ht="30" customHeight="1" x14ac:dyDescent="0.15">
      <c r="A5" s="155" t="s">
        <v>28</v>
      </c>
      <c r="B5" s="156"/>
      <c r="C5" s="156"/>
      <c r="D5" s="157">
        <f>VLOOKUP($D$2,福祉!$B$2:$AK$24,4,FALSE)</f>
        <v>46081</v>
      </c>
      <c r="E5" s="158"/>
      <c r="F5" s="158"/>
      <c r="G5" s="158"/>
      <c r="H5" s="158"/>
      <c r="I5" s="158"/>
      <c r="J5" s="158"/>
      <c r="K5" s="159"/>
      <c r="L5" s="1" t="s">
        <v>29</v>
      </c>
    </row>
    <row r="6" spans="1:25" ht="30" customHeight="1" x14ac:dyDescent="0.15">
      <c r="A6" s="155" t="s">
        <v>17</v>
      </c>
      <c r="B6" s="156"/>
      <c r="C6" s="156"/>
      <c r="D6" s="157" t="str">
        <f>VLOOKUP($D$2,福祉!$B$2:$AK$24,5,FALSE)</f>
        <v>社会福祉法人　広尾町社会福祉協議会</v>
      </c>
      <c r="E6" s="158"/>
      <c r="F6" s="158"/>
      <c r="G6" s="158"/>
      <c r="H6" s="158"/>
      <c r="I6" s="158"/>
      <c r="J6" s="158"/>
      <c r="K6" s="159"/>
    </row>
    <row r="7" spans="1:25" ht="30" customHeight="1" x14ac:dyDescent="0.15">
      <c r="A7" s="155" t="s">
        <v>8</v>
      </c>
      <c r="B7" s="156"/>
      <c r="C7" s="156"/>
      <c r="D7" s="157" t="str">
        <f>VLOOKUP($D$2,福祉!$B$2:$AK$24,6,FALSE)</f>
        <v>軍司　勝裕</v>
      </c>
      <c r="E7" s="158"/>
      <c r="F7" s="158"/>
      <c r="G7" s="158"/>
      <c r="H7" s="158"/>
      <c r="I7" s="158"/>
      <c r="J7" s="158"/>
      <c r="K7" s="159"/>
    </row>
    <row r="8" spans="1:25" ht="30" customHeight="1" x14ac:dyDescent="0.15">
      <c r="A8" s="155" t="s">
        <v>18</v>
      </c>
      <c r="B8" s="156"/>
      <c r="C8" s="156"/>
      <c r="D8" s="157" t="str">
        <f>VLOOKUP($D$2,福祉!$B$2:$AK$24,8,FALSE)</f>
        <v>広尾郡広尾町公園通南４丁目１番地</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社会福祉法人　広尾町社会福祉協議会</v>
      </c>
      <c r="E12" s="178"/>
      <c r="F12" s="178" t="str">
        <f>VLOOKUP($D$2,福祉!$B$2:$AK$24,10,FALSE)</f>
        <v>広尾郡広尾町公園通南４丁目１番地</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広尾町</v>
      </c>
      <c r="E14" s="176"/>
      <c r="F14" s="176"/>
      <c r="G14" s="176"/>
      <c r="H14" s="176"/>
      <c r="I14" s="176"/>
      <c r="J14" s="176"/>
      <c r="K14" s="177"/>
      <c r="O14" s="44"/>
      <c r="X14" s="44"/>
      <c r="Y14"/>
    </row>
    <row r="15" spans="1:25" ht="30" customHeight="1" x14ac:dyDescent="0.15">
      <c r="A15" s="167" t="s">
        <v>14</v>
      </c>
      <c r="B15" s="168"/>
      <c r="C15" s="168"/>
      <c r="D15" s="189" t="str">
        <f>VLOOKUP($D$2,福祉!$B$2:$AK$24,16,FALSE)</f>
        <v>イ二</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社会福祉法人　広尾町社会福祉協議会</v>
      </c>
      <c r="D22" s="213"/>
      <c r="E22" s="6"/>
      <c r="F22" s="6"/>
      <c r="G22" s="6"/>
      <c r="H22" s="6"/>
      <c r="I22" s="6"/>
      <c r="J22" s="6"/>
      <c r="K22" s="7"/>
    </row>
    <row r="23" spans="1:24" ht="14.25" x14ac:dyDescent="0.15">
      <c r="A23" s="208"/>
      <c r="B23" s="209"/>
      <c r="C23" s="214"/>
      <c r="D23" s="215"/>
      <c r="E23" s="4">
        <f>VLOOKUP($D$2,福祉!$B$2:$AK$24,19,FALSE)</f>
        <v>0</v>
      </c>
      <c r="F23" s="4">
        <f>VLOOKUP($D$2,福祉!$B$2:$AK$24,21,FALSE)</f>
        <v>3</v>
      </c>
      <c r="G23" s="4">
        <f>VLOOKUP($D$2,福祉!$B$2:$AK$24,23,FALSE)</f>
        <v>0</v>
      </c>
      <c r="H23" s="4">
        <f>VLOOKUP($D$2,福祉!$B$2:$AK$24,25,FALSE)</f>
        <v>0</v>
      </c>
      <c r="I23" s="4">
        <f>VLOOKUP($D$2,福祉!$B$2:$AK$24,27,FALSE)</f>
        <v>0</v>
      </c>
      <c r="J23" s="4">
        <f>VLOOKUP($D$2,福祉!$B$2:$AK$24,29,FALSE)</f>
        <v>0</v>
      </c>
      <c r="K23" s="5">
        <f>SUM(E23:J23)</f>
        <v>3</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0</v>
      </c>
      <c r="J24" s="8"/>
      <c r="K24" s="17">
        <f>SUM(E24:I24)</f>
        <v>-1</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0</v>
      </c>
      <c r="J35" s="4">
        <f t="shared" si="0"/>
        <v>0</v>
      </c>
      <c r="K35" s="5">
        <f>SUM(E35:J35)</f>
        <v>3</v>
      </c>
    </row>
    <row r="36" spans="1:11" ht="15" thickBot="1" x14ac:dyDescent="0.2">
      <c r="A36" s="200"/>
      <c r="B36" s="201"/>
      <c r="C36" s="204"/>
      <c r="D36" s="205"/>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600-000000000000}"/>
    <dataValidation type="list" allowBlank="1" showInputMessage="1" sqref="A22:B33" xr:uid="{00000000-0002-0000-0600-000001000000}">
      <formula1>"交通空白地有償運送,福祉有償運送"</formula1>
    </dataValidation>
    <dataValidation type="list" allowBlank="1" showInputMessage="1" sqref="D10" xr:uid="{00000000-0002-0000-0600-000002000000}">
      <formula1>"○"</formula1>
    </dataValidation>
  </dataValidations>
  <hyperlinks>
    <hyperlink ref="O1:Q1" location="福祉!A1" display="目次" xr:uid="{00000000-0004-0000-0600-000000000000}"/>
  </hyperlinks>
  <pageMargins left="0.25" right="0.25" top="0.75" bottom="0.75" header="0.3" footer="0.3"/>
  <pageSetup paperSize="9" scale="92"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59999389629810485"/>
  </sheetPr>
  <dimension ref="A1:Y38"/>
  <sheetViews>
    <sheetView view="pageBreakPreview" topLeftCell="A19" zoomScaleNormal="100" zoomScaleSheetLayoutView="100" workbookViewId="0">
      <selection activeCell="R24" sqref="R24"/>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264</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45009</v>
      </c>
      <c r="E4" s="158"/>
      <c r="F4" s="158"/>
      <c r="G4" s="158"/>
      <c r="H4" s="158"/>
      <c r="I4" s="158"/>
      <c r="J4" s="158"/>
      <c r="K4" s="159"/>
    </row>
    <row r="5" spans="1:25" ht="30" customHeight="1" x14ac:dyDescent="0.15">
      <c r="A5" s="155" t="s">
        <v>28</v>
      </c>
      <c r="B5" s="156"/>
      <c r="C5" s="156"/>
      <c r="D5" s="157">
        <f>VLOOKUP($D$2,福祉!$B$2:$AK$24,4,FALSE)</f>
        <v>46112</v>
      </c>
      <c r="E5" s="158"/>
      <c r="F5" s="158"/>
      <c r="G5" s="158"/>
      <c r="H5" s="158"/>
      <c r="I5" s="158"/>
      <c r="J5" s="158"/>
      <c r="K5" s="159"/>
      <c r="L5" s="1" t="s">
        <v>29</v>
      </c>
    </row>
    <row r="6" spans="1:25" ht="30" customHeight="1" x14ac:dyDescent="0.15">
      <c r="A6" s="155" t="s">
        <v>17</v>
      </c>
      <c r="B6" s="156"/>
      <c r="C6" s="156"/>
      <c r="D6" s="157" t="str">
        <f>VLOOKUP($D$2,福祉!$B$2:$AK$24,5,FALSE)</f>
        <v>社会福祉法人　光寿会</v>
      </c>
      <c r="E6" s="158"/>
      <c r="F6" s="158"/>
      <c r="G6" s="158"/>
      <c r="H6" s="158"/>
      <c r="I6" s="158"/>
      <c r="J6" s="158"/>
      <c r="K6" s="159"/>
    </row>
    <row r="7" spans="1:25" ht="30" customHeight="1" x14ac:dyDescent="0.15">
      <c r="A7" s="155" t="s">
        <v>8</v>
      </c>
      <c r="B7" s="156"/>
      <c r="C7" s="156"/>
      <c r="D7" s="157" t="str">
        <f>VLOOKUP($D$2,福祉!$B$2:$AK$24,6,FALSE)</f>
        <v>森　光弘</v>
      </c>
      <c r="E7" s="158"/>
      <c r="F7" s="158"/>
      <c r="G7" s="158"/>
      <c r="H7" s="158"/>
      <c r="I7" s="158"/>
      <c r="J7" s="158"/>
      <c r="K7" s="159"/>
    </row>
    <row r="8" spans="1:25" ht="30" customHeight="1" x14ac:dyDescent="0.15">
      <c r="A8" s="155" t="s">
        <v>18</v>
      </c>
      <c r="B8" s="156"/>
      <c r="C8" s="156"/>
      <c r="D8" s="157" t="str">
        <f>VLOOKUP($D$2,福祉!$B$2:$AK$24,8,FALSE)</f>
        <v>帯広市西１７条南３丁目２４番２４号</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ヘルパーステーション　ケアサポートげんき</v>
      </c>
      <c r="E12" s="178"/>
      <c r="F12" s="178" t="str">
        <f>VLOOKUP($D$2,福祉!$B$2:$AK$24,10,FALSE)</f>
        <v>広尾郡大樹町字大樹１０番地８</v>
      </c>
      <c r="G12" s="178"/>
      <c r="H12" s="179"/>
      <c r="I12" s="179"/>
      <c r="J12" s="176"/>
      <c r="K12" s="177"/>
    </row>
    <row r="13" spans="1:25" ht="50.1" customHeight="1" x14ac:dyDescent="0.15">
      <c r="A13" s="173"/>
      <c r="B13" s="174"/>
      <c r="C13" s="175"/>
      <c r="D13" s="178">
        <f>VLOOKUP($D$2,福祉!$B$2:$AK$24,11,FALSE)</f>
        <v>0</v>
      </c>
      <c r="E13" s="178"/>
      <c r="F13" s="178">
        <f>VLOOKUP($D$2,福祉!$B$2:$AK$24,12,FALSE)</f>
        <v>0</v>
      </c>
      <c r="G13" s="178"/>
      <c r="H13" s="176"/>
      <c r="I13" s="176"/>
      <c r="J13" s="176"/>
      <c r="K13" s="177"/>
      <c r="O13" s="44"/>
      <c r="X13" s="44"/>
    </row>
    <row r="14" spans="1:25" ht="30" customHeight="1" x14ac:dyDescent="0.15">
      <c r="A14" s="167" t="s">
        <v>13</v>
      </c>
      <c r="B14" s="168"/>
      <c r="C14" s="168"/>
      <c r="D14" s="176" t="str">
        <f>VLOOKUP($D$2,福祉!$B$2:$AK$24,15,FALSE)</f>
        <v>大樹町・幕別町</v>
      </c>
      <c r="E14" s="176"/>
      <c r="F14" s="176"/>
      <c r="G14" s="176"/>
      <c r="H14" s="176"/>
      <c r="I14" s="176"/>
      <c r="J14" s="176"/>
      <c r="K14" s="177"/>
      <c r="O14" s="44"/>
      <c r="X14" s="44"/>
      <c r="Y14"/>
    </row>
    <row r="15" spans="1:25" ht="30" customHeight="1" x14ac:dyDescent="0.15">
      <c r="A15" s="167" t="s">
        <v>14</v>
      </c>
      <c r="B15" s="168"/>
      <c r="C15" s="168"/>
      <c r="D15" s="189" t="str">
        <f>VLOOKUP($D$2,福祉!$B$2:$AK$24,16,FALSE)</f>
        <v>イロハニヘト</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ヘルパーステーション　ケアサポートげんき</v>
      </c>
      <c r="D22" s="213"/>
      <c r="E22" s="6"/>
      <c r="F22" s="6"/>
      <c r="G22" s="6"/>
      <c r="H22" s="6"/>
      <c r="I22" s="6"/>
      <c r="J22" s="6"/>
      <c r="K22" s="7"/>
    </row>
    <row r="23" spans="1:24" ht="14.25" x14ac:dyDescent="0.15">
      <c r="A23" s="208"/>
      <c r="B23" s="209"/>
      <c r="C23" s="214"/>
      <c r="D23" s="215"/>
      <c r="E23" s="4">
        <f>VLOOKUP($D$2,福祉!$B$2:$AK$24,19,FALSE)</f>
        <v>0</v>
      </c>
      <c r="F23" s="4">
        <f>VLOOKUP($D$2,福祉!$B$2:$AK$24,21,FALSE)</f>
        <v>2</v>
      </c>
      <c r="G23" s="4">
        <f>VLOOKUP($D$2,福祉!$B$2:$AK$24,23,FALSE)</f>
        <v>0</v>
      </c>
      <c r="H23" s="4">
        <f>VLOOKUP($D$2,福祉!$B$2:$AK$24,25,FALSE)</f>
        <v>1</v>
      </c>
      <c r="I23" s="4">
        <f>VLOOKUP($D$2,福祉!$B$2:$AK$24,27,FALSE)</f>
        <v>1</v>
      </c>
      <c r="J23" s="4">
        <f>VLOOKUP($D$2,福祉!$B$2:$AK$24,29,FALSE)</f>
        <v>0</v>
      </c>
      <c r="K23" s="5">
        <f>SUM(E23:J23)</f>
        <v>4</v>
      </c>
    </row>
    <row r="24" spans="1:24" ht="14.25" x14ac:dyDescent="0.15">
      <c r="A24" s="208"/>
      <c r="B24" s="209"/>
      <c r="C24" s="216"/>
      <c r="D24" s="217"/>
      <c r="E24" s="50">
        <f>VLOOKUP($D$2,福祉!$B$2:$AK$24,20,FALSE)</f>
        <v>0</v>
      </c>
      <c r="F24" s="50">
        <f>VLOOKUP($D$2,福祉!$B$2:$AK$24,22,FALSE)</f>
        <v>-1</v>
      </c>
      <c r="G24" s="50">
        <f>VLOOKUP($D$2,福祉!$B$2:$AK$24,24,FALSE)</f>
        <v>0</v>
      </c>
      <c r="H24" s="50">
        <f>VLOOKUP($D$2,福祉!$B$2:$AK$24,26,FALSE)</f>
        <v>0</v>
      </c>
      <c r="I24" s="50">
        <f>VLOOKUP($D$2,福祉!$B$2:$AK$24,28,FALSE)</f>
        <v>-1</v>
      </c>
      <c r="J24" s="8"/>
      <c r="K24" s="17">
        <f>SUM(E24:I24)</f>
        <v>-2</v>
      </c>
    </row>
    <row r="25" spans="1:24" ht="14.25" x14ac:dyDescent="0.15">
      <c r="A25" s="208"/>
      <c r="B25" s="209"/>
      <c r="C25" s="212">
        <f>D13</f>
        <v>0</v>
      </c>
      <c r="D25" s="213"/>
      <c r="E25" s="6"/>
      <c r="F25" s="6"/>
      <c r="G25" s="6"/>
      <c r="H25" s="6"/>
      <c r="I25" s="6"/>
      <c r="J25" s="6"/>
      <c r="K25" s="7"/>
    </row>
    <row r="26" spans="1:24" ht="14.25" x14ac:dyDescent="0.15">
      <c r="A26" s="208"/>
      <c r="B26" s="209"/>
      <c r="C26" s="214"/>
      <c r="D26" s="215"/>
      <c r="E26" s="4"/>
      <c r="F26" s="4"/>
      <c r="G26" s="4"/>
      <c r="H26" s="4"/>
      <c r="I26" s="4"/>
      <c r="J26" s="4"/>
      <c r="K26" s="5">
        <f>SUM(E26:J26)</f>
        <v>0</v>
      </c>
    </row>
    <row r="27" spans="1:24" ht="14.25" x14ac:dyDescent="0.15">
      <c r="A27" s="210"/>
      <c r="B27" s="211"/>
      <c r="C27" s="216"/>
      <c r="D27" s="217"/>
      <c r="E27" s="16"/>
      <c r="F27" s="16"/>
      <c r="G27" s="16"/>
      <c r="H27" s="16"/>
      <c r="I27" s="16"/>
      <c r="J27" s="8"/>
      <c r="K27" s="17">
        <f>SUM(E27:I27)</f>
        <v>0</v>
      </c>
    </row>
    <row r="28" spans="1:24" ht="14.25" x14ac:dyDescent="0.15">
      <c r="A28" s="218"/>
      <c r="B28" s="191"/>
      <c r="C28" s="212"/>
      <c r="D28" s="213"/>
      <c r="E28" s="6"/>
      <c r="F28" s="6"/>
      <c r="G28" s="6"/>
      <c r="H28" s="6"/>
      <c r="I28" s="6"/>
      <c r="J28" s="6"/>
      <c r="K28" s="7"/>
    </row>
    <row r="29" spans="1:24" ht="14.25" x14ac:dyDescent="0.15">
      <c r="A29" s="219"/>
      <c r="B29" s="220"/>
      <c r="C29" s="214"/>
      <c r="D29" s="215"/>
      <c r="E29" s="4"/>
      <c r="F29" s="4"/>
      <c r="G29" s="4"/>
      <c r="H29" s="4"/>
      <c r="I29" s="4"/>
      <c r="J29" s="4"/>
      <c r="K29" s="5">
        <f>SUM(E29:J29)</f>
        <v>0</v>
      </c>
    </row>
    <row r="30" spans="1:24" ht="14.25" x14ac:dyDescent="0.15">
      <c r="A30" s="219"/>
      <c r="B30" s="220"/>
      <c r="C30" s="216"/>
      <c r="D30" s="217"/>
      <c r="E30" s="16"/>
      <c r="F30" s="16"/>
      <c r="G30" s="16"/>
      <c r="H30" s="16"/>
      <c r="I30" s="16"/>
      <c r="J30" s="8"/>
      <c r="K30" s="17">
        <f>SUM(E30:I30)</f>
        <v>0</v>
      </c>
      <c r="L30" s="2"/>
      <c r="M30" s="10"/>
    </row>
    <row r="31" spans="1:24" ht="14.25" x14ac:dyDescent="0.15">
      <c r="A31" s="219"/>
      <c r="B31" s="220"/>
      <c r="C31" s="212"/>
      <c r="D31" s="213"/>
      <c r="E31" s="6"/>
      <c r="F31" s="6"/>
      <c r="G31" s="6"/>
      <c r="H31" s="6"/>
      <c r="I31" s="6"/>
      <c r="J31" s="6"/>
      <c r="K31" s="7"/>
      <c r="M31" s="10"/>
    </row>
    <row r="32" spans="1:24" ht="14.25" x14ac:dyDescent="0.15">
      <c r="A32" s="219"/>
      <c r="B32" s="220"/>
      <c r="C32" s="214"/>
      <c r="D32" s="215"/>
      <c r="E32" s="4"/>
      <c r="F32" s="4"/>
      <c r="G32" s="4"/>
      <c r="H32" s="4"/>
      <c r="I32" s="4"/>
      <c r="J32" s="4"/>
      <c r="K32" s="5">
        <f>SUM(E32:J32)</f>
        <v>0</v>
      </c>
    </row>
    <row r="33" spans="1:11" ht="14.25" x14ac:dyDescent="0.15">
      <c r="A33" s="221"/>
      <c r="B33" s="222"/>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2</v>
      </c>
      <c r="G35" s="4">
        <f t="shared" si="0"/>
        <v>0</v>
      </c>
      <c r="H35" s="4">
        <f t="shared" si="0"/>
        <v>1</v>
      </c>
      <c r="I35" s="4">
        <f t="shared" si="0"/>
        <v>1</v>
      </c>
      <c r="J35" s="4">
        <f t="shared" si="0"/>
        <v>0</v>
      </c>
      <c r="K35" s="5">
        <f>SUM(E35:J35)</f>
        <v>4</v>
      </c>
    </row>
    <row r="36" spans="1:11" ht="15" thickBot="1" x14ac:dyDescent="0.2">
      <c r="A36" s="200"/>
      <c r="B36" s="201"/>
      <c r="C36" s="204"/>
      <c r="D36" s="205"/>
      <c r="E36" s="18">
        <f>SUM(E24+E27+E30+E33)</f>
        <v>0</v>
      </c>
      <c r="F36" s="18">
        <f>SUM(F24+F27+F30+F33)</f>
        <v>-1</v>
      </c>
      <c r="G36" s="18">
        <f>SUM(G24+G27+G30+G33)</f>
        <v>0</v>
      </c>
      <c r="H36" s="18">
        <f>SUM(H24+H27+H30+H33)</f>
        <v>0</v>
      </c>
      <c r="I36" s="18">
        <f>SUM(I24+I27+I30+I33)</f>
        <v>-1</v>
      </c>
      <c r="J36" s="9"/>
      <c r="K36" s="19">
        <f>SUM(E36:I36)</f>
        <v>-2</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type="list" allowBlank="1" showInputMessage="1" sqref="D10" xr:uid="{00000000-0002-0000-0700-000000000000}">
      <formula1>"○"</formula1>
    </dataValidation>
    <dataValidation type="list" allowBlank="1" showInputMessage="1" sqref="A22:B33" xr:uid="{00000000-0002-0000-0700-000001000000}">
      <formula1>"交通空白地有償運送,福祉有償運送"</formula1>
    </dataValidation>
    <dataValidation allowBlank="1" showInputMessage="1" sqref="D2:K2" xr:uid="{00000000-0002-0000-0700-000002000000}"/>
  </dataValidations>
  <hyperlinks>
    <hyperlink ref="O1:Q1" location="福祉!A1" display="目次" xr:uid="{00000000-0004-0000-0700-000000000000}"/>
  </hyperlinks>
  <pageMargins left="0.25" right="0.25" top="0.75" bottom="0.75" header="0.3" footer="0.3"/>
  <pageSetup paperSize="9" scale="92"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59999389629810485"/>
  </sheetPr>
  <dimension ref="A1:Y38"/>
  <sheetViews>
    <sheetView view="pageBreakPreview" zoomScaleNormal="100" zoomScaleSheetLayoutView="100" workbookViewId="0">
      <selection activeCell="C19" sqref="C19:D21"/>
    </sheetView>
  </sheetViews>
  <sheetFormatPr defaultColWidth="9" defaultRowHeight="13.5" x14ac:dyDescent="0.15"/>
  <cols>
    <col min="1" max="11" width="9.625" style="1" customWidth="1"/>
    <col min="12" max="16384" width="9" style="1"/>
  </cols>
  <sheetData>
    <row r="1" spans="1:25" ht="30" customHeight="1" thickBot="1" x14ac:dyDescent="0.2">
      <c r="A1" s="160" t="s">
        <v>0</v>
      </c>
      <c r="B1" s="161"/>
      <c r="C1" s="161"/>
      <c r="D1" s="161"/>
      <c r="E1" s="161"/>
      <c r="F1" s="161"/>
      <c r="G1" s="161"/>
      <c r="H1" s="161"/>
      <c r="I1" s="161"/>
      <c r="J1" s="161"/>
      <c r="K1" s="161"/>
      <c r="L1" s="1" t="s">
        <v>62</v>
      </c>
      <c r="O1" s="233" t="s">
        <v>77</v>
      </c>
      <c r="P1" s="234"/>
      <c r="Q1" s="234"/>
    </row>
    <row r="2" spans="1:25" ht="30" customHeight="1" x14ac:dyDescent="0.15">
      <c r="A2" s="162" t="s">
        <v>16</v>
      </c>
      <c r="B2" s="163"/>
      <c r="C2" s="163"/>
      <c r="D2" s="164" t="s">
        <v>265</v>
      </c>
      <c r="E2" s="165"/>
      <c r="F2" s="165"/>
      <c r="G2" s="165"/>
      <c r="H2" s="165"/>
      <c r="I2" s="165"/>
      <c r="J2" s="165"/>
      <c r="K2" s="166"/>
      <c r="L2" s="1" t="s">
        <v>66</v>
      </c>
    </row>
    <row r="3" spans="1:25" ht="30" customHeight="1" x14ac:dyDescent="0.15">
      <c r="A3" s="155" t="s">
        <v>9</v>
      </c>
      <c r="B3" s="156"/>
      <c r="C3" s="156"/>
      <c r="D3" s="157">
        <f>VLOOKUP($D$2,福祉!$B$2:$AK$24,2,FALSE)</f>
        <v>38991</v>
      </c>
      <c r="E3" s="158"/>
      <c r="F3" s="158"/>
      <c r="G3" s="158"/>
      <c r="H3" s="158"/>
      <c r="I3" s="158"/>
      <c r="J3" s="158"/>
      <c r="K3" s="159"/>
    </row>
    <row r="4" spans="1:25" ht="30" customHeight="1" x14ac:dyDescent="0.15">
      <c r="A4" s="155" t="s">
        <v>1</v>
      </c>
      <c r="B4" s="156"/>
      <c r="C4" s="156"/>
      <c r="D4" s="157">
        <f>VLOOKUP($D$2,福祉!$B$2:$AK$24,3,FALSE)</f>
        <v>44977</v>
      </c>
      <c r="E4" s="158"/>
      <c r="F4" s="158"/>
      <c r="G4" s="158"/>
      <c r="H4" s="158"/>
      <c r="I4" s="158"/>
      <c r="J4" s="158"/>
      <c r="K4" s="159"/>
    </row>
    <row r="5" spans="1:25" ht="30" customHeight="1" x14ac:dyDescent="0.15">
      <c r="A5" s="155" t="s">
        <v>28</v>
      </c>
      <c r="B5" s="156"/>
      <c r="C5" s="156"/>
      <c r="D5" s="157">
        <f>VLOOKUP($D$2,福祉!$B$2:$AK$24,4,FALSE)</f>
        <v>46079</v>
      </c>
      <c r="E5" s="158"/>
      <c r="F5" s="158"/>
      <c r="G5" s="158"/>
      <c r="H5" s="158"/>
      <c r="I5" s="158"/>
      <c r="J5" s="158"/>
      <c r="K5" s="159"/>
      <c r="L5" s="1" t="s">
        <v>29</v>
      </c>
    </row>
    <row r="6" spans="1:25" ht="30" customHeight="1" x14ac:dyDescent="0.15">
      <c r="A6" s="155" t="s">
        <v>17</v>
      </c>
      <c r="B6" s="156"/>
      <c r="C6" s="156"/>
      <c r="D6" s="157" t="str">
        <f>VLOOKUP($D$2,福祉!$B$2:$AK$24,5,FALSE)</f>
        <v>特定非営利活動法人　オーディナリーサーヴァンツ</v>
      </c>
      <c r="E6" s="158"/>
      <c r="F6" s="158"/>
      <c r="G6" s="158"/>
      <c r="H6" s="158"/>
      <c r="I6" s="158"/>
      <c r="J6" s="158"/>
      <c r="K6" s="159"/>
    </row>
    <row r="7" spans="1:25" ht="30" customHeight="1" x14ac:dyDescent="0.15">
      <c r="A7" s="155" t="s">
        <v>8</v>
      </c>
      <c r="B7" s="156"/>
      <c r="C7" s="156"/>
      <c r="D7" s="157" t="str">
        <f>VLOOKUP($D$2,福祉!$B$2:$AK$24,6,FALSE)</f>
        <v>加藤　史郎</v>
      </c>
      <c r="E7" s="158"/>
      <c r="F7" s="158"/>
      <c r="G7" s="158"/>
      <c r="H7" s="158"/>
      <c r="I7" s="158"/>
      <c r="J7" s="158"/>
      <c r="K7" s="159"/>
    </row>
    <row r="8" spans="1:25" ht="30" customHeight="1" x14ac:dyDescent="0.15">
      <c r="A8" s="155" t="s">
        <v>18</v>
      </c>
      <c r="B8" s="156"/>
      <c r="C8" s="156"/>
      <c r="D8" s="157" t="str">
        <f>VLOOKUP($D$2,福祉!$B$2:$AK$24,8,FALSE)</f>
        <v>十勝郡浦幌町字寿町８番地の１</v>
      </c>
      <c r="E8" s="158"/>
      <c r="F8" s="158"/>
      <c r="G8" s="158"/>
      <c r="H8" s="158"/>
      <c r="I8" s="158"/>
      <c r="J8" s="158"/>
      <c r="K8" s="159"/>
    </row>
    <row r="9" spans="1:25" ht="30" customHeight="1" x14ac:dyDescent="0.15">
      <c r="A9" s="180" t="s">
        <v>19</v>
      </c>
      <c r="B9" s="181"/>
      <c r="C9" s="182"/>
      <c r="D9" s="186" t="s">
        <v>65</v>
      </c>
      <c r="E9" s="187"/>
      <c r="F9" s="187"/>
      <c r="G9" s="187"/>
      <c r="H9" s="187"/>
      <c r="I9" s="187"/>
      <c r="J9" s="187"/>
      <c r="K9" s="188"/>
    </row>
    <row r="10" spans="1:25" ht="30" customHeight="1" x14ac:dyDescent="0.15">
      <c r="A10" s="183"/>
      <c r="B10" s="184"/>
      <c r="C10" s="185"/>
      <c r="D10" s="186" t="s">
        <v>63</v>
      </c>
      <c r="E10" s="187"/>
      <c r="F10" s="187"/>
      <c r="G10" s="187"/>
      <c r="H10" s="187"/>
      <c r="I10" s="187"/>
      <c r="J10" s="187"/>
      <c r="K10" s="188"/>
    </row>
    <row r="11" spans="1:25" ht="30" customHeight="1" x14ac:dyDescent="0.15">
      <c r="A11" s="167" t="s">
        <v>15</v>
      </c>
      <c r="B11" s="168"/>
      <c r="C11" s="169"/>
      <c r="D11" s="176" t="s">
        <v>10</v>
      </c>
      <c r="E11" s="176"/>
      <c r="F11" s="176" t="s">
        <v>25</v>
      </c>
      <c r="G11" s="176"/>
      <c r="H11" s="176" t="s">
        <v>10</v>
      </c>
      <c r="I11" s="176"/>
      <c r="J11" s="176" t="s">
        <v>25</v>
      </c>
      <c r="K11" s="177"/>
    </row>
    <row r="12" spans="1:25" ht="50.1" customHeight="1" x14ac:dyDescent="0.15">
      <c r="A12" s="170"/>
      <c r="B12" s="171"/>
      <c r="C12" s="172"/>
      <c r="D12" s="178" t="str">
        <f>VLOOKUP($D$2,福祉!$B$2:$AK$24,9,FALSE)</f>
        <v>グループホームいと小さき者たちの家</v>
      </c>
      <c r="E12" s="178"/>
      <c r="F12" s="178" t="str">
        <f>VLOOKUP($D$2,福祉!$B$2:$AK$24,10,FALSE)</f>
        <v>十勝郡浦幌町字寿町１１１番地２６</v>
      </c>
      <c r="G12" s="178"/>
      <c r="H12" s="179" t="s">
        <v>128</v>
      </c>
      <c r="I12" s="179"/>
      <c r="J12" s="179" t="s">
        <v>306</v>
      </c>
      <c r="K12" s="235"/>
    </row>
    <row r="13" spans="1:25" ht="50.1" customHeight="1" x14ac:dyDescent="0.15">
      <c r="A13" s="173"/>
      <c r="B13" s="174"/>
      <c r="C13" s="175"/>
      <c r="D13" s="178" t="str">
        <f>VLOOKUP($D$2,福祉!$B$2:$AK$24,11,FALSE)</f>
        <v>グループホーム五つのパンと二匹の魚</v>
      </c>
      <c r="E13" s="178"/>
      <c r="F13" s="178" t="str">
        <f>VLOOKUP($D$2,福祉!$B$2:$AK$24,12,FALSE)</f>
        <v>十勝郡浦幌町字住吉町５４番地の2</v>
      </c>
      <c r="G13" s="178"/>
      <c r="H13" s="176"/>
      <c r="I13" s="176"/>
      <c r="J13" s="176"/>
      <c r="K13" s="177"/>
      <c r="O13" s="44"/>
      <c r="X13" s="44"/>
    </row>
    <row r="14" spans="1:25" ht="30" customHeight="1" x14ac:dyDescent="0.15">
      <c r="A14" s="167" t="s">
        <v>13</v>
      </c>
      <c r="B14" s="168"/>
      <c r="C14" s="168"/>
      <c r="D14" s="176" t="str">
        <f>VLOOKUP($D$2,福祉!$B$2:$AK$24,15,FALSE)</f>
        <v>浦幌町</v>
      </c>
      <c r="E14" s="176"/>
      <c r="F14" s="176"/>
      <c r="G14" s="176"/>
      <c r="H14" s="176"/>
      <c r="I14" s="176"/>
      <c r="J14" s="176"/>
      <c r="K14" s="177"/>
      <c r="O14" s="44"/>
      <c r="X14" s="44"/>
      <c r="Y14"/>
    </row>
    <row r="15" spans="1:25" ht="30" customHeight="1" x14ac:dyDescent="0.15">
      <c r="A15" s="167" t="s">
        <v>14</v>
      </c>
      <c r="B15" s="168"/>
      <c r="C15" s="168"/>
      <c r="D15" s="189" t="str">
        <f>VLOOKUP($D$2,福祉!$B$2:$AK$24,16,FALSE)</f>
        <v>イニ</v>
      </c>
      <c r="E15" s="189"/>
      <c r="F15" s="189"/>
      <c r="G15" s="189"/>
      <c r="H15" s="176"/>
      <c r="I15" s="176"/>
      <c r="J15" s="176"/>
      <c r="K15" s="177"/>
      <c r="O15" s="44"/>
      <c r="X15" s="44"/>
    </row>
    <row r="16" spans="1:25" ht="30" customHeight="1" x14ac:dyDescent="0.15">
      <c r="A16" s="228" t="s">
        <v>24</v>
      </c>
      <c r="B16" s="229"/>
      <c r="C16" s="229"/>
      <c r="D16" s="176" t="s">
        <v>12</v>
      </c>
      <c r="E16" s="176"/>
      <c r="F16" s="176" t="s">
        <v>26</v>
      </c>
      <c r="G16" s="176"/>
      <c r="H16" s="176" t="s">
        <v>12</v>
      </c>
      <c r="I16" s="176"/>
      <c r="J16" s="176" t="s">
        <v>26</v>
      </c>
      <c r="K16" s="177"/>
      <c r="O16" s="44"/>
      <c r="P16"/>
      <c r="X16" s="44"/>
    </row>
    <row r="17" spans="1:24" ht="30" customHeight="1" x14ac:dyDescent="0.15">
      <c r="A17" s="228"/>
      <c r="B17" s="229"/>
      <c r="C17" s="229"/>
      <c r="D17" s="190"/>
      <c r="E17" s="191"/>
      <c r="F17" s="190"/>
      <c r="G17" s="191"/>
      <c r="H17" s="190"/>
      <c r="I17" s="191"/>
      <c r="J17" s="190"/>
      <c r="K17" s="192"/>
      <c r="O17" s="44"/>
      <c r="X17" s="44"/>
    </row>
    <row r="18" spans="1:24" ht="50.1" customHeight="1" x14ac:dyDescent="0.15">
      <c r="A18" s="155" t="s">
        <v>20</v>
      </c>
      <c r="B18" s="156"/>
      <c r="C18" s="156"/>
      <c r="D18" s="176" t="s">
        <v>362</v>
      </c>
      <c r="E18" s="176"/>
      <c r="F18" s="176"/>
      <c r="G18" s="176"/>
      <c r="H18" s="176"/>
      <c r="I18" s="176"/>
      <c r="J18" s="176"/>
      <c r="K18" s="177"/>
      <c r="O18" s="44"/>
      <c r="X18" s="44"/>
    </row>
    <row r="19" spans="1:24" ht="14.25" x14ac:dyDescent="0.15">
      <c r="A19" s="180" t="s">
        <v>19</v>
      </c>
      <c r="B19" s="182"/>
      <c r="C19" s="202" t="s">
        <v>21</v>
      </c>
      <c r="D19" s="182"/>
      <c r="E19" s="176" t="s">
        <v>22</v>
      </c>
      <c r="F19" s="226"/>
      <c r="G19" s="226"/>
      <c r="H19" s="226"/>
      <c r="I19" s="226"/>
      <c r="J19" s="226"/>
      <c r="K19" s="227"/>
      <c r="O19" s="44"/>
      <c r="X19" s="44"/>
    </row>
    <row r="20" spans="1:24" ht="14.25" x14ac:dyDescent="0.15">
      <c r="A20" s="183"/>
      <c r="B20" s="185"/>
      <c r="C20" s="203"/>
      <c r="D20" s="185"/>
      <c r="E20" s="12" t="s">
        <v>2</v>
      </c>
      <c r="F20" s="12" t="s">
        <v>4</v>
      </c>
      <c r="G20" s="12" t="s">
        <v>5</v>
      </c>
      <c r="H20" s="11" t="s">
        <v>23</v>
      </c>
      <c r="I20" s="12" t="s">
        <v>6</v>
      </c>
      <c r="J20" s="12" t="s">
        <v>64</v>
      </c>
      <c r="K20" s="13" t="s">
        <v>7</v>
      </c>
    </row>
    <row r="21" spans="1:24" ht="14.25" customHeight="1" x14ac:dyDescent="0.15">
      <c r="A21" s="223"/>
      <c r="B21" s="224"/>
      <c r="C21" s="225"/>
      <c r="D21" s="224"/>
      <c r="E21" s="14" t="s">
        <v>3</v>
      </c>
      <c r="F21" s="14" t="s">
        <v>3</v>
      </c>
      <c r="G21" s="14" t="s">
        <v>3</v>
      </c>
      <c r="H21" s="14" t="s">
        <v>3</v>
      </c>
      <c r="I21" s="14" t="s">
        <v>3</v>
      </c>
      <c r="J21" s="14"/>
      <c r="K21" s="15" t="s">
        <v>3</v>
      </c>
    </row>
    <row r="22" spans="1:24" ht="14.25" x14ac:dyDescent="0.15">
      <c r="A22" s="206" t="s">
        <v>27</v>
      </c>
      <c r="B22" s="207"/>
      <c r="C22" s="212" t="str">
        <f>D12</f>
        <v>グループホームいと小さき者たちの家</v>
      </c>
      <c r="D22" s="213"/>
      <c r="E22" s="6"/>
      <c r="F22" s="6"/>
      <c r="G22" s="6"/>
      <c r="H22" s="6"/>
      <c r="I22" s="6"/>
      <c r="J22" s="6"/>
      <c r="K22" s="7"/>
    </row>
    <row r="23" spans="1:24" ht="14.25" x14ac:dyDescent="0.15">
      <c r="A23" s="208"/>
      <c r="B23" s="209"/>
      <c r="C23" s="214"/>
      <c r="D23" s="215"/>
      <c r="E23" s="4"/>
      <c r="F23" s="4">
        <v>1</v>
      </c>
      <c r="G23" s="4"/>
      <c r="H23" s="4"/>
      <c r="I23" s="4"/>
      <c r="J23" s="4"/>
      <c r="K23" s="5">
        <f>SUM(E23:J23)</f>
        <v>1</v>
      </c>
    </row>
    <row r="24" spans="1:24" ht="14.25" x14ac:dyDescent="0.15">
      <c r="A24" s="208"/>
      <c r="B24" s="209"/>
      <c r="C24" s="216"/>
      <c r="D24" s="217"/>
      <c r="E24" s="50"/>
      <c r="F24" s="50"/>
      <c r="G24" s="50"/>
      <c r="H24" s="50"/>
      <c r="I24" s="50"/>
      <c r="J24" s="8"/>
      <c r="K24" s="17">
        <f>SUM(E24:I24)</f>
        <v>0</v>
      </c>
    </row>
    <row r="25" spans="1:24" ht="14.25" x14ac:dyDescent="0.15">
      <c r="A25" s="208"/>
      <c r="B25" s="209"/>
      <c r="C25" s="212" t="str">
        <f>D13</f>
        <v>グループホーム五つのパンと二匹の魚</v>
      </c>
      <c r="D25" s="213"/>
      <c r="E25" s="6"/>
      <c r="F25" s="6"/>
      <c r="G25" s="6"/>
      <c r="H25" s="6"/>
      <c r="I25" s="6"/>
      <c r="J25" s="6"/>
      <c r="K25" s="7"/>
    </row>
    <row r="26" spans="1:24" ht="14.25" x14ac:dyDescent="0.15">
      <c r="A26" s="208"/>
      <c r="B26" s="209"/>
      <c r="C26" s="214"/>
      <c r="D26" s="215"/>
      <c r="E26" s="4"/>
      <c r="F26" s="4">
        <v>1</v>
      </c>
      <c r="G26" s="4"/>
      <c r="H26" s="4"/>
      <c r="I26" s="4"/>
      <c r="J26" s="4"/>
      <c r="K26" s="5">
        <f>SUM(E26:J26)</f>
        <v>1</v>
      </c>
    </row>
    <row r="27" spans="1:24" ht="14.25" x14ac:dyDescent="0.15">
      <c r="A27" s="208"/>
      <c r="B27" s="209"/>
      <c r="C27" s="216"/>
      <c r="D27" s="217"/>
      <c r="E27" s="16"/>
      <c r="F27" s="16"/>
      <c r="G27" s="16"/>
      <c r="H27" s="16"/>
      <c r="I27" s="16"/>
      <c r="J27" s="8"/>
      <c r="K27" s="17">
        <f>SUM(E27:I27)</f>
        <v>0</v>
      </c>
    </row>
    <row r="28" spans="1:24" ht="14.25" x14ac:dyDescent="0.15">
      <c r="A28" s="208"/>
      <c r="B28" s="209"/>
      <c r="C28" s="212" t="str">
        <f>H12</f>
        <v>グループリビン麦</v>
      </c>
      <c r="D28" s="213"/>
      <c r="E28" s="6"/>
      <c r="F28" s="6"/>
      <c r="G28" s="6"/>
      <c r="H28" s="6"/>
      <c r="I28" s="6"/>
      <c r="J28" s="6"/>
      <c r="K28" s="7"/>
    </row>
    <row r="29" spans="1:24" ht="14.25" x14ac:dyDescent="0.15">
      <c r="A29" s="208"/>
      <c r="B29" s="209"/>
      <c r="C29" s="214"/>
      <c r="D29" s="215"/>
      <c r="E29" s="4"/>
      <c r="F29" s="4">
        <v>1</v>
      </c>
      <c r="G29" s="4"/>
      <c r="H29" s="4"/>
      <c r="I29" s="4"/>
      <c r="J29" s="4"/>
      <c r="K29" s="5">
        <f>SUM(E29:J29)</f>
        <v>1</v>
      </c>
    </row>
    <row r="30" spans="1:24" ht="14.25" x14ac:dyDescent="0.15">
      <c r="A30" s="208"/>
      <c r="B30" s="209"/>
      <c r="C30" s="216"/>
      <c r="D30" s="217"/>
      <c r="E30" s="16"/>
      <c r="F30" s="16">
        <v>-1</v>
      </c>
      <c r="G30" s="16"/>
      <c r="H30" s="16"/>
      <c r="I30" s="16"/>
      <c r="J30" s="8"/>
      <c r="K30" s="17">
        <f>SUM(E30:I30)</f>
        <v>-1</v>
      </c>
      <c r="L30" s="2"/>
      <c r="M30" s="10"/>
    </row>
    <row r="31" spans="1:24" ht="14.25" x14ac:dyDescent="0.15">
      <c r="A31" s="208"/>
      <c r="B31" s="209"/>
      <c r="C31" s="212"/>
      <c r="D31" s="213"/>
      <c r="E31" s="6"/>
      <c r="F31" s="6"/>
      <c r="G31" s="6"/>
      <c r="H31" s="6"/>
      <c r="I31" s="6"/>
      <c r="J31" s="6"/>
      <c r="K31" s="7"/>
      <c r="M31" s="10"/>
    </row>
    <row r="32" spans="1:24" ht="14.25" x14ac:dyDescent="0.15">
      <c r="A32" s="208"/>
      <c r="B32" s="209"/>
      <c r="C32" s="214"/>
      <c r="D32" s="215"/>
      <c r="E32" s="4"/>
      <c r="F32" s="4"/>
      <c r="G32" s="4"/>
      <c r="H32" s="4"/>
      <c r="I32" s="4"/>
      <c r="J32" s="4"/>
      <c r="K32" s="5">
        <f>SUM(E32:J32)</f>
        <v>0</v>
      </c>
    </row>
    <row r="33" spans="1:11" ht="14.25" x14ac:dyDescent="0.15">
      <c r="A33" s="210"/>
      <c r="B33" s="211"/>
      <c r="C33" s="216"/>
      <c r="D33" s="217"/>
      <c r="E33" s="16"/>
      <c r="F33" s="16"/>
      <c r="G33" s="16"/>
      <c r="H33" s="16"/>
      <c r="I33" s="16"/>
      <c r="J33" s="8"/>
      <c r="K33" s="17">
        <f>SUM(E33:I33)</f>
        <v>0</v>
      </c>
    </row>
    <row r="34" spans="1:11" ht="14.25" x14ac:dyDescent="0.15">
      <c r="A34" s="196"/>
      <c r="B34" s="197"/>
      <c r="C34" s="202" t="s">
        <v>11</v>
      </c>
      <c r="D34" s="182"/>
      <c r="E34" s="6"/>
      <c r="F34" s="6"/>
      <c r="G34" s="6"/>
      <c r="H34" s="6"/>
      <c r="I34" s="6"/>
      <c r="J34" s="6"/>
      <c r="K34" s="7"/>
    </row>
    <row r="35" spans="1:11" ht="14.25" x14ac:dyDescent="0.15">
      <c r="A35" s="198"/>
      <c r="B35" s="199"/>
      <c r="C35" s="203"/>
      <c r="D35" s="185"/>
      <c r="E35" s="4">
        <f t="shared" ref="E35:J35" si="0">SUM(E23+E26+E29+E32)</f>
        <v>0</v>
      </c>
      <c r="F35" s="4">
        <f t="shared" si="0"/>
        <v>3</v>
      </c>
      <c r="G35" s="4">
        <f t="shared" si="0"/>
        <v>0</v>
      </c>
      <c r="H35" s="4">
        <f t="shared" si="0"/>
        <v>0</v>
      </c>
      <c r="I35" s="4">
        <f t="shared" si="0"/>
        <v>0</v>
      </c>
      <c r="J35" s="4">
        <f t="shared" si="0"/>
        <v>0</v>
      </c>
      <c r="K35" s="5">
        <f>SUM(E35:J35)</f>
        <v>3</v>
      </c>
    </row>
    <row r="36" spans="1:11" ht="15" thickBot="1" x14ac:dyDescent="0.2">
      <c r="A36" s="200"/>
      <c r="B36" s="201"/>
      <c r="C36" s="204"/>
      <c r="D36" s="205"/>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0">
    <mergeCell ref="A22:B33"/>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D13:E13"/>
    <mergeCell ref="F13:G13"/>
    <mergeCell ref="H13:I13"/>
    <mergeCell ref="J13:K13"/>
    <mergeCell ref="A8:C8"/>
    <mergeCell ref="D8:K8"/>
    <mergeCell ref="A9:C10"/>
    <mergeCell ref="D9:K9"/>
    <mergeCell ref="D10:K10"/>
    <mergeCell ref="F11:G11"/>
    <mergeCell ref="H11:I11"/>
    <mergeCell ref="J11:K11"/>
    <mergeCell ref="D12:E12"/>
    <mergeCell ref="F12:G12"/>
    <mergeCell ref="H12:I12"/>
    <mergeCell ref="J12:K12"/>
    <mergeCell ref="A14:C14"/>
    <mergeCell ref="D14:G14"/>
    <mergeCell ref="H14:K14"/>
    <mergeCell ref="A15:C15"/>
    <mergeCell ref="D15:G15"/>
    <mergeCell ref="H15:K15"/>
    <mergeCell ref="H16:I16"/>
    <mergeCell ref="J16:K16"/>
    <mergeCell ref="D17:E17"/>
    <mergeCell ref="F17:G17"/>
    <mergeCell ref="H17:I17"/>
    <mergeCell ref="J17:K17"/>
    <mergeCell ref="O1:Q1"/>
    <mergeCell ref="A34:B36"/>
    <mergeCell ref="C34:D36"/>
    <mergeCell ref="C22:D24"/>
    <mergeCell ref="C25:D27"/>
    <mergeCell ref="C28:D30"/>
    <mergeCell ref="C31:D33"/>
    <mergeCell ref="A18:C18"/>
    <mergeCell ref="D18:G18"/>
    <mergeCell ref="H18:K18"/>
    <mergeCell ref="A19:B21"/>
    <mergeCell ref="C19:D21"/>
    <mergeCell ref="E19:K19"/>
    <mergeCell ref="A16:C17"/>
    <mergeCell ref="D16:E16"/>
    <mergeCell ref="F16:G16"/>
  </mergeCells>
  <phoneticPr fontId="5"/>
  <dataValidations count="3">
    <dataValidation allowBlank="1" showInputMessage="1" sqref="D2:K2" xr:uid="{00000000-0002-0000-0800-000000000000}"/>
    <dataValidation type="list" allowBlank="1" showInputMessage="1" sqref="A22" xr:uid="{00000000-0002-0000-0800-000001000000}">
      <formula1>"交通空白地有償運送,福祉有償運送"</formula1>
    </dataValidation>
    <dataValidation type="list" allowBlank="1" showInputMessage="1" sqref="D10" xr:uid="{00000000-0002-0000-0800-000002000000}">
      <formula1>"○"</formula1>
    </dataValidation>
  </dataValidations>
  <hyperlinks>
    <hyperlink ref="O1:Q1" location="福祉!A1" display="目次" xr:uid="{00000000-0004-0000-0800-000000000000}"/>
  </hyperlinks>
  <pageMargins left="0.25" right="0.25" top="0.75" bottom="0.75" header="0.3" footer="0.3"/>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福祉</vt:lpstr>
      <vt:lpstr>様式</vt:lpstr>
      <vt:lpstr>旅客の範囲</vt:lpstr>
      <vt:lpstr>北帯福第１号</vt:lpstr>
      <vt:lpstr>北帯福第３号</vt:lpstr>
      <vt:lpstr>北帯福第４号</vt:lpstr>
      <vt:lpstr>北帯福第９号</vt:lpstr>
      <vt:lpstr>北帯福第１０号</vt:lpstr>
      <vt:lpstr>北帯福第１２号</vt:lpstr>
      <vt:lpstr>北帯福第１４号</vt:lpstr>
      <vt:lpstr>北帯福第１５号</vt:lpstr>
      <vt:lpstr>北帯福第１６号</vt:lpstr>
      <vt:lpstr>北帯福第１７号</vt:lpstr>
      <vt:lpstr>北帯福第１８号</vt:lpstr>
      <vt:lpstr>北帯福第２０号</vt:lpstr>
      <vt:lpstr>北帯福第２１号</vt:lpstr>
      <vt:lpstr>北帯福第２４号</vt:lpstr>
      <vt:lpstr>北帯福第２５号</vt:lpstr>
      <vt:lpstr>北帯福第２８号</vt:lpstr>
      <vt:lpstr>北帯福第３０号</vt:lpstr>
      <vt:lpstr>北帯福第３２号</vt:lpstr>
      <vt:lpstr>北帯福第３５号</vt:lpstr>
      <vt:lpstr>北帯福第３６号</vt:lpstr>
      <vt:lpstr>北帯福第３７号</vt:lpstr>
      <vt:lpstr>北帯福第３８号</vt:lpstr>
      <vt:lpstr>北帯福第３９号</vt:lpstr>
      <vt:lpstr>北帯福第４１号</vt:lpstr>
      <vt:lpstr>北帯福第４２号</vt:lpstr>
      <vt:lpstr>北帯福第４３号</vt:lpstr>
      <vt:lpstr>北帯福第４５号 </vt:lpstr>
      <vt:lpstr>福祉!Print_Area</vt:lpstr>
      <vt:lpstr>北帯福第１０号!Print_Area</vt:lpstr>
      <vt:lpstr>北帯福第１２号!Print_Area</vt:lpstr>
      <vt:lpstr>北帯福第１４号!Print_Area</vt:lpstr>
      <vt:lpstr>北帯福第１５号!Print_Area</vt:lpstr>
      <vt:lpstr>北帯福第１６号!Print_Area</vt:lpstr>
      <vt:lpstr>北帯福第１７号!Print_Area</vt:lpstr>
      <vt:lpstr>北帯福第１８号!Print_Area</vt:lpstr>
      <vt:lpstr>北帯福第１号!Print_Area</vt:lpstr>
      <vt:lpstr>北帯福第２０号!Print_Area</vt:lpstr>
      <vt:lpstr>北帯福第２１号!Print_Area</vt:lpstr>
      <vt:lpstr>北帯福第２４号!Print_Area</vt:lpstr>
      <vt:lpstr>北帯福第２５号!Print_Area</vt:lpstr>
      <vt:lpstr>北帯福第２８号!Print_Area</vt:lpstr>
      <vt:lpstr>北帯福第３０号!Print_Area</vt:lpstr>
      <vt:lpstr>北帯福第３２号!Print_Area</vt:lpstr>
      <vt:lpstr>北帯福第３５号!Print_Area</vt:lpstr>
      <vt:lpstr>北帯福第３６号!Print_Area</vt:lpstr>
      <vt:lpstr>北帯福第３７号!Print_Area</vt:lpstr>
      <vt:lpstr>北帯福第３８号!Print_Area</vt:lpstr>
      <vt:lpstr>北帯福第３９号!Print_Area</vt:lpstr>
      <vt:lpstr>北帯福第３号!Print_Area</vt:lpstr>
      <vt:lpstr>北帯福第４１号!Print_Area</vt:lpstr>
      <vt:lpstr>北帯福第４２号!Print_Area</vt:lpstr>
      <vt:lpstr>北帯福第４３号!Print_Area</vt:lpstr>
      <vt:lpstr>'北帯福第４５号 '!Print_Area</vt:lpstr>
      <vt:lpstr>北帯福第４号!Print_Area</vt:lpstr>
      <vt:lpstr>北帯福第９号!Print_Area</vt:lpstr>
      <vt:lpstr>様式!Print_Area</vt:lpstr>
      <vt:lpstr>旅客の範囲!Print_Area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saeki-k52e2</dc:creator>
  <cp:lastModifiedBy>成田 康徳</cp:lastModifiedBy>
  <cp:lastPrinted>2024-02-20T06:06:51Z</cp:lastPrinted>
  <dcterms:created xsi:type="dcterms:W3CDTF">2007-02-20T07:44:10Z</dcterms:created>
  <dcterms:modified xsi:type="dcterms:W3CDTF">2024-04-03T00:28:46Z</dcterms:modified>
</cp:coreProperties>
</file>