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s01\共有\北海道運輸局\07　自動車交通部\31　作業用フォルダ（作業終了後、Ｗフォルダへ移動）\04　報告関係等\01　定例報告\02　旅客第二課\05　自家用有償旅客運送\04_登録簿HP公表\各支局による登録簿収納フォルダ\R7.3末\03_旭川\"/>
    </mc:Choice>
  </mc:AlternateContent>
  <xr:revisionPtr revIDLastSave="0" documentId="13_ncr:1_{4D8CFEB7-7291-4815-9E2A-D843A6BD8E60}" xr6:coauthVersionLast="47" xr6:coauthVersionMax="47" xr10:uidLastSave="{00000000-0000-0000-0000-000000000000}"/>
  <bookViews>
    <workbookView xWindow="-28920" yWindow="-1185" windowWidth="29040" windowHeight="15720" tabRatio="879" xr2:uid="{00000000-000D-0000-FFFF-FFFF00000000}"/>
  </bookViews>
  <sheets>
    <sheet name="交通空白" sheetId="75" r:id="rId1"/>
    <sheet name="様式" sheetId="81" r:id="rId2"/>
    <sheet name="別紙" sheetId="74" r:id="rId3"/>
    <sheet name="市交1" sheetId="76" r:id="rId4"/>
    <sheet name="市交1別紙" sheetId="77" r:id="rId5"/>
    <sheet name="市交3" sheetId="82" r:id="rId6"/>
    <sheet name="市交4" sheetId="84" r:id="rId7"/>
    <sheet name="市交4別紙" sheetId="100" r:id="rId8"/>
    <sheet name="市交4別紙 (区域) " sheetId="141" r:id="rId9"/>
    <sheet name="市交5" sheetId="85" r:id="rId10"/>
    <sheet name="市交5別紙" sheetId="101" r:id="rId11"/>
    <sheet name="市交6" sheetId="86" r:id="rId12"/>
    <sheet name="市交6別紙" sheetId="102" r:id="rId13"/>
    <sheet name="市交7" sheetId="87" r:id="rId14"/>
    <sheet name="市交7別紙" sheetId="103" r:id="rId15"/>
    <sheet name="市交7別紙 (区域)" sheetId="134" r:id="rId16"/>
    <sheet name="市交8" sheetId="88" r:id="rId17"/>
    <sheet name="市交8別紙" sheetId="104" r:id="rId18"/>
    <sheet name="市交9" sheetId="89" r:id="rId19"/>
    <sheet name="市交9別紙" sheetId="105" r:id="rId20"/>
    <sheet name="市交10" sheetId="90" r:id="rId21"/>
    <sheet name="市交10別紙" sheetId="106" r:id="rId22"/>
    <sheet name="市交11" sheetId="122" r:id="rId23"/>
    <sheet name="市交11別紙" sheetId="123" r:id="rId24"/>
    <sheet name="市交14" sheetId="91" r:id="rId25"/>
    <sheet name="市交14別紙 " sheetId="124" r:id="rId26"/>
    <sheet name="市交15" sheetId="92" r:id="rId27"/>
    <sheet name="市交15別紙" sheetId="108" r:id="rId28"/>
    <sheet name="市交17" sheetId="93" r:id="rId29"/>
    <sheet name="市交17別紙" sheetId="109" r:id="rId30"/>
    <sheet name="市交21" sheetId="94" r:id="rId31"/>
    <sheet name="市交21別紙" sheetId="110" r:id="rId32"/>
    <sheet name="市交22" sheetId="95" r:id="rId33"/>
    <sheet name="市交22別紙" sheetId="126" r:id="rId34"/>
    <sheet name="市交23" sheetId="117" r:id="rId35"/>
    <sheet name="市交23別紙" sheetId="127" r:id="rId36"/>
    <sheet name="市交24" sheetId="118" r:id="rId37"/>
    <sheet name="市交24別紙 " sheetId="128" r:id="rId38"/>
    <sheet name="市交25" sheetId="119" r:id="rId39"/>
    <sheet name="市交25別紙" sheetId="129" r:id="rId40"/>
    <sheet name="市交26" sheetId="120" r:id="rId41"/>
    <sheet name="市交26別紙 " sheetId="130" r:id="rId42"/>
    <sheet name="市交27" sheetId="121" r:id="rId43"/>
    <sheet name="交2" sheetId="133" r:id="rId44"/>
    <sheet name="交3" sheetId="137" r:id="rId45"/>
    <sheet name="交3別紙" sheetId="138" r:id="rId46"/>
    <sheet name="交４" sheetId="139" r:id="rId47"/>
    <sheet name="交５" sheetId="140" r:id="rId48"/>
    <sheet name="交6" sheetId="142" r:id="rId49"/>
    <sheet name="過1" sheetId="96" r:id="rId50"/>
    <sheet name="Sheet1" sheetId="135" r:id="rId51"/>
    <sheet name="過2" sheetId="97" r:id="rId52"/>
    <sheet name="Sheet2" sheetId="136" r:id="rId53"/>
  </sheets>
  <definedNames>
    <definedName name="_xlnm.Print_Area" localSheetId="49">過1!$A$1:$K$36</definedName>
    <definedName name="_xlnm.Print_Area" localSheetId="51">過2!$A$1:$K$36</definedName>
    <definedName name="_xlnm.Print_Area" localSheetId="43">交2!$A$1:$K$36</definedName>
    <definedName name="_xlnm.Print_Area" localSheetId="44">交3!$A$1:$K$36</definedName>
    <definedName name="_xlnm.Print_Area" localSheetId="45">交3別紙!$A$1:$F$19</definedName>
    <definedName name="_xlnm.Print_Area" localSheetId="46">交４!$A$1:$K$36</definedName>
    <definedName name="_xlnm.Print_Area" localSheetId="47">交５!$A$1:$K$36</definedName>
    <definedName name="_xlnm.Print_Area" localSheetId="48">交6!$A$1:$K$36</definedName>
    <definedName name="_xlnm.Print_Area" localSheetId="0">交通空白!$A$2:$BU$31</definedName>
    <definedName name="_xlnm.Print_Area" localSheetId="3">市交1!$A$1:$K$36</definedName>
    <definedName name="_xlnm.Print_Area" localSheetId="20">市交10!$A$1:$K$36</definedName>
    <definedName name="_xlnm.Print_Area" localSheetId="21">市交10別紙!$A$1:$F$25</definedName>
    <definedName name="_xlnm.Print_Area" localSheetId="22">市交11!$A$1:$K$36</definedName>
    <definedName name="_xlnm.Print_Area" localSheetId="23">市交11別紙!$A$1:$F$25</definedName>
    <definedName name="_xlnm.Print_Area" localSheetId="24">市交14!$A$1:$K$36</definedName>
    <definedName name="_xlnm.Print_Area" localSheetId="25">'市交14別紙 '!$A$1:$F$25</definedName>
    <definedName name="_xlnm.Print_Area" localSheetId="26">市交15!$A$1:$K$36</definedName>
    <definedName name="_xlnm.Print_Area" localSheetId="27">市交15別紙!$A$1:$F$25</definedName>
    <definedName name="_xlnm.Print_Area" localSheetId="28">市交17!$A$1:$K$36</definedName>
    <definedName name="_xlnm.Print_Area" localSheetId="29">市交17別紙!$A$1:$F$13</definedName>
    <definedName name="_xlnm.Print_Area" localSheetId="4">市交1別紙!$A$1:$F$43</definedName>
    <definedName name="_xlnm.Print_Area" localSheetId="30">市交21!$A$1:$K$36</definedName>
    <definedName name="_xlnm.Print_Area" localSheetId="31">市交21別紙!$A$1:$F$31</definedName>
    <definedName name="_xlnm.Print_Area" localSheetId="32">市交22!$A$1:$K$36</definedName>
    <definedName name="_xlnm.Print_Area" localSheetId="33">市交22別紙!$A$1:$F$19</definedName>
    <definedName name="_xlnm.Print_Area" localSheetId="34">市交23!$A$1:$K$36</definedName>
    <definedName name="_xlnm.Print_Area" localSheetId="35">市交23別紙!$A$1:$F$19</definedName>
    <definedName name="_xlnm.Print_Area" localSheetId="36">市交24!$A$1:$K$36</definedName>
    <definedName name="_xlnm.Print_Area" localSheetId="37">'市交24別紙 '!$A$1:$F$33</definedName>
    <definedName name="_xlnm.Print_Area" localSheetId="38">市交25!$A$1:$K$36</definedName>
    <definedName name="_xlnm.Print_Area" localSheetId="39">市交25別紙!$A$1:$F$19</definedName>
    <definedName name="_xlnm.Print_Area" localSheetId="40">市交26!$A$1:$K$36</definedName>
    <definedName name="_xlnm.Print_Area" localSheetId="41">'市交26別紙 '!$A$1:$F$19</definedName>
    <definedName name="_xlnm.Print_Area" localSheetId="42">市交27!$A$1:$K$36</definedName>
    <definedName name="_xlnm.Print_Area" localSheetId="5">市交3!$A$1:$K$36</definedName>
    <definedName name="_xlnm.Print_Area" localSheetId="6">市交4!$A$1:$K$36</definedName>
    <definedName name="_xlnm.Print_Area" localSheetId="7">市交4別紙!$A$1:$F$43</definedName>
    <definedName name="_xlnm.Print_Area" localSheetId="8">'市交4別紙 (区域) '!$A$1:$F$43</definedName>
    <definedName name="_xlnm.Print_Area" localSheetId="9">市交5!$A$1:$K$36</definedName>
    <definedName name="_xlnm.Print_Area" localSheetId="10">市交5別紙!$A$1:$F$43</definedName>
    <definedName name="_xlnm.Print_Area" localSheetId="11">市交6!$A$1:$K$36</definedName>
    <definedName name="_xlnm.Print_Area" localSheetId="12">市交6別紙!$A$1:$F$56</definedName>
    <definedName name="_xlnm.Print_Area" localSheetId="13">市交7!$A$1:$K$36</definedName>
    <definedName name="_xlnm.Print_Area" localSheetId="14">市交7別紙!$A$1:$F$85</definedName>
    <definedName name="_xlnm.Print_Area" localSheetId="15">'市交7別紙 (区域)'!$A$1:$F$43</definedName>
    <definedName name="_xlnm.Print_Area" localSheetId="16">市交8!$A$1:$K$36</definedName>
    <definedName name="_xlnm.Print_Area" localSheetId="17">市交8別紙!$A$1:$F$13</definedName>
    <definedName name="_xlnm.Print_Area" localSheetId="18">市交9!$A$1:$K$36</definedName>
    <definedName name="_xlnm.Print_Area" localSheetId="19">市交9別紙!$A$1:$F$55</definedName>
    <definedName name="_xlnm.Print_Area" localSheetId="2">別紙!$A$1:$F$43</definedName>
    <definedName name="_xlnm.Print_Area" localSheetId="1">様式!$A$1:$K$36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42" l="1"/>
  <c r="K32" i="142"/>
  <c r="K30" i="142"/>
  <c r="K29" i="142"/>
  <c r="K27" i="142"/>
  <c r="K26" i="142"/>
  <c r="I24" i="142"/>
  <c r="I36" i="142" s="1"/>
  <c r="H24" i="142"/>
  <c r="H36" i="142" s="1"/>
  <c r="G24" i="142"/>
  <c r="G36" i="142" s="1"/>
  <c r="F24" i="142"/>
  <c r="F36" i="142" s="1"/>
  <c r="E24" i="142"/>
  <c r="J23" i="142"/>
  <c r="J35" i="142" s="1"/>
  <c r="I23" i="142"/>
  <c r="I35" i="142" s="1"/>
  <c r="H23" i="142"/>
  <c r="H35" i="142" s="1"/>
  <c r="G23" i="142"/>
  <c r="G35" i="142" s="1"/>
  <c r="F23" i="142"/>
  <c r="F35" i="142" s="1"/>
  <c r="E23" i="142"/>
  <c r="E35" i="142" s="1"/>
  <c r="D15" i="142"/>
  <c r="D14" i="142"/>
  <c r="F12" i="142"/>
  <c r="D12" i="142"/>
  <c r="C22" i="142" s="1"/>
  <c r="D8" i="142"/>
  <c r="D7" i="142"/>
  <c r="D6" i="142"/>
  <c r="D5" i="142"/>
  <c r="D3" i="142"/>
  <c r="BU27" i="75"/>
  <c r="BT27" i="75"/>
  <c r="BH27" i="75"/>
  <c r="BG27" i="75"/>
  <c r="AU27" i="75"/>
  <c r="AT27" i="75"/>
  <c r="AH27" i="75"/>
  <c r="AG27" i="75"/>
  <c r="A27" i="75"/>
  <c r="C25" i="84"/>
  <c r="K27" i="95"/>
  <c r="A7" i="75"/>
  <c r="A8" i="75"/>
  <c r="A9" i="75"/>
  <c r="A10" i="75"/>
  <c r="A11" i="75"/>
  <c r="A12" i="75"/>
  <c r="A13" i="75"/>
  <c r="A14" i="75"/>
  <c r="A15" i="75"/>
  <c r="A16" i="75"/>
  <c r="A17" i="75"/>
  <c r="A18" i="75"/>
  <c r="A19" i="75"/>
  <c r="A20" i="75"/>
  <c r="A21" i="75"/>
  <c r="A22" i="75"/>
  <c r="A23" i="75"/>
  <c r="A24" i="75"/>
  <c r="A25" i="75"/>
  <c r="A26" i="75"/>
  <c r="A28" i="75"/>
  <c r="A29" i="75"/>
  <c r="A30" i="75"/>
  <c r="A6" i="75"/>
  <c r="A5" i="75"/>
  <c r="A4" i="75"/>
  <c r="D3" i="139"/>
  <c r="D3" i="140"/>
  <c r="K33" i="140"/>
  <c r="K32" i="140"/>
  <c r="K30" i="140"/>
  <c r="K29" i="140"/>
  <c r="K27" i="140"/>
  <c r="K26" i="140"/>
  <c r="I24" i="140"/>
  <c r="I36" i="140" s="1"/>
  <c r="H24" i="140"/>
  <c r="H36" i="140" s="1"/>
  <c r="G24" i="140"/>
  <c r="G36" i="140" s="1"/>
  <c r="F24" i="140"/>
  <c r="F36" i="140" s="1"/>
  <c r="E24" i="140"/>
  <c r="J23" i="140"/>
  <c r="J35" i="140" s="1"/>
  <c r="I23" i="140"/>
  <c r="I35" i="140" s="1"/>
  <c r="H23" i="140"/>
  <c r="H35" i="140" s="1"/>
  <c r="G23" i="140"/>
  <c r="G35" i="140" s="1"/>
  <c r="F23" i="140"/>
  <c r="F35" i="140" s="1"/>
  <c r="E23" i="140"/>
  <c r="E35" i="140" s="1"/>
  <c r="D15" i="140"/>
  <c r="D14" i="140"/>
  <c r="F12" i="140"/>
  <c r="D12" i="140"/>
  <c r="C22" i="140" s="1"/>
  <c r="D8" i="140"/>
  <c r="D7" i="140"/>
  <c r="D6" i="140"/>
  <c r="D5" i="140"/>
  <c r="BU26" i="75"/>
  <c r="BT26" i="75"/>
  <c r="BH26" i="75"/>
  <c r="BG26" i="75"/>
  <c r="AU26" i="75"/>
  <c r="AT26" i="75"/>
  <c r="AH26" i="75"/>
  <c r="AG26" i="75"/>
  <c r="BU28" i="75"/>
  <c r="BT28" i="75"/>
  <c r="BH28" i="75"/>
  <c r="BG28" i="75"/>
  <c r="AU28" i="75"/>
  <c r="AT28" i="75"/>
  <c r="AH28" i="75"/>
  <c r="AG28" i="75"/>
  <c r="K24" i="142" l="1"/>
  <c r="E36" i="142"/>
  <c r="K36" i="142" s="1"/>
  <c r="K35" i="142"/>
  <c r="K23" i="142"/>
  <c r="K24" i="140"/>
  <c r="E36" i="140"/>
  <c r="K36" i="140" s="1"/>
  <c r="K35" i="140"/>
  <c r="K23" i="140"/>
  <c r="K33" i="139"/>
  <c r="K32" i="139"/>
  <c r="K30" i="139"/>
  <c r="K29" i="139"/>
  <c r="K27" i="139"/>
  <c r="K26" i="139"/>
  <c r="I24" i="139"/>
  <c r="I36" i="139" s="1"/>
  <c r="H24" i="139"/>
  <c r="H36" i="139" s="1"/>
  <c r="G24" i="139"/>
  <c r="G36" i="139" s="1"/>
  <c r="F24" i="139"/>
  <c r="F36" i="139" s="1"/>
  <c r="E24" i="139"/>
  <c r="E36" i="139" s="1"/>
  <c r="J23" i="139"/>
  <c r="J35" i="139" s="1"/>
  <c r="I23" i="139"/>
  <c r="I35" i="139" s="1"/>
  <c r="H23" i="139"/>
  <c r="H35" i="139" s="1"/>
  <c r="G23" i="139"/>
  <c r="G35" i="139" s="1"/>
  <c r="F23" i="139"/>
  <c r="F35" i="139" s="1"/>
  <c r="E23" i="139"/>
  <c r="E35" i="139" s="1"/>
  <c r="D15" i="139"/>
  <c r="D14" i="139"/>
  <c r="F12" i="139"/>
  <c r="D12" i="139"/>
  <c r="C22" i="139" s="1"/>
  <c r="D8" i="139"/>
  <c r="D7" i="139"/>
  <c r="D6" i="139"/>
  <c r="D5" i="139"/>
  <c r="BU30" i="75"/>
  <c r="BT30" i="75"/>
  <c r="BH30" i="75"/>
  <c r="BG30" i="75"/>
  <c r="AU30" i="75"/>
  <c r="AT30" i="75"/>
  <c r="AH30" i="75"/>
  <c r="AG30" i="75"/>
  <c r="AT8" i="75"/>
  <c r="F12" i="86"/>
  <c r="D12" i="86"/>
  <c r="J12" i="86"/>
  <c r="J24" i="86"/>
  <c r="D4" i="87"/>
  <c r="V32" i="75"/>
  <c r="W32" i="75"/>
  <c r="X32" i="75"/>
  <c r="Y32" i="75"/>
  <c r="Z32" i="75"/>
  <c r="AA32" i="75"/>
  <c r="AB32" i="75"/>
  <c r="AC32" i="75"/>
  <c r="AD32" i="75"/>
  <c r="AE32" i="75"/>
  <c r="AF32" i="75"/>
  <c r="K36" i="139" l="1"/>
  <c r="K35" i="139"/>
  <c r="K24" i="139"/>
  <c r="K23" i="139"/>
  <c r="C81" i="138"/>
  <c r="C75" i="138"/>
  <c r="C69" i="138"/>
  <c r="C63" i="138"/>
  <c r="C57" i="138"/>
  <c r="C51" i="138"/>
  <c r="C45" i="138"/>
  <c r="C39" i="138"/>
  <c r="C33" i="138"/>
  <c r="C27" i="138"/>
  <c r="C21" i="138"/>
  <c r="AH25" i="75"/>
  <c r="AT25" i="75"/>
  <c r="AU25" i="75"/>
  <c r="BG25" i="75"/>
  <c r="BH25" i="75"/>
  <c r="BT25" i="75"/>
  <c r="BU25" i="75"/>
  <c r="AG25" i="75" l="1"/>
  <c r="K33" i="137"/>
  <c r="K32" i="137"/>
  <c r="K30" i="137"/>
  <c r="K29" i="137"/>
  <c r="K27" i="137"/>
  <c r="K26" i="137"/>
  <c r="I24" i="137"/>
  <c r="I36" i="137" s="1"/>
  <c r="H24" i="137"/>
  <c r="H36" i="137" s="1"/>
  <c r="G24" i="137"/>
  <c r="G36" i="137" s="1"/>
  <c r="F24" i="137"/>
  <c r="F36" i="137" s="1"/>
  <c r="E24" i="137"/>
  <c r="J23" i="137"/>
  <c r="J35" i="137" s="1"/>
  <c r="I23" i="137"/>
  <c r="I35" i="137" s="1"/>
  <c r="H23" i="137"/>
  <c r="H35" i="137" s="1"/>
  <c r="G23" i="137"/>
  <c r="G35" i="137" s="1"/>
  <c r="F23" i="137"/>
  <c r="F35" i="137" s="1"/>
  <c r="E23" i="137"/>
  <c r="E35" i="137" s="1"/>
  <c r="D15" i="137"/>
  <c r="D14" i="137"/>
  <c r="F12" i="137"/>
  <c r="D12" i="137"/>
  <c r="C22" i="137" s="1"/>
  <c r="D8" i="137"/>
  <c r="D7" i="137"/>
  <c r="D6" i="137"/>
  <c r="D5" i="137"/>
  <c r="D3" i="137"/>
  <c r="D4" i="121"/>
  <c r="D15" i="97"/>
  <c r="K35" i="137" l="1"/>
  <c r="K24" i="137"/>
  <c r="E36" i="137"/>
  <c r="K36" i="137" s="1"/>
  <c r="K23" i="137"/>
  <c r="D15" i="120"/>
  <c r="AG20" i="75" l="1"/>
  <c r="D14" i="87" l="1"/>
  <c r="D12" i="87"/>
  <c r="C22" i="87" s="1"/>
  <c r="BU24" i="75" l="1"/>
  <c r="BT24" i="75"/>
  <c r="BH24" i="75"/>
  <c r="BG24" i="75"/>
  <c r="AU24" i="75"/>
  <c r="AT24" i="75"/>
  <c r="AH24" i="75"/>
  <c r="AG24" i="75"/>
  <c r="K33" i="133"/>
  <c r="K32" i="133"/>
  <c r="K30" i="133"/>
  <c r="K29" i="133"/>
  <c r="K27" i="133"/>
  <c r="K26" i="133"/>
  <c r="I24" i="133"/>
  <c r="I36" i="133" s="1"/>
  <c r="H24" i="133"/>
  <c r="H36" i="133" s="1"/>
  <c r="G24" i="133"/>
  <c r="G36" i="133" s="1"/>
  <c r="F24" i="133"/>
  <c r="F36" i="133" s="1"/>
  <c r="E24" i="133"/>
  <c r="E36" i="133" s="1"/>
  <c r="J23" i="133"/>
  <c r="J35" i="133" s="1"/>
  <c r="I23" i="133"/>
  <c r="I35" i="133" s="1"/>
  <c r="H23" i="133"/>
  <c r="H35" i="133" s="1"/>
  <c r="G23" i="133"/>
  <c r="F23" i="133"/>
  <c r="F35" i="133" s="1"/>
  <c r="E23" i="133"/>
  <c r="E35" i="133" s="1"/>
  <c r="D15" i="133"/>
  <c r="D14" i="133"/>
  <c r="F12" i="133"/>
  <c r="D12" i="133"/>
  <c r="C22" i="133" s="1"/>
  <c r="D8" i="133"/>
  <c r="D7" i="133"/>
  <c r="D6" i="133"/>
  <c r="D5" i="133"/>
  <c r="D3" i="133"/>
  <c r="K23" i="133" l="1"/>
  <c r="K36" i="133"/>
  <c r="K24" i="133"/>
  <c r="G35" i="133"/>
  <c r="K35" i="133" s="1"/>
  <c r="I36" i="81" l="1"/>
  <c r="H36" i="81"/>
  <c r="G36" i="81"/>
  <c r="F36" i="81"/>
  <c r="E36" i="81"/>
  <c r="J35" i="81"/>
  <c r="I35" i="81"/>
  <c r="H35" i="81"/>
  <c r="G35" i="81"/>
  <c r="F35" i="81"/>
  <c r="E35" i="81"/>
  <c r="K33" i="81"/>
  <c r="K32" i="81"/>
  <c r="K30" i="81"/>
  <c r="K29" i="81"/>
  <c r="K27" i="81"/>
  <c r="K26" i="81"/>
  <c r="K24" i="81"/>
  <c r="K23" i="81"/>
  <c r="K36" i="81" l="1"/>
  <c r="K35" i="81"/>
  <c r="C15" i="100"/>
  <c r="F23" i="121" l="1"/>
  <c r="I23" i="121"/>
  <c r="D14" i="97" l="1"/>
  <c r="F12" i="97"/>
  <c r="D12" i="97"/>
  <c r="D15" i="96"/>
  <c r="D14" i="96"/>
  <c r="F12" i="96"/>
  <c r="D12" i="96"/>
  <c r="D15" i="121"/>
  <c r="D14" i="121"/>
  <c r="F12" i="121"/>
  <c r="D12" i="121"/>
  <c r="D14" i="120"/>
  <c r="F12" i="120"/>
  <c r="D12" i="120"/>
  <c r="D15" i="119"/>
  <c r="D14" i="119"/>
  <c r="F12" i="119"/>
  <c r="D12" i="119"/>
  <c r="D15" i="118"/>
  <c r="D14" i="118"/>
  <c r="F12" i="118"/>
  <c r="D12" i="118"/>
  <c r="D15" i="117"/>
  <c r="D14" i="117"/>
  <c r="F12" i="117"/>
  <c r="D12" i="117"/>
  <c r="D15" i="95"/>
  <c r="D14" i="95"/>
  <c r="F12" i="95"/>
  <c r="D12" i="95"/>
  <c r="C22" i="95" s="1"/>
  <c r="D15" i="94"/>
  <c r="D14" i="94"/>
  <c r="F12" i="94"/>
  <c r="D12" i="94"/>
  <c r="D15" i="93"/>
  <c r="D14" i="93"/>
  <c r="F12" i="93"/>
  <c r="D12" i="93"/>
  <c r="D15" i="92"/>
  <c r="D14" i="92"/>
  <c r="F12" i="92"/>
  <c r="D12" i="92"/>
  <c r="D15" i="91"/>
  <c r="D14" i="91"/>
  <c r="F12" i="91"/>
  <c r="D12" i="91"/>
  <c r="D15" i="122"/>
  <c r="D14" i="122"/>
  <c r="F12" i="122"/>
  <c r="D12" i="122"/>
  <c r="D15" i="90"/>
  <c r="D14" i="90"/>
  <c r="F12" i="90"/>
  <c r="D12" i="90"/>
  <c r="D15" i="89"/>
  <c r="D14" i="89"/>
  <c r="F12" i="89"/>
  <c r="D12" i="89"/>
  <c r="D15" i="88"/>
  <c r="D14" i="88"/>
  <c r="F12" i="88"/>
  <c r="D12" i="88"/>
  <c r="D15" i="87"/>
  <c r="F12" i="87"/>
  <c r="D15" i="86"/>
  <c r="D14" i="86"/>
  <c r="D15" i="85"/>
  <c r="D14" i="85"/>
  <c r="J13" i="85"/>
  <c r="H13" i="85"/>
  <c r="F13" i="85"/>
  <c r="D13" i="85"/>
  <c r="J12" i="85"/>
  <c r="H12" i="85"/>
  <c r="F12" i="85"/>
  <c r="D12" i="85"/>
  <c r="D15" i="84"/>
  <c r="D14" i="84"/>
  <c r="F12" i="84"/>
  <c r="D12" i="84"/>
  <c r="D15" i="82"/>
  <c r="D14" i="82"/>
  <c r="J13" i="82"/>
  <c r="H13" i="82"/>
  <c r="F13" i="82"/>
  <c r="D13" i="82"/>
  <c r="J12" i="82"/>
  <c r="H12" i="82"/>
  <c r="F12" i="82"/>
  <c r="D12" i="82"/>
  <c r="D15" i="76"/>
  <c r="D14" i="76"/>
  <c r="J13" i="76"/>
  <c r="H13" i="76"/>
  <c r="F13" i="76"/>
  <c r="D13" i="76"/>
  <c r="J12" i="76"/>
  <c r="H12" i="76"/>
  <c r="F12" i="76"/>
  <c r="D12" i="76"/>
  <c r="C22" i="76" s="1"/>
  <c r="K33" i="95"/>
  <c r="K32" i="95"/>
  <c r="K30" i="95"/>
  <c r="K29" i="95"/>
  <c r="K26" i="95"/>
  <c r="I24" i="95"/>
  <c r="I36" i="95" s="1"/>
  <c r="H24" i="95"/>
  <c r="H36" i="95" s="1"/>
  <c r="G24" i="95"/>
  <c r="G36" i="95" s="1"/>
  <c r="F24" i="95"/>
  <c r="F36" i="95" s="1"/>
  <c r="E24" i="95"/>
  <c r="E36" i="95" s="1"/>
  <c r="J23" i="95"/>
  <c r="J35" i="95" s="1"/>
  <c r="I23" i="95"/>
  <c r="I35" i="95" s="1"/>
  <c r="H23" i="95"/>
  <c r="H35" i="95" s="1"/>
  <c r="G23" i="95"/>
  <c r="G35" i="95" s="1"/>
  <c r="F23" i="95"/>
  <c r="F35" i="95" s="1"/>
  <c r="E23" i="95"/>
  <c r="E35" i="95" s="1"/>
  <c r="D8" i="95"/>
  <c r="D7" i="95"/>
  <c r="D6" i="95"/>
  <c r="D5" i="95"/>
  <c r="D4" i="95"/>
  <c r="D3" i="95"/>
  <c r="D3" i="76"/>
  <c r="D4" i="76"/>
  <c r="D5" i="76"/>
  <c r="D6" i="76"/>
  <c r="D7" i="76"/>
  <c r="D8" i="76"/>
  <c r="E23" i="76"/>
  <c r="E35" i="76" s="1"/>
  <c r="F23" i="76"/>
  <c r="G23" i="76"/>
  <c r="G35" i="76" s="1"/>
  <c r="H23" i="76"/>
  <c r="H35" i="76" s="1"/>
  <c r="I23" i="76"/>
  <c r="I35" i="76" s="1"/>
  <c r="J23" i="76"/>
  <c r="J35" i="76" s="1"/>
  <c r="E24" i="76"/>
  <c r="F24" i="76"/>
  <c r="F36" i="76" s="1"/>
  <c r="G24" i="76"/>
  <c r="G36" i="76" s="1"/>
  <c r="H24" i="76"/>
  <c r="H36" i="76" s="1"/>
  <c r="I24" i="76"/>
  <c r="I36" i="76" s="1"/>
  <c r="K26" i="76"/>
  <c r="K27" i="76"/>
  <c r="K29" i="76"/>
  <c r="K30" i="76"/>
  <c r="K32" i="76"/>
  <c r="K24" i="76" l="1"/>
  <c r="K23" i="76"/>
  <c r="K35" i="95"/>
  <c r="K36" i="95"/>
  <c r="K23" i="95"/>
  <c r="K24" i="95"/>
  <c r="E36" i="76"/>
  <c r="K36" i="76" s="1"/>
  <c r="K33" i="76"/>
  <c r="F35" i="76"/>
  <c r="K35" i="76" s="1"/>
  <c r="K33" i="97"/>
  <c r="K32" i="97"/>
  <c r="K30" i="97"/>
  <c r="K29" i="97"/>
  <c r="K27" i="97"/>
  <c r="K26" i="97"/>
  <c r="I24" i="97"/>
  <c r="I36" i="97" s="1"/>
  <c r="H24" i="97"/>
  <c r="H36" i="97" s="1"/>
  <c r="G24" i="97"/>
  <c r="G36" i="97" s="1"/>
  <c r="F24" i="97"/>
  <c r="F36" i="97" s="1"/>
  <c r="E24" i="97"/>
  <c r="E36" i="97" s="1"/>
  <c r="J23" i="97"/>
  <c r="J35" i="97" s="1"/>
  <c r="I23" i="97"/>
  <c r="I35" i="97" s="1"/>
  <c r="H23" i="97"/>
  <c r="H35" i="97" s="1"/>
  <c r="G23" i="97"/>
  <c r="G35" i="97" s="1"/>
  <c r="F23" i="97"/>
  <c r="F35" i="97" s="1"/>
  <c r="E23" i="97"/>
  <c r="E35" i="97" s="1"/>
  <c r="C22" i="97"/>
  <c r="D8" i="97"/>
  <c r="D7" i="97"/>
  <c r="D6" i="97"/>
  <c r="D5" i="97"/>
  <c r="D4" i="97"/>
  <c r="D3" i="97"/>
  <c r="K33" i="96"/>
  <c r="K32" i="96"/>
  <c r="K30" i="96"/>
  <c r="K29" i="96"/>
  <c r="K27" i="96"/>
  <c r="K26" i="96"/>
  <c r="I24" i="96"/>
  <c r="I36" i="96" s="1"/>
  <c r="H24" i="96"/>
  <c r="H36" i="96" s="1"/>
  <c r="G24" i="96"/>
  <c r="G36" i="96" s="1"/>
  <c r="F24" i="96"/>
  <c r="F36" i="96" s="1"/>
  <c r="E24" i="96"/>
  <c r="E36" i="96" s="1"/>
  <c r="J23" i="96"/>
  <c r="J35" i="96" s="1"/>
  <c r="I23" i="96"/>
  <c r="I35" i="96" s="1"/>
  <c r="H23" i="96"/>
  <c r="H35" i="96" s="1"/>
  <c r="G23" i="96"/>
  <c r="G35" i="96" s="1"/>
  <c r="F23" i="96"/>
  <c r="F35" i="96" s="1"/>
  <c r="E23" i="96"/>
  <c r="E35" i="96" s="1"/>
  <c r="C22" i="96"/>
  <c r="D8" i="96"/>
  <c r="D7" i="96"/>
  <c r="D6" i="96"/>
  <c r="D5" i="96"/>
  <c r="D4" i="96"/>
  <c r="D3" i="96"/>
  <c r="K33" i="121"/>
  <c r="K32" i="121"/>
  <c r="K30" i="121"/>
  <c r="K29" i="121"/>
  <c r="K27" i="121"/>
  <c r="K26" i="121"/>
  <c r="I24" i="121"/>
  <c r="I36" i="121" s="1"/>
  <c r="H24" i="121"/>
  <c r="H36" i="121" s="1"/>
  <c r="G24" i="121"/>
  <c r="G36" i="121" s="1"/>
  <c r="F24" i="121"/>
  <c r="F36" i="121" s="1"/>
  <c r="E24" i="121"/>
  <c r="E36" i="121" s="1"/>
  <c r="J23" i="121"/>
  <c r="J35" i="121" s="1"/>
  <c r="I35" i="121"/>
  <c r="H23" i="121"/>
  <c r="H35" i="121" s="1"/>
  <c r="G23" i="121"/>
  <c r="G35" i="121" s="1"/>
  <c r="F35" i="121"/>
  <c r="E23" i="121"/>
  <c r="E35" i="121" s="1"/>
  <c r="C22" i="121"/>
  <c r="D8" i="121"/>
  <c r="D7" i="121"/>
  <c r="D6" i="121"/>
  <c r="D5" i="121"/>
  <c r="D3" i="121"/>
  <c r="K33" i="120"/>
  <c r="K32" i="120"/>
  <c r="K30" i="120"/>
  <c r="K29" i="120"/>
  <c r="K27" i="120"/>
  <c r="K26" i="120"/>
  <c r="I24" i="120"/>
  <c r="I36" i="120" s="1"/>
  <c r="H24" i="120"/>
  <c r="H36" i="120" s="1"/>
  <c r="G24" i="120"/>
  <c r="G36" i="120" s="1"/>
  <c r="F24" i="120"/>
  <c r="F36" i="120" s="1"/>
  <c r="E24" i="120"/>
  <c r="E36" i="120" s="1"/>
  <c r="J23" i="120"/>
  <c r="J35" i="120" s="1"/>
  <c r="I23" i="120"/>
  <c r="I35" i="120" s="1"/>
  <c r="H23" i="120"/>
  <c r="H35" i="120" s="1"/>
  <c r="G23" i="120"/>
  <c r="G35" i="120" s="1"/>
  <c r="F23" i="120"/>
  <c r="F35" i="120" s="1"/>
  <c r="E23" i="120"/>
  <c r="E35" i="120" s="1"/>
  <c r="C22" i="120"/>
  <c r="D8" i="120"/>
  <c r="D7" i="120"/>
  <c r="D6" i="120"/>
  <c r="D5" i="120"/>
  <c r="D4" i="120"/>
  <c r="D3" i="120"/>
  <c r="K33" i="119"/>
  <c r="K32" i="119"/>
  <c r="K30" i="119"/>
  <c r="K29" i="119"/>
  <c r="K27" i="119"/>
  <c r="K26" i="119"/>
  <c r="I24" i="119"/>
  <c r="I36" i="119" s="1"/>
  <c r="H24" i="119"/>
  <c r="H36" i="119" s="1"/>
  <c r="G24" i="119"/>
  <c r="G36" i="119" s="1"/>
  <c r="F24" i="119"/>
  <c r="F36" i="119" s="1"/>
  <c r="E24" i="119"/>
  <c r="E36" i="119" s="1"/>
  <c r="J23" i="119"/>
  <c r="J35" i="119" s="1"/>
  <c r="I23" i="119"/>
  <c r="I35" i="119" s="1"/>
  <c r="H23" i="119"/>
  <c r="H35" i="119" s="1"/>
  <c r="G23" i="119"/>
  <c r="G35" i="119" s="1"/>
  <c r="F23" i="119"/>
  <c r="F35" i="119" s="1"/>
  <c r="E23" i="119"/>
  <c r="E35" i="119" s="1"/>
  <c r="C22" i="119"/>
  <c r="D8" i="119"/>
  <c r="D7" i="119"/>
  <c r="D6" i="119"/>
  <c r="D5" i="119"/>
  <c r="D4" i="119"/>
  <c r="D3" i="119"/>
  <c r="K33" i="118"/>
  <c r="K32" i="118"/>
  <c r="K30" i="118"/>
  <c r="K29" i="118"/>
  <c r="K27" i="118"/>
  <c r="K26" i="118"/>
  <c r="I24" i="118"/>
  <c r="I36" i="118" s="1"/>
  <c r="H24" i="118"/>
  <c r="H36" i="118" s="1"/>
  <c r="G24" i="118"/>
  <c r="G36" i="118" s="1"/>
  <c r="F24" i="118"/>
  <c r="F36" i="118" s="1"/>
  <c r="E24" i="118"/>
  <c r="E36" i="118" s="1"/>
  <c r="J23" i="118"/>
  <c r="J35" i="118" s="1"/>
  <c r="I23" i="118"/>
  <c r="I35" i="118" s="1"/>
  <c r="H23" i="118"/>
  <c r="H35" i="118" s="1"/>
  <c r="G23" i="118"/>
  <c r="G35" i="118" s="1"/>
  <c r="F23" i="118"/>
  <c r="F35" i="118" s="1"/>
  <c r="E23" i="118"/>
  <c r="E35" i="118" s="1"/>
  <c r="C22" i="118"/>
  <c r="D8" i="118"/>
  <c r="D7" i="118"/>
  <c r="D6" i="118"/>
  <c r="D5" i="118"/>
  <c r="D4" i="118"/>
  <c r="D3" i="118"/>
  <c r="K33" i="117"/>
  <c r="K32" i="117"/>
  <c r="K30" i="117"/>
  <c r="K29" i="117"/>
  <c r="K27" i="117"/>
  <c r="K26" i="117"/>
  <c r="I24" i="117"/>
  <c r="I36" i="117" s="1"/>
  <c r="H24" i="117"/>
  <c r="H36" i="117" s="1"/>
  <c r="G24" i="117"/>
  <c r="G36" i="117" s="1"/>
  <c r="F24" i="117"/>
  <c r="F36" i="117" s="1"/>
  <c r="E24" i="117"/>
  <c r="E36" i="117" s="1"/>
  <c r="J23" i="117"/>
  <c r="J35" i="117" s="1"/>
  <c r="I23" i="117"/>
  <c r="I35" i="117" s="1"/>
  <c r="H23" i="117"/>
  <c r="H35" i="117" s="1"/>
  <c r="G23" i="117"/>
  <c r="G35" i="117" s="1"/>
  <c r="F23" i="117"/>
  <c r="F35" i="117" s="1"/>
  <c r="E23" i="117"/>
  <c r="E35" i="117" s="1"/>
  <c r="C22" i="117"/>
  <c r="D8" i="117"/>
  <c r="D7" i="117"/>
  <c r="D6" i="117"/>
  <c r="D5" i="117"/>
  <c r="D4" i="117"/>
  <c r="D3" i="117"/>
  <c r="K33" i="94"/>
  <c r="K32" i="94"/>
  <c r="K30" i="94"/>
  <c r="K29" i="94"/>
  <c r="K27" i="94"/>
  <c r="K26" i="94"/>
  <c r="I24" i="94"/>
  <c r="I36" i="94" s="1"/>
  <c r="H24" i="94"/>
  <c r="H36" i="94" s="1"/>
  <c r="G24" i="94"/>
  <c r="G36" i="94" s="1"/>
  <c r="F24" i="94"/>
  <c r="F36" i="94" s="1"/>
  <c r="E24" i="94"/>
  <c r="E36" i="94" s="1"/>
  <c r="J23" i="94"/>
  <c r="J35" i="94" s="1"/>
  <c r="I23" i="94"/>
  <c r="I35" i="94" s="1"/>
  <c r="H23" i="94"/>
  <c r="H35" i="94" s="1"/>
  <c r="G23" i="94"/>
  <c r="G35" i="94" s="1"/>
  <c r="F23" i="94"/>
  <c r="E23" i="94"/>
  <c r="E35" i="94" s="1"/>
  <c r="C22" i="94"/>
  <c r="D8" i="94"/>
  <c r="D7" i="94"/>
  <c r="D6" i="94"/>
  <c r="D5" i="94"/>
  <c r="D4" i="94"/>
  <c r="D3" i="94"/>
  <c r="K33" i="93"/>
  <c r="K32" i="93"/>
  <c r="K30" i="93"/>
  <c r="K29" i="93"/>
  <c r="K27" i="93"/>
  <c r="K26" i="93"/>
  <c r="I24" i="93"/>
  <c r="I36" i="93" s="1"/>
  <c r="H24" i="93"/>
  <c r="H36" i="93" s="1"/>
  <c r="G24" i="93"/>
  <c r="G36" i="93" s="1"/>
  <c r="F24" i="93"/>
  <c r="F36" i="93" s="1"/>
  <c r="E24" i="93"/>
  <c r="E36" i="93" s="1"/>
  <c r="J23" i="93"/>
  <c r="J35" i="93" s="1"/>
  <c r="I23" i="93"/>
  <c r="I35" i="93" s="1"/>
  <c r="H23" i="93"/>
  <c r="H35" i="93" s="1"/>
  <c r="G23" i="93"/>
  <c r="G35" i="93" s="1"/>
  <c r="F23" i="93"/>
  <c r="F35" i="93" s="1"/>
  <c r="E23" i="93"/>
  <c r="E35" i="93" s="1"/>
  <c r="C22" i="93"/>
  <c r="D8" i="93"/>
  <c r="D7" i="93"/>
  <c r="D6" i="93"/>
  <c r="D5" i="93"/>
  <c r="D4" i="93"/>
  <c r="D3" i="93"/>
  <c r="K33" i="92"/>
  <c r="K32" i="92"/>
  <c r="K30" i="92"/>
  <c r="K29" i="92"/>
  <c r="K27" i="92"/>
  <c r="I24" i="92"/>
  <c r="I36" i="92" s="1"/>
  <c r="H24" i="92"/>
  <c r="H36" i="92" s="1"/>
  <c r="G24" i="92"/>
  <c r="G36" i="92" s="1"/>
  <c r="F24" i="92"/>
  <c r="F36" i="92" s="1"/>
  <c r="E24" i="92"/>
  <c r="E36" i="92" s="1"/>
  <c r="J23" i="92"/>
  <c r="J35" i="92" s="1"/>
  <c r="I23" i="92"/>
  <c r="I35" i="92" s="1"/>
  <c r="H23" i="92"/>
  <c r="H35" i="92" s="1"/>
  <c r="G23" i="92"/>
  <c r="G35" i="92" s="1"/>
  <c r="F23" i="92"/>
  <c r="F35" i="92" s="1"/>
  <c r="E23" i="92"/>
  <c r="E35" i="92" s="1"/>
  <c r="C22" i="92"/>
  <c r="D8" i="92"/>
  <c r="D7" i="92"/>
  <c r="D6" i="92"/>
  <c r="D5" i="92"/>
  <c r="D4" i="92"/>
  <c r="D3" i="92"/>
  <c r="K33" i="91"/>
  <c r="K32" i="91"/>
  <c r="K30" i="91"/>
  <c r="K29" i="91"/>
  <c r="K27" i="91"/>
  <c r="K26" i="91"/>
  <c r="I24" i="91"/>
  <c r="I36" i="91" s="1"/>
  <c r="H24" i="91"/>
  <c r="H36" i="91" s="1"/>
  <c r="G24" i="91"/>
  <c r="G36" i="91" s="1"/>
  <c r="F24" i="91"/>
  <c r="F36" i="91" s="1"/>
  <c r="E24" i="91"/>
  <c r="E36" i="91" s="1"/>
  <c r="J23" i="91"/>
  <c r="J35" i="91" s="1"/>
  <c r="I23" i="91"/>
  <c r="I35" i="91" s="1"/>
  <c r="H23" i="91"/>
  <c r="H35" i="91" s="1"/>
  <c r="G23" i="91"/>
  <c r="G35" i="91" s="1"/>
  <c r="F23" i="91"/>
  <c r="F35" i="91" s="1"/>
  <c r="E23" i="91"/>
  <c r="E35" i="91" s="1"/>
  <c r="C22" i="91"/>
  <c r="D8" i="91"/>
  <c r="D7" i="91"/>
  <c r="D6" i="91"/>
  <c r="D5" i="91"/>
  <c r="D4" i="91"/>
  <c r="D3" i="91"/>
  <c r="K33" i="122"/>
  <c r="K32" i="122"/>
  <c r="K30" i="122"/>
  <c r="K29" i="122"/>
  <c r="K27" i="122"/>
  <c r="I24" i="122"/>
  <c r="I36" i="122" s="1"/>
  <c r="H24" i="122"/>
  <c r="H36" i="122" s="1"/>
  <c r="G24" i="122"/>
  <c r="G36" i="122" s="1"/>
  <c r="F24" i="122"/>
  <c r="F36" i="122" s="1"/>
  <c r="E24" i="122"/>
  <c r="E36" i="122" s="1"/>
  <c r="J23" i="122"/>
  <c r="J35" i="122" s="1"/>
  <c r="I23" i="122"/>
  <c r="I35" i="122" s="1"/>
  <c r="H23" i="122"/>
  <c r="H35" i="122" s="1"/>
  <c r="G23" i="122"/>
  <c r="G35" i="122" s="1"/>
  <c r="F23" i="122"/>
  <c r="F35" i="122" s="1"/>
  <c r="E23" i="122"/>
  <c r="E35" i="122" s="1"/>
  <c r="C22" i="122"/>
  <c r="D8" i="122"/>
  <c r="D7" i="122"/>
  <c r="D6" i="122"/>
  <c r="D5" i="122"/>
  <c r="D4" i="122"/>
  <c r="D3" i="122"/>
  <c r="K33" i="90"/>
  <c r="K32" i="90"/>
  <c r="K30" i="90"/>
  <c r="K29" i="90"/>
  <c r="K27" i="90"/>
  <c r="I24" i="90"/>
  <c r="I36" i="90" s="1"/>
  <c r="H24" i="90"/>
  <c r="H36" i="90" s="1"/>
  <c r="G24" i="90"/>
  <c r="G36" i="90" s="1"/>
  <c r="F24" i="90"/>
  <c r="F36" i="90" s="1"/>
  <c r="E24" i="90"/>
  <c r="E36" i="90" s="1"/>
  <c r="J23" i="90"/>
  <c r="J35" i="90" s="1"/>
  <c r="I23" i="90"/>
  <c r="I35" i="90" s="1"/>
  <c r="H23" i="90"/>
  <c r="H35" i="90" s="1"/>
  <c r="G23" i="90"/>
  <c r="G35" i="90" s="1"/>
  <c r="F23" i="90"/>
  <c r="F35" i="90" s="1"/>
  <c r="E23" i="90"/>
  <c r="E35" i="90" s="1"/>
  <c r="C22" i="90"/>
  <c r="D8" i="90"/>
  <c r="D7" i="90"/>
  <c r="D6" i="90"/>
  <c r="D5" i="90"/>
  <c r="D4" i="90"/>
  <c r="D3" i="90"/>
  <c r="K33" i="89"/>
  <c r="K32" i="89"/>
  <c r="K30" i="89"/>
  <c r="K29" i="89"/>
  <c r="K27" i="89"/>
  <c r="I24" i="89"/>
  <c r="I36" i="89" s="1"/>
  <c r="H24" i="89"/>
  <c r="H36" i="89" s="1"/>
  <c r="G24" i="89"/>
  <c r="G36" i="89" s="1"/>
  <c r="F24" i="89"/>
  <c r="F36" i="89" s="1"/>
  <c r="E24" i="89"/>
  <c r="E36" i="89" s="1"/>
  <c r="J23" i="89"/>
  <c r="J35" i="89" s="1"/>
  <c r="I23" i="89"/>
  <c r="I35" i="89" s="1"/>
  <c r="H23" i="89"/>
  <c r="H35" i="89" s="1"/>
  <c r="G23" i="89"/>
  <c r="G35" i="89" s="1"/>
  <c r="F23" i="89"/>
  <c r="F35" i="89" s="1"/>
  <c r="E23" i="89"/>
  <c r="E35" i="89" s="1"/>
  <c r="C22" i="89"/>
  <c r="D8" i="89"/>
  <c r="D7" i="89"/>
  <c r="D6" i="89"/>
  <c r="D5" i="89"/>
  <c r="D4" i="89"/>
  <c r="D3" i="89"/>
  <c r="K33" i="88"/>
  <c r="K32" i="88"/>
  <c r="K30" i="88"/>
  <c r="K29" i="88"/>
  <c r="K27" i="88"/>
  <c r="I24" i="88"/>
  <c r="I36" i="88" s="1"/>
  <c r="H24" i="88"/>
  <c r="H36" i="88" s="1"/>
  <c r="G24" i="88"/>
  <c r="G36" i="88" s="1"/>
  <c r="F24" i="88"/>
  <c r="F36" i="88" s="1"/>
  <c r="E24" i="88"/>
  <c r="E36" i="88" s="1"/>
  <c r="J23" i="88"/>
  <c r="J35" i="88" s="1"/>
  <c r="I23" i="88"/>
  <c r="I35" i="88" s="1"/>
  <c r="H23" i="88"/>
  <c r="H35" i="88" s="1"/>
  <c r="G23" i="88"/>
  <c r="G35" i="88" s="1"/>
  <c r="F23" i="88"/>
  <c r="F35" i="88" s="1"/>
  <c r="E23" i="88"/>
  <c r="E35" i="88" s="1"/>
  <c r="C22" i="88"/>
  <c r="D8" i="88"/>
  <c r="D7" i="88"/>
  <c r="D6" i="88"/>
  <c r="D5" i="88"/>
  <c r="D4" i="88"/>
  <c r="D3" i="88"/>
  <c r="K33" i="87"/>
  <c r="K32" i="87"/>
  <c r="K30" i="87"/>
  <c r="K29" i="87"/>
  <c r="K27" i="87"/>
  <c r="I24" i="87"/>
  <c r="I36" i="87" s="1"/>
  <c r="H24" i="87"/>
  <c r="H36" i="87" s="1"/>
  <c r="G24" i="87"/>
  <c r="G36" i="87" s="1"/>
  <c r="F24" i="87"/>
  <c r="F36" i="87" s="1"/>
  <c r="E24" i="87"/>
  <c r="E36" i="87" s="1"/>
  <c r="J23" i="87"/>
  <c r="J35" i="87" s="1"/>
  <c r="I23" i="87"/>
  <c r="I35" i="87" s="1"/>
  <c r="H23" i="87"/>
  <c r="H35" i="87" s="1"/>
  <c r="G23" i="87"/>
  <c r="G35" i="87" s="1"/>
  <c r="F23" i="87"/>
  <c r="F35" i="87" s="1"/>
  <c r="E23" i="87"/>
  <c r="E35" i="87" s="1"/>
  <c r="D8" i="87"/>
  <c r="D7" i="87"/>
  <c r="D6" i="87"/>
  <c r="D5" i="87"/>
  <c r="D3" i="87"/>
  <c r="K33" i="86"/>
  <c r="K32" i="86"/>
  <c r="K30" i="86"/>
  <c r="K29" i="86"/>
  <c r="I24" i="86"/>
  <c r="H24" i="86"/>
  <c r="G24" i="86"/>
  <c r="F24" i="86"/>
  <c r="E24" i="86"/>
  <c r="J23" i="86"/>
  <c r="I23" i="86"/>
  <c r="H23" i="86"/>
  <c r="G23" i="86"/>
  <c r="F23" i="86"/>
  <c r="E23" i="86"/>
  <c r="C22" i="86"/>
  <c r="D8" i="86"/>
  <c r="D7" i="86"/>
  <c r="D6" i="86"/>
  <c r="D5" i="86"/>
  <c r="D4" i="86"/>
  <c r="D3" i="86"/>
  <c r="K33" i="85"/>
  <c r="K32" i="85"/>
  <c r="K30" i="85"/>
  <c r="K29" i="85"/>
  <c r="K27" i="85"/>
  <c r="K26" i="85"/>
  <c r="I24" i="85"/>
  <c r="I36" i="85" s="1"/>
  <c r="H24" i="85"/>
  <c r="H36" i="85" s="1"/>
  <c r="G24" i="85"/>
  <c r="G36" i="85" s="1"/>
  <c r="F24" i="85"/>
  <c r="F36" i="85" s="1"/>
  <c r="E24" i="85"/>
  <c r="E36" i="85" s="1"/>
  <c r="J23" i="85"/>
  <c r="J35" i="85" s="1"/>
  <c r="I23" i="85"/>
  <c r="I35" i="85" s="1"/>
  <c r="H23" i="85"/>
  <c r="H35" i="85" s="1"/>
  <c r="G23" i="85"/>
  <c r="F23" i="85"/>
  <c r="F35" i="85" s="1"/>
  <c r="E23" i="85"/>
  <c r="E35" i="85" s="1"/>
  <c r="C22" i="85"/>
  <c r="D8" i="85"/>
  <c r="D7" i="85"/>
  <c r="D6" i="85"/>
  <c r="D5" i="85"/>
  <c r="D4" i="85"/>
  <c r="D3" i="85"/>
  <c r="K33" i="84"/>
  <c r="K32" i="84"/>
  <c r="K30" i="84"/>
  <c r="K29" i="84"/>
  <c r="K27" i="84"/>
  <c r="K26" i="84"/>
  <c r="I24" i="84"/>
  <c r="I36" i="84" s="1"/>
  <c r="H24" i="84"/>
  <c r="H36" i="84" s="1"/>
  <c r="G24" i="84"/>
  <c r="G36" i="84" s="1"/>
  <c r="F24" i="84"/>
  <c r="F36" i="84" s="1"/>
  <c r="E24" i="84"/>
  <c r="E36" i="84" s="1"/>
  <c r="J23" i="84"/>
  <c r="J35" i="84" s="1"/>
  <c r="I23" i="84"/>
  <c r="I35" i="84" s="1"/>
  <c r="H23" i="84"/>
  <c r="H35" i="84" s="1"/>
  <c r="G23" i="84"/>
  <c r="G35" i="84" s="1"/>
  <c r="F23" i="84"/>
  <c r="F35" i="84" s="1"/>
  <c r="E23" i="84"/>
  <c r="E35" i="84" s="1"/>
  <c r="C22" i="84"/>
  <c r="D8" i="84"/>
  <c r="D7" i="84"/>
  <c r="D6" i="84"/>
  <c r="D5" i="84"/>
  <c r="D4" i="84"/>
  <c r="D3" i="84"/>
  <c r="K33" i="82"/>
  <c r="K32" i="82"/>
  <c r="K30" i="82"/>
  <c r="K29" i="82"/>
  <c r="K27" i="82"/>
  <c r="I24" i="82"/>
  <c r="I36" i="82" s="1"/>
  <c r="H24" i="82"/>
  <c r="H36" i="82" s="1"/>
  <c r="G24" i="82"/>
  <c r="G36" i="82" s="1"/>
  <c r="F24" i="82"/>
  <c r="F36" i="82" s="1"/>
  <c r="E24" i="82"/>
  <c r="E36" i="82" s="1"/>
  <c r="J23" i="82"/>
  <c r="J35" i="82" s="1"/>
  <c r="I23" i="82"/>
  <c r="I35" i="82" s="1"/>
  <c r="H23" i="82"/>
  <c r="H35" i="82" s="1"/>
  <c r="G23" i="82"/>
  <c r="G35" i="82" s="1"/>
  <c r="F23" i="82"/>
  <c r="F35" i="82" s="1"/>
  <c r="E23" i="82"/>
  <c r="E35" i="82" s="1"/>
  <c r="C22" i="82"/>
  <c r="D8" i="82"/>
  <c r="D7" i="82"/>
  <c r="D6" i="82"/>
  <c r="D5" i="82"/>
  <c r="D4" i="82"/>
  <c r="D3" i="82"/>
  <c r="E35" i="86" l="1"/>
  <c r="I35" i="86"/>
  <c r="G36" i="86"/>
  <c r="F35" i="86"/>
  <c r="J35" i="86"/>
  <c r="E36" i="86"/>
  <c r="I36" i="86"/>
  <c r="H36" i="86"/>
  <c r="H35" i="86"/>
  <c r="F36" i="86"/>
  <c r="K35" i="118"/>
  <c r="K35" i="82"/>
  <c r="K35" i="87"/>
  <c r="K35" i="88"/>
  <c r="K36" i="119"/>
  <c r="K35" i="120"/>
  <c r="K36" i="92"/>
  <c r="K35" i="92"/>
  <c r="K36" i="122"/>
  <c r="K35" i="90"/>
  <c r="K35" i="89"/>
  <c r="K35" i="97"/>
  <c r="K36" i="97"/>
  <c r="K24" i="97"/>
  <c r="K23" i="97"/>
  <c r="K35" i="96"/>
  <c r="K36" i="96"/>
  <c r="K24" i="96"/>
  <c r="K23" i="96"/>
  <c r="K35" i="121"/>
  <c r="K36" i="121"/>
  <c r="K23" i="121"/>
  <c r="K24" i="121"/>
  <c r="K36" i="120"/>
  <c r="K24" i="120"/>
  <c r="K23" i="120"/>
  <c r="K35" i="119"/>
  <c r="K24" i="119"/>
  <c r="K23" i="119"/>
  <c r="K36" i="118"/>
  <c r="K24" i="118"/>
  <c r="K23" i="118"/>
  <c r="K35" i="117"/>
  <c r="K36" i="117"/>
  <c r="K24" i="117"/>
  <c r="K23" i="117"/>
  <c r="K36" i="94"/>
  <c r="F35" i="94"/>
  <c r="K35" i="94" s="1"/>
  <c r="K24" i="94"/>
  <c r="K23" i="94"/>
  <c r="K35" i="93"/>
  <c r="K36" i="93"/>
  <c r="K23" i="93"/>
  <c r="K24" i="93"/>
  <c r="K26" i="92"/>
  <c r="K24" i="92"/>
  <c r="K23" i="92"/>
  <c r="K35" i="91"/>
  <c r="K36" i="91"/>
  <c r="K23" i="91"/>
  <c r="K24" i="91"/>
  <c r="K35" i="122"/>
  <c r="K24" i="122"/>
  <c r="K26" i="122"/>
  <c r="K23" i="122"/>
  <c r="K36" i="90"/>
  <c r="K26" i="90"/>
  <c r="K23" i="90"/>
  <c r="K24" i="90"/>
  <c r="K36" i="89"/>
  <c r="K26" i="89"/>
  <c r="K24" i="89"/>
  <c r="K23" i="89"/>
  <c r="K36" i="88"/>
  <c r="K26" i="88"/>
  <c r="K24" i="88"/>
  <c r="K23" i="88"/>
  <c r="K36" i="87"/>
  <c r="K24" i="87"/>
  <c r="K23" i="87"/>
  <c r="K26" i="87"/>
  <c r="K24" i="86"/>
  <c r="G35" i="86"/>
  <c r="K23" i="86"/>
  <c r="K36" i="85"/>
  <c r="G35" i="85"/>
  <c r="K35" i="85" s="1"/>
  <c r="K23" i="85"/>
  <c r="K24" i="85"/>
  <c r="K35" i="84"/>
  <c r="K36" i="84"/>
  <c r="K24" i="84"/>
  <c r="K23" i="84"/>
  <c r="K36" i="82"/>
  <c r="K26" i="82"/>
  <c r="K23" i="82"/>
  <c r="K24" i="82"/>
  <c r="K36" i="86" l="1"/>
  <c r="K35" i="86"/>
  <c r="BU29" i="75"/>
  <c r="BT29" i="75"/>
  <c r="BU23" i="75"/>
  <c r="BT23" i="75"/>
  <c r="BU22" i="75"/>
  <c r="BT22" i="75"/>
  <c r="BU21" i="75"/>
  <c r="BT21" i="75"/>
  <c r="BU20" i="75"/>
  <c r="BT20" i="75"/>
  <c r="BU19" i="75"/>
  <c r="BT19" i="75"/>
  <c r="BU18" i="75"/>
  <c r="BT18" i="75"/>
  <c r="BU17" i="75"/>
  <c r="BT17" i="75"/>
  <c r="BT16" i="75"/>
  <c r="BT15" i="75"/>
  <c r="BU14" i="75"/>
  <c r="BT14" i="75"/>
  <c r="BU13" i="75"/>
  <c r="BT13" i="75"/>
  <c r="BU12" i="75"/>
  <c r="BT12" i="75"/>
  <c r="BU11" i="75"/>
  <c r="BT11" i="75"/>
  <c r="BU10" i="75"/>
  <c r="BT10" i="75"/>
  <c r="BU9" i="75"/>
  <c r="BT9" i="75"/>
  <c r="BU8" i="75"/>
  <c r="BT8" i="75"/>
  <c r="BU7" i="75"/>
  <c r="BT7" i="75"/>
  <c r="BU6" i="75"/>
  <c r="BT6" i="75"/>
  <c r="BU5" i="75"/>
  <c r="BT5" i="75"/>
  <c r="BU4" i="75"/>
  <c r="BT4" i="75"/>
  <c r="BH29" i="75"/>
  <c r="BG29" i="75"/>
  <c r="BH23" i="75"/>
  <c r="BG23" i="75"/>
  <c r="BH22" i="75"/>
  <c r="BG22" i="75"/>
  <c r="BH21" i="75"/>
  <c r="BG21" i="75"/>
  <c r="BH20" i="75"/>
  <c r="BG20" i="75"/>
  <c r="BH19" i="75"/>
  <c r="BG19" i="75"/>
  <c r="BH18" i="75"/>
  <c r="BG18" i="75"/>
  <c r="BH17" i="75"/>
  <c r="BG17" i="75"/>
  <c r="BG16" i="75"/>
  <c r="BG15" i="75"/>
  <c r="BH14" i="75"/>
  <c r="BG14" i="75"/>
  <c r="BH13" i="75"/>
  <c r="BG13" i="75"/>
  <c r="BH12" i="75"/>
  <c r="BG12" i="75"/>
  <c r="BH11" i="75"/>
  <c r="BG11" i="75"/>
  <c r="BH10" i="75"/>
  <c r="BG10" i="75"/>
  <c r="BH9" i="75"/>
  <c r="BG9" i="75"/>
  <c r="BH8" i="75"/>
  <c r="BG8" i="75"/>
  <c r="BH7" i="75"/>
  <c r="BG7" i="75"/>
  <c r="BH6" i="75"/>
  <c r="BG6" i="75"/>
  <c r="BH5" i="75"/>
  <c r="BG5" i="75"/>
  <c r="BH4" i="75"/>
  <c r="BG4" i="75"/>
  <c r="AU29" i="75"/>
  <c r="AT29" i="75"/>
  <c r="AU23" i="75"/>
  <c r="AT23" i="75"/>
  <c r="AU22" i="75"/>
  <c r="AT22" i="75"/>
  <c r="AU21" i="75"/>
  <c r="AT21" i="75"/>
  <c r="AU20" i="75"/>
  <c r="AT20" i="75"/>
  <c r="AU19" i="75"/>
  <c r="AT19" i="75"/>
  <c r="AU18" i="75"/>
  <c r="AT18" i="75"/>
  <c r="AU17" i="75"/>
  <c r="AT17" i="75"/>
  <c r="AT16" i="75"/>
  <c r="AT15" i="75"/>
  <c r="AU14" i="75"/>
  <c r="AT14" i="75"/>
  <c r="AU13" i="75"/>
  <c r="AT13" i="75"/>
  <c r="AU12" i="75"/>
  <c r="AT12" i="75"/>
  <c r="AU11" i="75"/>
  <c r="AT11" i="75"/>
  <c r="AU10" i="75"/>
  <c r="AT10" i="75"/>
  <c r="AU9" i="75"/>
  <c r="AT9" i="75"/>
  <c r="AU8" i="75"/>
  <c r="AU7" i="75"/>
  <c r="AT7" i="75"/>
  <c r="AU6" i="75"/>
  <c r="AT6" i="75"/>
  <c r="AU5" i="75"/>
  <c r="AT5" i="75"/>
  <c r="AU4" i="75"/>
  <c r="AT4" i="75"/>
  <c r="AH18" i="75" l="1"/>
  <c r="AH19" i="75"/>
  <c r="AH20" i="75"/>
  <c r="AH21" i="75"/>
  <c r="AH22" i="75"/>
  <c r="AH23" i="75"/>
  <c r="AH29" i="75"/>
  <c r="AG18" i="75"/>
  <c r="AG19" i="75"/>
  <c r="AG21" i="75"/>
  <c r="AG22" i="75"/>
  <c r="AG23" i="75"/>
  <c r="AH17" i="75" l="1"/>
  <c r="AG17" i="75"/>
  <c r="AG16" i="75"/>
  <c r="AG15" i="75"/>
  <c r="AH14" i="75"/>
  <c r="AG14" i="75"/>
  <c r="AH13" i="75"/>
  <c r="AG13" i="75"/>
  <c r="AH12" i="75"/>
  <c r="AG12" i="75"/>
  <c r="AH11" i="75"/>
  <c r="AG11" i="75"/>
  <c r="AH10" i="75"/>
  <c r="AG10" i="75"/>
  <c r="AH9" i="75"/>
  <c r="AG9" i="75"/>
  <c r="AH8" i="75"/>
  <c r="AG8" i="75"/>
  <c r="AH7" i="75"/>
  <c r="AG7" i="75"/>
  <c r="AH6" i="75"/>
  <c r="AG6" i="75"/>
  <c r="AH5" i="75"/>
  <c r="AG5" i="75"/>
  <c r="AH4" i="75"/>
  <c r="AG4" i="75"/>
  <c r="AG29" i="75"/>
  <c r="C81" i="74" l="1"/>
  <c r="C75" i="74"/>
  <c r="C69" i="74"/>
  <c r="C63" i="74"/>
  <c r="C57" i="74"/>
  <c r="C51" i="74"/>
  <c r="C45" i="74"/>
  <c r="C39" i="74"/>
  <c r="C33" i="74"/>
  <c r="C27" i="74"/>
  <c r="C21" i="74"/>
  <c r="C15" i="74"/>
  <c r="C9" i="74"/>
  <c r="C9"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G4" authorId="0" shapeId="0" xr:uid="{2E60E5B3-652B-42B2-8A04-56B3345846FC}">
      <text>
        <r>
          <rPr>
            <b/>
            <sz val="9"/>
            <color indexed="81"/>
            <rFont val="MS P ゴシック"/>
            <family val="3"/>
            <charset val="128"/>
          </rPr>
          <t>普通自動車、軽自動車を含めたすべての車両数</t>
        </r>
      </text>
    </comment>
    <comment ref="AH4" authorId="0" shapeId="0" xr:uid="{637F3EE9-3F75-4939-A4E1-959EFCE60EFC}">
      <text>
        <r>
          <rPr>
            <b/>
            <sz val="9"/>
            <color indexed="81"/>
            <rFont val="MS P ゴシック"/>
            <family val="3"/>
            <charset val="128"/>
          </rPr>
          <t xml:space="preserve">左の合計の内、軽自動車の車両数
</t>
        </r>
      </text>
    </comment>
  </commentList>
</comments>
</file>

<file path=xl/sharedStrings.xml><?xml version="1.0" encoding="utf-8"?>
<sst xmlns="http://schemas.openxmlformats.org/spreadsheetml/2006/main" count="3770" uniqueCount="557">
  <si>
    <t>自家用有償旅客運送者登録簿</t>
    <rPh sb="0" eb="3">
      <t>ジカヨウ</t>
    </rPh>
    <rPh sb="3" eb="5">
      <t>ユウショウ</t>
    </rPh>
    <rPh sb="5" eb="7">
      <t>リョカク</t>
    </rPh>
    <rPh sb="7" eb="9">
      <t>ウンソウ</t>
    </rPh>
    <rPh sb="9" eb="10">
      <t>シャ</t>
    </rPh>
    <rPh sb="10" eb="13">
      <t>トウロクボ</t>
    </rPh>
    <phoneticPr fontId="5"/>
  </si>
  <si>
    <t>更新登録年月日</t>
    <rPh sb="0" eb="2">
      <t>コウシン</t>
    </rPh>
    <rPh sb="2" eb="4">
      <t>トウロク</t>
    </rPh>
    <rPh sb="4" eb="7">
      <t>ネンガッピ</t>
    </rPh>
    <phoneticPr fontId="5"/>
  </si>
  <si>
    <t>寝台車</t>
    <rPh sb="0" eb="3">
      <t>シンダイシャ</t>
    </rPh>
    <phoneticPr fontId="5"/>
  </si>
  <si>
    <t>（軽自動車）</t>
    <rPh sb="1" eb="5">
      <t>ケイジドウシャ</t>
    </rPh>
    <phoneticPr fontId="5"/>
  </si>
  <si>
    <t>車いす車</t>
    <rPh sb="0" eb="1">
      <t>クルマ</t>
    </rPh>
    <rPh sb="3" eb="4">
      <t>グルマ</t>
    </rPh>
    <phoneticPr fontId="5"/>
  </si>
  <si>
    <t>兼用車</t>
    <rPh sb="0" eb="2">
      <t>ケンヨウ</t>
    </rPh>
    <rPh sb="2" eb="3">
      <t>クルマ</t>
    </rPh>
    <phoneticPr fontId="5"/>
  </si>
  <si>
    <t>セダン等</t>
    <rPh sb="3" eb="4">
      <t>トウ</t>
    </rPh>
    <phoneticPr fontId="5"/>
  </si>
  <si>
    <t>バ　ス</t>
    <phoneticPr fontId="5"/>
  </si>
  <si>
    <t>合　計</t>
    <rPh sb="0" eb="1">
      <t>ゴウ</t>
    </rPh>
    <rPh sb="2" eb="3">
      <t>ケイ</t>
    </rPh>
    <phoneticPr fontId="5"/>
  </si>
  <si>
    <t>代表者の氏名</t>
    <rPh sb="0" eb="3">
      <t>ダイヒョウシャ</t>
    </rPh>
    <rPh sb="4" eb="6">
      <t>シメイ</t>
    </rPh>
    <phoneticPr fontId="5"/>
  </si>
  <si>
    <t>登録年月日</t>
    <rPh sb="0" eb="2">
      <t>トウロク</t>
    </rPh>
    <rPh sb="2" eb="5">
      <t>ネンガッピ</t>
    </rPh>
    <phoneticPr fontId="5"/>
  </si>
  <si>
    <t>名　　　　称</t>
    <rPh sb="0" eb="1">
      <t>ナ</t>
    </rPh>
    <rPh sb="5" eb="6">
      <t>ショウ</t>
    </rPh>
    <phoneticPr fontId="5"/>
  </si>
  <si>
    <t>合計</t>
    <rPh sb="0" eb="2">
      <t>ゴウケイ</t>
    </rPh>
    <phoneticPr fontId="5"/>
  </si>
  <si>
    <t>路　　線　　一　　覧</t>
    <rPh sb="0" eb="1">
      <t>ロ</t>
    </rPh>
    <rPh sb="3" eb="4">
      <t>セン</t>
    </rPh>
    <rPh sb="6" eb="7">
      <t>イチ</t>
    </rPh>
    <rPh sb="9" eb="10">
      <t>ラン</t>
    </rPh>
    <phoneticPr fontId="5"/>
  </si>
  <si>
    <t>主たる経過地</t>
    <rPh sb="0" eb="1">
      <t>シュ</t>
    </rPh>
    <rPh sb="3" eb="6">
      <t>ケイカチ</t>
    </rPh>
    <phoneticPr fontId="5"/>
  </si>
  <si>
    <t>km</t>
    <phoneticPr fontId="5"/>
  </si>
  <si>
    <t>登録（届出）年月日</t>
    <rPh sb="0" eb="2">
      <t>トウロク</t>
    </rPh>
    <rPh sb="3" eb="5">
      <t>トドケデ</t>
    </rPh>
    <rPh sb="6" eb="9">
      <t>ネンガッピ</t>
    </rPh>
    <phoneticPr fontId="5"/>
  </si>
  <si>
    <t>交通空白地有償運送</t>
  </si>
  <si>
    <t>交通空白地有償運送</t>
    <rPh sb="0" eb="2">
      <t>コウツウ</t>
    </rPh>
    <rPh sb="2" eb="5">
      <t>クウハクチ</t>
    </rPh>
    <rPh sb="5" eb="7">
      <t>ユウショウ</t>
    </rPh>
    <rPh sb="7" eb="9">
      <t>ウンソウ</t>
    </rPh>
    <phoneticPr fontId="5"/>
  </si>
  <si>
    <t>氏名又は名称</t>
    <rPh sb="0" eb="2">
      <t>シメイ</t>
    </rPh>
    <rPh sb="2" eb="3">
      <t>マタ</t>
    </rPh>
    <rPh sb="4" eb="6">
      <t>メイショウ</t>
    </rPh>
    <phoneticPr fontId="5"/>
  </si>
  <si>
    <t>路線又は運送の区域</t>
    <rPh sb="0" eb="1">
      <t>ミチ</t>
    </rPh>
    <rPh sb="1" eb="2">
      <t>セン</t>
    </rPh>
    <rPh sb="2" eb="3">
      <t>マタ</t>
    </rPh>
    <rPh sb="4" eb="5">
      <t>ウン</t>
    </rPh>
    <rPh sb="5" eb="6">
      <t>ソウ</t>
    </rPh>
    <rPh sb="7" eb="8">
      <t>ク</t>
    </rPh>
    <rPh sb="8" eb="9">
      <t>イキ</t>
    </rPh>
    <phoneticPr fontId="5"/>
  </si>
  <si>
    <t>運送する旅客の範囲</t>
    <rPh sb="0" eb="2">
      <t>ウンソウ</t>
    </rPh>
    <rPh sb="4" eb="6">
      <t>リョカク</t>
    </rPh>
    <rPh sb="7" eb="9">
      <t>ハンイ</t>
    </rPh>
    <phoneticPr fontId="5"/>
  </si>
  <si>
    <t>事務所の名称及び位置</t>
    <rPh sb="0" eb="3">
      <t>ジムショ</t>
    </rPh>
    <rPh sb="4" eb="6">
      <t>メイショウ</t>
    </rPh>
    <rPh sb="6" eb="7">
      <t>オヨ</t>
    </rPh>
    <rPh sb="8" eb="9">
      <t>クライ</t>
    </rPh>
    <rPh sb="9" eb="10">
      <t>オキ</t>
    </rPh>
    <phoneticPr fontId="5"/>
  </si>
  <si>
    <t>登録番号</t>
    <rPh sb="0" eb="1">
      <t>ノボル</t>
    </rPh>
    <rPh sb="1" eb="2">
      <t>ロク</t>
    </rPh>
    <rPh sb="2" eb="3">
      <t>バン</t>
    </rPh>
    <rPh sb="3" eb="4">
      <t>ゴウ</t>
    </rPh>
    <phoneticPr fontId="5"/>
  </si>
  <si>
    <t>名称</t>
    <rPh sb="0" eb="1">
      <t>ナ</t>
    </rPh>
    <rPh sb="1" eb="2">
      <t>ショウ</t>
    </rPh>
    <phoneticPr fontId="5"/>
  </si>
  <si>
    <t>住所</t>
    <rPh sb="0" eb="1">
      <t>ジュウ</t>
    </rPh>
    <rPh sb="1" eb="2">
      <t>ショ</t>
    </rPh>
    <phoneticPr fontId="5"/>
  </si>
  <si>
    <t>運送の種別</t>
    <rPh sb="0" eb="1">
      <t>ウン</t>
    </rPh>
    <rPh sb="1" eb="2">
      <t>ソウ</t>
    </rPh>
    <rPh sb="3" eb="4">
      <t>タネ</t>
    </rPh>
    <rPh sb="4" eb="5">
      <t>ベツ</t>
    </rPh>
    <phoneticPr fontId="5"/>
  </si>
  <si>
    <t>備考</t>
    <rPh sb="0" eb="1">
      <t>ソナエ</t>
    </rPh>
    <rPh sb="1" eb="2">
      <t>コウ</t>
    </rPh>
    <phoneticPr fontId="5"/>
  </si>
  <si>
    <t>事務所</t>
    <rPh sb="0" eb="1">
      <t>コト</t>
    </rPh>
    <rPh sb="1" eb="2">
      <t>ツトム</t>
    </rPh>
    <rPh sb="2" eb="3">
      <t>ショ</t>
    </rPh>
    <phoneticPr fontId="5"/>
  </si>
  <si>
    <t>　　自家用有償旅客運送自動車の数</t>
    <rPh sb="2" eb="3">
      <t>ジ</t>
    </rPh>
    <rPh sb="3" eb="4">
      <t>イエ</t>
    </rPh>
    <rPh sb="4" eb="5">
      <t>ヨウ</t>
    </rPh>
    <rPh sb="5" eb="6">
      <t>ユウ</t>
    </rPh>
    <rPh sb="6" eb="7">
      <t>ショウ</t>
    </rPh>
    <rPh sb="7" eb="8">
      <t>タビ</t>
    </rPh>
    <rPh sb="8" eb="9">
      <t>キャク</t>
    </rPh>
    <rPh sb="9" eb="10">
      <t>ウン</t>
    </rPh>
    <rPh sb="10" eb="11">
      <t>ソウ</t>
    </rPh>
    <rPh sb="11" eb="12">
      <t>ジ</t>
    </rPh>
    <rPh sb="12" eb="13">
      <t>ドウ</t>
    </rPh>
    <rPh sb="13" eb="14">
      <t>クルマ</t>
    </rPh>
    <rPh sb="15" eb="16">
      <t>カズ</t>
    </rPh>
    <phoneticPr fontId="5"/>
  </si>
  <si>
    <t>回転シート車</t>
    <rPh sb="0" eb="2">
      <t>カイテン</t>
    </rPh>
    <rPh sb="5" eb="6">
      <t>シャ</t>
    </rPh>
    <phoneticPr fontId="5"/>
  </si>
  <si>
    <t>事業者協力型自家用有償旅客運送を行うときは協力を得る一般旅客自動車運送事業者の氏名又は名称及び住所</t>
    <rPh sb="0" eb="3">
      <t>ジギョウシャ</t>
    </rPh>
    <rPh sb="3" eb="6">
      <t>キョウリョクガタ</t>
    </rPh>
    <rPh sb="6" eb="8">
      <t>ジカ</t>
    </rPh>
    <rPh sb="8" eb="9">
      <t>ヨウ</t>
    </rPh>
    <rPh sb="9" eb="11">
      <t>ユウショウ</t>
    </rPh>
    <rPh sb="11" eb="13">
      <t>リョカク</t>
    </rPh>
    <rPh sb="13" eb="15">
      <t>ウンソウ</t>
    </rPh>
    <rPh sb="16" eb="17">
      <t>オコナ</t>
    </rPh>
    <rPh sb="21" eb="23">
      <t>キョウリョク</t>
    </rPh>
    <rPh sb="24" eb="25">
      <t>エ</t>
    </rPh>
    <rPh sb="26" eb="28">
      <t>イッパン</t>
    </rPh>
    <rPh sb="28" eb="30">
      <t>リョカク</t>
    </rPh>
    <rPh sb="30" eb="33">
      <t>ジドウシャ</t>
    </rPh>
    <rPh sb="33" eb="35">
      <t>ウンソウ</t>
    </rPh>
    <rPh sb="35" eb="38">
      <t>ジギョウシャ</t>
    </rPh>
    <rPh sb="39" eb="41">
      <t>シメイ</t>
    </rPh>
    <rPh sb="41" eb="42">
      <t>マタ</t>
    </rPh>
    <rPh sb="43" eb="45">
      <t>メイショウ</t>
    </rPh>
    <rPh sb="45" eb="46">
      <t>オヨ</t>
    </rPh>
    <rPh sb="47" eb="49">
      <t>ジュウショ</t>
    </rPh>
    <phoneticPr fontId="5"/>
  </si>
  <si>
    <t>位　　　　　置</t>
    <rPh sb="0" eb="1">
      <t>クライ</t>
    </rPh>
    <rPh sb="6" eb="7">
      <t>オキ</t>
    </rPh>
    <phoneticPr fontId="5"/>
  </si>
  <si>
    <t>住　　　　所</t>
    <rPh sb="0" eb="1">
      <t>ジュウ</t>
    </rPh>
    <rPh sb="5" eb="6">
      <t>ショ</t>
    </rPh>
    <phoneticPr fontId="5"/>
  </si>
  <si>
    <t>有効期間</t>
    <rPh sb="0" eb="2">
      <t>ユウコウ</t>
    </rPh>
    <rPh sb="2" eb="4">
      <t>キカン</t>
    </rPh>
    <phoneticPr fontId="5"/>
  </si>
  <si>
    <t>変更年月日</t>
    <rPh sb="0" eb="2">
      <t>ヘンコウ</t>
    </rPh>
    <rPh sb="2" eb="5">
      <t>ネンガッピ</t>
    </rPh>
    <phoneticPr fontId="5"/>
  </si>
  <si>
    <t>路線名</t>
    <rPh sb="0" eb="1">
      <t>ロ</t>
    </rPh>
    <rPh sb="1" eb="2">
      <t>セン</t>
    </rPh>
    <rPh sb="2" eb="3">
      <t>メイ</t>
    </rPh>
    <phoneticPr fontId="5"/>
  </si>
  <si>
    <t>起点</t>
    <rPh sb="0" eb="1">
      <t>ハジメ</t>
    </rPh>
    <rPh sb="1" eb="2">
      <t>テン</t>
    </rPh>
    <phoneticPr fontId="5"/>
  </si>
  <si>
    <t>終点</t>
    <rPh sb="0" eb="1">
      <t>シュウ</t>
    </rPh>
    <rPh sb="1" eb="2">
      <t>テン</t>
    </rPh>
    <phoneticPr fontId="5"/>
  </si>
  <si>
    <t>別　　紙</t>
    <phoneticPr fontId="5"/>
  </si>
  <si>
    <t>本省様式はなし</t>
    <rPh sb="0" eb="2">
      <t>ホンショウ</t>
    </rPh>
    <rPh sb="2" eb="4">
      <t>ヨウシキ</t>
    </rPh>
    <phoneticPr fontId="5"/>
  </si>
  <si>
    <t>第２号様式（第５１条の５関係）</t>
    <phoneticPr fontId="5"/>
  </si>
  <si>
    <t>№</t>
    <phoneticPr fontId="5"/>
  </si>
  <si>
    <t>登録番号</t>
    <rPh sb="0" eb="2">
      <t>トウロク</t>
    </rPh>
    <rPh sb="2" eb="4">
      <t>バンゴウ</t>
    </rPh>
    <phoneticPr fontId="13"/>
  </si>
  <si>
    <t>登録年月日</t>
    <rPh sb="0" eb="2">
      <t>トウロク</t>
    </rPh>
    <rPh sb="2" eb="5">
      <t>ネンガッピ</t>
    </rPh>
    <phoneticPr fontId="13"/>
  </si>
  <si>
    <t>更新登録年月日</t>
    <rPh sb="0" eb="2">
      <t>コウシン</t>
    </rPh>
    <rPh sb="2" eb="4">
      <t>トウロク</t>
    </rPh>
    <rPh sb="4" eb="7">
      <t>ネンガッピ</t>
    </rPh>
    <phoneticPr fontId="13"/>
  </si>
  <si>
    <t>有効期間</t>
    <rPh sb="0" eb="2">
      <t>ユウコウ</t>
    </rPh>
    <rPh sb="2" eb="4">
      <t>キカン</t>
    </rPh>
    <phoneticPr fontId="13"/>
  </si>
  <si>
    <t>名称</t>
    <rPh sb="0" eb="2">
      <t>メイショウ</t>
    </rPh>
    <phoneticPr fontId="5"/>
  </si>
  <si>
    <t>代表者の氏名</t>
    <rPh sb="0" eb="3">
      <t>ダイヒョウシャ</t>
    </rPh>
    <rPh sb="4" eb="6">
      <t>シメイ</t>
    </rPh>
    <phoneticPr fontId="13"/>
  </si>
  <si>
    <t>郵便番号</t>
    <phoneticPr fontId="13"/>
  </si>
  <si>
    <t>住所</t>
    <rPh sb="0" eb="2">
      <t>ジュウショ</t>
    </rPh>
    <phoneticPr fontId="5"/>
  </si>
  <si>
    <t>事務所の名称</t>
    <rPh sb="0" eb="3">
      <t>ジムショ</t>
    </rPh>
    <rPh sb="4" eb="6">
      <t>メイショウ</t>
    </rPh>
    <phoneticPr fontId="13"/>
  </si>
  <si>
    <t>事務所の位置</t>
    <rPh sb="0" eb="3">
      <t>ジムショ</t>
    </rPh>
    <rPh sb="4" eb="6">
      <t>イチ</t>
    </rPh>
    <phoneticPr fontId="13"/>
  </si>
  <si>
    <t>路線又は運送の区域</t>
    <rPh sb="0" eb="2">
      <t>ロセン</t>
    </rPh>
    <rPh sb="2" eb="3">
      <t>マタ</t>
    </rPh>
    <rPh sb="4" eb="6">
      <t>ウンソウ</t>
    </rPh>
    <rPh sb="7" eb="9">
      <t>クイキ</t>
    </rPh>
    <phoneticPr fontId="13"/>
  </si>
  <si>
    <t>運送する旅客の範囲</t>
    <rPh sb="0" eb="2">
      <t>ウンソウ</t>
    </rPh>
    <rPh sb="4" eb="6">
      <t>リョカク</t>
    </rPh>
    <rPh sb="7" eb="9">
      <t>ハンイ</t>
    </rPh>
    <phoneticPr fontId="13"/>
  </si>
  <si>
    <t>○</t>
  </si>
  <si>
    <t>事務所の名称</t>
    <phoneticPr fontId="5"/>
  </si>
  <si>
    <t>事務所の位置</t>
    <phoneticPr fontId="5"/>
  </si>
  <si>
    <t>←交通空白のシートからコピペ</t>
    <rPh sb="1" eb="3">
      <t>コウツウ</t>
    </rPh>
    <rPh sb="3" eb="5">
      <t>クウハク</t>
    </rPh>
    <phoneticPr fontId="5"/>
  </si>
  <si>
    <t>目次へ</t>
    <rPh sb="0" eb="2">
      <t>モクジ</t>
    </rPh>
    <phoneticPr fontId="5"/>
  </si>
  <si>
    <t>寝台車
(軽自動車)　　　　　　　　</t>
    <rPh sb="0" eb="1">
      <t>ネ</t>
    </rPh>
    <rPh sb="1" eb="2">
      <t>ダイ</t>
    </rPh>
    <rPh sb="2" eb="3">
      <t>クルマ</t>
    </rPh>
    <phoneticPr fontId="20"/>
  </si>
  <si>
    <t>車いす車
(軽自動車)</t>
    <rPh sb="0" eb="1">
      <t>クルマ</t>
    </rPh>
    <rPh sb="3" eb="4">
      <t>シャ</t>
    </rPh>
    <rPh sb="6" eb="10">
      <t>ケイジドウシャ</t>
    </rPh>
    <phoneticPr fontId="20"/>
  </si>
  <si>
    <t>兼用車
(軽自動車)</t>
    <rPh sb="0" eb="2">
      <t>ケンヨウ</t>
    </rPh>
    <rPh sb="2" eb="3">
      <t>シャ</t>
    </rPh>
    <phoneticPr fontId="20"/>
  </si>
  <si>
    <t>回転ｼｰﾄ車
(軽自動車)</t>
    <rPh sb="0" eb="2">
      <t>カイテン</t>
    </rPh>
    <rPh sb="5" eb="6">
      <t>シャ</t>
    </rPh>
    <phoneticPr fontId="20"/>
  </si>
  <si>
    <t>セダン等
(軽自動車)</t>
    <rPh sb="3" eb="4">
      <t>トウ</t>
    </rPh>
    <phoneticPr fontId="20"/>
  </si>
  <si>
    <t>バス</t>
    <phoneticPr fontId="20"/>
  </si>
  <si>
    <t>計</t>
    <rPh sb="0" eb="1">
      <t>ケイ</t>
    </rPh>
    <phoneticPr fontId="20"/>
  </si>
  <si>
    <t>事業者協力型有償運送の
事業者名称</t>
    <rPh sb="0" eb="3">
      <t>ジギョウシャ</t>
    </rPh>
    <rPh sb="3" eb="6">
      <t>キョウリョクガタ</t>
    </rPh>
    <rPh sb="6" eb="8">
      <t>ユウショウ</t>
    </rPh>
    <rPh sb="8" eb="10">
      <t>ウンソウ</t>
    </rPh>
    <rPh sb="12" eb="15">
      <t>ジギョウシャ</t>
    </rPh>
    <rPh sb="15" eb="17">
      <t>メイショウ</t>
    </rPh>
    <phoneticPr fontId="13"/>
  </si>
  <si>
    <t>事業者協力型有償運送の
事業者住所</t>
    <rPh sb="15" eb="17">
      <t>ジュウショ</t>
    </rPh>
    <phoneticPr fontId="13"/>
  </si>
  <si>
    <t>北旭市交第1号</t>
    <rPh sb="0" eb="1">
      <t>キタ</t>
    </rPh>
    <rPh sb="1" eb="2">
      <t>アサヒ</t>
    </rPh>
    <rPh sb="2" eb="3">
      <t>シ</t>
    </rPh>
    <rPh sb="3" eb="4">
      <t>コウ</t>
    </rPh>
    <rPh sb="4" eb="5">
      <t>ダイ</t>
    </rPh>
    <rPh sb="6" eb="7">
      <t>ゴウ</t>
    </rPh>
    <phoneticPr fontId="13"/>
  </si>
  <si>
    <t>北旭市交第1号</t>
    <rPh sb="1" eb="2">
      <t>アサヒ</t>
    </rPh>
    <phoneticPr fontId="5"/>
  </si>
  <si>
    <t>北旭市交第3号</t>
    <rPh sb="0" eb="1">
      <t>キタ</t>
    </rPh>
    <rPh sb="1" eb="2">
      <t>アサヒ</t>
    </rPh>
    <rPh sb="2" eb="3">
      <t>シ</t>
    </rPh>
    <rPh sb="4" eb="5">
      <t>ダイ</t>
    </rPh>
    <rPh sb="6" eb="7">
      <t>ゴウ</t>
    </rPh>
    <phoneticPr fontId="13"/>
  </si>
  <si>
    <t>北旭市交第5号</t>
    <rPh sb="0" eb="1">
      <t>キタ</t>
    </rPh>
    <rPh sb="1" eb="2">
      <t>アサヒ</t>
    </rPh>
    <rPh sb="2" eb="3">
      <t>シ</t>
    </rPh>
    <rPh sb="4" eb="5">
      <t>ダイ</t>
    </rPh>
    <rPh sb="6" eb="7">
      <t>ゴウ</t>
    </rPh>
    <phoneticPr fontId="13"/>
  </si>
  <si>
    <t>北旭市交第6号</t>
    <rPh sb="0" eb="1">
      <t>キタ</t>
    </rPh>
    <rPh sb="1" eb="2">
      <t>アサヒ</t>
    </rPh>
    <rPh sb="2" eb="3">
      <t>シ</t>
    </rPh>
    <rPh sb="4" eb="5">
      <t>ダイ</t>
    </rPh>
    <rPh sb="6" eb="7">
      <t>ゴウ</t>
    </rPh>
    <phoneticPr fontId="13"/>
  </si>
  <si>
    <t>北旭市交第7号</t>
    <rPh sb="0" eb="1">
      <t>キタ</t>
    </rPh>
    <rPh sb="1" eb="2">
      <t>アサヒ</t>
    </rPh>
    <rPh sb="2" eb="3">
      <t>シ</t>
    </rPh>
    <rPh sb="4" eb="5">
      <t>ダイ</t>
    </rPh>
    <rPh sb="6" eb="7">
      <t>ゴウ</t>
    </rPh>
    <phoneticPr fontId="13"/>
  </si>
  <si>
    <t>北旭市交第8号</t>
    <rPh sb="0" eb="1">
      <t>キタ</t>
    </rPh>
    <rPh sb="1" eb="2">
      <t>アサヒ</t>
    </rPh>
    <rPh sb="2" eb="3">
      <t>シ</t>
    </rPh>
    <rPh sb="4" eb="5">
      <t>ダイ</t>
    </rPh>
    <rPh sb="6" eb="7">
      <t>ゴウ</t>
    </rPh>
    <phoneticPr fontId="13"/>
  </si>
  <si>
    <t>北旭市交第10号</t>
    <rPh sb="0" eb="1">
      <t>キタ</t>
    </rPh>
    <rPh sb="1" eb="2">
      <t>アサヒ</t>
    </rPh>
    <rPh sb="2" eb="3">
      <t>シ</t>
    </rPh>
    <rPh sb="4" eb="5">
      <t>ダイ</t>
    </rPh>
    <rPh sb="7" eb="8">
      <t>ゴウ</t>
    </rPh>
    <phoneticPr fontId="13"/>
  </si>
  <si>
    <t>北旭市交第11号</t>
    <rPh sb="0" eb="1">
      <t>キタ</t>
    </rPh>
    <rPh sb="1" eb="2">
      <t>アサヒ</t>
    </rPh>
    <rPh sb="2" eb="3">
      <t>シ</t>
    </rPh>
    <rPh sb="4" eb="5">
      <t>ダイ</t>
    </rPh>
    <rPh sb="7" eb="8">
      <t>ゴウ</t>
    </rPh>
    <phoneticPr fontId="13"/>
  </si>
  <si>
    <t>北旭市交第14号</t>
    <rPh sb="0" eb="1">
      <t>キタ</t>
    </rPh>
    <rPh sb="1" eb="2">
      <t>アサヒ</t>
    </rPh>
    <rPh sb="2" eb="3">
      <t>シ</t>
    </rPh>
    <rPh sb="4" eb="5">
      <t>ダイ</t>
    </rPh>
    <rPh sb="7" eb="8">
      <t>ゴウ</t>
    </rPh>
    <phoneticPr fontId="13"/>
  </si>
  <si>
    <t>北旭市交第17号</t>
    <rPh sb="0" eb="1">
      <t>キタ</t>
    </rPh>
    <rPh sb="1" eb="2">
      <t>アサヒ</t>
    </rPh>
    <rPh sb="2" eb="3">
      <t>シ</t>
    </rPh>
    <rPh sb="4" eb="5">
      <t>ダイ</t>
    </rPh>
    <rPh sb="7" eb="8">
      <t>ゴウ</t>
    </rPh>
    <phoneticPr fontId="13"/>
  </si>
  <si>
    <t>北旭市交第22号</t>
    <rPh sb="0" eb="1">
      <t>キタ</t>
    </rPh>
    <rPh sb="1" eb="2">
      <t>アサヒ</t>
    </rPh>
    <rPh sb="2" eb="3">
      <t>シ</t>
    </rPh>
    <rPh sb="3" eb="4">
      <t>コウ</t>
    </rPh>
    <rPh sb="4" eb="5">
      <t>ダイ</t>
    </rPh>
    <rPh sb="7" eb="8">
      <t>ゴウ</t>
    </rPh>
    <phoneticPr fontId="5"/>
  </si>
  <si>
    <t>北旭市交第23号</t>
    <rPh sb="0" eb="1">
      <t>キタ</t>
    </rPh>
    <rPh sb="1" eb="2">
      <t>アサヒ</t>
    </rPh>
    <rPh sb="2" eb="3">
      <t>シ</t>
    </rPh>
    <rPh sb="3" eb="4">
      <t>コウ</t>
    </rPh>
    <rPh sb="4" eb="5">
      <t>ダイ</t>
    </rPh>
    <rPh sb="7" eb="8">
      <t>ゴウ</t>
    </rPh>
    <phoneticPr fontId="5"/>
  </si>
  <si>
    <t>北旭市交第24号</t>
    <rPh sb="0" eb="1">
      <t>キタ</t>
    </rPh>
    <rPh sb="1" eb="2">
      <t>アサヒ</t>
    </rPh>
    <rPh sb="2" eb="3">
      <t>シ</t>
    </rPh>
    <rPh sb="3" eb="4">
      <t>コウ</t>
    </rPh>
    <rPh sb="4" eb="5">
      <t>ダイ</t>
    </rPh>
    <rPh sb="7" eb="8">
      <t>ゴウ</t>
    </rPh>
    <phoneticPr fontId="5"/>
  </si>
  <si>
    <t>北旭市交第25号</t>
    <rPh sb="0" eb="1">
      <t>キタ</t>
    </rPh>
    <rPh sb="1" eb="2">
      <t>アサヒ</t>
    </rPh>
    <rPh sb="2" eb="3">
      <t>シ</t>
    </rPh>
    <rPh sb="3" eb="4">
      <t>コウ</t>
    </rPh>
    <rPh sb="4" eb="5">
      <t>ダイ</t>
    </rPh>
    <rPh sb="7" eb="8">
      <t>ゴウ</t>
    </rPh>
    <phoneticPr fontId="5"/>
  </si>
  <si>
    <t>北旭市交第26号</t>
    <rPh sb="0" eb="1">
      <t>キタ</t>
    </rPh>
    <rPh sb="1" eb="2">
      <t>アサヒ</t>
    </rPh>
    <rPh sb="2" eb="3">
      <t>シ</t>
    </rPh>
    <rPh sb="3" eb="4">
      <t>コウ</t>
    </rPh>
    <rPh sb="4" eb="5">
      <t>ダイ</t>
    </rPh>
    <rPh sb="7" eb="8">
      <t>ゴウ</t>
    </rPh>
    <phoneticPr fontId="5"/>
  </si>
  <si>
    <t>北旭市交第27号</t>
    <rPh sb="0" eb="1">
      <t>キタ</t>
    </rPh>
    <rPh sb="1" eb="2">
      <t>アサヒ</t>
    </rPh>
    <rPh sb="2" eb="3">
      <t>シ</t>
    </rPh>
    <rPh sb="3" eb="4">
      <t>コウ</t>
    </rPh>
    <rPh sb="4" eb="5">
      <t>ダイ</t>
    </rPh>
    <rPh sb="7" eb="8">
      <t>ゴウ</t>
    </rPh>
    <phoneticPr fontId="5"/>
  </si>
  <si>
    <t>北旭過第1号</t>
    <rPh sb="1" eb="2">
      <t>アサヒ</t>
    </rPh>
    <phoneticPr fontId="5"/>
  </si>
  <si>
    <t>北旭過第2号</t>
    <rPh sb="1" eb="2">
      <t>アサヒ</t>
    </rPh>
    <phoneticPr fontId="5"/>
  </si>
  <si>
    <t>上富良野町</t>
    <rPh sb="0" eb="5">
      <t>カミフラノチョウ</t>
    </rPh>
    <phoneticPr fontId="2"/>
  </si>
  <si>
    <t>鷹栖町</t>
    <rPh sb="0" eb="3">
      <t>タカスチョウ</t>
    </rPh>
    <phoneticPr fontId="2"/>
  </si>
  <si>
    <t>東川町</t>
    <rPh sb="0" eb="3">
      <t>ヒガシカワチョウ</t>
    </rPh>
    <phoneticPr fontId="2"/>
  </si>
  <si>
    <t>剣淵町</t>
    <rPh sb="0" eb="3">
      <t>ケンブチチョウ</t>
    </rPh>
    <phoneticPr fontId="2"/>
  </si>
  <si>
    <t>南富良野町</t>
    <rPh sb="0" eb="1">
      <t>ミナミ</t>
    </rPh>
    <rPh sb="1" eb="4">
      <t>フラノ</t>
    </rPh>
    <rPh sb="4" eb="5">
      <t>チョウ</t>
    </rPh>
    <phoneticPr fontId="2"/>
  </si>
  <si>
    <t>和寒町</t>
    <rPh sb="0" eb="3">
      <t>ワッサムチョウ</t>
    </rPh>
    <phoneticPr fontId="2"/>
  </si>
  <si>
    <t>当麻町</t>
    <rPh sb="0" eb="3">
      <t>トウマチョウ</t>
    </rPh>
    <phoneticPr fontId="2"/>
  </si>
  <si>
    <t>占冠村</t>
    <rPh sb="0" eb="3">
      <t>シムカップムラ</t>
    </rPh>
    <phoneticPr fontId="2"/>
  </si>
  <si>
    <t>羽幌町</t>
    <rPh sb="0" eb="3">
      <t>ハボロチョウ</t>
    </rPh>
    <phoneticPr fontId="2"/>
  </si>
  <si>
    <t>愛別町</t>
    <rPh sb="0" eb="3">
      <t>アイベツチョウ</t>
    </rPh>
    <phoneticPr fontId="2"/>
  </si>
  <si>
    <t>東神楽町</t>
    <rPh sb="0" eb="4">
      <t>ヒガシカグラチョウ</t>
    </rPh>
    <phoneticPr fontId="2"/>
  </si>
  <si>
    <t>上川町</t>
    <rPh sb="0" eb="3">
      <t>カミカワチョウ</t>
    </rPh>
    <phoneticPr fontId="2"/>
  </si>
  <si>
    <t>猿払村</t>
    <rPh sb="0" eb="3">
      <t>サルフツムラ</t>
    </rPh>
    <phoneticPr fontId="2"/>
  </si>
  <si>
    <t>沼田町</t>
    <rPh sb="0" eb="3">
      <t>ヌマタチョウ</t>
    </rPh>
    <phoneticPr fontId="2"/>
  </si>
  <si>
    <t>稚内市</t>
    <rPh sb="0" eb="3">
      <t>ワッカナイシ</t>
    </rPh>
    <phoneticPr fontId="2"/>
  </si>
  <si>
    <t>富良野市</t>
    <rPh sb="0" eb="4">
      <t>フラノシ</t>
    </rPh>
    <phoneticPr fontId="2"/>
  </si>
  <si>
    <t>北竜町</t>
    <rPh sb="0" eb="3">
      <t>ホクリュウチョウ</t>
    </rPh>
    <phoneticPr fontId="2"/>
  </si>
  <si>
    <t>幌加内町</t>
    <rPh sb="0" eb="3">
      <t>ホロカナイ</t>
    </rPh>
    <rPh sb="3" eb="4">
      <t>マチ</t>
    </rPh>
    <phoneticPr fontId="2"/>
  </si>
  <si>
    <t>遠別町</t>
    <rPh sb="0" eb="3">
      <t>エンベツチョウ</t>
    </rPh>
    <phoneticPr fontId="2"/>
  </si>
  <si>
    <t>初山別村</t>
    <rPh sb="0" eb="4">
      <t>ショサンベツムラ</t>
    </rPh>
    <phoneticPr fontId="2"/>
  </si>
  <si>
    <t>北旭市交第4号</t>
    <rPh sb="0" eb="1">
      <t>キタ</t>
    </rPh>
    <rPh sb="1" eb="2">
      <t>アサヒ</t>
    </rPh>
    <rPh sb="2" eb="3">
      <t>シ</t>
    </rPh>
    <rPh sb="4" eb="5">
      <t>ダイ</t>
    </rPh>
    <rPh sb="6" eb="7">
      <t>ゴウ</t>
    </rPh>
    <phoneticPr fontId="13"/>
  </si>
  <si>
    <t>北旭市交第9号</t>
    <rPh sb="0" eb="1">
      <t>キタ</t>
    </rPh>
    <rPh sb="1" eb="2">
      <t>アサヒ</t>
    </rPh>
    <rPh sb="2" eb="3">
      <t>シ</t>
    </rPh>
    <rPh sb="4" eb="5">
      <t>ダイ</t>
    </rPh>
    <rPh sb="6" eb="7">
      <t>ゴウ</t>
    </rPh>
    <phoneticPr fontId="13"/>
  </si>
  <si>
    <t>北旭市交第15号</t>
    <rPh sb="0" eb="1">
      <t>キタ</t>
    </rPh>
    <rPh sb="1" eb="2">
      <t>アサヒ</t>
    </rPh>
    <rPh sb="2" eb="3">
      <t>シ</t>
    </rPh>
    <rPh sb="4" eb="5">
      <t>ダイ</t>
    </rPh>
    <rPh sb="7" eb="8">
      <t>ゴウ</t>
    </rPh>
    <phoneticPr fontId="13"/>
  </si>
  <si>
    <t>北旭市交第21号</t>
    <rPh sb="0" eb="1">
      <t>キタ</t>
    </rPh>
    <rPh sb="1" eb="2">
      <t>アサヒ</t>
    </rPh>
    <rPh sb="2" eb="3">
      <t>シ</t>
    </rPh>
    <rPh sb="4" eb="5">
      <t>ダイ</t>
    </rPh>
    <rPh sb="7" eb="8">
      <t>ゴウ</t>
    </rPh>
    <phoneticPr fontId="13"/>
  </si>
  <si>
    <t>071-0596</t>
  </si>
  <si>
    <t>空知郡上富良野町大町２丁目２番１１号</t>
    <rPh sb="11" eb="13">
      <t>チョウメ</t>
    </rPh>
    <rPh sb="14" eb="15">
      <t>バン</t>
    </rPh>
    <rPh sb="17" eb="18">
      <t>ゴウ</t>
    </rPh>
    <phoneticPr fontId="2"/>
  </si>
  <si>
    <t>071-1292</t>
  </si>
  <si>
    <t>上川郡鷹栖町南１条３丁目５番１号</t>
    <rPh sb="0" eb="3">
      <t>カミカワグン</t>
    </rPh>
    <rPh sb="3" eb="6">
      <t>タカスチョウ</t>
    </rPh>
    <rPh sb="6" eb="7">
      <t>ミナミ</t>
    </rPh>
    <rPh sb="8" eb="9">
      <t>ジョウ</t>
    </rPh>
    <rPh sb="10" eb="12">
      <t>チョウメ</t>
    </rPh>
    <rPh sb="13" eb="14">
      <t>バン</t>
    </rPh>
    <rPh sb="15" eb="16">
      <t>ゴウ</t>
    </rPh>
    <phoneticPr fontId="2"/>
  </si>
  <si>
    <t>071-1492</t>
  </si>
  <si>
    <t>上川郡東川町東町１丁目１６番１号</t>
    <rPh sb="0" eb="3">
      <t>カミカワグン</t>
    </rPh>
    <rPh sb="3" eb="6">
      <t>ヒガシカワチョウ</t>
    </rPh>
    <rPh sb="6" eb="8">
      <t>ヒガシマチ</t>
    </rPh>
    <rPh sb="9" eb="11">
      <t>チョウメ</t>
    </rPh>
    <rPh sb="13" eb="14">
      <t>バン</t>
    </rPh>
    <rPh sb="15" eb="16">
      <t>ゴウ</t>
    </rPh>
    <phoneticPr fontId="2"/>
  </si>
  <si>
    <t>098-0392</t>
  </si>
  <si>
    <t>上川郡剣淵町仲町３７番１号</t>
    <rPh sb="0" eb="3">
      <t>カミカワグン</t>
    </rPh>
    <rPh sb="3" eb="6">
      <t>ケンブチチョウ</t>
    </rPh>
    <rPh sb="6" eb="8">
      <t>ナカマチ</t>
    </rPh>
    <rPh sb="10" eb="11">
      <t>バン</t>
    </rPh>
    <rPh sb="12" eb="13">
      <t>ゴウ</t>
    </rPh>
    <phoneticPr fontId="2"/>
  </si>
  <si>
    <r>
      <t>空知郡南富良野町字幾寅８６７番地</t>
    </r>
    <r>
      <rPr>
        <sz val="10"/>
        <color indexed="8"/>
        <rFont val="Arial"/>
        <family val="2"/>
      </rPr>
      <t xml:space="preserve"> </t>
    </r>
    <rPh sb="14" eb="16">
      <t>バンチ</t>
    </rPh>
    <phoneticPr fontId="2"/>
  </si>
  <si>
    <t>098-0192</t>
  </si>
  <si>
    <t>上川郡和寒町字西町１２０番地</t>
    <rPh sb="0" eb="3">
      <t>カミカワグン</t>
    </rPh>
    <rPh sb="3" eb="6">
      <t>ワッサムチョウ</t>
    </rPh>
    <rPh sb="6" eb="7">
      <t>アザ</t>
    </rPh>
    <rPh sb="7" eb="9">
      <t>ニシマチ</t>
    </rPh>
    <rPh sb="12" eb="14">
      <t>バンチ</t>
    </rPh>
    <phoneticPr fontId="2"/>
  </si>
  <si>
    <t>078-1393</t>
  </si>
  <si>
    <t>上川郡当麻町３条東２丁目１１番１号</t>
    <rPh sb="0" eb="3">
      <t>カミカワグン</t>
    </rPh>
    <rPh sb="3" eb="6">
      <t>トウマチョウ</t>
    </rPh>
    <rPh sb="7" eb="8">
      <t>ジョウ</t>
    </rPh>
    <rPh sb="8" eb="9">
      <t>ヒガシ</t>
    </rPh>
    <rPh sb="10" eb="12">
      <t>チョウメ</t>
    </rPh>
    <rPh sb="14" eb="15">
      <t>バン</t>
    </rPh>
    <rPh sb="16" eb="17">
      <t>ゴウ</t>
    </rPh>
    <phoneticPr fontId="2"/>
  </si>
  <si>
    <t>079-2201</t>
  </si>
  <si>
    <t>勇払郡占冠村字中央</t>
    <rPh sb="0" eb="3">
      <t>ユウフツグン</t>
    </rPh>
    <rPh sb="3" eb="6">
      <t>シムカップムラ</t>
    </rPh>
    <rPh sb="6" eb="7">
      <t>アザ</t>
    </rPh>
    <rPh sb="7" eb="9">
      <t>チュウオウ</t>
    </rPh>
    <phoneticPr fontId="2"/>
  </si>
  <si>
    <t>078-4106</t>
  </si>
  <si>
    <t>苫前郡羽幌町南町１番地の１</t>
    <rPh sb="0" eb="3">
      <t>トママエグン</t>
    </rPh>
    <rPh sb="3" eb="6">
      <t>ハボロチョウ</t>
    </rPh>
    <rPh sb="6" eb="8">
      <t>ミナミマチ</t>
    </rPh>
    <rPh sb="9" eb="11">
      <t>バンチ</t>
    </rPh>
    <phoneticPr fontId="2"/>
  </si>
  <si>
    <t>078-1492</t>
  </si>
  <si>
    <r>
      <t>上川郡愛別町字本町１７９番地</t>
    </r>
    <r>
      <rPr>
        <sz val="10"/>
        <rFont val="Arial"/>
        <family val="2"/>
      </rPr>
      <t xml:space="preserve"> </t>
    </r>
    <rPh sb="0" eb="3">
      <t>カミカワグン</t>
    </rPh>
    <phoneticPr fontId="2"/>
  </si>
  <si>
    <t>071-1592</t>
  </si>
  <si>
    <t>上川郡東神楽町南1条西1丁目3番2号</t>
  </si>
  <si>
    <t>078-1753</t>
  </si>
  <si>
    <t>上川郡上川町南町１８０番地</t>
    <rPh sb="0" eb="3">
      <t>カミカワグン</t>
    </rPh>
    <rPh sb="3" eb="6">
      <t>カミカワチョウ</t>
    </rPh>
    <rPh sb="6" eb="8">
      <t>ミナミマチ</t>
    </rPh>
    <rPh sb="11" eb="13">
      <t>バンチ</t>
    </rPh>
    <phoneticPr fontId="2"/>
  </si>
  <si>
    <r>
      <t>宗谷郡猿払村鬼志別西町</t>
    </r>
    <r>
      <rPr>
        <sz val="10"/>
        <rFont val="Arial"/>
        <family val="2"/>
      </rPr>
      <t>172</t>
    </r>
    <r>
      <rPr>
        <sz val="10"/>
        <rFont val="ＭＳ Ｐゴシック"/>
        <family val="3"/>
        <charset val="128"/>
      </rPr>
      <t>番地</t>
    </r>
    <r>
      <rPr>
        <sz val="10"/>
        <rFont val="Arial"/>
        <family val="2"/>
      </rPr>
      <t>1</t>
    </r>
    <rPh sb="0" eb="3">
      <t>ソウヤグン</t>
    </rPh>
    <rPh sb="3" eb="6">
      <t>サルフツムラ</t>
    </rPh>
    <rPh sb="6" eb="9">
      <t>オニシベツ</t>
    </rPh>
    <rPh sb="9" eb="11">
      <t>ニシチョウ</t>
    </rPh>
    <rPh sb="14" eb="16">
      <t>バンチ</t>
    </rPh>
    <phoneticPr fontId="2"/>
  </si>
  <si>
    <t>078-2202</t>
  </si>
  <si>
    <t>雨竜郡沼田町南１条３丁目６番５３号</t>
    <rPh sb="0" eb="3">
      <t>ウリュウグン</t>
    </rPh>
    <rPh sb="3" eb="6">
      <t>ヌマタチョウ</t>
    </rPh>
    <rPh sb="6" eb="7">
      <t>ミナミ</t>
    </rPh>
    <rPh sb="8" eb="9">
      <t>ジョウ</t>
    </rPh>
    <rPh sb="10" eb="12">
      <t>チョウメ</t>
    </rPh>
    <rPh sb="13" eb="14">
      <t>バン</t>
    </rPh>
    <rPh sb="16" eb="17">
      <t>ゴウ</t>
    </rPh>
    <phoneticPr fontId="2"/>
  </si>
  <si>
    <t>097-0022</t>
  </si>
  <si>
    <t>稚内市中央３丁目１３番１５号</t>
    <rPh sb="0" eb="3">
      <t>ワッカナイシ</t>
    </rPh>
    <rPh sb="3" eb="5">
      <t>チュウオウ</t>
    </rPh>
    <rPh sb="6" eb="8">
      <t>チョウメ</t>
    </rPh>
    <rPh sb="10" eb="11">
      <t>バン</t>
    </rPh>
    <rPh sb="13" eb="14">
      <t>ゴウ</t>
    </rPh>
    <phoneticPr fontId="2"/>
  </si>
  <si>
    <t>076-0202</t>
  </si>
  <si>
    <t>富良野市弥生町１番１号</t>
    <rPh sb="0" eb="4">
      <t>フラノシ</t>
    </rPh>
    <rPh sb="4" eb="7">
      <t>ヤヨイチョウ</t>
    </rPh>
    <rPh sb="8" eb="9">
      <t>バン</t>
    </rPh>
    <rPh sb="10" eb="11">
      <t>ゴウ</t>
    </rPh>
    <phoneticPr fontId="2"/>
  </si>
  <si>
    <t>078-2512</t>
  </si>
  <si>
    <t>雨竜郡北竜町字和１１－１</t>
    <rPh sb="0" eb="3">
      <t>ウリュウグン</t>
    </rPh>
    <rPh sb="3" eb="6">
      <t>ホクリュウチョウ</t>
    </rPh>
    <rPh sb="6" eb="7">
      <t>アザ</t>
    </rPh>
    <rPh sb="7" eb="8">
      <t>ヤワラ</t>
    </rPh>
    <phoneticPr fontId="2"/>
  </si>
  <si>
    <t>074-0492</t>
  </si>
  <si>
    <t>雨竜郡幌加内町字幌加内４６９９番地</t>
    <rPh sb="0" eb="3">
      <t>ウリュウグン</t>
    </rPh>
    <rPh sb="3" eb="6">
      <t>ホロカナイ</t>
    </rPh>
    <rPh sb="6" eb="7">
      <t>マチ</t>
    </rPh>
    <rPh sb="7" eb="8">
      <t>アザ</t>
    </rPh>
    <rPh sb="8" eb="11">
      <t>ホロカナイ</t>
    </rPh>
    <rPh sb="15" eb="17">
      <t>バンチ</t>
    </rPh>
    <phoneticPr fontId="2"/>
  </si>
  <si>
    <t>098-3543</t>
  </si>
  <si>
    <t>苫前郡初山別村字初山別９６番地１</t>
  </si>
  <si>
    <t>社会福祉法人　幌加内町社会福祉協議会</t>
    <rPh sb="0" eb="2">
      <t>シャカイ</t>
    </rPh>
    <rPh sb="2" eb="4">
      <t>フクシ</t>
    </rPh>
    <rPh sb="4" eb="6">
      <t>ホウジン</t>
    </rPh>
    <rPh sb="7" eb="11">
      <t>ホロカナイチョウ</t>
    </rPh>
    <rPh sb="11" eb="13">
      <t>シャカイ</t>
    </rPh>
    <rPh sb="13" eb="15">
      <t>フクシ</t>
    </rPh>
    <rPh sb="15" eb="18">
      <t>キョウギカイ</t>
    </rPh>
    <phoneticPr fontId="2"/>
  </si>
  <si>
    <t>社会福祉法人　占冠村社会福祉協議会</t>
    <rPh sb="0" eb="2">
      <t>シャカイ</t>
    </rPh>
    <rPh sb="2" eb="4">
      <t>フクシ</t>
    </rPh>
    <rPh sb="4" eb="6">
      <t>ホウジン</t>
    </rPh>
    <rPh sb="7" eb="10">
      <t>シムカップムラ</t>
    </rPh>
    <rPh sb="10" eb="12">
      <t>シャカイ</t>
    </rPh>
    <rPh sb="12" eb="14">
      <t>フクシ</t>
    </rPh>
    <rPh sb="14" eb="17">
      <t>キョウギカイ</t>
    </rPh>
    <phoneticPr fontId="2"/>
  </si>
  <si>
    <t>074-0412</t>
  </si>
  <si>
    <t>雨竜郡幌加内町字親和４５９６番地３</t>
    <rPh sb="0" eb="3">
      <t>ウリュウグン</t>
    </rPh>
    <rPh sb="3" eb="7">
      <t>ホロカナイチョウ</t>
    </rPh>
    <rPh sb="7" eb="8">
      <t>アザ</t>
    </rPh>
    <rPh sb="8" eb="10">
      <t>シンワ</t>
    </rPh>
    <rPh sb="14" eb="16">
      <t>バンチ</t>
    </rPh>
    <phoneticPr fontId="2"/>
  </si>
  <si>
    <t>079-2202</t>
  </si>
  <si>
    <t>勇払郡占冠村字シムカプ原野５６番２１</t>
    <rPh sb="0" eb="3">
      <t>ユウフツグン</t>
    </rPh>
    <rPh sb="3" eb="5">
      <t>シムカップ</t>
    </rPh>
    <rPh sb="5" eb="6">
      <t>ムラ</t>
    </rPh>
    <rPh sb="6" eb="7">
      <t>アザ</t>
    </rPh>
    <rPh sb="11" eb="13">
      <t>ハラノ</t>
    </rPh>
    <rPh sb="15" eb="16">
      <t>バン</t>
    </rPh>
    <phoneticPr fontId="2"/>
  </si>
  <si>
    <t>北旭市交第27号</t>
    <rPh sb="1" eb="2">
      <t>アサヒ</t>
    </rPh>
    <rPh sb="2" eb="3">
      <t>シ</t>
    </rPh>
    <rPh sb="4" eb="5">
      <t>ダイ</t>
    </rPh>
    <phoneticPr fontId="5"/>
  </si>
  <si>
    <t>北旭市交第26号</t>
    <rPh sb="1" eb="2">
      <t>アサヒ</t>
    </rPh>
    <rPh sb="2" eb="3">
      <t>シ</t>
    </rPh>
    <rPh sb="4" eb="5">
      <t>ダイ</t>
    </rPh>
    <phoneticPr fontId="5"/>
  </si>
  <si>
    <t>北旭市交第25号</t>
    <rPh sb="1" eb="2">
      <t>アサヒ</t>
    </rPh>
    <rPh sb="2" eb="3">
      <t>シ</t>
    </rPh>
    <rPh sb="4" eb="5">
      <t>ダイ</t>
    </rPh>
    <phoneticPr fontId="5"/>
  </si>
  <si>
    <t>北旭市交第24号</t>
    <rPh sb="1" eb="2">
      <t>アサヒ</t>
    </rPh>
    <rPh sb="2" eb="3">
      <t>シ</t>
    </rPh>
    <rPh sb="4" eb="5">
      <t>ダイ</t>
    </rPh>
    <phoneticPr fontId="5"/>
  </si>
  <si>
    <t>北旭市交第23号</t>
    <rPh sb="1" eb="2">
      <t>アサヒ</t>
    </rPh>
    <rPh sb="2" eb="3">
      <t>シ</t>
    </rPh>
    <rPh sb="4" eb="5">
      <t>ダイ</t>
    </rPh>
    <phoneticPr fontId="5"/>
  </si>
  <si>
    <t>北旭市交第22号</t>
    <rPh sb="1" eb="2">
      <t>アサヒ</t>
    </rPh>
    <rPh sb="2" eb="3">
      <t>シ</t>
    </rPh>
    <rPh sb="4" eb="5">
      <t>ダイ</t>
    </rPh>
    <phoneticPr fontId="5"/>
  </si>
  <si>
    <t>北旭市交第21号</t>
    <rPh sb="1" eb="2">
      <t>アサヒ</t>
    </rPh>
    <phoneticPr fontId="5"/>
  </si>
  <si>
    <t>北旭市交第17号</t>
    <rPh sb="1" eb="2">
      <t>アサヒ</t>
    </rPh>
    <phoneticPr fontId="5"/>
  </si>
  <si>
    <t>北旭市交第15号</t>
    <rPh sb="1" eb="2">
      <t>アサヒ</t>
    </rPh>
    <phoneticPr fontId="5"/>
  </si>
  <si>
    <t>北旭市交第14号</t>
    <rPh sb="1" eb="2">
      <t>アサヒ</t>
    </rPh>
    <phoneticPr fontId="5"/>
  </si>
  <si>
    <t>北旭市交第10号</t>
    <rPh sb="1" eb="2">
      <t>アサヒ</t>
    </rPh>
    <phoneticPr fontId="5"/>
  </si>
  <si>
    <t>北旭市交第9号</t>
    <rPh sb="1" eb="2">
      <t>アサヒ</t>
    </rPh>
    <phoneticPr fontId="5"/>
  </si>
  <si>
    <t>北旭市交第8号</t>
    <rPh sb="1" eb="2">
      <t>アサヒ</t>
    </rPh>
    <phoneticPr fontId="5"/>
  </si>
  <si>
    <t>北旭市交第7号</t>
    <rPh sb="1" eb="2">
      <t>アサヒ</t>
    </rPh>
    <phoneticPr fontId="5"/>
  </si>
  <si>
    <t>北旭市交第6号</t>
    <rPh sb="1" eb="2">
      <t>アサヒ</t>
    </rPh>
    <phoneticPr fontId="5"/>
  </si>
  <si>
    <t>北旭市交第5号</t>
    <rPh sb="1" eb="2">
      <t>アサヒ</t>
    </rPh>
    <phoneticPr fontId="5"/>
  </si>
  <si>
    <t>北旭市交第4号</t>
    <rPh sb="1" eb="2">
      <t>アサヒ</t>
    </rPh>
    <phoneticPr fontId="5"/>
  </si>
  <si>
    <t>北旭市交第3号</t>
    <rPh sb="1" eb="2">
      <t>アサヒ</t>
    </rPh>
    <phoneticPr fontId="5"/>
  </si>
  <si>
    <t>北旭市交第11号</t>
    <rPh sb="1" eb="2">
      <t>アサヒ</t>
    </rPh>
    <phoneticPr fontId="5"/>
  </si>
  <si>
    <t>上富良野町</t>
  </si>
  <si>
    <t>北海道空知郡上富良野町大町２丁目２番１１号</t>
  </si>
  <si>
    <t>１路線　詳細別紙</t>
  </si>
  <si>
    <t>１路線　詳細別紙</t>
    <rPh sb="1" eb="3">
      <t>ロセン</t>
    </rPh>
    <rPh sb="4" eb="6">
      <t>ショウサイ</t>
    </rPh>
    <rPh sb="6" eb="8">
      <t>ベッシ</t>
    </rPh>
    <phoneticPr fontId="5"/>
  </si>
  <si>
    <t>町長　谷　寿男</t>
  </si>
  <si>
    <t>鷹栖町役場</t>
  </si>
  <si>
    <t>上川郡鷹栖町南1条3丁目5番1号</t>
  </si>
  <si>
    <t>上川郡鷹栖町のうち中央地区、北成地区、北斗地区</t>
  </si>
  <si>
    <t>東川町役場</t>
  </si>
  <si>
    <t>上川郡東川町東町1丁目16番1号</t>
  </si>
  <si>
    <t>３路線　詳細別紙</t>
  </si>
  <si>
    <t>町長　早坂　純夫</t>
    <phoneticPr fontId="5"/>
  </si>
  <si>
    <t>剣淵町役場</t>
  </si>
  <si>
    <t>上川郡剣淵町仲町37番1号</t>
  </si>
  <si>
    <t>4路線　詳細別紙</t>
  </si>
  <si>
    <t>空知郡南富良野町幾寅８６７番地</t>
  </si>
  <si>
    <t>町長　奥山　盛</t>
  </si>
  <si>
    <t>和寒町防雪ｾﾝﾀｰ</t>
  </si>
  <si>
    <t>上川郡和寒町字三笠6番地</t>
  </si>
  <si>
    <t>町長　村椿　哲朗</t>
  </si>
  <si>
    <t>当麻町教育委員会</t>
    <phoneticPr fontId="5"/>
  </si>
  <si>
    <t>上川郡当麻町３条東２丁目１１番１号</t>
  </si>
  <si>
    <t>２路線　詳細別紙</t>
  </si>
  <si>
    <t>村長　田中　正治</t>
  </si>
  <si>
    <t>占冠村役場</t>
  </si>
  <si>
    <t>北海道勇払郡占冠村字シムカプ原野46番地の25</t>
  </si>
  <si>
    <t>羽幌町スクールバス事務所</t>
  </si>
  <si>
    <t>苫前郡羽幌町南７条４丁目２２番４（沿岸バス羽幌ターミナル事務室内）</t>
  </si>
  <si>
    <t>2路線　詳細別紙</t>
  </si>
  <si>
    <t>愛別町役場</t>
  </si>
  <si>
    <t>上川郡愛別町字本町１７９番地</t>
    <phoneticPr fontId="5"/>
  </si>
  <si>
    <t>町長　山本　進</t>
  </si>
  <si>
    <t>東神楽町役場</t>
  </si>
  <si>
    <t>上川郡東神楽町南１条西１丁目３番２号</t>
  </si>
  <si>
    <t>佐藤　芳治</t>
  </si>
  <si>
    <t>上川町役場</t>
  </si>
  <si>
    <t>上川町南町１８０番地</t>
  </si>
  <si>
    <t>村長　　伊藤　浩一</t>
  </si>
  <si>
    <t>猿払村運営有償運送事務所</t>
  </si>
  <si>
    <t>宗谷郡猿払村鬼志別南町243番地</t>
  </si>
  <si>
    <t>２路線　詳細別紙</t>
    <rPh sb="4" eb="6">
      <t>ショウサイ</t>
    </rPh>
    <rPh sb="6" eb="8">
      <t>ベッシ</t>
    </rPh>
    <phoneticPr fontId="5"/>
  </si>
  <si>
    <t>町長　横山　茂</t>
  </si>
  <si>
    <t>沼田町役場</t>
    <rPh sb="3" eb="5">
      <t>ヤクバ</t>
    </rPh>
    <phoneticPr fontId="5"/>
  </si>
  <si>
    <t>雨竜郡沼田町南１条３丁目６番５３号</t>
  </si>
  <si>
    <t>市長　工藤　広</t>
    <phoneticPr fontId="5"/>
  </si>
  <si>
    <t>宗谷バス㈱</t>
  </si>
  <si>
    <t>稚内市末広５丁目２番２３号</t>
  </si>
  <si>
    <t>1路線　詳細別紙</t>
  </si>
  <si>
    <t>北　猛俊</t>
  </si>
  <si>
    <t>富良野市東山支所</t>
    <rPh sb="3" eb="4">
      <t>シ</t>
    </rPh>
    <rPh sb="4" eb="5">
      <t>ヒガシ</t>
    </rPh>
    <rPh sb="5" eb="6">
      <t>ヤマ</t>
    </rPh>
    <rPh sb="6" eb="8">
      <t>シショ</t>
    </rPh>
    <phoneticPr fontId="5"/>
  </si>
  <si>
    <t>富良野市字東山５０４７番地</t>
    <phoneticPr fontId="5"/>
  </si>
  <si>
    <t>雨竜郡北竜町字和１１－１</t>
    <phoneticPr fontId="5"/>
  </si>
  <si>
    <t>北竜町役場</t>
    <phoneticPr fontId="5"/>
  </si>
  <si>
    <t>北竜町に在住する住民及びその親族、その他北竜町に日常の用務を有する者等</t>
  </si>
  <si>
    <t>町長　細川　雅弘　</t>
  </si>
  <si>
    <t>幌加内町</t>
  </si>
  <si>
    <t>幌加内町役場</t>
    <phoneticPr fontId="5"/>
  </si>
  <si>
    <t>雨竜郡幌加内町字幌加内４６９９番地</t>
  </si>
  <si>
    <t>１路線　詳細別紙</t>
    <rPh sb="4" eb="6">
      <t>ショウサイ</t>
    </rPh>
    <rPh sb="6" eb="8">
      <t>ベッシ</t>
    </rPh>
    <phoneticPr fontId="5"/>
  </si>
  <si>
    <t>幌加内町に在住する住民及びその親族、その他幌加内に日常の用務を有する者等</t>
  </si>
  <si>
    <t>町長　笹川　洸志</t>
  </si>
  <si>
    <t>遠別町役場</t>
  </si>
  <si>
    <t>天塩郡遠別町字本町３丁目３７番地</t>
  </si>
  <si>
    <t>村長　宮本　憲幸</t>
  </si>
  <si>
    <t>社会福祉法人初山別村社会福祉協議会</t>
  </si>
  <si>
    <t>苫前郡初山別村字初山別１４９番地</t>
  </si>
  <si>
    <t>初山別村</t>
  </si>
  <si>
    <t>社会福祉法人幌加内町社会福祉協議会</t>
  </si>
  <si>
    <t>北海道雨竜郡幌加内町字親和4596番地3</t>
  </si>
  <si>
    <t>会長　山下　由美子</t>
  </si>
  <si>
    <t>社会福祉法人　占冠村社会福祉協議会</t>
  </si>
  <si>
    <t>勇払郡占冠村字シムカプ原野５６番２１</t>
  </si>
  <si>
    <t>占冠村</t>
  </si>
  <si>
    <t>事務所1</t>
    <rPh sb="0" eb="3">
      <t>ジムショ</t>
    </rPh>
    <phoneticPr fontId="13"/>
  </si>
  <si>
    <t>事務所2</t>
    <phoneticPr fontId="5"/>
  </si>
  <si>
    <t>事務所3</t>
    <phoneticPr fontId="5"/>
  </si>
  <si>
    <t>事務所4</t>
    <phoneticPr fontId="5"/>
  </si>
  <si>
    <t>事務所１</t>
    <rPh sb="0" eb="3">
      <t>ジムショ</t>
    </rPh>
    <phoneticPr fontId="20"/>
  </si>
  <si>
    <t>事務所２</t>
    <rPh sb="0" eb="3">
      <t>ジムショ</t>
    </rPh>
    <phoneticPr fontId="20"/>
  </si>
  <si>
    <t>十勝岳線</t>
    <phoneticPr fontId="5"/>
  </si>
  <si>
    <t>空知郡上富良野町大町２丁目１０５５番８</t>
    <phoneticPr fontId="5"/>
  </si>
  <si>
    <t>上富良野駅～旭野～十勝岳温泉凌雲閣</t>
    <phoneticPr fontId="5"/>
  </si>
  <si>
    <t>東忠別線</t>
    <phoneticPr fontId="5"/>
  </si>
  <si>
    <t>上川郡東川町西４号北８番地（地域交流センター）</t>
    <phoneticPr fontId="5"/>
  </si>
  <si>
    <t>北忠別線</t>
    <phoneticPr fontId="5"/>
  </si>
  <si>
    <t>上川郡東川町西４号北８番地（地域交流センター）</t>
    <phoneticPr fontId="5"/>
  </si>
  <si>
    <t>上川郡東川町西４号北８番地（地域交流センター）</t>
    <phoneticPr fontId="5"/>
  </si>
  <si>
    <t>東雲・上岐登牛線</t>
    <phoneticPr fontId="5"/>
  </si>
  <si>
    <t>上川郡東川町西４号北８番地（地域交流センター）</t>
    <phoneticPr fontId="5"/>
  </si>
  <si>
    <t>上川郡東川町西４号北８番地（地域交流センター）</t>
    <phoneticPr fontId="5"/>
  </si>
  <si>
    <t>西原線</t>
    <phoneticPr fontId="5"/>
  </si>
  <si>
    <t>上川郡剣淵町仲町２番地３</t>
    <phoneticPr fontId="5"/>
  </si>
  <si>
    <t>西岡・南剣淵線</t>
    <phoneticPr fontId="5"/>
  </si>
  <si>
    <t>藤本・東町線</t>
    <phoneticPr fontId="5"/>
  </si>
  <si>
    <t>上川郡剣淵町仲町２番地３</t>
    <phoneticPr fontId="5"/>
  </si>
  <si>
    <t>市街地温泉連絡線</t>
    <phoneticPr fontId="5"/>
  </si>
  <si>
    <t>上川郡剣淵町東町５１４１番地</t>
    <phoneticPr fontId="5"/>
  </si>
  <si>
    <t>下金山幾寅線（１）</t>
    <phoneticPr fontId="5"/>
  </si>
  <si>
    <t>空知郡南富良野町字下金山７８３番地５</t>
    <phoneticPr fontId="5"/>
  </si>
  <si>
    <t>空知郡南富良野町字幾寅１８５３番地５</t>
    <phoneticPr fontId="5"/>
  </si>
  <si>
    <t>下金山消防庁舎前～森林公園～高校前</t>
    <phoneticPr fontId="5"/>
  </si>
  <si>
    <t>下金山幾寅線（２）</t>
    <phoneticPr fontId="5"/>
  </si>
  <si>
    <t>空知郡南富良野町字下金山７８３番地５</t>
    <phoneticPr fontId="5"/>
  </si>
  <si>
    <t>空知郡南富良野町字幾寅１８５３番地５</t>
    <phoneticPr fontId="5"/>
  </si>
  <si>
    <t>北落合東鹿越線（１）</t>
    <phoneticPr fontId="5"/>
  </si>
  <si>
    <t>空知郡南富良野町字北落合１５９番地２</t>
    <phoneticPr fontId="5"/>
  </si>
  <si>
    <t>空知郡南富良野町字東鹿越１８番地</t>
    <phoneticPr fontId="5"/>
  </si>
  <si>
    <t>除雪管理センター～南富良野中学校～南富良野小学校～森林公園前</t>
    <phoneticPr fontId="5"/>
  </si>
  <si>
    <t>北落合東鹿越線（２）</t>
    <phoneticPr fontId="5"/>
  </si>
  <si>
    <t>除雪管理センター～南富良野中学校～森林公園前</t>
    <phoneticPr fontId="5"/>
  </si>
  <si>
    <t>下金山幾寅線（デマンド）</t>
    <phoneticPr fontId="5"/>
  </si>
  <si>
    <t>空知郡南富良野町字幾寅７０８番地</t>
    <phoneticPr fontId="5"/>
  </si>
  <si>
    <t>下金山地区、金山地区、東鹿越地区、幾寅地区</t>
    <phoneticPr fontId="5"/>
  </si>
  <si>
    <t>北落合東鹿越線（デマンド）</t>
    <phoneticPr fontId="5"/>
  </si>
  <si>
    <t>北落合地区、落合地区、幾寅地区、東鹿越地区</t>
    <phoneticPr fontId="5"/>
  </si>
  <si>
    <t>上川郡和寒町字北町２３番地</t>
    <phoneticPr fontId="5"/>
  </si>
  <si>
    <t>上川郡和寒町字西町１１１番地</t>
    <phoneticPr fontId="5"/>
  </si>
  <si>
    <t>中和線①</t>
    <phoneticPr fontId="5"/>
  </si>
  <si>
    <t>旧中和小、中学校</t>
    <phoneticPr fontId="5"/>
  </si>
  <si>
    <t>中和線（下校便）</t>
    <phoneticPr fontId="5"/>
  </si>
  <si>
    <t>上川郡和寒町字北町４２番地</t>
    <phoneticPr fontId="5"/>
  </si>
  <si>
    <t>和寒町字三笠、字中和、字南丘、字川西、字三和、字朝日</t>
    <phoneticPr fontId="5"/>
  </si>
  <si>
    <t>福原線①（往路）</t>
    <phoneticPr fontId="5"/>
  </si>
  <si>
    <t>上川郡和寒町字福原２４７番地</t>
    <phoneticPr fontId="5"/>
  </si>
  <si>
    <t>旧西和小、中学校</t>
    <phoneticPr fontId="5"/>
  </si>
  <si>
    <t>福原線①（復路）</t>
    <phoneticPr fontId="5"/>
  </si>
  <si>
    <t>福原線（下校便）</t>
    <phoneticPr fontId="5"/>
  </si>
  <si>
    <t>和寒町字松岡、字三和、字菊野、字西和、字福原</t>
    <phoneticPr fontId="5"/>
  </si>
  <si>
    <t>北原線①</t>
    <phoneticPr fontId="5"/>
  </si>
  <si>
    <t>旧北原小、中学校</t>
    <phoneticPr fontId="5"/>
  </si>
  <si>
    <t>北原線（下校便）</t>
    <phoneticPr fontId="5"/>
  </si>
  <si>
    <t>和寒町字松岡、字三和、字菊野、字北原、字日ノ出、字大成、字東和</t>
    <phoneticPr fontId="5"/>
  </si>
  <si>
    <t>東・開明線</t>
    <phoneticPr fontId="5"/>
  </si>
  <si>
    <t>上川郡当麻町４条西３丁目</t>
    <phoneticPr fontId="5"/>
  </si>
  <si>
    <t>上川郡当麻町開明４７３３－１番地</t>
    <phoneticPr fontId="5"/>
  </si>
  <si>
    <t>当麻駅～東分館前～鍾乳洞入口</t>
    <phoneticPr fontId="5"/>
  </si>
  <si>
    <t>緑郷線</t>
    <phoneticPr fontId="5"/>
  </si>
  <si>
    <t>上川郡当麻町４条西３丁目</t>
    <phoneticPr fontId="5"/>
  </si>
  <si>
    <t>上川郡当麻町緑郷３５５０－２番地</t>
    <phoneticPr fontId="5"/>
  </si>
  <si>
    <t>当麻駅～北星</t>
    <phoneticPr fontId="5"/>
  </si>
  <si>
    <t>富良野線①</t>
    <phoneticPr fontId="5"/>
  </si>
  <si>
    <t>富良野高校・ＪＲ富良野駅・富良野協会病院</t>
    <rPh sb="0" eb="3">
      <t>フラノ</t>
    </rPh>
    <rPh sb="3" eb="5">
      <t>コウコウ</t>
    </rPh>
    <rPh sb="8" eb="11">
      <t>フラノ</t>
    </rPh>
    <rPh sb="11" eb="12">
      <t>エキ</t>
    </rPh>
    <rPh sb="13" eb="16">
      <t>フラノ</t>
    </rPh>
    <rPh sb="16" eb="18">
      <t>キョウカイ</t>
    </rPh>
    <rPh sb="18" eb="20">
      <t>ビョウイン</t>
    </rPh>
    <phoneticPr fontId="5"/>
  </si>
  <si>
    <t>富良野線②</t>
    <phoneticPr fontId="5"/>
  </si>
  <si>
    <t>占冠村役場・村立歯科診療所</t>
    <phoneticPr fontId="5"/>
  </si>
  <si>
    <t>富良野線③</t>
    <phoneticPr fontId="5"/>
  </si>
  <si>
    <t>ＪＲ占冠駅・村立歯科診療所</t>
    <phoneticPr fontId="5"/>
  </si>
  <si>
    <t>富良野線④</t>
    <phoneticPr fontId="5"/>
  </si>
  <si>
    <t>富良野高校・ＪＲ富良野駅・富良野協会病院</t>
    <phoneticPr fontId="5"/>
  </si>
  <si>
    <t>富良野線⑤</t>
    <phoneticPr fontId="5"/>
  </si>
  <si>
    <t>富良野高校・ＪＲ富良野駅・富良野協会病院</t>
    <phoneticPr fontId="5"/>
  </si>
  <si>
    <t>富良野線⑥</t>
    <phoneticPr fontId="5"/>
  </si>
  <si>
    <t>ＪＲ占冠駅・村立歯科診療所</t>
    <phoneticPr fontId="5"/>
  </si>
  <si>
    <t>トマム線①</t>
    <phoneticPr fontId="5"/>
  </si>
  <si>
    <t>トマム線②</t>
    <phoneticPr fontId="5"/>
  </si>
  <si>
    <t>トマム線③</t>
    <phoneticPr fontId="5"/>
  </si>
  <si>
    <t>占冠村役場・村立歯科診療所</t>
    <phoneticPr fontId="5"/>
  </si>
  <si>
    <t>上羽幌線</t>
    <phoneticPr fontId="5"/>
  </si>
  <si>
    <t>苫前郡羽幌町南７条４丁目２２番地４</t>
    <phoneticPr fontId="5"/>
  </si>
  <si>
    <t>苫前郡羽幌町字上羽幌２０５番地１地先</t>
    <phoneticPr fontId="5"/>
  </si>
  <si>
    <t>羽幌ターミナル～旧中央小学校～上羽幌</t>
    <phoneticPr fontId="5"/>
  </si>
  <si>
    <t>曙線</t>
    <phoneticPr fontId="5"/>
  </si>
  <si>
    <t>苫前郡羽幌町南７条４丁目２２番地４</t>
    <rPh sb="0" eb="2">
      <t>トママエ</t>
    </rPh>
    <rPh sb="2" eb="3">
      <t>グン</t>
    </rPh>
    <rPh sb="3" eb="6">
      <t>ハボロチョウ</t>
    </rPh>
    <rPh sb="6" eb="7">
      <t>ミナミ</t>
    </rPh>
    <rPh sb="8" eb="9">
      <t>ジョウ</t>
    </rPh>
    <rPh sb="10" eb="12">
      <t>チョウメ</t>
    </rPh>
    <rPh sb="14" eb="16">
      <t>バンチ</t>
    </rPh>
    <phoneticPr fontId="3"/>
  </si>
  <si>
    <t>苫前郡羽幌町字曙２５６番地１地先</t>
    <rPh sb="0" eb="2">
      <t>トママエ</t>
    </rPh>
    <rPh sb="2" eb="3">
      <t>グン</t>
    </rPh>
    <rPh sb="3" eb="6">
      <t>ハボロチョウ</t>
    </rPh>
    <rPh sb="6" eb="7">
      <t>アザ</t>
    </rPh>
    <rPh sb="7" eb="8">
      <t>アケボノ</t>
    </rPh>
    <rPh sb="11" eb="13">
      <t>バンチ</t>
    </rPh>
    <rPh sb="14" eb="16">
      <t>ジサキ</t>
    </rPh>
    <phoneticPr fontId="3"/>
  </si>
  <si>
    <t>羽幌ターミナル～上築１３線～曙</t>
    <phoneticPr fontId="5"/>
  </si>
  <si>
    <t>協和二股線</t>
    <phoneticPr fontId="5"/>
  </si>
  <si>
    <t>上川郡愛別町字東町１９５番地</t>
    <phoneticPr fontId="5"/>
  </si>
  <si>
    <t>上川郡愛別町字協和４８０番地</t>
    <phoneticPr fontId="5"/>
  </si>
  <si>
    <t>愛別駅、愛別六区会館、役場、上川中央農業協同組合、高齢者生活福祉センター、協和温泉、旧協和小学校</t>
    <phoneticPr fontId="5"/>
  </si>
  <si>
    <t>忠栄・志比内線</t>
    <phoneticPr fontId="5"/>
  </si>
  <si>
    <t>上川郡東神楽町字志比内７３番地</t>
    <phoneticPr fontId="5"/>
  </si>
  <si>
    <t>東神楽町２０号</t>
    <phoneticPr fontId="5"/>
  </si>
  <si>
    <t>稲荷・八千代線</t>
    <phoneticPr fontId="5"/>
  </si>
  <si>
    <t>上川郡東神楽町字八千代ヶ丘７線北７</t>
    <phoneticPr fontId="5"/>
  </si>
  <si>
    <t>八千代地区公民館</t>
    <phoneticPr fontId="5"/>
  </si>
  <si>
    <t>聖台線</t>
    <phoneticPr fontId="5"/>
  </si>
  <si>
    <t>上川郡東神楽町東１線１号</t>
    <phoneticPr fontId="5"/>
  </si>
  <si>
    <t>聖台地区公民館</t>
    <phoneticPr fontId="5"/>
  </si>
  <si>
    <t>越路線</t>
    <phoneticPr fontId="5"/>
  </si>
  <si>
    <t>上川郡上川町中央町５０６番地地先</t>
    <phoneticPr fontId="5"/>
  </si>
  <si>
    <t>上川郡上川町字越路１番地地先</t>
    <phoneticPr fontId="5"/>
  </si>
  <si>
    <t>上川高校前</t>
    <phoneticPr fontId="5"/>
  </si>
  <si>
    <t>上川町コミュニティバス</t>
    <phoneticPr fontId="5"/>
  </si>
  <si>
    <t>上川駅前（上川郡上川町中央町６１０番地地先）</t>
    <phoneticPr fontId="5"/>
  </si>
  <si>
    <t>小石線</t>
    <phoneticPr fontId="5"/>
  </si>
  <si>
    <t>宗谷郡猿払村鬼志別南町２４３番地</t>
    <phoneticPr fontId="5"/>
  </si>
  <si>
    <t>宗谷郡猿払村小石</t>
    <phoneticPr fontId="5"/>
  </si>
  <si>
    <t>宗谷郡猿払村鬼志別西町</t>
    <phoneticPr fontId="5"/>
  </si>
  <si>
    <t>知来別線</t>
    <phoneticPr fontId="5"/>
  </si>
  <si>
    <t>宗谷郡猿払村鬼志別南町243番地</t>
    <phoneticPr fontId="5"/>
  </si>
  <si>
    <t>宗谷郡猿払村知来別</t>
    <phoneticPr fontId="5"/>
  </si>
  <si>
    <t>宗谷郡猿払村浜鬼志別</t>
    <phoneticPr fontId="5"/>
  </si>
  <si>
    <t>幌新線</t>
    <phoneticPr fontId="5"/>
  </si>
  <si>
    <t>雨竜郡沼田町南１条１丁目１７２番地の２地先</t>
    <phoneticPr fontId="5"/>
  </si>
  <si>
    <t>雨竜郡沼田町字幌新３７７番地</t>
    <phoneticPr fontId="5"/>
  </si>
  <si>
    <t>北竜３、恵比島、幌新</t>
    <phoneticPr fontId="5"/>
  </si>
  <si>
    <t>幌新線（緑町旭町経由）</t>
    <phoneticPr fontId="5"/>
  </si>
  <si>
    <t>雨竜郡沼田町南１条１丁目１７２番地の２地先</t>
    <phoneticPr fontId="5"/>
  </si>
  <si>
    <t>雨竜郡沼田町字幌新３７７番地</t>
    <phoneticPr fontId="5"/>
  </si>
  <si>
    <t>旭町、緑町、北竜３、恵比島、幌新</t>
    <phoneticPr fontId="5"/>
  </si>
  <si>
    <t>東予線</t>
    <phoneticPr fontId="5"/>
  </si>
  <si>
    <t>雨竜郡沼田町南１条１丁目１７２番地の２地先</t>
    <phoneticPr fontId="5"/>
  </si>
  <si>
    <t>雨竜郡沼田町字東予１６９０番地</t>
    <phoneticPr fontId="5"/>
  </si>
  <si>
    <t>高穂、更新、共成、東予</t>
    <phoneticPr fontId="5"/>
  </si>
  <si>
    <t>天北地区、恵北・増幌地区</t>
    <phoneticPr fontId="5"/>
  </si>
  <si>
    <t>天北地区、恵北・増幌地区各戸</t>
    <phoneticPr fontId="5"/>
  </si>
  <si>
    <t>稚内駅前ターミナル（中央３丁目）</t>
    <phoneticPr fontId="5"/>
  </si>
  <si>
    <t>天北・恵北・増幌地区</t>
    <phoneticPr fontId="5"/>
  </si>
  <si>
    <t>老節布コース</t>
    <phoneticPr fontId="5"/>
  </si>
  <si>
    <t>富良野市字東山５６２５－１地先</t>
    <phoneticPr fontId="5"/>
  </si>
  <si>
    <t>富良野市字東山５０８１－１地先</t>
    <phoneticPr fontId="5"/>
  </si>
  <si>
    <t>字東山、字老節布、字平沢、字西達布の一部（おもと区域）</t>
    <phoneticPr fontId="5"/>
  </si>
  <si>
    <t>西達布コース</t>
    <phoneticPr fontId="5"/>
  </si>
  <si>
    <t>富良野市字西達布２１８８－２地先</t>
    <phoneticPr fontId="5"/>
  </si>
  <si>
    <t>富良野市字西達布２２１１－３地先</t>
    <phoneticPr fontId="5"/>
  </si>
  <si>
    <t>字西達布（おもと区域を除く）</t>
    <phoneticPr fontId="5"/>
  </si>
  <si>
    <t>美葉牛</t>
    <phoneticPr fontId="5"/>
  </si>
  <si>
    <t>竜西線</t>
    <phoneticPr fontId="5"/>
  </si>
  <si>
    <t>雨竜郡北竜町字板谷１６３番地の２地先（サンフラワーパーク前）</t>
    <phoneticPr fontId="5"/>
  </si>
  <si>
    <t>雨竜郡北竜町字西川８５番地の４２地先（小豆沢）</t>
    <phoneticPr fontId="5"/>
  </si>
  <si>
    <t>恵岱別</t>
    <phoneticPr fontId="5"/>
  </si>
  <si>
    <t>碧水線</t>
    <phoneticPr fontId="5"/>
  </si>
  <si>
    <t>雨竜郡北竜町字岩村５５番地の１地先（米田宅前）</t>
    <phoneticPr fontId="5"/>
  </si>
  <si>
    <t>碧水</t>
    <phoneticPr fontId="5"/>
  </si>
  <si>
    <t>幌加内・旭川線</t>
    <phoneticPr fontId="5"/>
  </si>
  <si>
    <t>雨竜郡幌加内町字幌加内４６９９番地</t>
    <phoneticPr fontId="5"/>
  </si>
  <si>
    <t>上遠別線</t>
    <phoneticPr fontId="5"/>
  </si>
  <si>
    <t>３０号</t>
    <phoneticPr fontId="5"/>
  </si>
  <si>
    <t>２０号</t>
    <phoneticPr fontId="5"/>
  </si>
  <si>
    <t>清川線</t>
    <phoneticPr fontId="5"/>
  </si>
  <si>
    <t>清川</t>
    <phoneticPr fontId="5"/>
  </si>
  <si>
    <t>啓明４線</t>
    <phoneticPr fontId="5"/>
  </si>
  <si>
    <t>美葉牛線</t>
    <phoneticPr fontId="5"/>
  </si>
  <si>
    <t>雨竜郡北竜町字和１０番地先（公民館前）</t>
    <phoneticPr fontId="5"/>
  </si>
  <si>
    <t>雨竜郡北竜町字和１０番地先（公民館前）</t>
    <phoneticPr fontId="5"/>
  </si>
  <si>
    <t xml:space="preserve"> </t>
    <phoneticPr fontId="5"/>
  </si>
  <si>
    <t>098-6232</t>
    <phoneticPr fontId="13"/>
  </si>
  <si>
    <t>北落合東鹿越線（３）</t>
    <rPh sb="0" eb="1">
      <t>キタ</t>
    </rPh>
    <rPh sb="1" eb="3">
      <t>オチアイ</t>
    </rPh>
    <rPh sb="3" eb="4">
      <t>ヒガシ</t>
    </rPh>
    <rPh sb="4" eb="5">
      <t>シカ</t>
    </rPh>
    <rPh sb="5" eb="6">
      <t>コシ</t>
    </rPh>
    <rPh sb="6" eb="7">
      <t>セン</t>
    </rPh>
    <phoneticPr fontId="5"/>
  </si>
  <si>
    <t>平和地区、新成生、沼牛地区、旭川赤十字病院前</t>
    <rPh sb="16" eb="19">
      <t>セキジュウジ</t>
    </rPh>
    <phoneticPr fontId="5"/>
  </si>
  <si>
    <t>旭川市宮前２条１丁目１番６号</t>
    <rPh sb="3" eb="5">
      <t>ミヤマエ</t>
    </rPh>
    <rPh sb="6" eb="7">
      <t>ジョウ</t>
    </rPh>
    <rPh sb="8" eb="10">
      <t>チョウメ</t>
    </rPh>
    <rPh sb="11" eb="12">
      <t>バン</t>
    </rPh>
    <rPh sb="13" eb="14">
      <t>ゴウ</t>
    </rPh>
    <phoneticPr fontId="5"/>
  </si>
  <si>
    <t>１路線　詳細別紙</t>
    <rPh sb="1" eb="3">
      <t>ロセン</t>
    </rPh>
    <rPh sb="4" eb="6">
      <t>ショウサイ</t>
    </rPh>
    <rPh sb="6" eb="8">
      <t>ベッシ</t>
    </rPh>
    <phoneticPr fontId="13"/>
  </si>
  <si>
    <t>地域住民又は観光旅客その他の当該地域を来訪する者</t>
    <rPh sb="0" eb="2">
      <t>チイキ</t>
    </rPh>
    <rPh sb="2" eb="4">
      <t>ジュウミン</t>
    </rPh>
    <rPh sb="4" eb="5">
      <t>マタ</t>
    </rPh>
    <rPh sb="6" eb="8">
      <t>カンコウ</t>
    </rPh>
    <rPh sb="8" eb="10">
      <t>リョキャク</t>
    </rPh>
    <rPh sb="12" eb="13">
      <t>タ</t>
    </rPh>
    <rPh sb="14" eb="16">
      <t>トウガイ</t>
    </rPh>
    <rPh sb="16" eb="18">
      <t>チイキ</t>
    </rPh>
    <rPh sb="19" eb="21">
      <t>ライホウ</t>
    </rPh>
    <rPh sb="23" eb="24">
      <t>モノ</t>
    </rPh>
    <phoneticPr fontId="13"/>
  </si>
  <si>
    <t>増毛町</t>
    <rPh sb="0" eb="3">
      <t>マシケチョウ</t>
    </rPh>
    <phoneticPr fontId="13"/>
  </si>
  <si>
    <t>町長　堀　雅志</t>
    <rPh sb="0" eb="2">
      <t>チョウチョウ</t>
    </rPh>
    <rPh sb="3" eb="4">
      <t>ホリ</t>
    </rPh>
    <rPh sb="5" eb="7">
      <t>マサシ</t>
    </rPh>
    <phoneticPr fontId="13"/>
  </si>
  <si>
    <t>077-0292</t>
    <phoneticPr fontId="13"/>
  </si>
  <si>
    <t>増毛郡増毛町弁天町３丁目６１番地</t>
    <rPh sb="0" eb="9">
      <t>マシケグンマシケチョウベンテンチョウ</t>
    </rPh>
    <rPh sb="10" eb="12">
      <t>チョウメ</t>
    </rPh>
    <rPh sb="14" eb="16">
      <t>バンチ</t>
    </rPh>
    <phoneticPr fontId="13"/>
  </si>
  <si>
    <t>増毛町。ただし、発地及び着地のいずれもが増毛町内に限る</t>
    <rPh sb="0" eb="3">
      <t>マシケチョウ</t>
    </rPh>
    <rPh sb="8" eb="10">
      <t>ハッチ</t>
    </rPh>
    <rPh sb="10" eb="11">
      <t>オヨ</t>
    </rPh>
    <rPh sb="12" eb="14">
      <t>チャクチ</t>
    </rPh>
    <rPh sb="20" eb="22">
      <t>マシケ</t>
    </rPh>
    <rPh sb="22" eb="24">
      <t>チョウナイ</t>
    </rPh>
    <rPh sb="25" eb="26">
      <t>カギ</t>
    </rPh>
    <phoneticPr fontId="13"/>
  </si>
  <si>
    <t>運送の区域</t>
    <rPh sb="0" eb="2">
      <t>ウンソウ</t>
    </rPh>
    <rPh sb="3" eb="5">
      <t>クイキ</t>
    </rPh>
    <phoneticPr fontId="5"/>
  </si>
  <si>
    <t>北旭交第2号</t>
    <rPh sb="0" eb="1">
      <t>キタ</t>
    </rPh>
    <rPh sb="1" eb="2">
      <t>アサヒ</t>
    </rPh>
    <rPh sb="2" eb="3">
      <t>コウ</t>
    </rPh>
    <rPh sb="3" eb="4">
      <t>ダイ</t>
    </rPh>
    <rPh sb="5" eb="6">
      <t>ゴウ</t>
    </rPh>
    <phoneticPr fontId="13"/>
  </si>
  <si>
    <t>北旭交第2号</t>
    <rPh sb="1" eb="2">
      <t>アサヒ</t>
    </rPh>
    <rPh sb="3" eb="4">
      <t>ダイ</t>
    </rPh>
    <phoneticPr fontId="5"/>
  </si>
  <si>
    <t>和</t>
    <rPh sb="0" eb="1">
      <t>ヤワラ</t>
    </rPh>
    <phoneticPr fontId="5"/>
  </si>
  <si>
    <t>路線　４路線　詳細別紙</t>
    <rPh sb="0" eb="2">
      <t>ロセン</t>
    </rPh>
    <rPh sb="7" eb="9">
      <t>ショウサイ</t>
    </rPh>
    <rPh sb="9" eb="11">
      <t>ベッシ</t>
    </rPh>
    <phoneticPr fontId="5"/>
  </si>
  <si>
    <t>079-2402</t>
    <phoneticPr fontId="13"/>
  </si>
  <si>
    <t>沿岸バス羽幌営業所遠別出張所</t>
    <rPh sb="4" eb="6">
      <t>ハボロ</t>
    </rPh>
    <rPh sb="9" eb="11">
      <t>エンベツ</t>
    </rPh>
    <rPh sb="11" eb="14">
      <t>シュッチョウジョ</t>
    </rPh>
    <phoneticPr fontId="5"/>
  </si>
  <si>
    <t>沿岸バス羽幌営業所遠別出張所</t>
    <phoneticPr fontId="5"/>
  </si>
  <si>
    <t>遠別町に在住する住民及びその親族、観光旅客その他遠別町に日常の用務を有する者等</t>
    <rPh sb="17" eb="19">
      <t>カンコウ</t>
    </rPh>
    <rPh sb="19" eb="21">
      <t>リョキャク</t>
    </rPh>
    <phoneticPr fontId="13"/>
  </si>
  <si>
    <t>北海道天塩郡遠別町字本町３丁目３７番地</t>
    <rPh sb="0" eb="3">
      <t>ホッカイドウ</t>
    </rPh>
    <rPh sb="3" eb="6">
      <t>テシオグン</t>
    </rPh>
    <rPh sb="6" eb="9">
      <t>エンベツチョウ</t>
    </rPh>
    <rPh sb="9" eb="10">
      <t>アザ</t>
    </rPh>
    <rPh sb="10" eb="12">
      <t>ホンチョウ</t>
    </rPh>
    <rPh sb="13" eb="15">
      <t>チョウメ</t>
    </rPh>
    <rPh sb="17" eb="19">
      <t>バンチ</t>
    </rPh>
    <phoneticPr fontId="2"/>
  </si>
  <si>
    <t>社会福祉法人幌加内町社会福祉協議会の会員であって、施行規則第49条第2号に規定する当該地域内の住民及びその親族、当該地域内に存する官公庁、病院その他の公共的施設を利用する者、その他当該地域において日常生活に必要な用務を反復継続して行う必要がある者。</t>
    <phoneticPr fontId="13"/>
  </si>
  <si>
    <t>雨竜郡沼田町北１条３丁目１</t>
    <rPh sb="0" eb="3">
      <t>ウリュウグン</t>
    </rPh>
    <rPh sb="3" eb="6">
      <t>ヌマタチョウ</t>
    </rPh>
    <rPh sb="6" eb="7">
      <t>キタ</t>
    </rPh>
    <rPh sb="8" eb="9">
      <t>ジョウ</t>
    </rPh>
    <rPh sb="10" eb="12">
      <t>チョウメ</t>
    </rPh>
    <phoneticPr fontId="5"/>
  </si>
  <si>
    <t>雨竜郡沼田町字幌新３７７番地</t>
    <rPh sb="0" eb="3">
      <t>ウリュウグン</t>
    </rPh>
    <rPh sb="3" eb="6">
      <t>ヌマタチョウ</t>
    </rPh>
    <rPh sb="6" eb="7">
      <t>アザ</t>
    </rPh>
    <rPh sb="7" eb="9">
      <t>ホロシン</t>
    </rPh>
    <rPh sb="12" eb="14">
      <t>バンチ</t>
    </rPh>
    <phoneticPr fontId="5"/>
  </si>
  <si>
    <t>真布駅、恵比島駅</t>
    <rPh sb="0" eb="3">
      <t>マップエキ</t>
    </rPh>
    <rPh sb="4" eb="7">
      <t>エビシマ</t>
    </rPh>
    <rPh sb="7" eb="8">
      <t>エキ</t>
    </rPh>
    <phoneticPr fontId="5"/>
  </si>
  <si>
    <t>幌新線（真布経由）</t>
    <phoneticPr fontId="5"/>
  </si>
  <si>
    <t>令和5年2月決裁日</t>
    <phoneticPr fontId="5"/>
  </si>
  <si>
    <t>幌新線（真布経由早朝便）</t>
    <phoneticPr fontId="5"/>
  </si>
  <si>
    <t>雨竜郡沼田町恵比島</t>
    <rPh sb="0" eb="3">
      <t>ウリュウグン</t>
    </rPh>
    <rPh sb="3" eb="6">
      <t>ヌマタチョウ</t>
    </rPh>
    <rPh sb="6" eb="9">
      <t>エビシマ</t>
    </rPh>
    <phoneticPr fontId="5"/>
  </si>
  <si>
    <t>恵比島４会館、真布駅</t>
    <rPh sb="0" eb="3">
      <t>エビシマ</t>
    </rPh>
    <rPh sb="4" eb="6">
      <t>カイカン</t>
    </rPh>
    <rPh sb="7" eb="10">
      <t>マップエキ</t>
    </rPh>
    <phoneticPr fontId="5"/>
  </si>
  <si>
    <t>社会福祉法人占冠村社会福祉協議会の会員であって、施行規則第49条第2号に規定する者及び「占冠村ケア会議」において移動が困難であると認められた者及びその親族、付添人が、当該地域内に存する官公庁、病院その他の公共的施設を利用する場合。その他当該地域において日常生活に必要な用務を行う必要がある場合。村外の医療施設・介護施設等に通院又は入退院する場合。</t>
    <rPh sb="6" eb="9">
      <t>シムカップムラ</t>
    </rPh>
    <rPh sb="40" eb="41">
      <t>モノ</t>
    </rPh>
    <rPh sb="41" eb="42">
      <t>オヨ</t>
    </rPh>
    <rPh sb="44" eb="47">
      <t>シムカップムラ</t>
    </rPh>
    <rPh sb="49" eb="51">
      <t>カイギ</t>
    </rPh>
    <rPh sb="56" eb="58">
      <t>イドウ</t>
    </rPh>
    <rPh sb="59" eb="61">
      <t>コンナン</t>
    </rPh>
    <rPh sb="65" eb="66">
      <t>ミト</t>
    </rPh>
    <rPh sb="70" eb="71">
      <t>モノ</t>
    </rPh>
    <rPh sb="78" eb="81">
      <t>ツキソイニン</t>
    </rPh>
    <rPh sb="112" eb="114">
      <t>バアイ</t>
    </rPh>
    <rPh sb="137" eb="138">
      <t>オコナ</t>
    </rPh>
    <rPh sb="139" eb="141">
      <t>ヒツヨウ</t>
    </rPh>
    <rPh sb="144" eb="146">
      <t>バアイ</t>
    </rPh>
    <rPh sb="147" eb="149">
      <t>ソンガイ</t>
    </rPh>
    <rPh sb="150" eb="152">
      <t>イリョウ</t>
    </rPh>
    <rPh sb="152" eb="154">
      <t>シセツ</t>
    </rPh>
    <rPh sb="155" eb="157">
      <t>カイゴ</t>
    </rPh>
    <rPh sb="157" eb="159">
      <t>シセツ</t>
    </rPh>
    <rPh sb="159" eb="160">
      <t>トウ</t>
    </rPh>
    <rPh sb="161" eb="163">
      <t>ツウイン</t>
    </rPh>
    <rPh sb="163" eb="164">
      <t>マタ</t>
    </rPh>
    <rPh sb="170" eb="172">
      <t>バアイ</t>
    </rPh>
    <phoneticPr fontId="13"/>
  </si>
  <si>
    <t>初山別村に在住する住民及びその親族、観光旅客その他初山別村に日常の用務を有する者等</t>
    <rPh sb="18" eb="22">
      <t>カンコウリョカク</t>
    </rPh>
    <phoneticPr fontId="13"/>
  </si>
  <si>
    <t>５路線　詳細別紙</t>
    <phoneticPr fontId="13"/>
  </si>
  <si>
    <t>会長　南谷　幸夫</t>
    <rPh sb="3" eb="4">
      <t>ミナミ</t>
    </rPh>
    <rPh sb="4" eb="5">
      <t>タニ</t>
    </rPh>
    <rPh sb="6" eb="7">
      <t>サチ</t>
    </rPh>
    <rPh sb="7" eb="8">
      <t>オット</t>
    </rPh>
    <phoneticPr fontId="13"/>
  </si>
  <si>
    <t>東中央団地、絵本の館前、元町、美羽鳥</t>
    <rPh sb="0" eb="1">
      <t>ヒガシ</t>
    </rPh>
    <rPh sb="1" eb="3">
      <t>チュウオウ</t>
    </rPh>
    <rPh sb="3" eb="5">
      <t>ダンチ</t>
    </rPh>
    <rPh sb="6" eb="8">
      <t>エホン</t>
    </rPh>
    <rPh sb="9" eb="10">
      <t>カン</t>
    </rPh>
    <rPh sb="10" eb="11">
      <t>マエ</t>
    </rPh>
    <rPh sb="12" eb="14">
      <t>モトマチ</t>
    </rPh>
    <rPh sb="15" eb="16">
      <t>ビ</t>
    </rPh>
    <rPh sb="16" eb="18">
      <t>ハトリ</t>
    </rPh>
    <phoneticPr fontId="5"/>
  </si>
  <si>
    <t>７路線　１区域　詳細別紙</t>
    <rPh sb="1" eb="3">
      <t>ロセン</t>
    </rPh>
    <rPh sb="5" eb="7">
      <t>クイキ</t>
    </rPh>
    <rPh sb="8" eb="10">
      <t>ショウサイ</t>
    </rPh>
    <rPh sb="10" eb="12">
      <t>ベッシ</t>
    </rPh>
    <phoneticPr fontId="5"/>
  </si>
  <si>
    <t>上川郡和寒町のうち、字松岡、字北原、字菊野、字三和、字中和、字南丘、字川西、字福原、字西和、字大成、字東和、字東丘、字三笠、字日ノ出</t>
    <rPh sb="50" eb="51">
      <t>アザ</t>
    </rPh>
    <rPh sb="51" eb="53">
      <t>トウワ</t>
    </rPh>
    <phoneticPr fontId="5"/>
  </si>
  <si>
    <t>北旭交第3号</t>
    <rPh sb="0" eb="1">
      <t>キタ</t>
    </rPh>
    <rPh sb="1" eb="2">
      <t>アサヒ</t>
    </rPh>
    <rPh sb="2" eb="3">
      <t>コウ</t>
    </rPh>
    <rPh sb="3" eb="4">
      <t>ダイ</t>
    </rPh>
    <rPh sb="5" eb="6">
      <t>ゴウ</t>
    </rPh>
    <phoneticPr fontId="13"/>
  </si>
  <si>
    <t>中頓別町</t>
    <rPh sb="0" eb="4">
      <t>ナカトンベツチョウ</t>
    </rPh>
    <phoneticPr fontId="13"/>
  </si>
  <si>
    <t>北旭交第3号</t>
    <rPh sb="1" eb="2">
      <t>アサヒ</t>
    </rPh>
    <rPh sb="3" eb="4">
      <t>ダイ</t>
    </rPh>
    <phoneticPr fontId="5"/>
  </si>
  <si>
    <t>町長　小林　生吉</t>
    <rPh sb="0" eb="2">
      <t>チョウチョウ</t>
    </rPh>
    <rPh sb="3" eb="5">
      <t>コバヤシ</t>
    </rPh>
    <rPh sb="6" eb="7">
      <t>イ</t>
    </rPh>
    <rPh sb="7" eb="8">
      <t>ヨシ</t>
    </rPh>
    <phoneticPr fontId="13"/>
  </si>
  <si>
    <t>098-5595</t>
    <phoneticPr fontId="13"/>
  </si>
  <si>
    <t>枝幸郡中頓別町字中頓別１７２－６</t>
    <rPh sb="0" eb="3">
      <t>エサシグン</t>
    </rPh>
    <rPh sb="3" eb="7">
      <t>ナカトンベツチョウ</t>
    </rPh>
    <rPh sb="7" eb="8">
      <t>アザ</t>
    </rPh>
    <rPh sb="8" eb="11">
      <t>ナカトンベツ</t>
    </rPh>
    <phoneticPr fontId="13"/>
  </si>
  <si>
    <t>中頓別町役場</t>
    <rPh sb="0" eb="4">
      <t>ナカトンベツチョウ</t>
    </rPh>
    <rPh sb="4" eb="6">
      <t>ヤクバ</t>
    </rPh>
    <phoneticPr fontId="13"/>
  </si>
  <si>
    <t>枝幸郡中頓別町字中頓別１７２－６</t>
    <phoneticPr fontId="13"/>
  </si>
  <si>
    <t>決裁日</t>
    <rPh sb="0" eb="3">
      <t>ケッサイビ</t>
    </rPh>
    <phoneticPr fontId="5"/>
  </si>
  <si>
    <t>中頓別浜頓別線</t>
    <rPh sb="0" eb="3">
      <t>ナカトンベツ</t>
    </rPh>
    <rPh sb="3" eb="6">
      <t>ハマトンベツ</t>
    </rPh>
    <rPh sb="6" eb="7">
      <t>セン</t>
    </rPh>
    <phoneticPr fontId="5"/>
  </si>
  <si>
    <t>枝幸郡浜頓別町中央北２１－１</t>
    <rPh sb="0" eb="3">
      <t>エサシグン</t>
    </rPh>
    <rPh sb="3" eb="6">
      <t>ハマトンベツ</t>
    </rPh>
    <rPh sb="6" eb="7">
      <t>チョウ</t>
    </rPh>
    <rPh sb="7" eb="9">
      <t>チュウオウ</t>
    </rPh>
    <rPh sb="9" eb="10">
      <t>キタ</t>
    </rPh>
    <phoneticPr fontId="5"/>
  </si>
  <si>
    <t>中川郡音威子府村字音威子府５０９番地９８</t>
    <rPh sb="0" eb="3">
      <t>ナカガワグン</t>
    </rPh>
    <rPh sb="3" eb="7">
      <t>オトイネップ</t>
    </rPh>
    <rPh sb="7" eb="8">
      <t>ムラ</t>
    </rPh>
    <rPh sb="8" eb="9">
      <t>アザ</t>
    </rPh>
    <rPh sb="9" eb="13">
      <t>オトイネップ</t>
    </rPh>
    <rPh sb="16" eb="18">
      <t>バンチ</t>
    </rPh>
    <phoneticPr fontId="5"/>
  </si>
  <si>
    <t>中頓別バスターミナル</t>
    <rPh sb="0" eb="3">
      <t>ナカトンベツ</t>
    </rPh>
    <phoneticPr fontId="5"/>
  </si>
  <si>
    <t>増毛町役場</t>
    <rPh sb="0" eb="3">
      <t>マシケチョウ</t>
    </rPh>
    <rPh sb="3" eb="5">
      <t>ヤクバ</t>
    </rPh>
    <phoneticPr fontId="13"/>
  </si>
  <si>
    <t>増毛郡増毛町弁天町３丁目６１番地</t>
  </si>
  <si>
    <t>地域住民又は観光旅客、その他の当該地域を来訪する者</t>
    <phoneticPr fontId="13"/>
  </si>
  <si>
    <t>町長　森　淳</t>
    <rPh sb="3" eb="4">
      <t>モリ</t>
    </rPh>
    <rPh sb="5" eb="6">
      <t>アツシ</t>
    </rPh>
    <phoneticPr fontId="13"/>
  </si>
  <si>
    <t>地域住民又は観光旅客その他の当該地域を来訪する者</t>
    <phoneticPr fontId="13"/>
  </si>
  <si>
    <t>町長　　矢部　福二郎</t>
    <rPh sb="4" eb="6">
      <t>ヤベ</t>
    </rPh>
    <rPh sb="7" eb="8">
      <t>フク</t>
    </rPh>
    <rPh sb="8" eb="10">
      <t>ジロウ</t>
    </rPh>
    <phoneticPr fontId="13"/>
  </si>
  <si>
    <t>地域住民又は観光旅客その他の当該地域を来訪する者</t>
    <rPh sb="0" eb="2">
      <t>チイキ</t>
    </rPh>
    <rPh sb="2" eb="4">
      <t>ジュウミン</t>
    </rPh>
    <rPh sb="4" eb="5">
      <t>マタ</t>
    </rPh>
    <rPh sb="6" eb="8">
      <t>カンコウ</t>
    </rPh>
    <rPh sb="8" eb="10">
      <t>リョカク</t>
    </rPh>
    <rPh sb="12" eb="13">
      <t>タ</t>
    </rPh>
    <rPh sb="14" eb="16">
      <t>トウガイ</t>
    </rPh>
    <rPh sb="16" eb="18">
      <t>チイキ</t>
    </rPh>
    <rPh sb="19" eb="21">
      <t>ライホウ</t>
    </rPh>
    <rPh sb="23" eb="24">
      <t>モノ</t>
    </rPh>
    <phoneticPr fontId="13"/>
  </si>
  <si>
    <t>剣小前、剣中前、藤本、池田宅前、学園前、西岡７線、旭町７線８号、帝麻前</t>
    <rPh sb="0" eb="1">
      <t>ケン</t>
    </rPh>
    <rPh sb="1" eb="2">
      <t>ショウ</t>
    </rPh>
    <rPh sb="2" eb="3">
      <t>マエ</t>
    </rPh>
    <rPh sb="4" eb="5">
      <t>ケン</t>
    </rPh>
    <rPh sb="5" eb="6">
      <t>チュウ</t>
    </rPh>
    <rPh sb="6" eb="7">
      <t>マエ</t>
    </rPh>
    <rPh sb="8" eb="10">
      <t>フジモト</t>
    </rPh>
    <rPh sb="11" eb="13">
      <t>イケダ</t>
    </rPh>
    <rPh sb="13" eb="14">
      <t>タク</t>
    </rPh>
    <rPh sb="14" eb="15">
      <t>マエ</t>
    </rPh>
    <rPh sb="16" eb="18">
      <t>ガクエン</t>
    </rPh>
    <rPh sb="18" eb="19">
      <t>マエ</t>
    </rPh>
    <rPh sb="20" eb="22">
      <t>ニシオカ</t>
    </rPh>
    <rPh sb="23" eb="24">
      <t>セン</t>
    </rPh>
    <rPh sb="25" eb="27">
      <t>アサヒマチ</t>
    </rPh>
    <rPh sb="28" eb="29">
      <t>セン</t>
    </rPh>
    <rPh sb="30" eb="31">
      <t>ゴウ</t>
    </rPh>
    <rPh sb="32" eb="33">
      <t>テイ</t>
    </rPh>
    <rPh sb="33" eb="34">
      <t>マ</t>
    </rPh>
    <rPh sb="34" eb="35">
      <t>マエ</t>
    </rPh>
    <phoneticPr fontId="5"/>
  </si>
  <si>
    <t>剣小前、剣中前、旭町５線６号、３線５号、石井宅前、１号線、屯田町２線</t>
    <rPh sb="0" eb="1">
      <t>ケン</t>
    </rPh>
    <rPh sb="1" eb="2">
      <t>ショウ</t>
    </rPh>
    <rPh sb="2" eb="3">
      <t>マエ</t>
    </rPh>
    <rPh sb="4" eb="5">
      <t>ケン</t>
    </rPh>
    <rPh sb="5" eb="6">
      <t>チュウ</t>
    </rPh>
    <rPh sb="6" eb="7">
      <t>マエ</t>
    </rPh>
    <rPh sb="8" eb="10">
      <t>アサヒマチ</t>
    </rPh>
    <rPh sb="11" eb="12">
      <t>セン</t>
    </rPh>
    <rPh sb="13" eb="14">
      <t>ゴウ</t>
    </rPh>
    <rPh sb="16" eb="17">
      <t>セン</t>
    </rPh>
    <rPh sb="18" eb="19">
      <t>ゴウ</t>
    </rPh>
    <rPh sb="20" eb="22">
      <t>イシイ</t>
    </rPh>
    <rPh sb="22" eb="23">
      <t>タク</t>
    </rPh>
    <rPh sb="23" eb="24">
      <t>マエ</t>
    </rPh>
    <rPh sb="26" eb="27">
      <t>ゴウ</t>
    </rPh>
    <rPh sb="27" eb="28">
      <t>セン</t>
    </rPh>
    <rPh sb="29" eb="31">
      <t>トンデン</t>
    </rPh>
    <rPh sb="31" eb="32">
      <t>チョウ</t>
    </rPh>
    <rPh sb="33" eb="34">
      <t>セン</t>
    </rPh>
    <phoneticPr fontId="5"/>
  </si>
  <si>
    <t>剣小前、剣中前、１２線１１号、東町７線、東町、東５線、桜岡、美羽鳥</t>
    <rPh sb="0" eb="1">
      <t>ケン</t>
    </rPh>
    <rPh sb="1" eb="2">
      <t>ショウ</t>
    </rPh>
    <rPh sb="2" eb="3">
      <t>マエ</t>
    </rPh>
    <rPh sb="4" eb="5">
      <t>ケン</t>
    </rPh>
    <rPh sb="5" eb="6">
      <t>チュウ</t>
    </rPh>
    <rPh sb="6" eb="7">
      <t>マエ</t>
    </rPh>
    <rPh sb="10" eb="11">
      <t>セン</t>
    </rPh>
    <rPh sb="13" eb="14">
      <t>ゴウ</t>
    </rPh>
    <rPh sb="15" eb="17">
      <t>ヒガシマチ</t>
    </rPh>
    <rPh sb="18" eb="19">
      <t>セン</t>
    </rPh>
    <rPh sb="20" eb="22">
      <t>ヒガシマチ</t>
    </rPh>
    <rPh sb="23" eb="24">
      <t>ヒガシ</t>
    </rPh>
    <rPh sb="25" eb="26">
      <t>セン</t>
    </rPh>
    <rPh sb="27" eb="29">
      <t>サクラオカ</t>
    </rPh>
    <rPh sb="30" eb="31">
      <t>ミ</t>
    </rPh>
    <rPh sb="31" eb="32">
      <t>ハネ</t>
    </rPh>
    <rPh sb="32" eb="33">
      <t>トリ</t>
    </rPh>
    <phoneticPr fontId="5"/>
  </si>
  <si>
    <t>町長　斉藤　繁</t>
    <rPh sb="3" eb="5">
      <t>サイトウ</t>
    </rPh>
    <rPh sb="6" eb="7">
      <t>シゲル</t>
    </rPh>
    <phoneticPr fontId="13"/>
  </si>
  <si>
    <t>地域住民又は観光旅客その他の当該地域を来訪する者</t>
    <rPh sb="0" eb="2">
      <t>チイキ</t>
    </rPh>
    <rPh sb="2" eb="5">
      <t>ジュウミンマタ</t>
    </rPh>
    <rPh sb="6" eb="10">
      <t>カンコウリョカク</t>
    </rPh>
    <rPh sb="12" eb="13">
      <t>タ</t>
    </rPh>
    <rPh sb="14" eb="18">
      <t>トウガイチイキ</t>
    </rPh>
    <rPh sb="19" eb="21">
      <t>ライホウ</t>
    </rPh>
    <rPh sb="23" eb="24">
      <t>モノ</t>
    </rPh>
    <phoneticPr fontId="13"/>
  </si>
  <si>
    <t>上川郡東川町東町１丁目１番１５号（道草館）</t>
    <rPh sb="12" eb="13">
      <t>バン</t>
    </rPh>
    <rPh sb="15" eb="16">
      <t>ゴウ</t>
    </rPh>
    <rPh sb="17" eb="19">
      <t>ミチクサ</t>
    </rPh>
    <rPh sb="19" eb="20">
      <t>カン</t>
    </rPh>
    <phoneticPr fontId="5"/>
  </si>
  <si>
    <t>そらいろ、せんとぴゅあ、きとろん、キトウシの森、西１０号北６線、西１２号北５線、西１０号北３線</t>
    <rPh sb="22" eb="23">
      <t>モリ</t>
    </rPh>
    <rPh sb="24" eb="25">
      <t>ニシ</t>
    </rPh>
    <rPh sb="27" eb="28">
      <t>ゴウ</t>
    </rPh>
    <rPh sb="28" eb="29">
      <t>キタ</t>
    </rPh>
    <rPh sb="30" eb="31">
      <t>セン</t>
    </rPh>
    <rPh sb="32" eb="33">
      <t>ニシ</t>
    </rPh>
    <rPh sb="35" eb="36">
      <t>ゴウ</t>
    </rPh>
    <rPh sb="36" eb="37">
      <t>キタ</t>
    </rPh>
    <rPh sb="38" eb="39">
      <t>セン</t>
    </rPh>
    <rPh sb="40" eb="41">
      <t>ニシ</t>
    </rPh>
    <rPh sb="43" eb="44">
      <t>ゴウ</t>
    </rPh>
    <rPh sb="44" eb="45">
      <t>キタ</t>
    </rPh>
    <rPh sb="46" eb="47">
      <t>セン</t>
    </rPh>
    <phoneticPr fontId="5"/>
  </si>
  <si>
    <t>そらいろ、せんとぴゅあ、東11号、東7号北2線、西3号北3線</t>
    <phoneticPr fontId="5"/>
  </si>
  <si>
    <t>そらいろ、せんとぴゅあ、東10号北5線、東7号北7線、きとろん、キトウシの森</t>
    <rPh sb="37" eb="38">
      <t>モリ</t>
    </rPh>
    <phoneticPr fontId="5"/>
  </si>
  <si>
    <t>２路線　9系統</t>
    <phoneticPr fontId="5"/>
  </si>
  <si>
    <t>町長　菊地　伸</t>
    <rPh sb="3" eb="5">
      <t>キクチ</t>
    </rPh>
    <rPh sb="6" eb="7">
      <t>シン</t>
    </rPh>
    <phoneticPr fontId="5"/>
  </si>
  <si>
    <t>町長　髙橋　秀樹</t>
    <rPh sb="3" eb="5">
      <t>タカハシ</t>
    </rPh>
    <rPh sb="6" eb="8">
      <t>ヒデキ</t>
    </rPh>
    <phoneticPr fontId="13"/>
  </si>
  <si>
    <t>南富良野町役場建設課</t>
    <rPh sb="7" eb="10">
      <t>ケンセツカ</t>
    </rPh>
    <phoneticPr fontId="5"/>
  </si>
  <si>
    <t>南富良野町役場教育委員会</t>
    <rPh sb="0" eb="5">
      <t>ミナミフラノチョウ</t>
    </rPh>
    <rPh sb="5" eb="7">
      <t>ヤクバ</t>
    </rPh>
    <rPh sb="7" eb="9">
      <t>キョウイク</t>
    </rPh>
    <rPh sb="9" eb="12">
      <t>イインカイ</t>
    </rPh>
    <phoneticPr fontId="13"/>
  </si>
  <si>
    <t>南富良野町役場教育委員会</t>
    <rPh sb="0" eb="1">
      <t>ミナミ</t>
    </rPh>
    <rPh sb="1" eb="4">
      <t>フラノ</t>
    </rPh>
    <rPh sb="4" eb="5">
      <t>チョウ</t>
    </rPh>
    <rPh sb="5" eb="7">
      <t>ヤクバ</t>
    </rPh>
    <rPh sb="7" eb="9">
      <t>キョウイク</t>
    </rPh>
    <rPh sb="9" eb="12">
      <t>イインカイ</t>
    </rPh>
    <phoneticPr fontId="5"/>
  </si>
  <si>
    <t>南富良野町役場教育委員会</t>
    <phoneticPr fontId="5"/>
  </si>
  <si>
    <t>森林公園・トマム線</t>
    <rPh sb="0" eb="2">
      <t>シンリン</t>
    </rPh>
    <rPh sb="2" eb="4">
      <t>コウエン</t>
    </rPh>
    <rPh sb="8" eb="9">
      <t>セン</t>
    </rPh>
    <phoneticPr fontId="5"/>
  </si>
  <si>
    <t>金山・富良野線</t>
    <rPh sb="0" eb="2">
      <t>カナヤマ</t>
    </rPh>
    <rPh sb="3" eb="6">
      <t>フラノ</t>
    </rPh>
    <rPh sb="6" eb="7">
      <t>セン</t>
    </rPh>
    <phoneticPr fontId="5"/>
  </si>
  <si>
    <t>起点</t>
    <rPh sb="0" eb="2">
      <t>シンリンコウエン</t>
    </rPh>
    <phoneticPr fontId="5"/>
  </si>
  <si>
    <t>南富良野町字東鹿越１８番地（森林公園）</t>
    <rPh sb="0" eb="1">
      <t>ミナミ</t>
    </rPh>
    <rPh sb="1" eb="4">
      <t>フラノ</t>
    </rPh>
    <rPh sb="4" eb="5">
      <t>チョウ</t>
    </rPh>
    <rPh sb="5" eb="6">
      <t>アザ</t>
    </rPh>
    <rPh sb="6" eb="7">
      <t>ヒガシ</t>
    </rPh>
    <rPh sb="7" eb="8">
      <t>シカ</t>
    </rPh>
    <rPh sb="8" eb="9">
      <t>エツ</t>
    </rPh>
    <rPh sb="11" eb="13">
      <t>バンチ</t>
    </rPh>
    <rPh sb="14" eb="16">
      <t>シンリン</t>
    </rPh>
    <rPh sb="16" eb="18">
      <t>コウエン</t>
    </rPh>
    <phoneticPr fontId="5"/>
  </si>
  <si>
    <t>占冠村字中トマム（トマム駅）</t>
    <rPh sb="0" eb="3">
      <t>シムカップムラ</t>
    </rPh>
    <rPh sb="3" eb="4">
      <t>アザ</t>
    </rPh>
    <rPh sb="4" eb="5">
      <t>ナカ</t>
    </rPh>
    <rPh sb="12" eb="13">
      <t>エキ</t>
    </rPh>
    <phoneticPr fontId="5"/>
  </si>
  <si>
    <t>道の駅南ふらの・幾寅駅前・高校前・落合多目・国道分岐・上トマム・中トマム</t>
    <rPh sb="0" eb="1">
      <t>ミチ</t>
    </rPh>
    <rPh sb="2" eb="3">
      <t>エキ</t>
    </rPh>
    <rPh sb="3" eb="4">
      <t>ミナミ</t>
    </rPh>
    <rPh sb="8" eb="10">
      <t>イクトラ</t>
    </rPh>
    <rPh sb="10" eb="11">
      <t>エキ</t>
    </rPh>
    <rPh sb="11" eb="12">
      <t>マエ</t>
    </rPh>
    <rPh sb="13" eb="15">
      <t>コウコウ</t>
    </rPh>
    <rPh sb="15" eb="16">
      <t>マエ</t>
    </rPh>
    <rPh sb="17" eb="19">
      <t>オチアイ</t>
    </rPh>
    <rPh sb="19" eb="20">
      <t>タ</t>
    </rPh>
    <rPh sb="20" eb="21">
      <t>モク</t>
    </rPh>
    <rPh sb="22" eb="24">
      <t>コクドウ</t>
    </rPh>
    <rPh sb="24" eb="26">
      <t>ブンキ</t>
    </rPh>
    <rPh sb="27" eb="28">
      <t>カミ</t>
    </rPh>
    <rPh sb="32" eb="33">
      <t>ナカ</t>
    </rPh>
    <phoneticPr fontId="5"/>
  </si>
  <si>
    <t>南富良野町字金山９９８番地３（金山地区コミュニティセンター）</t>
    <rPh sb="0" eb="1">
      <t>ミナミ</t>
    </rPh>
    <rPh sb="1" eb="4">
      <t>フラノ</t>
    </rPh>
    <rPh sb="4" eb="5">
      <t>チョウ</t>
    </rPh>
    <rPh sb="5" eb="6">
      <t>アザ</t>
    </rPh>
    <rPh sb="6" eb="8">
      <t>カナヤマ</t>
    </rPh>
    <rPh sb="11" eb="13">
      <t>バンチ</t>
    </rPh>
    <rPh sb="15" eb="17">
      <t>カナヤマ</t>
    </rPh>
    <rPh sb="17" eb="19">
      <t>チク</t>
    </rPh>
    <phoneticPr fontId="5"/>
  </si>
  <si>
    <t>富良野市住吉町１番３０号地先（富良野協会病院）</t>
    <rPh sb="0" eb="4">
      <t>フラノシ</t>
    </rPh>
    <rPh sb="4" eb="7">
      <t>スミヨシチョウ</t>
    </rPh>
    <rPh sb="8" eb="9">
      <t>バン</t>
    </rPh>
    <rPh sb="11" eb="12">
      <t>ゴウ</t>
    </rPh>
    <rPh sb="12" eb="14">
      <t>ジサキ</t>
    </rPh>
    <rPh sb="15" eb="18">
      <t>フラノ</t>
    </rPh>
    <rPh sb="18" eb="20">
      <t>キョウカイ</t>
    </rPh>
    <rPh sb="20" eb="22">
      <t>ビョウイン</t>
    </rPh>
    <phoneticPr fontId="5"/>
  </si>
  <si>
    <t>下金山地区・山部地区・富良野高前・富良野西病院・富良野病院前</t>
    <rPh sb="0" eb="1">
      <t>シモ</t>
    </rPh>
    <rPh sb="1" eb="3">
      <t>カナヤマ</t>
    </rPh>
    <rPh sb="3" eb="5">
      <t>チク</t>
    </rPh>
    <rPh sb="6" eb="8">
      <t>ヤマブ</t>
    </rPh>
    <rPh sb="8" eb="10">
      <t>チク</t>
    </rPh>
    <rPh sb="11" eb="14">
      <t>フラノ</t>
    </rPh>
    <rPh sb="14" eb="15">
      <t>コウ</t>
    </rPh>
    <rPh sb="15" eb="16">
      <t>マエ</t>
    </rPh>
    <rPh sb="17" eb="20">
      <t>フラノ</t>
    </rPh>
    <rPh sb="20" eb="21">
      <t>ニシ</t>
    </rPh>
    <rPh sb="21" eb="23">
      <t>ビョウイン</t>
    </rPh>
    <rPh sb="24" eb="27">
      <t>フラノ</t>
    </rPh>
    <rPh sb="27" eb="29">
      <t>ビョウイン</t>
    </rPh>
    <rPh sb="29" eb="30">
      <t>マエ</t>
    </rPh>
    <phoneticPr fontId="5"/>
  </si>
  <si>
    <t>9路線　詳細別紙</t>
    <phoneticPr fontId="5"/>
  </si>
  <si>
    <t>地域住民(※)又は観光旅客その他の当該地域を来訪するもの　　　　　　　　　　　　　　　　　　　　　　　　　　　　　　　　　　※南富良野町民の他、占冠村民の利用も可能とする。</t>
    <rPh sb="0" eb="2">
      <t>チイキ</t>
    </rPh>
    <rPh sb="2" eb="4">
      <t>ジュウミン</t>
    </rPh>
    <rPh sb="7" eb="8">
      <t>マタ</t>
    </rPh>
    <rPh sb="9" eb="13">
      <t>カンコウリョカク</t>
    </rPh>
    <rPh sb="15" eb="16">
      <t>タ</t>
    </rPh>
    <rPh sb="17" eb="19">
      <t>トウガイ</t>
    </rPh>
    <rPh sb="19" eb="21">
      <t>チイキ</t>
    </rPh>
    <rPh sb="22" eb="24">
      <t>ライホウ</t>
    </rPh>
    <rPh sb="63" eb="68">
      <t>ミナミフラノチョウ</t>
    </rPh>
    <rPh sb="68" eb="69">
      <t>ミン</t>
    </rPh>
    <rPh sb="70" eb="71">
      <t>ホカ</t>
    </rPh>
    <rPh sb="72" eb="74">
      <t>シムカップ</t>
    </rPh>
    <rPh sb="74" eb="76">
      <t>ソンミン</t>
    </rPh>
    <rPh sb="77" eb="79">
      <t>リヨウ</t>
    </rPh>
    <rPh sb="80" eb="82">
      <t>カノウ</t>
    </rPh>
    <phoneticPr fontId="13"/>
  </si>
  <si>
    <t>北竜妹背牛線</t>
    <rPh sb="0" eb="2">
      <t>ホクリュウ</t>
    </rPh>
    <rPh sb="2" eb="5">
      <t>モセウシ</t>
    </rPh>
    <rPh sb="5" eb="6">
      <t>セン</t>
    </rPh>
    <phoneticPr fontId="5"/>
  </si>
  <si>
    <t>北海道雨竜郡妹背牛町妹背牛４３１３番地の１地先</t>
    <rPh sb="0" eb="3">
      <t>ホッカイドウ</t>
    </rPh>
    <rPh sb="3" eb="6">
      <t>ウリュウグン</t>
    </rPh>
    <rPh sb="6" eb="10">
      <t>モセウシチョウ</t>
    </rPh>
    <rPh sb="10" eb="13">
      <t>モセウシ</t>
    </rPh>
    <rPh sb="17" eb="19">
      <t>バンチ</t>
    </rPh>
    <rPh sb="21" eb="23">
      <t>チサキ</t>
    </rPh>
    <phoneticPr fontId="5"/>
  </si>
  <si>
    <t>地域住民又は観光旅客その他の当該地域を来訪する者
※地域住民：南富良野町民も含む</t>
    <rPh sb="0" eb="2">
      <t>チイキ</t>
    </rPh>
    <rPh sb="2" eb="4">
      <t>ジュウミン</t>
    </rPh>
    <rPh sb="4" eb="5">
      <t>マタ</t>
    </rPh>
    <rPh sb="6" eb="8">
      <t>カンコウ</t>
    </rPh>
    <rPh sb="8" eb="10">
      <t>リョカク</t>
    </rPh>
    <rPh sb="12" eb="13">
      <t>タ</t>
    </rPh>
    <rPh sb="14" eb="16">
      <t>トウガイ</t>
    </rPh>
    <rPh sb="16" eb="18">
      <t>チイキ</t>
    </rPh>
    <rPh sb="19" eb="21">
      <t>ライホウ</t>
    </rPh>
    <rPh sb="23" eb="24">
      <t>モノ</t>
    </rPh>
    <rPh sb="26" eb="28">
      <t>チイキ</t>
    </rPh>
    <rPh sb="28" eb="30">
      <t>ジュウミン</t>
    </rPh>
    <rPh sb="31" eb="36">
      <t>ミナミフラノチョウ</t>
    </rPh>
    <rPh sb="36" eb="37">
      <t>ミン</t>
    </rPh>
    <rPh sb="38" eb="39">
      <t>フク</t>
    </rPh>
    <phoneticPr fontId="13"/>
  </si>
  <si>
    <t>南富良野高校、ＪＲ幾寅駅、道の駅 南ふらの</t>
    <rPh sb="0" eb="4">
      <t>ミナミフラノ</t>
    </rPh>
    <rPh sb="4" eb="6">
      <t>コウコウ</t>
    </rPh>
    <rPh sb="9" eb="12">
      <t>イクトラエキ</t>
    </rPh>
    <rPh sb="13" eb="14">
      <t>ミチ</t>
    </rPh>
    <rPh sb="15" eb="16">
      <t>エキ</t>
    </rPh>
    <rPh sb="17" eb="18">
      <t>ミナミ</t>
    </rPh>
    <phoneticPr fontId="5"/>
  </si>
  <si>
    <t>南富良野高校、ＪＲ幾寅駅、道の駅 南ふらの</t>
    <rPh sb="9" eb="11">
      <t>イクトラ</t>
    </rPh>
    <rPh sb="11" eb="12">
      <t>エキ</t>
    </rPh>
    <rPh sb="13" eb="14">
      <t>ミチ</t>
    </rPh>
    <rPh sb="15" eb="16">
      <t>エキ</t>
    </rPh>
    <rPh sb="17" eb="18">
      <t>ミナミ</t>
    </rPh>
    <phoneticPr fontId="5"/>
  </si>
  <si>
    <t>町長　佐々木　康宏</t>
    <rPh sb="3" eb="6">
      <t>ササキ</t>
    </rPh>
    <rPh sb="7" eb="9">
      <t>ヤスヒロ</t>
    </rPh>
    <phoneticPr fontId="13"/>
  </si>
  <si>
    <t>上川郡東神楽町南１条西１丁目</t>
    <rPh sb="10" eb="11">
      <t>ニシ</t>
    </rPh>
    <phoneticPr fontId="5"/>
  </si>
  <si>
    <t>比布町</t>
    <rPh sb="0" eb="3">
      <t>ピップチョウ</t>
    </rPh>
    <phoneticPr fontId="2"/>
  </si>
  <si>
    <t>町長　村中　一徳</t>
    <rPh sb="0" eb="2">
      <t>チョウチョウ</t>
    </rPh>
    <rPh sb="3" eb="5">
      <t>ムラナカ</t>
    </rPh>
    <rPh sb="6" eb="8">
      <t>イットク</t>
    </rPh>
    <phoneticPr fontId="13"/>
  </si>
  <si>
    <t>078-0392</t>
    <phoneticPr fontId="13"/>
  </si>
  <si>
    <t>上川郡比布町北町1丁目2番1号</t>
    <rPh sb="0" eb="3">
      <t>カミカワグン</t>
    </rPh>
    <rPh sb="3" eb="6">
      <t>ピップチョウ</t>
    </rPh>
    <rPh sb="6" eb="8">
      <t>キタマチ</t>
    </rPh>
    <rPh sb="9" eb="11">
      <t>チョウメ</t>
    </rPh>
    <rPh sb="12" eb="13">
      <t>バン</t>
    </rPh>
    <rPh sb="14" eb="15">
      <t>ゴウ</t>
    </rPh>
    <phoneticPr fontId="2"/>
  </si>
  <si>
    <t>比布町役場</t>
    <rPh sb="0" eb="3">
      <t>ピップチョウ</t>
    </rPh>
    <rPh sb="3" eb="5">
      <t>ヤクバ</t>
    </rPh>
    <phoneticPr fontId="13"/>
  </si>
  <si>
    <t>比布町</t>
    <rPh sb="0" eb="3">
      <t>ピップチョウ</t>
    </rPh>
    <phoneticPr fontId="13"/>
  </si>
  <si>
    <t>北旭交第4号</t>
    <rPh sb="0" eb="1">
      <t>キタ</t>
    </rPh>
    <rPh sb="1" eb="2">
      <t>キョク</t>
    </rPh>
    <rPh sb="2" eb="3">
      <t>コウ</t>
    </rPh>
    <rPh sb="3" eb="4">
      <t>ダイ</t>
    </rPh>
    <rPh sb="5" eb="6">
      <t>ゴウ</t>
    </rPh>
    <phoneticPr fontId="13"/>
  </si>
  <si>
    <t>北旭交第4号</t>
    <rPh sb="0" eb="1">
      <t>キタ</t>
    </rPh>
    <rPh sb="1" eb="2">
      <t>キョク</t>
    </rPh>
    <rPh sb="2" eb="3">
      <t>コウ</t>
    </rPh>
    <rPh sb="3" eb="4">
      <t>ダイ</t>
    </rPh>
    <rPh sb="5" eb="6">
      <t>ゴウ</t>
    </rPh>
    <phoneticPr fontId="5"/>
  </si>
  <si>
    <t>北旭交第5号</t>
    <rPh sb="0" eb="1">
      <t>キタ</t>
    </rPh>
    <rPh sb="1" eb="2">
      <t>キョク</t>
    </rPh>
    <rPh sb="2" eb="3">
      <t>コウ</t>
    </rPh>
    <rPh sb="3" eb="4">
      <t>ダイ</t>
    </rPh>
    <rPh sb="5" eb="6">
      <t>ゴウ</t>
    </rPh>
    <phoneticPr fontId="13"/>
  </si>
  <si>
    <t>特定非営利活動法人ミナといかん</t>
    <rPh sb="0" eb="2">
      <t>トクテイ</t>
    </rPh>
    <rPh sb="2" eb="5">
      <t>ヒエイリ</t>
    </rPh>
    <rPh sb="5" eb="7">
      <t>カツドウ</t>
    </rPh>
    <rPh sb="7" eb="9">
      <t>ホウジン</t>
    </rPh>
    <phoneticPr fontId="2"/>
  </si>
  <si>
    <t>豊富町</t>
    <rPh sb="0" eb="2">
      <t>トヨトミチョウ</t>
    </rPh>
    <phoneticPr fontId="13"/>
  </si>
  <si>
    <t>たいせつの絆、かみんぐホール、総合体育館、医療センター</t>
    <rPh sb="5" eb="6">
      <t>キズナ</t>
    </rPh>
    <phoneticPr fontId="5"/>
  </si>
  <si>
    <t>代表理事　芳野　福一</t>
    <rPh sb="0" eb="2">
      <t>ダイヒョウ</t>
    </rPh>
    <rPh sb="2" eb="4">
      <t>リジ</t>
    </rPh>
    <rPh sb="5" eb="7">
      <t>ヨシノ</t>
    </rPh>
    <rPh sb="8" eb="10">
      <t>フクイチ</t>
    </rPh>
    <phoneticPr fontId="13"/>
  </si>
  <si>
    <t>098-2943</t>
    <phoneticPr fontId="13"/>
  </si>
  <si>
    <t>天塩郡幌延町字問寒別５８３番地</t>
    <rPh sb="0" eb="3">
      <t>テシオグン</t>
    </rPh>
    <rPh sb="3" eb="6">
      <t>ホロノベチョウ</t>
    </rPh>
    <rPh sb="6" eb="7">
      <t>ジ</t>
    </rPh>
    <rPh sb="7" eb="8">
      <t>ト</t>
    </rPh>
    <rPh sb="8" eb="9">
      <t>サム</t>
    </rPh>
    <rPh sb="9" eb="10">
      <t>ベツ</t>
    </rPh>
    <rPh sb="13" eb="15">
      <t>バンチ</t>
    </rPh>
    <phoneticPr fontId="13"/>
  </si>
  <si>
    <t>ＮＰＯ法人ミナといかん</t>
    <rPh sb="3" eb="5">
      <t>ホウジン</t>
    </rPh>
    <phoneticPr fontId="13"/>
  </si>
  <si>
    <t>幌延町問寒別地区及びＪＲ天塩中川駅　詳細別紙</t>
    <rPh sb="0" eb="3">
      <t>ホロノベチョウ</t>
    </rPh>
    <rPh sb="3" eb="4">
      <t>ト</t>
    </rPh>
    <rPh sb="4" eb="5">
      <t>サム</t>
    </rPh>
    <rPh sb="5" eb="6">
      <t>ベツ</t>
    </rPh>
    <rPh sb="6" eb="8">
      <t>チク</t>
    </rPh>
    <rPh sb="8" eb="9">
      <t>オヨ</t>
    </rPh>
    <rPh sb="12" eb="14">
      <t>テシオ</t>
    </rPh>
    <rPh sb="14" eb="16">
      <t>ナカガワ</t>
    </rPh>
    <rPh sb="16" eb="17">
      <t>エキ</t>
    </rPh>
    <rPh sb="18" eb="20">
      <t>ショウサイ</t>
    </rPh>
    <rPh sb="20" eb="22">
      <t>ベッシ</t>
    </rPh>
    <phoneticPr fontId="13"/>
  </si>
  <si>
    <t>北旭交第5号</t>
    <rPh sb="0" eb="1">
      <t>キタ</t>
    </rPh>
    <rPh sb="1" eb="2">
      <t>キョク</t>
    </rPh>
    <rPh sb="2" eb="3">
      <t>コウ</t>
    </rPh>
    <rPh sb="3" eb="4">
      <t>ダイ</t>
    </rPh>
    <rPh sb="5" eb="6">
      <t>ゴウ</t>
    </rPh>
    <phoneticPr fontId="5"/>
  </si>
  <si>
    <t>稚内日の丸交通㈱</t>
    <rPh sb="0" eb="2">
      <t>ワッカナイ</t>
    </rPh>
    <rPh sb="2" eb="3">
      <t>ヒ</t>
    </rPh>
    <rPh sb="4" eb="8">
      <t>マルコウツウカブ</t>
    </rPh>
    <phoneticPr fontId="13"/>
  </si>
  <si>
    <t>稚内市潮見１丁目４番３３号</t>
    <rPh sb="0" eb="3">
      <t>ワッカナイシ</t>
    </rPh>
    <rPh sb="3" eb="5">
      <t>シオミ</t>
    </rPh>
    <rPh sb="6" eb="8">
      <t>チョウメ</t>
    </rPh>
    <rPh sb="9" eb="10">
      <t>バン</t>
    </rPh>
    <rPh sb="12" eb="13">
      <t>ゴウ</t>
    </rPh>
    <phoneticPr fontId="13"/>
  </si>
  <si>
    <t>稚内市各地区（天北地区、恵北・増幌地区、抜海・クトネベツ地区）に在住する住民又は観光旅客、その他の当該地域を来訪する者</t>
    <rPh sb="20" eb="22">
      <t>バッカイ</t>
    </rPh>
    <rPh sb="28" eb="30">
      <t>チク</t>
    </rPh>
    <rPh sb="38" eb="39">
      <t>マタ</t>
    </rPh>
    <phoneticPr fontId="13"/>
  </si>
  <si>
    <t>稚内日の丸交通㈱</t>
    <rPh sb="0" eb="3">
      <t>ワッカナイヒ</t>
    </rPh>
    <rPh sb="4" eb="8">
      <t>マルコウツウカブ</t>
    </rPh>
    <phoneticPr fontId="5"/>
  </si>
  <si>
    <t>稚内市潮見１丁目４番３３号</t>
    <rPh sb="0" eb="5">
      <t>ワッカナイシシオミ</t>
    </rPh>
    <rPh sb="6" eb="8">
      <t>チョウメ</t>
    </rPh>
    <phoneticPr fontId="5"/>
  </si>
  <si>
    <t>抜海・クトネベツ地区</t>
    <rPh sb="0" eb="2">
      <t>バッカイ</t>
    </rPh>
    <rPh sb="8" eb="10">
      <t>チク</t>
    </rPh>
    <phoneticPr fontId="5"/>
  </si>
  <si>
    <t>抜海・クトネベツ地区各戸</t>
    <rPh sb="0" eb="2">
      <t>バッカイ</t>
    </rPh>
    <rPh sb="8" eb="10">
      <t>チク</t>
    </rPh>
    <rPh sb="10" eb="12">
      <t>カクト</t>
    </rPh>
    <phoneticPr fontId="5"/>
  </si>
  <si>
    <t>稚内駅前ターミナル（中央３丁目）</t>
    <rPh sb="0" eb="2">
      <t>ワッカナイ</t>
    </rPh>
    <rPh sb="2" eb="3">
      <t>エキ</t>
    </rPh>
    <rPh sb="3" eb="4">
      <t>マエ</t>
    </rPh>
    <rPh sb="10" eb="12">
      <t>チュウオウ</t>
    </rPh>
    <rPh sb="13" eb="15">
      <t>チョウメ</t>
    </rPh>
    <phoneticPr fontId="5"/>
  </si>
  <si>
    <t>抜海・クトネベツ地区、潮見５丁目（バスターミナル）</t>
    <rPh sb="0" eb="2">
      <t>バッカイ</t>
    </rPh>
    <rPh sb="8" eb="10">
      <t>チク</t>
    </rPh>
    <rPh sb="11" eb="13">
      <t>シオミ</t>
    </rPh>
    <rPh sb="14" eb="16">
      <t>チョウメ</t>
    </rPh>
    <phoneticPr fontId="5"/>
  </si>
  <si>
    <t>旭川電気軌道株式会社運輸部</t>
    <rPh sb="0" eb="2">
      <t>アサヒカワ</t>
    </rPh>
    <rPh sb="2" eb="4">
      <t>デンキ</t>
    </rPh>
    <rPh sb="4" eb="6">
      <t>キドウ</t>
    </rPh>
    <rPh sb="6" eb="8">
      <t>カブシキ</t>
    </rPh>
    <rPh sb="8" eb="10">
      <t>カイシャ</t>
    </rPh>
    <rPh sb="10" eb="13">
      <t>ウンユブ</t>
    </rPh>
    <phoneticPr fontId="13"/>
  </si>
  <si>
    <t>旭川市東旭川町共栄90-2</t>
    <rPh sb="0" eb="2">
      <t>アサヒカワ</t>
    </rPh>
    <rPh sb="2" eb="3">
      <t>シ</t>
    </rPh>
    <rPh sb="3" eb="4">
      <t>ヒガシ</t>
    </rPh>
    <rPh sb="4" eb="6">
      <t>アサヒカワ</t>
    </rPh>
    <rPh sb="6" eb="7">
      <t>チョウ</t>
    </rPh>
    <rPh sb="7" eb="9">
      <t>キョウエイ</t>
    </rPh>
    <phoneticPr fontId="13"/>
  </si>
  <si>
    <t>３路線　１区域　詳細別紙</t>
    <rPh sb="1" eb="3">
      <t>ロセン</t>
    </rPh>
    <rPh sb="5" eb="7">
      <t>クイキ</t>
    </rPh>
    <rPh sb="8" eb="10">
      <t>ショウサイ</t>
    </rPh>
    <rPh sb="10" eb="12">
      <t>ベッシ</t>
    </rPh>
    <phoneticPr fontId="5"/>
  </si>
  <si>
    <t>北海道上川郡東川町のうち、東町1丁目～4丁目、 西8号北 、東7号南、北7線東5号、西町1丁目～12丁目、 西9号北、 東8号北、進北台、南町1丁目～4丁目、西10号北、東8号南、新栄東1丁目、北町1丁目～13丁目 、西11号北、東9号北、新栄西1丁目、１号北、西12号北、東9号南、新栄南1丁目、西2号北、東2号北、東10号北、新栄北1丁目、西3号北、東3号北、東10号南、キトウシ西1丁目、西4号北、東4号北、東11号南、キトウシ南1丁目～2丁目、西5号北、東5号北、北7戦東2号、東8号北1丁目、西6号北、東6号北、北7線東3号、西7号北、東7号北、北7線東4号</t>
    <rPh sb="65" eb="66">
      <t>ススム</t>
    </rPh>
    <rPh sb="66" eb="67">
      <t>キタ</t>
    </rPh>
    <rPh sb="67" eb="68">
      <t>ダイ</t>
    </rPh>
    <rPh sb="69" eb="70">
      <t>ミナミ</t>
    </rPh>
    <rPh sb="70" eb="71">
      <t>チョウ</t>
    </rPh>
    <rPh sb="72" eb="74">
      <t>チョウメ</t>
    </rPh>
    <rPh sb="76" eb="78">
      <t>チョウメ</t>
    </rPh>
    <rPh sb="79" eb="80">
      <t>ニシ</t>
    </rPh>
    <rPh sb="82" eb="83">
      <t>ゴウ</t>
    </rPh>
    <rPh sb="83" eb="84">
      <t>キタ</t>
    </rPh>
    <rPh sb="109" eb="110">
      <t>ニシ</t>
    </rPh>
    <rPh sb="112" eb="113">
      <t>ゴウ</t>
    </rPh>
    <rPh sb="113" eb="114">
      <t>キタ</t>
    </rPh>
    <rPh sb="115" eb="116">
      <t>ヒガシ</t>
    </rPh>
    <rPh sb="117" eb="118">
      <t>ゴウ</t>
    </rPh>
    <rPh sb="118" eb="119">
      <t>キタ</t>
    </rPh>
    <rPh sb="128" eb="129">
      <t>ゴウ</t>
    </rPh>
    <rPh sb="129" eb="130">
      <t>キタ</t>
    </rPh>
    <rPh sb="131" eb="132">
      <t>ニシ</t>
    </rPh>
    <rPh sb="134" eb="135">
      <t>ゴウ</t>
    </rPh>
    <rPh sb="135" eb="136">
      <t>キタ</t>
    </rPh>
    <rPh sb="137" eb="138">
      <t>ヒガシ</t>
    </rPh>
    <rPh sb="139" eb="140">
      <t>ゴウ</t>
    </rPh>
    <rPh sb="140" eb="141">
      <t>ミナミ</t>
    </rPh>
    <rPh sb="144" eb="145">
      <t>ミナミ</t>
    </rPh>
    <rPh sb="149" eb="150">
      <t>ニシ</t>
    </rPh>
    <rPh sb="151" eb="152">
      <t>ゴウ</t>
    </rPh>
    <rPh sb="152" eb="153">
      <t>キタ</t>
    </rPh>
    <rPh sb="154" eb="155">
      <t>ヒガシ</t>
    </rPh>
    <rPh sb="156" eb="157">
      <t>ゴウ</t>
    </rPh>
    <rPh sb="157" eb="158">
      <t>キタ</t>
    </rPh>
    <rPh sb="159" eb="160">
      <t>ヒガシ</t>
    </rPh>
    <rPh sb="162" eb="163">
      <t>ゴウ</t>
    </rPh>
    <rPh sb="163" eb="164">
      <t>キタ</t>
    </rPh>
    <rPh sb="165" eb="167">
      <t>シンエイ</t>
    </rPh>
    <rPh sb="167" eb="168">
      <t>キタ</t>
    </rPh>
    <rPh sb="169" eb="171">
      <t>チョウメ</t>
    </rPh>
    <rPh sb="172" eb="173">
      <t>ニシ</t>
    </rPh>
    <rPh sb="174" eb="175">
      <t>ゴウ</t>
    </rPh>
    <rPh sb="175" eb="176">
      <t>キタ</t>
    </rPh>
    <rPh sb="177" eb="178">
      <t>ヒガシ</t>
    </rPh>
    <rPh sb="179" eb="180">
      <t>ゴウ</t>
    </rPh>
    <rPh sb="180" eb="181">
      <t>キタ</t>
    </rPh>
    <rPh sb="182" eb="183">
      <t>ヒガシ</t>
    </rPh>
    <rPh sb="185" eb="186">
      <t>ゴウ</t>
    </rPh>
    <rPh sb="186" eb="187">
      <t>ミナミ</t>
    </rPh>
    <rPh sb="192" eb="193">
      <t>ニシ</t>
    </rPh>
    <rPh sb="194" eb="196">
      <t>チョウメ</t>
    </rPh>
    <rPh sb="197" eb="198">
      <t>ニシ</t>
    </rPh>
    <rPh sb="199" eb="200">
      <t>ゴウ</t>
    </rPh>
    <rPh sb="200" eb="201">
      <t>キタ</t>
    </rPh>
    <rPh sb="202" eb="203">
      <t>ヒガシ</t>
    </rPh>
    <rPh sb="204" eb="205">
      <t>ゴウ</t>
    </rPh>
    <rPh sb="205" eb="206">
      <t>キタ</t>
    </rPh>
    <rPh sb="207" eb="208">
      <t>ヒガシ</t>
    </rPh>
    <rPh sb="210" eb="211">
      <t>ゴウ</t>
    </rPh>
    <rPh sb="211" eb="212">
      <t>ミナミ</t>
    </rPh>
    <rPh sb="217" eb="218">
      <t>ミナミ</t>
    </rPh>
    <rPh sb="219" eb="221">
      <t>チョウメ</t>
    </rPh>
    <rPh sb="223" eb="225">
      <t>チョウメ</t>
    </rPh>
    <rPh sb="226" eb="227">
      <t>ニシ</t>
    </rPh>
    <rPh sb="228" eb="229">
      <t>ゴウ</t>
    </rPh>
    <rPh sb="229" eb="230">
      <t>キタ</t>
    </rPh>
    <rPh sb="231" eb="232">
      <t>ヒガシ</t>
    </rPh>
    <rPh sb="233" eb="234">
      <t>ゴウ</t>
    </rPh>
    <rPh sb="234" eb="235">
      <t>キタ</t>
    </rPh>
    <rPh sb="236" eb="237">
      <t>キタ</t>
    </rPh>
    <rPh sb="238" eb="239">
      <t>セン</t>
    </rPh>
    <rPh sb="239" eb="240">
      <t>ヒガシ</t>
    </rPh>
    <rPh sb="241" eb="242">
      <t>ゴウ</t>
    </rPh>
    <rPh sb="243" eb="244">
      <t>ヒガシ</t>
    </rPh>
    <rPh sb="245" eb="246">
      <t>ゴウ</t>
    </rPh>
    <rPh sb="246" eb="247">
      <t>キタ</t>
    </rPh>
    <rPh sb="248" eb="250">
      <t>チョウメ</t>
    </rPh>
    <rPh sb="251" eb="252">
      <t>ニシ</t>
    </rPh>
    <rPh sb="253" eb="254">
      <t>ゴウ</t>
    </rPh>
    <rPh sb="254" eb="255">
      <t>キタ</t>
    </rPh>
    <rPh sb="256" eb="257">
      <t>ヒガシ</t>
    </rPh>
    <rPh sb="258" eb="259">
      <t>ゴウ</t>
    </rPh>
    <rPh sb="259" eb="260">
      <t>キタ</t>
    </rPh>
    <rPh sb="261" eb="262">
      <t>キタ</t>
    </rPh>
    <rPh sb="263" eb="264">
      <t>セン</t>
    </rPh>
    <rPh sb="264" eb="265">
      <t>ヒガシ</t>
    </rPh>
    <rPh sb="266" eb="267">
      <t>ゴウ</t>
    </rPh>
    <rPh sb="268" eb="269">
      <t>ニシ</t>
    </rPh>
    <rPh sb="270" eb="271">
      <t>ゴウ</t>
    </rPh>
    <rPh sb="271" eb="272">
      <t>キタ</t>
    </rPh>
    <rPh sb="273" eb="274">
      <t>ヒガシ</t>
    </rPh>
    <rPh sb="275" eb="276">
      <t>ゴウ</t>
    </rPh>
    <rPh sb="276" eb="277">
      <t>キタ</t>
    </rPh>
    <rPh sb="278" eb="279">
      <t>キタ</t>
    </rPh>
    <rPh sb="280" eb="281">
      <t>セン</t>
    </rPh>
    <rPh sb="281" eb="282">
      <t>ヒガシ</t>
    </rPh>
    <rPh sb="283" eb="284">
      <t>ゴウ</t>
    </rPh>
    <phoneticPr fontId="5"/>
  </si>
  <si>
    <t>旭川市東旭川町共栄90-2</t>
    <phoneticPr fontId="5"/>
  </si>
  <si>
    <t>旭川電気軌道株式会社運輸部</t>
    <phoneticPr fontId="5"/>
  </si>
  <si>
    <t>北旭交第6号</t>
    <rPh sb="0" eb="1">
      <t>キタ</t>
    </rPh>
    <rPh sb="1" eb="2">
      <t>キョク</t>
    </rPh>
    <rPh sb="2" eb="3">
      <t>コウ</t>
    </rPh>
    <rPh sb="3" eb="4">
      <t>ダイ</t>
    </rPh>
    <rPh sb="5" eb="6">
      <t>ゴウ</t>
    </rPh>
    <phoneticPr fontId="13"/>
  </si>
  <si>
    <t>小平町</t>
    <rPh sb="0" eb="3">
      <t>オビラチョウ</t>
    </rPh>
    <phoneticPr fontId="2"/>
  </si>
  <si>
    <t>町長　関　次雄</t>
    <rPh sb="0" eb="2">
      <t>チョウチョウ</t>
    </rPh>
    <rPh sb="3" eb="4">
      <t>セキ</t>
    </rPh>
    <rPh sb="5" eb="7">
      <t>ツギオ</t>
    </rPh>
    <phoneticPr fontId="13"/>
  </si>
  <si>
    <t>078-3392</t>
    <phoneticPr fontId="13"/>
  </si>
  <si>
    <t>留萌郡小平町字小平町216番地</t>
    <rPh sb="0" eb="3">
      <t>ルモイグン</t>
    </rPh>
    <rPh sb="3" eb="6">
      <t>オビラチョウ</t>
    </rPh>
    <rPh sb="6" eb="7">
      <t>アザ</t>
    </rPh>
    <rPh sb="7" eb="10">
      <t>オビラチョウ</t>
    </rPh>
    <rPh sb="13" eb="15">
      <t>バンチ</t>
    </rPh>
    <phoneticPr fontId="13"/>
  </si>
  <si>
    <t>小平町役場鬼鹿支所</t>
    <rPh sb="0" eb="3">
      <t>オビラチョウ</t>
    </rPh>
    <rPh sb="3" eb="5">
      <t>ヤクバ</t>
    </rPh>
    <rPh sb="5" eb="7">
      <t>オニシカ</t>
    </rPh>
    <rPh sb="7" eb="9">
      <t>シショ</t>
    </rPh>
    <phoneticPr fontId="13"/>
  </si>
  <si>
    <t>留萌郡小平町字鬼鹿港町</t>
    <rPh sb="0" eb="3">
      <t>ルモイグン</t>
    </rPh>
    <rPh sb="3" eb="6">
      <t>オビラチョウ</t>
    </rPh>
    <rPh sb="6" eb="7">
      <t>アザ</t>
    </rPh>
    <rPh sb="7" eb="9">
      <t>オニシカ</t>
    </rPh>
    <rPh sb="9" eb="11">
      <t>ミナトマチ</t>
    </rPh>
    <phoneticPr fontId="13"/>
  </si>
  <si>
    <t>小平町（鬼鹿地区に限る）</t>
    <rPh sb="0" eb="3">
      <t>オビラチョウ</t>
    </rPh>
    <rPh sb="4" eb="8">
      <t>オニシカチク</t>
    </rPh>
    <rPh sb="9" eb="10">
      <t>カギ</t>
    </rPh>
    <phoneticPr fontId="13"/>
  </si>
  <si>
    <t>北旭交第6号</t>
    <rPh sb="0" eb="1">
      <t>キタ</t>
    </rPh>
    <rPh sb="1" eb="2">
      <t>キョク</t>
    </rPh>
    <rPh sb="2" eb="3">
      <t>コウ</t>
    </rPh>
    <rPh sb="3" eb="4">
      <t>ダイ</t>
    </rPh>
    <rPh sb="5" eb="6">
      <t>ゴウ</t>
    </rPh>
    <phoneticPr fontId="5"/>
  </si>
  <si>
    <t>北海道雨竜郡北竜町字美葉牛１２６番地７の地先</t>
    <rPh sb="0" eb="3">
      <t>ホッカイドウ</t>
    </rPh>
    <rPh sb="3" eb="6">
      <t>ウリュウグン</t>
    </rPh>
    <rPh sb="6" eb="9">
      <t>ホクリュウチョウ</t>
    </rPh>
    <rPh sb="9" eb="10">
      <t>アザ</t>
    </rPh>
    <rPh sb="10" eb="13">
      <t>ビバウシ</t>
    </rPh>
    <rPh sb="16" eb="18">
      <t>バンチ</t>
    </rPh>
    <rPh sb="20" eb="22">
      <t>チサキ</t>
    </rPh>
    <phoneticPr fontId="5"/>
  </si>
  <si>
    <t>勇払郡占冠村字占冠２９６番地の１６（上双珠別）</t>
    <rPh sb="0" eb="3">
      <t>ユウフツグン</t>
    </rPh>
    <rPh sb="3" eb="6">
      <t>シムカップムラ</t>
    </rPh>
    <rPh sb="6" eb="7">
      <t>アザ</t>
    </rPh>
    <rPh sb="7" eb="9">
      <t>シムカップ</t>
    </rPh>
    <rPh sb="12" eb="14">
      <t>バンチ</t>
    </rPh>
    <rPh sb="18" eb="19">
      <t>ウエ</t>
    </rPh>
    <rPh sb="19" eb="20">
      <t>ソウ</t>
    </rPh>
    <rPh sb="20" eb="21">
      <t>タマ</t>
    </rPh>
    <rPh sb="21" eb="22">
      <t>ベツ</t>
    </rPh>
    <phoneticPr fontId="5"/>
  </si>
  <si>
    <t>富良野市住吉町１番３０号地先（協会病院）</t>
    <rPh sb="0" eb="4">
      <t>フラノシ</t>
    </rPh>
    <rPh sb="4" eb="7">
      <t>スミヨシチョウ</t>
    </rPh>
    <rPh sb="8" eb="9">
      <t>バン</t>
    </rPh>
    <rPh sb="11" eb="12">
      <t>ゴウ</t>
    </rPh>
    <rPh sb="12" eb="14">
      <t>チサキ</t>
    </rPh>
    <rPh sb="15" eb="17">
      <t>キョウカイ</t>
    </rPh>
    <rPh sb="17" eb="19">
      <t>ビョウイン</t>
    </rPh>
    <phoneticPr fontId="5"/>
  </si>
  <si>
    <t>勇払郡占冠村字占冠２９６番地の１６（上双珠別）</t>
    <phoneticPr fontId="5"/>
  </si>
  <si>
    <t>勇払郡占冠村字シムカプ原野４６番地の１３０(役場前）</t>
    <rPh sb="22" eb="24">
      <t>ヤクバ</t>
    </rPh>
    <rPh sb="24" eb="25">
      <t>マエ</t>
    </rPh>
    <phoneticPr fontId="5"/>
  </si>
  <si>
    <t>勇払郡占冠村字シムカプ原野４６番地の１３０(役場前）</t>
    <phoneticPr fontId="5"/>
  </si>
  <si>
    <t>勇払郡占冠村字シムカプ原野５９番地の１９（宮下）</t>
    <rPh sb="21" eb="23">
      <t>ミヤシタ</t>
    </rPh>
    <phoneticPr fontId="5"/>
  </si>
  <si>
    <t>勇払郡占冠村字シムカプ原野４６番地の１３０（役場前）</t>
    <rPh sb="22" eb="24">
      <t>ヤクバ</t>
    </rPh>
    <rPh sb="24" eb="25">
      <t>マエ</t>
    </rPh>
    <phoneticPr fontId="5"/>
  </si>
  <si>
    <t>富良野市住吉町１番３０号地先（協会病院）</t>
    <rPh sb="15" eb="17">
      <t>キョウカイ</t>
    </rPh>
    <rPh sb="17" eb="19">
      <t>ビョウイン</t>
    </rPh>
    <phoneticPr fontId="5"/>
  </si>
  <si>
    <t>富良野市住吉町１番３０号地先（協会病院）</t>
    <phoneticPr fontId="5"/>
  </si>
  <si>
    <t>勇払郡占冠村字シムカプ原野４６番地の１３０（役場前）</t>
    <rPh sb="22" eb="25">
      <t>ヤクバマエ</t>
    </rPh>
    <phoneticPr fontId="5"/>
  </si>
  <si>
    <t>勇払郡占冠村字シムカプ原野６１番地の１０（営林署前）</t>
    <rPh sb="21" eb="23">
      <t>エイリン</t>
    </rPh>
    <rPh sb="23" eb="24">
      <t>ショ</t>
    </rPh>
    <rPh sb="24" eb="25">
      <t>マエ</t>
    </rPh>
    <phoneticPr fontId="5"/>
  </si>
  <si>
    <t>空知郡南富良野町字幾寅６８７番地１（道の駅南ふらの）</t>
    <rPh sb="14" eb="16">
      <t>バンチ</t>
    </rPh>
    <rPh sb="18" eb="19">
      <t>ミチ</t>
    </rPh>
    <rPh sb="20" eb="21">
      <t>エキ</t>
    </rPh>
    <rPh sb="21" eb="22">
      <t>ミナミ</t>
    </rPh>
    <phoneticPr fontId="5"/>
  </si>
  <si>
    <t>空知郡南富良野町字幾寅６８７番地１（道の駅南ふらの）</t>
    <rPh sb="14" eb="16">
      <t>バンチ</t>
    </rPh>
    <phoneticPr fontId="5"/>
  </si>
  <si>
    <t>勇払郡占冠村字トマム８２９番地の８（上トマム）</t>
    <rPh sb="18" eb="19">
      <t>カミ</t>
    </rPh>
    <phoneticPr fontId="5"/>
  </si>
  <si>
    <t>勇払郡占冠村字シムカプ原野６１番地の１０（営林署前）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</si>
</sst>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北&quot;&quot;札&quot;&quot;市&quot;&quot;交&quot;&quot;第&quot;##&quot;号&quot;"/>
    <numFmt numFmtId="177" formatCode="0.0_ "/>
    <numFmt numFmtId="178" formatCode="#,##0_);\(#,##0\)"/>
    <numFmt numFmtId="179" formatCode="0.E+00"/>
    <numFmt numFmtId="180" formatCode="0.0"/>
    <numFmt numFmtId="181" formatCode="#,##0;[Red]#,##0"/>
    <numFmt numFmtId="182" formatCode="[$-411]ggge&quot;年&quot;m&quot;月&quot;d&quot;日&quot;;@"/>
    <numFmt numFmtId="183" formatCode="0_);\(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inor"/>
    </font>
    <font>
      <sz val="12"/>
      <name val="ＭＳ Ｐゴシック"/>
      <family val="3"/>
      <charset val="128"/>
      <scheme val="minor"/>
    </font>
    <font>
      <sz val="8"/>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u/>
      <sz val="11"/>
      <color theme="10"/>
      <name val="ＭＳ Ｐゴシック"/>
      <family val="3"/>
      <charset val="128"/>
      <scheme val="minor"/>
    </font>
    <font>
      <b/>
      <u/>
      <sz val="18"/>
      <color theme="10"/>
      <name val="ＭＳ Ｐゴシック"/>
      <family val="3"/>
      <charset val="128"/>
      <scheme val="minor"/>
    </font>
    <font>
      <sz val="8"/>
      <name val="ＭＳ ゴシック"/>
      <family val="3"/>
      <charset val="128"/>
    </font>
    <font>
      <sz val="6"/>
      <name val="標準ゴシック"/>
      <family val="3"/>
      <charset val="128"/>
    </font>
    <font>
      <sz val="8"/>
      <name val="標準ゴシック"/>
      <family val="3"/>
      <charset val="128"/>
    </font>
    <font>
      <sz val="10"/>
      <name val="ＭＳ ゴシック"/>
      <family val="3"/>
      <charset val="128"/>
    </font>
    <font>
      <sz val="10"/>
      <name val="標準ゴシック"/>
      <family val="3"/>
      <charset val="128"/>
    </font>
    <font>
      <sz val="11"/>
      <name val="ＭＳ ゴシック"/>
      <family val="3"/>
      <charset val="128"/>
    </font>
    <font>
      <sz val="6"/>
      <color theme="1"/>
      <name val="ＭＳ Ｐゴシック"/>
      <family val="3"/>
      <charset val="128"/>
      <scheme val="minor"/>
    </font>
    <font>
      <sz val="10"/>
      <color indexed="8"/>
      <name val="Arial"/>
      <family val="2"/>
    </font>
    <font>
      <sz val="10"/>
      <name val="Arial"/>
      <family val="2"/>
    </font>
    <font>
      <sz val="10"/>
      <name val="ＭＳ Ｐゴシック"/>
      <family val="3"/>
      <charset val="128"/>
    </font>
    <font>
      <sz val="11"/>
      <color theme="1"/>
      <name val="ＭＳ Ｐゴシック"/>
      <family val="3"/>
      <charset val="128"/>
      <scheme val="minor"/>
    </font>
    <font>
      <sz val="12"/>
      <name val="ＭＳ 明朝"/>
      <family val="1"/>
      <charset val="128"/>
    </font>
    <font>
      <b/>
      <sz val="10"/>
      <color theme="1"/>
      <name val="ＭＳ Ｐ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theme="0"/>
        <bgColor indexed="64"/>
      </patternFill>
    </fill>
  </fills>
  <borders count="53">
    <border>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diagonal style="thin">
        <color indexed="64"/>
      </diagonal>
    </border>
    <border diagonalUp="1">
      <left/>
      <right style="thin">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ed">
        <color indexed="64"/>
      </top>
      <bottom/>
      <diagonal/>
    </border>
    <border>
      <left style="thin">
        <color indexed="64"/>
      </left>
      <right/>
      <top style="dashed">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dashed">
        <color indexed="64"/>
      </top>
      <bottom/>
      <diagonal/>
    </border>
    <border>
      <left style="double">
        <color indexed="64"/>
      </left>
      <right/>
      <top/>
      <bottom/>
      <diagonal/>
    </border>
    <border>
      <left/>
      <right style="double">
        <color indexed="64"/>
      </right>
      <top/>
      <bottom/>
      <diagonal/>
    </border>
    <border>
      <left style="medium">
        <color indexed="64"/>
      </left>
      <right/>
      <top style="thin">
        <color indexed="64"/>
      </top>
      <bottom style="thin">
        <color indexed="64"/>
      </bottom>
      <diagonal/>
    </border>
  </borders>
  <cellStyleXfs count="8">
    <xf numFmtId="0" fontId="0" fillId="0" borderId="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3" fillId="0" borderId="0">
      <alignment vertical="center"/>
    </xf>
    <xf numFmtId="0" fontId="4" fillId="0" borderId="0"/>
    <xf numFmtId="0" fontId="15" fillId="0" borderId="0" applyNumberFormat="0" applyFill="0" applyBorder="0" applyAlignment="0" applyProtection="0">
      <alignment vertical="center"/>
    </xf>
    <xf numFmtId="0" fontId="2" fillId="0" borderId="0">
      <alignment vertical="center"/>
    </xf>
  </cellStyleXfs>
  <cellXfs count="420">
    <xf numFmtId="0" fontId="0" fillId="0" borderId="0" xfId="0">
      <alignment vertical="center"/>
    </xf>
    <xf numFmtId="0" fontId="6" fillId="0" borderId="0" xfId="0" applyFont="1">
      <alignment vertical="center"/>
    </xf>
    <xf numFmtId="0" fontId="7" fillId="0" borderId="0" xfId="0" applyFont="1" applyBorder="1">
      <alignment vertical="center"/>
    </xf>
    <xf numFmtId="0" fontId="6" fillId="0" borderId="0" xfId="0" applyFont="1" applyBorder="1" applyAlignment="1">
      <alignment vertical="center"/>
    </xf>
    <xf numFmtId="0" fontId="7"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178" fontId="7" fillId="0" borderId="6" xfId="0" quotePrefix="1" applyNumberFormat="1" applyFont="1" applyFill="1" applyBorder="1" applyAlignment="1" applyProtection="1">
      <alignment horizontal="center" vertical="center"/>
    </xf>
    <xf numFmtId="177" fontId="7" fillId="0" borderId="0" xfId="0" applyNumberFormat="1" applyFont="1">
      <alignment vertical="center"/>
    </xf>
    <xf numFmtId="0" fontId="7" fillId="0" borderId="0" xfId="1" applyNumberFormat="1"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left" vertical="center"/>
    </xf>
    <xf numFmtId="0" fontId="9" fillId="0" borderId="11" xfId="0" applyFont="1" applyBorder="1" applyAlignment="1">
      <alignment horizontal="distributed"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7" fillId="0" borderId="0" xfId="0" applyFont="1" applyAlignment="1">
      <alignment horizontal="center" vertical="center"/>
    </xf>
    <xf numFmtId="58" fontId="9" fillId="0" borderId="11" xfId="0" applyNumberFormat="1" applyFont="1" applyFill="1" applyBorder="1" applyAlignment="1">
      <alignment horizontal="center" vertical="center" shrinkToFit="1"/>
    </xf>
    <xf numFmtId="0" fontId="7" fillId="0" borderId="0" xfId="0" applyFont="1" applyAlignment="1">
      <alignment horizontal="center" vertical="top"/>
    </xf>
    <xf numFmtId="0" fontId="7" fillId="0" borderId="12" xfId="0" applyFont="1" applyBorder="1" applyAlignment="1">
      <alignment horizontal="center" vertical="top"/>
    </xf>
    <xf numFmtId="0" fontId="7" fillId="0" borderId="0" xfId="0" applyFont="1" applyBorder="1" applyAlignment="1">
      <alignment horizontal="center" vertical="top"/>
    </xf>
    <xf numFmtId="0" fontId="9" fillId="0" borderId="13" xfId="0" applyFont="1" applyBorder="1" applyAlignment="1">
      <alignment horizontal="distributed" vertical="center"/>
    </xf>
    <xf numFmtId="0" fontId="9" fillId="0" borderId="14" xfId="0" applyFont="1" applyBorder="1" applyAlignment="1">
      <alignment horizontal="center" vertical="center"/>
    </xf>
    <xf numFmtId="0" fontId="9" fillId="0" borderId="9" xfId="0" applyFont="1" applyBorder="1" applyAlignment="1">
      <alignment horizontal="left" vertical="center"/>
    </xf>
    <xf numFmtId="0" fontId="9" fillId="0" borderId="10" xfId="0" applyFont="1" applyBorder="1" applyAlignment="1">
      <alignment horizontal="center" vertical="center"/>
    </xf>
    <xf numFmtId="0" fontId="12" fillId="0" borderId="0" xfId="4" applyFont="1" applyFill="1" applyAlignment="1">
      <alignment horizontal="center" vertical="center" shrinkToFit="1"/>
    </xf>
    <xf numFmtId="0" fontId="12" fillId="0" borderId="35" xfId="4" applyFont="1" applyBorder="1" applyAlignment="1">
      <alignment shrinkToFit="1"/>
    </xf>
    <xf numFmtId="0" fontId="12" fillId="0" borderId="11" xfId="4" applyFont="1" applyBorder="1" applyAlignment="1">
      <alignment vertical="center" shrinkToFit="1"/>
    </xf>
    <xf numFmtId="0" fontId="12" fillId="0" borderId="0" xfId="4" applyFont="1" applyAlignment="1">
      <alignment vertical="center" shrinkToFit="1"/>
    </xf>
    <xf numFmtId="0" fontId="14" fillId="0" borderId="11" xfId="5" applyNumberFormat="1" applyFont="1" applyFill="1" applyBorder="1" applyAlignment="1">
      <alignment horizontal="left" vertical="center" shrinkToFit="1"/>
    </xf>
    <xf numFmtId="0" fontId="14" fillId="0" borderId="35" xfId="5" applyNumberFormat="1" applyFont="1" applyFill="1" applyBorder="1" applyAlignment="1">
      <alignment horizontal="left" vertical="center" shrinkToFit="1"/>
    </xf>
    <xf numFmtId="0" fontId="12" fillId="0" borderId="35" xfId="4" applyFont="1" applyBorder="1" applyAlignment="1">
      <alignment horizontal="left" shrinkToFit="1"/>
    </xf>
    <xf numFmtId="0" fontId="12" fillId="0" borderId="0" xfId="4" applyFont="1" applyBorder="1" applyAlignment="1">
      <alignment vertical="center" shrinkToFit="1"/>
    </xf>
    <xf numFmtId="0" fontId="12" fillId="0" borderId="0" xfId="4" applyFont="1" applyAlignment="1">
      <alignment horizontal="center" vertical="center" shrinkToFit="1"/>
    </xf>
    <xf numFmtId="57" fontId="12" fillId="0" borderId="11" xfId="4" applyNumberFormat="1" applyFont="1" applyBorder="1" applyAlignment="1">
      <alignment horizontal="center" vertical="center" shrinkToFit="1"/>
    </xf>
    <xf numFmtId="0" fontId="12" fillId="0" borderId="0" xfId="4" applyFont="1" applyAlignment="1">
      <alignment vertical="center"/>
    </xf>
    <xf numFmtId="57" fontId="12" fillId="0" borderId="11" xfId="4" applyNumberFormat="1" applyFont="1" applyFill="1" applyBorder="1" applyAlignment="1">
      <alignment horizontal="center" vertical="center" shrinkToFit="1"/>
    </xf>
    <xf numFmtId="0" fontId="6" fillId="0" borderId="0" xfId="0" applyFont="1" applyAlignment="1">
      <alignment horizontal="left" vertical="center"/>
    </xf>
    <xf numFmtId="0" fontId="9" fillId="0" borderId="10" xfId="0" applyFont="1" applyBorder="1" applyAlignment="1">
      <alignment horizontal="center" vertical="center"/>
    </xf>
    <xf numFmtId="0" fontId="9" fillId="0" borderId="9" xfId="0" applyFont="1" applyBorder="1" applyAlignment="1">
      <alignment horizontal="left" vertical="center"/>
    </xf>
    <xf numFmtId="0" fontId="7" fillId="0" borderId="0" xfId="0" applyFont="1" applyAlignment="1">
      <alignment horizontal="center" vertical="center"/>
    </xf>
    <xf numFmtId="0" fontId="7" fillId="0" borderId="0" xfId="1" applyNumberFormat="1" applyFont="1" applyAlignment="1">
      <alignment horizontal="center" vertical="center"/>
    </xf>
    <xf numFmtId="0" fontId="12" fillId="0" borderId="35" xfId="4" applyFont="1" applyBorder="1" applyAlignment="1">
      <alignment vertical="center" shrinkToFit="1"/>
    </xf>
    <xf numFmtId="0" fontId="9" fillId="0" borderId="10" xfId="0" applyFont="1" applyBorder="1" applyAlignment="1">
      <alignment horizontal="center" vertical="center"/>
    </xf>
    <xf numFmtId="0" fontId="9" fillId="0" borderId="9" xfId="0" applyFont="1" applyBorder="1" applyAlignment="1">
      <alignment horizontal="left" vertical="center"/>
    </xf>
    <xf numFmtId="0" fontId="7" fillId="0" borderId="0" xfId="0" applyFont="1" applyAlignment="1">
      <alignment horizontal="center" vertical="center"/>
    </xf>
    <xf numFmtId="0" fontId="7" fillId="0" borderId="0" xfId="1" applyNumberFormat="1" applyFont="1" applyAlignment="1">
      <alignment horizontal="center" vertical="center"/>
    </xf>
    <xf numFmtId="0" fontId="7" fillId="0" borderId="9" xfId="0" quotePrefix="1" applyFont="1" applyBorder="1" applyAlignment="1">
      <alignment vertical="center"/>
    </xf>
    <xf numFmtId="57" fontId="12" fillId="0" borderId="11" xfId="4" applyNumberFormat="1" applyFont="1" applyBorder="1" applyAlignment="1">
      <alignment horizontal="center" vertical="center"/>
    </xf>
    <xf numFmtId="180" fontId="9" fillId="0" borderId="14" xfId="0" applyNumberFormat="1" applyFont="1" applyBorder="1" applyAlignment="1">
      <alignment horizontal="right" vertical="center"/>
    </xf>
    <xf numFmtId="180" fontId="9" fillId="0" borderId="9" xfId="0" applyNumberFormat="1" applyFont="1" applyBorder="1" applyAlignment="1">
      <alignment horizontal="right" vertical="center"/>
    </xf>
    <xf numFmtId="180" fontId="7" fillId="0" borderId="9" xfId="0" quotePrefix="1" applyNumberFormat="1" applyFont="1" applyBorder="1" applyAlignment="1">
      <alignment horizontal="right" vertical="center"/>
    </xf>
    <xf numFmtId="180" fontId="7" fillId="0" borderId="0" xfId="0" applyNumberFormat="1" applyFont="1" applyAlignment="1">
      <alignment horizontal="right" vertical="center"/>
    </xf>
    <xf numFmtId="0" fontId="9" fillId="0" borderId="14" xfId="0" applyFont="1" applyBorder="1" applyAlignment="1">
      <alignment horizontal="right" vertical="center"/>
    </xf>
    <xf numFmtId="0" fontId="9" fillId="0" borderId="9" xfId="0" applyFont="1" applyBorder="1" applyAlignment="1">
      <alignment horizontal="right" vertical="center"/>
    </xf>
    <xf numFmtId="0" fontId="7" fillId="0" borderId="0" xfId="0" applyFont="1" applyAlignment="1">
      <alignment horizontal="right" vertical="center"/>
    </xf>
    <xf numFmtId="58" fontId="9" fillId="0" borderId="11" xfId="0" applyNumberFormat="1" applyFont="1" applyFill="1" applyBorder="1" applyAlignment="1">
      <alignment horizontal="left" vertical="center" shrinkToFit="1"/>
    </xf>
    <xf numFmtId="0" fontId="9" fillId="0" borderId="11" xfId="0" applyFont="1" applyBorder="1" applyAlignment="1">
      <alignment horizontal="left" vertical="center"/>
    </xf>
    <xf numFmtId="0" fontId="7" fillId="0" borderId="9" xfId="0" applyFont="1" applyBorder="1" applyAlignment="1">
      <alignment horizontal="center" vertical="top"/>
    </xf>
    <xf numFmtId="179" fontId="12" fillId="4" borderId="35" xfId="4" applyNumberFormat="1" applyFont="1" applyFill="1" applyBorder="1" applyAlignment="1">
      <alignment horizontal="center" vertical="center" shrinkToFit="1"/>
    </xf>
    <xf numFmtId="178" fontId="24" fillId="0" borderId="16" xfId="0" applyNumberFormat="1" applyFont="1" applyFill="1" applyBorder="1" applyAlignment="1" applyProtection="1">
      <alignment vertical="center"/>
    </xf>
    <xf numFmtId="181" fontId="24" fillId="0" borderId="44" xfId="0" applyNumberFormat="1" applyFont="1" applyFill="1" applyBorder="1" applyAlignment="1" applyProtection="1">
      <alignment vertical="center"/>
    </xf>
    <xf numFmtId="178" fontId="24" fillId="0" borderId="44" xfId="0" applyNumberFormat="1" applyFont="1" applyFill="1" applyBorder="1" applyAlignment="1" applyProtection="1">
      <alignment vertical="center"/>
    </xf>
    <xf numFmtId="181" fontId="24" fillId="0" borderId="15" xfId="0" quotePrefix="1" applyNumberFormat="1" applyFont="1" applyFill="1" applyBorder="1" applyAlignment="1" applyProtection="1">
      <alignment vertical="center"/>
    </xf>
    <xf numFmtId="178" fontId="24" fillId="0" borderId="16" xfId="0" quotePrefix="1" applyNumberFormat="1" applyFont="1" applyFill="1" applyBorder="1" applyAlignment="1" applyProtection="1">
      <alignment vertical="center"/>
    </xf>
    <xf numFmtId="181" fontId="24" fillId="0" borderId="44" xfId="0" quotePrefix="1" applyNumberFormat="1" applyFont="1" applyFill="1" applyBorder="1" applyAlignment="1" applyProtection="1">
      <alignment vertical="center"/>
    </xf>
    <xf numFmtId="178" fontId="24" fillId="0" borderId="44" xfId="0" quotePrefix="1" applyNumberFormat="1" applyFont="1" applyFill="1" applyBorder="1" applyAlignment="1" applyProtection="1">
      <alignment vertical="center"/>
    </xf>
    <xf numFmtId="181" fontId="24" fillId="0" borderId="15" xfId="0" applyNumberFormat="1" applyFont="1" applyFill="1" applyBorder="1" applyAlignment="1">
      <alignment vertical="center"/>
    </xf>
    <xf numFmtId="181" fontId="24" fillId="0" borderId="45" xfId="0" applyNumberFormat="1" applyFont="1" applyFill="1" applyBorder="1" applyAlignment="1">
      <alignment vertical="center"/>
    </xf>
    <xf numFmtId="181" fontId="24" fillId="0" borderId="45" xfId="0" quotePrefix="1" applyNumberFormat="1" applyFont="1" applyFill="1" applyBorder="1" applyAlignment="1" applyProtection="1">
      <alignment vertical="center"/>
    </xf>
    <xf numFmtId="178" fontId="24" fillId="0" borderId="18" xfId="0" applyNumberFormat="1" applyFont="1" applyFill="1" applyBorder="1" applyAlignment="1" applyProtection="1">
      <alignment vertical="center"/>
    </xf>
    <xf numFmtId="181" fontId="24" fillId="0" borderId="17" xfId="0" quotePrefix="1" applyNumberFormat="1" applyFont="1" applyFill="1" applyBorder="1" applyAlignment="1" applyProtection="1">
      <alignment vertical="center"/>
    </xf>
    <xf numFmtId="178" fontId="24" fillId="0" borderId="18" xfId="0" quotePrefix="1" applyNumberFormat="1" applyFont="1" applyFill="1" applyBorder="1" applyAlignment="1" applyProtection="1">
      <alignment vertical="center"/>
    </xf>
    <xf numFmtId="181" fontId="24" fillId="0" borderId="0" xfId="0" quotePrefix="1" applyNumberFormat="1" applyFont="1" applyFill="1" applyBorder="1" applyAlignment="1" applyProtection="1">
      <alignment vertical="center"/>
    </xf>
    <xf numFmtId="178" fontId="24" fillId="0" borderId="0" xfId="0" quotePrefix="1" applyNumberFormat="1" applyFont="1" applyFill="1" applyBorder="1" applyAlignment="1" applyProtection="1">
      <alignment vertical="center"/>
    </xf>
    <xf numFmtId="181" fontId="24" fillId="0" borderId="17" xfId="0" applyNumberFormat="1" applyFont="1" applyFill="1" applyBorder="1" applyAlignment="1">
      <alignment vertical="center"/>
    </xf>
    <xf numFmtId="178" fontId="24" fillId="0" borderId="10" xfId="0" applyNumberFormat="1" applyFont="1" applyFill="1" applyBorder="1" applyAlignment="1" applyProtection="1">
      <alignment vertical="center"/>
    </xf>
    <xf numFmtId="181" fontId="24" fillId="0" borderId="9" xfId="0" applyNumberFormat="1" applyFont="1" applyFill="1" applyBorder="1" applyAlignment="1" applyProtection="1">
      <alignment vertical="center"/>
    </xf>
    <xf numFmtId="178" fontId="24" fillId="0" borderId="9" xfId="0" applyNumberFormat="1" applyFont="1" applyFill="1" applyBorder="1" applyAlignment="1" applyProtection="1">
      <alignment vertical="center"/>
    </xf>
    <xf numFmtId="181" fontId="24" fillId="0" borderId="35" xfId="0" quotePrefix="1" applyNumberFormat="1" applyFont="1" applyFill="1" applyBorder="1" applyAlignment="1" applyProtection="1">
      <alignment vertical="center"/>
    </xf>
    <xf numFmtId="178" fontId="24" fillId="0" borderId="10" xfId="0" quotePrefix="1" applyNumberFormat="1" applyFont="1" applyFill="1" applyBorder="1" applyAlignment="1" applyProtection="1">
      <alignment vertical="center"/>
    </xf>
    <xf numFmtId="181" fontId="24" fillId="0" borderId="9" xfId="0" quotePrefix="1" applyNumberFormat="1" applyFont="1" applyFill="1" applyBorder="1" applyAlignment="1" applyProtection="1">
      <alignment vertical="center"/>
    </xf>
    <xf numFmtId="178" fontId="24" fillId="0" borderId="9" xfId="0" quotePrefix="1" applyNumberFormat="1" applyFont="1" applyFill="1" applyBorder="1" applyAlignment="1" applyProtection="1">
      <alignment vertical="center"/>
    </xf>
    <xf numFmtId="181" fontId="24" fillId="0" borderId="35" xfId="0" applyNumberFormat="1" applyFont="1" applyFill="1" applyBorder="1" applyAlignment="1">
      <alignment vertical="center"/>
    </xf>
    <xf numFmtId="0" fontId="12" fillId="0" borderId="11" xfId="4" applyFont="1" applyBorder="1" applyAlignment="1">
      <alignment horizontal="left" vertical="center" shrinkToFit="1"/>
    </xf>
    <xf numFmtId="0" fontId="25" fillId="0" borderId="35" xfId="4" applyFont="1" applyBorder="1" applyAlignment="1">
      <alignment horizontal="left" vertical="top" wrapText="1"/>
    </xf>
    <xf numFmtId="0" fontId="25" fillId="0" borderId="35" xfId="4" applyNumberFormat="1" applyFont="1" applyBorder="1" applyAlignment="1">
      <alignment horizontal="left" vertical="top" wrapText="1"/>
    </xf>
    <xf numFmtId="0" fontId="25" fillId="0" borderId="11" xfId="4" applyFont="1" applyBorder="1" applyAlignment="1">
      <alignment horizontal="left" vertical="top" wrapText="1"/>
    </xf>
    <xf numFmtId="0" fontId="12" fillId="0" borderId="35" xfId="4" applyFont="1" applyBorder="1" applyAlignment="1">
      <alignment horizontal="left" vertical="center" shrinkToFit="1"/>
    </xf>
    <xf numFmtId="0" fontId="12" fillId="0" borderId="11" xfId="4" applyNumberFormat="1" applyFont="1" applyBorder="1" applyAlignment="1">
      <alignment horizontal="left" vertical="center" shrinkToFit="1"/>
    </xf>
    <xf numFmtId="0" fontId="12" fillId="0" borderId="11" xfId="7" applyFont="1" applyBorder="1" applyAlignment="1">
      <alignment horizontal="left" vertical="center" shrinkToFit="1"/>
    </xf>
    <xf numFmtId="0" fontId="12" fillId="0" borderId="11" xfId="7" applyFont="1" applyBorder="1" applyAlignment="1">
      <alignment horizontal="left" vertical="center"/>
    </xf>
    <xf numFmtId="0" fontId="15" fillId="2" borderId="11" xfId="6" applyFont="1" applyFill="1" applyBorder="1" applyAlignment="1">
      <alignment horizontal="center" vertical="center" shrinkToFit="1"/>
    </xf>
    <xf numFmtId="0" fontId="17" fillId="2" borderId="11" xfId="6" applyFont="1" applyFill="1" applyBorder="1" applyAlignment="1">
      <alignment horizontal="center" vertical="center" shrinkToFit="1"/>
    </xf>
    <xf numFmtId="0" fontId="17" fillId="3" borderId="11" xfId="6" applyFont="1" applyFill="1" applyBorder="1" applyAlignment="1">
      <alignment horizontal="center" vertical="center" shrinkToFit="1"/>
    </xf>
    <xf numFmtId="0" fontId="29" fillId="0" borderId="0" xfId="4" applyFont="1" applyAlignment="1">
      <alignment horizontal="center" vertical="center" shrinkToFit="1"/>
    </xf>
    <xf numFmtId="0" fontId="12" fillId="0" borderId="35" xfId="4" applyFont="1" applyBorder="1" applyAlignment="1">
      <alignment horizontal="left" vertical="center" wrapText="1" shrinkToFit="1"/>
    </xf>
    <xf numFmtId="0" fontId="9" fillId="0" borderId="9" xfId="0" applyFont="1" applyBorder="1" applyAlignment="1">
      <alignment horizontal="left" vertical="center"/>
    </xf>
    <xf numFmtId="0" fontId="9" fillId="0" borderId="10" xfId="0" applyFont="1" applyBorder="1" applyAlignment="1">
      <alignment horizontal="center" vertical="center"/>
    </xf>
    <xf numFmtId="181" fontId="24" fillId="0" borderId="48" xfId="0" applyNumberFormat="1" applyFont="1" applyFill="1" applyBorder="1" applyAlignment="1" applyProtection="1">
      <alignment vertical="center"/>
    </xf>
    <xf numFmtId="178" fontId="24" fillId="0" borderId="49" xfId="0" quotePrefix="1" applyNumberFormat="1" applyFont="1" applyFill="1" applyBorder="1" applyAlignment="1" applyProtection="1">
      <alignment vertical="center"/>
    </xf>
    <xf numFmtId="181" fontId="24" fillId="0" borderId="46" xfId="0" applyNumberFormat="1" applyFont="1" applyFill="1" applyBorder="1" applyAlignment="1" applyProtection="1">
      <alignment vertical="center"/>
    </xf>
    <xf numFmtId="178" fontId="24" fillId="0" borderId="47" xfId="0" quotePrefix="1" applyNumberFormat="1" applyFont="1" applyFill="1" applyBorder="1" applyAlignment="1" applyProtection="1">
      <alignment vertical="center"/>
    </xf>
    <xf numFmtId="181" fontId="24" fillId="0" borderId="50" xfId="0" applyNumberFormat="1" applyFont="1" applyFill="1" applyBorder="1" applyAlignment="1" applyProtection="1">
      <alignment vertical="center"/>
    </xf>
    <xf numFmtId="178" fontId="24" fillId="0" borderId="51" xfId="0" quotePrefix="1" applyNumberFormat="1" applyFont="1" applyFill="1" applyBorder="1" applyAlignment="1" applyProtection="1">
      <alignment vertical="center"/>
    </xf>
    <xf numFmtId="0" fontId="12" fillId="0" borderId="50" xfId="4" applyFont="1" applyBorder="1" applyAlignment="1">
      <alignment vertical="center" shrinkToFit="1"/>
    </xf>
    <xf numFmtId="0" fontId="12" fillId="0" borderId="51" xfId="4" applyFont="1" applyBorder="1" applyAlignment="1">
      <alignment vertical="center" shrinkToFit="1"/>
    </xf>
    <xf numFmtId="0" fontId="19" fillId="4" borderId="35" xfId="0" applyNumberFormat="1" applyFont="1" applyFill="1" applyBorder="1" applyAlignment="1" applyProtection="1">
      <alignment horizontal="distributed" vertical="center" justifyLastLine="1"/>
    </xf>
    <xf numFmtId="0" fontId="9" fillId="0" borderId="10" xfId="0" applyFont="1" applyBorder="1" applyAlignment="1">
      <alignment horizontal="center" vertical="center"/>
    </xf>
    <xf numFmtId="0" fontId="9" fillId="0" borderId="9" xfId="0" applyFont="1" applyBorder="1" applyAlignment="1">
      <alignment horizontal="left" vertical="center"/>
    </xf>
    <xf numFmtId="0" fontId="7" fillId="0" borderId="0" xfId="0" applyFont="1" applyAlignment="1">
      <alignment horizontal="center" vertical="center"/>
    </xf>
    <xf numFmtId="0" fontId="7" fillId="0" borderId="0" xfId="1" applyNumberFormat="1" applyFont="1" applyAlignment="1">
      <alignment horizontal="center" vertical="center"/>
    </xf>
    <xf numFmtId="0" fontId="30" fillId="0" borderId="0" xfId="0" applyFont="1" applyBorder="1" applyAlignment="1">
      <alignment vertical="center" shrinkToFit="1"/>
    </xf>
    <xf numFmtId="0" fontId="0" fillId="0" borderId="0" xfId="0" applyBorder="1" applyAlignment="1">
      <alignment vertical="center"/>
    </xf>
    <xf numFmtId="0" fontId="9" fillId="0" borderId="36" xfId="0" applyFont="1" applyBorder="1" applyAlignment="1">
      <alignment horizontal="distributed" vertical="center"/>
    </xf>
    <xf numFmtId="0" fontId="9" fillId="0" borderId="36" xfId="0" applyFont="1" applyBorder="1" applyAlignment="1">
      <alignment horizontal="left" vertical="center"/>
    </xf>
    <xf numFmtId="0" fontId="9" fillId="0" borderId="36" xfId="0" applyFont="1" applyBorder="1" applyAlignment="1">
      <alignment horizontal="right" vertical="center"/>
    </xf>
    <xf numFmtId="0" fontId="9" fillId="0" borderId="36" xfId="0" applyFont="1" applyBorder="1" applyAlignment="1">
      <alignment horizontal="center" vertical="center"/>
    </xf>
    <xf numFmtId="0" fontId="7" fillId="0" borderId="4" xfId="0" applyFont="1" applyBorder="1" applyAlignment="1">
      <alignment horizontal="center" vertical="center" readingOrder="1"/>
    </xf>
    <xf numFmtId="0" fontId="7" fillId="0" borderId="2" xfId="0" applyFont="1" applyBorder="1" applyAlignment="1">
      <alignment horizontal="center" vertical="center" readingOrder="1"/>
    </xf>
    <xf numFmtId="178" fontId="7" fillId="0" borderId="7" xfId="0" quotePrefix="1" applyNumberFormat="1" applyFont="1" applyFill="1" applyBorder="1" applyAlignment="1" applyProtection="1">
      <alignment horizontal="center" vertical="center" readingOrder="1"/>
    </xf>
    <xf numFmtId="178" fontId="7" fillId="0" borderId="8" xfId="0" quotePrefix="1" applyNumberFormat="1" applyFont="1" applyFill="1" applyBorder="1" applyAlignment="1" applyProtection="1">
      <alignment horizontal="center" vertical="center" readingOrder="1"/>
    </xf>
    <xf numFmtId="182" fontId="9" fillId="0" borderId="35" xfId="0" applyNumberFormat="1" applyFont="1" applyBorder="1" applyAlignment="1">
      <alignment horizontal="center" vertical="center"/>
    </xf>
    <xf numFmtId="182" fontId="9" fillId="0" borderId="10" xfId="0" applyNumberFormat="1" applyFont="1" applyBorder="1" applyAlignment="1">
      <alignment horizontal="center" vertical="center"/>
    </xf>
    <xf numFmtId="0" fontId="9" fillId="0" borderId="3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0" xfId="0" applyFont="1" applyBorder="1" applyAlignment="1">
      <alignment horizontal="center" vertical="center"/>
    </xf>
    <xf numFmtId="0" fontId="9" fillId="0" borderId="9" xfId="0" applyFont="1" applyBorder="1" applyAlignment="1">
      <alignment horizontal="left" vertical="center"/>
    </xf>
    <xf numFmtId="0" fontId="7" fillId="0" borderId="0" xfId="1" applyNumberFormat="1" applyFont="1" applyAlignment="1">
      <alignment horizontal="center" vertical="center"/>
    </xf>
    <xf numFmtId="0" fontId="15" fillId="2" borderId="11" xfId="6" applyFill="1" applyBorder="1" applyAlignment="1">
      <alignment horizontal="center" vertical="center" shrinkToFit="1"/>
    </xf>
    <xf numFmtId="0" fontId="7" fillId="0" borderId="0" xfId="0" applyFont="1" applyAlignment="1">
      <alignment horizontal="center" vertical="center"/>
    </xf>
    <xf numFmtId="0" fontId="9" fillId="0" borderId="12" xfId="0" applyFont="1" applyBorder="1" applyAlignment="1">
      <alignment horizontal="distributed" vertical="center"/>
    </xf>
    <xf numFmtId="0" fontId="9" fillId="0" borderId="12" xfId="0" applyFont="1" applyBorder="1" applyAlignment="1">
      <alignment horizontal="left" vertical="center"/>
    </xf>
    <xf numFmtId="180" fontId="9" fillId="0" borderId="12" xfId="0" applyNumberFormat="1" applyFont="1" applyBorder="1" applyAlignment="1">
      <alignment horizontal="right" vertical="center"/>
    </xf>
    <xf numFmtId="0" fontId="9" fillId="0" borderId="12" xfId="0" applyFont="1" applyBorder="1" applyAlignment="1">
      <alignment horizontal="center" vertical="center"/>
    </xf>
    <xf numFmtId="0" fontId="9" fillId="0" borderId="0" xfId="0" applyFont="1" applyBorder="1" applyAlignment="1">
      <alignment horizontal="distributed" vertical="center"/>
    </xf>
    <xf numFmtId="58" fontId="9" fillId="0" borderId="0" xfId="0" applyNumberFormat="1" applyFont="1" applyFill="1" applyBorder="1" applyAlignment="1">
      <alignment horizontal="center" vertical="center" shrinkToFit="1"/>
    </xf>
    <xf numFmtId="180" fontId="9" fillId="0" borderId="0" xfId="0" applyNumberFormat="1" applyFont="1" applyBorder="1" applyAlignment="1">
      <alignment horizontal="right" vertical="center"/>
    </xf>
    <xf numFmtId="0" fontId="9" fillId="0" borderId="0" xfId="0" applyFont="1" applyBorder="1" applyAlignment="1">
      <alignment horizontal="center" vertical="center"/>
    </xf>
    <xf numFmtId="177" fontId="7" fillId="0" borderId="0" xfId="0" applyNumberFormat="1" applyFont="1" applyBorder="1">
      <alignment vertical="center"/>
    </xf>
    <xf numFmtId="0" fontId="9" fillId="0" borderId="0" xfId="0" applyFont="1" applyBorder="1" applyAlignment="1">
      <alignment horizontal="left" vertical="center"/>
    </xf>
    <xf numFmtId="0" fontId="7" fillId="0" borderId="0" xfId="1" applyNumberFormat="1" applyFont="1" applyBorder="1" applyAlignment="1">
      <alignment horizontal="center" vertical="center"/>
    </xf>
    <xf numFmtId="0" fontId="7" fillId="0" borderId="0" xfId="0" quotePrefix="1" applyFont="1" applyBorder="1" applyAlignment="1">
      <alignment vertical="center"/>
    </xf>
    <xf numFmtId="180" fontId="7" fillId="0" borderId="0" xfId="0" quotePrefix="1" applyNumberFormat="1" applyFont="1" applyBorder="1" applyAlignment="1">
      <alignment horizontal="right" vertical="center"/>
    </xf>
    <xf numFmtId="0" fontId="9" fillId="0" borderId="10" xfId="0" applyFont="1" applyBorder="1" applyAlignment="1">
      <alignment horizontal="center" vertical="center"/>
    </xf>
    <xf numFmtId="0" fontId="9" fillId="0" borderId="10" xfId="0" applyFont="1" applyBorder="1" applyAlignment="1">
      <alignment horizontal="center" vertical="center"/>
    </xf>
    <xf numFmtId="0" fontId="7" fillId="0" borderId="0" xfId="0" quotePrefix="1" applyFont="1" applyBorder="1" applyAlignment="1">
      <alignment horizontal="center" vertical="center"/>
    </xf>
    <xf numFmtId="0" fontId="9" fillId="0" borderId="0" xfId="0" applyFont="1" applyBorder="1" applyAlignment="1">
      <alignment horizontal="left" vertical="center"/>
    </xf>
    <xf numFmtId="181" fontId="31" fillId="0" borderId="0" xfId="4" applyNumberFormat="1" applyFont="1" applyBorder="1" applyAlignment="1">
      <alignment vertical="center" shrinkToFit="1"/>
    </xf>
    <xf numFmtId="0" fontId="7" fillId="0" borderId="12" xfId="0" quotePrefix="1" applyFont="1" applyBorder="1" applyAlignment="1">
      <alignment horizontal="center" vertical="center"/>
    </xf>
    <xf numFmtId="58" fontId="9" fillId="0" borderId="3" xfId="0" applyNumberFormat="1" applyFont="1" applyFill="1" applyBorder="1" applyAlignment="1">
      <alignment horizontal="center" vertical="center" shrinkToFit="1"/>
    </xf>
    <xf numFmtId="182" fontId="9" fillId="0" borderId="35" xfId="0" applyNumberFormat="1" applyFont="1" applyBorder="1" applyAlignment="1">
      <alignment horizontal="center" vertical="center"/>
    </xf>
    <xf numFmtId="182" fontId="9" fillId="0" borderId="10" xfId="0" applyNumberFormat="1" applyFont="1" applyBorder="1" applyAlignment="1">
      <alignment horizontal="center" vertical="center"/>
    </xf>
    <xf numFmtId="0" fontId="9" fillId="0" borderId="3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9" fillId="0" borderId="10" xfId="0" applyFont="1" applyBorder="1" applyAlignment="1">
      <alignment horizontal="center" vertical="center"/>
    </xf>
    <xf numFmtId="0" fontId="9" fillId="0" borderId="9" xfId="0" applyFont="1" applyBorder="1" applyAlignment="1">
      <alignment horizontal="left" vertical="center"/>
    </xf>
    <xf numFmtId="0" fontId="7" fillId="0" borderId="0" xfId="0" applyFont="1" applyAlignment="1">
      <alignment horizontal="center" vertical="center"/>
    </xf>
    <xf numFmtId="0" fontId="7" fillId="0" borderId="0" xfId="1" applyNumberFormat="1" applyFont="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Fill="1" applyBorder="1" applyAlignment="1">
      <alignment horizontal="distributed" vertical="center"/>
    </xf>
    <xf numFmtId="0" fontId="1" fillId="5" borderId="11" xfId="6" applyFont="1" applyFill="1" applyBorder="1" applyAlignment="1">
      <alignment horizontal="right" vertical="center" shrinkToFit="1"/>
    </xf>
    <xf numFmtId="0" fontId="17" fillId="5" borderId="11" xfId="6" applyFont="1" applyFill="1" applyBorder="1" applyAlignment="1">
      <alignment horizontal="center" vertical="center" shrinkToFit="1"/>
    </xf>
    <xf numFmtId="57" fontId="12" fillId="5" borderId="11" xfId="4" applyNumberFormat="1" applyFont="1" applyFill="1" applyBorder="1" applyAlignment="1">
      <alignment horizontal="center" vertical="center" shrinkToFit="1"/>
    </xf>
    <xf numFmtId="0" fontId="12" fillId="5" borderId="11" xfId="4" applyFont="1" applyFill="1" applyBorder="1" applyAlignment="1">
      <alignment horizontal="left" vertical="center" shrinkToFit="1"/>
    </xf>
    <xf numFmtId="0" fontId="12" fillId="5" borderId="35" xfId="4" applyFont="1" applyFill="1" applyBorder="1" applyAlignment="1">
      <alignment horizontal="left" vertical="center" shrinkToFit="1"/>
    </xf>
    <xf numFmtId="0" fontId="25" fillId="5" borderId="35" xfId="4" applyFont="1" applyFill="1" applyBorder="1" applyAlignment="1">
      <alignment horizontal="left" vertical="top" wrapText="1"/>
    </xf>
    <xf numFmtId="0" fontId="12" fillId="5" borderId="35" xfId="4" applyFont="1" applyFill="1" applyBorder="1" applyAlignment="1">
      <alignment shrinkToFit="1"/>
    </xf>
    <xf numFmtId="181" fontId="24" fillId="5" borderId="46" xfId="0" applyNumberFormat="1" applyFont="1" applyFill="1" applyBorder="1" applyAlignment="1" applyProtection="1">
      <alignment vertical="center"/>
    </xf>
    <xf numFmtId="178" fontId="24" fillId="5" borderId="10" xfId="0" applyNumberFormat="1" applyFont="1" applyFill="1" applyBorder="1" applyAlignment="1" applyProtection="1">
      <alignment vertical="center"/>
    </xf>
    <xf numFmtId="181" fontId="24" fillId="5" borderId="9" xfId="0" applyNumberFormat="1" applyFont="1" applyFill="1" applyBorder="1" applyAlignment="1" applyProtection="1">
      <alignment vertical="center"/>
    </xf>
    <xf numFmtId="178" fontId="24" fillId="5" borderId="9" xfId="0" applyNumberFormat="1" applyFont="1" applyFill="1" applyBorder="1" applyAlignment="1" applyProtection="1">
      <alignment vertical="center"/>
    </xf>
    <xf numFmtId="181" fontId="24" fillId="5" borderId="35" xfId="0" quotePrefix="1" applyNumberFormat="1" applyFont="1" applyFill="1" applyBorder="1" applyAlignment="1" applyProtection="1">
      <alignment vertical="center"/>
    </xf>
    <xf numFmtId="178" fontId="24" fillId="5" borderId="10" xfId="0" quotePrefix="1" applyNumberFormat="1" applyFont="1" applyFill="1" applyBorder="1" applyAlignment="1" applyProtection="1">
      <alignment vertical="center"/>
    </xf>
    <xf numFmtId="181" fontId="24" fillId="5" borderId="9" xfId="0" quotePrefix="1" applyNumberFormat="1" applyFont="1" applyFill="1" applyBorder="1" applyAlignment="1" applyProtection="1">
      <alignment vertical="center"/>
    </xf>
    <xf numFmtId="178" fontId="24" fillId="5" borderId="9" xfId="0" quotePrefix="1" applyNumberFormat="1" applyFont="1" applyFill="1" applyBorder="1" applyAlignment="1" applyProtection="1">
      <alignment vertical="center"/>
    </xf>
    <xf numFmtId="181" fontId="24" fillId="5" borderId="35" xfId="0" applyNumberFormat="1" applyFont="1" applyFill="1" applyBorder="1" applyAlignment="1">
      <alignment vertical="center"/>
    </xf>
    <xf numFmtId="178" fontId="24" fillId="5" borderId="47" xfId="0" quotePrefix="1" applyNumberFormat="1" applyFont="1" applyFill="1" applyBorder="1" applyAlignment="1" applyProtection="1">
      <alignment vertical="center"/>
    </xf>
    <xf numFmtId="0" fontId="12" fillId="5" borderId="11" xfId="4" applyNumberFormat="1" applyFont="1" applyFill="1" applyBorder="1" applyAlignment="1">
      <alignment horizontal="left" vertical="center" shrinkToFit="1"/>
    </xf>
    <xf numFmtId="0" fontId="12" fillId="5" borderId="0" xfId="4" applyFont="1" applyFill="1" applyAlignment="1">
      <alignment vertical="center" shrinkToFit="1"/>
    </xf>
    <xf numFmtId="181" fontId="24" fillId="5" borderId="50" xfId="0" applyNumberFormat="1" applyFont="1" applyFill="1" applyBorder="1" applyAlignment="1" applyProtection="1">
      <alignment vertical="center"/>
    </xf>
    <xf numFmtId="178" fontId="24" fillId="5" borderId="18" xfId="0" applyNumberFormat="1" applyFont="1" applyFill="1" applyBorder="1" applyAlignment="1" applyProtection="1">
      <alignment vertical="center"/>
    </xf>
    <xf numFmtId="181" fontId="24" fillId="5" borderId="0" xfId="0" applyNumberFormat="1" applyFont="1" applyFill="1" applyBorder="1" applyAlignment="1" applyProtection="1">
      <alignment vertical="center"/>
    </xf>
    <xf numFmtId="178" fontId="24" fillId="5" borderId="0" xfId="0" quotePrefix="1" applyNumberFormat="1" applyFont="1" applyFill="1" applyBorder="1" applyAlignment="1" applyProtection="1">
      <alignment vertical="center"/>
    </xf>
    <xf numFmtId="181" fontId="24" fillId="5" borderId="17" xfId="0" quotePrefix="1" applyNumberFormat="1" applyFont="1" applyFill="1" applyBorder="1" applyAlignment="1" applyProtection="1">
      <alignment vertical="center"/>
    </xf>
    <xf numFmtId="178" fontId="24" fillId="5" borderId="18" xfId="0" quotePrefix="1" applyNumberFormat="1" applyFont="1" applyFill="1" applyBorder="1" applyAlignment="1" applyProtection="1">
      <alignment vertical="center"/>
    </xf>
    <xf numFmtId="181" fontId="24" fillId="5" borderId="0" xfId="0" quotePrefix="1" applyNumberFormat="1" applyFont="1" applyFill="1" applyBorder="1" applyAlignment="1" applyProtection="1">
      <alignment vertical="center"/>
    </xf>
    <xf numFmtId="181" fontId="24" fillId="5" borderId="17" xfId="0" applyNumberFormat="1" applyFont="1" applyFill="1" applyBorder="1" applyAlignment="1">
      <alignment vertical="center"/>
    </xf>
    <xf numFmtId="178" fontId="24" fillId="5" borderId="51" xfId="0" quotePrefix="1" applyNumberFormat="1" applyFont="1" applyFill="1" applyBorder="1" applyAlignment="1" applyProtection="1">
      <alignment vertical="center"/>
    </xf>
    <xf numFmtId="0" fontId="12" fillId="5" borderId="35" xfId="4" applyFont="1" applyFill="1" applyBorder="1" applyAlignment="1">
      <alignment horizontal="left" vertical="center" wrapText="1" shrinkToFit="1"/>
    </xf>
    <xf numFmtId="178" fontId="24" fillId="5" borderId="0" xfId="0" applyNumberFormat="1" applyFont="1" applyFill="1" applyBorder="1" applyAlignment="1" applyProtection="1">
      <alignment vertical="center"/>
    </xf>
    <xf numFmtId="0" fontId="14" fillId="5" borderId="11" xfId="5" applyNumberFormat="1" applyFont="1" applyFill="1" applyBorder="1" applyAlignment="1">
      <alignment horizontal="left" vertical="center" shrinkToFit="1"/>
    </xf>
    <xf numFmtId="0" fontId="14" fillId="5" borderId="35" xfId="5" applyNumberFormat="1" applyFont="1" applyFill="1" applyBorder="1" applyAlignment="1">
      <alignment horizontal="left" vertical="center" shrinkToFit="1"/>
    </xf>
    <xf numFmtId="0" fontId="25" fillId="5" borderId="35" xfId="4" applyNumberFormat="1" applyFont="1" applyFill="1" applyBorder="1" applyAlignment="1">
      <alignment horizontal="left" vertical="top" wrapText="1"/>
    </xf>
    <xf numFmtId="57" fontId="12" fillId="5" borderId="11" xfId="4" applyNumberFormat="1" applyFont="1" applyFill="1" applyBorder="1" applyAlignment="1">
      <alignment horizontal="center" vertical="center"/>
    </xf>
    <xf numFmtId="0" fontId="12" fillId="5" borderId="35" xfId="4" applyNumberFormat="1" applyFont="1" applyFill="1" applyBorder="1" applyAlignment="1">
      <alignment horizontal="left" vertical="center" shrinkToFit="1"/>
    </xf>
    <xf numFmtId="0" fontId="12" fillId="5" borderId="35" xfId="4" applyNumberFormat="1" applyFont="1" applyFill="1" applyBorder="1" applyAlignment="1">
      <alignment vertical="center" shrinkToFit="1"/>
    </xf>
    <xf numFmtId="0" fontId="12" fillId="5" borderId="35" xfId="4" applyFont="1" applyFill="1" applyBorder="1" applyAlignment="1">
      <alignment horizontal="left" shrinkToFit="1"/>
    </xf>
    <xf numFmtId="0" fontId="1" fillId="0" borderId="0" xfId="6" applyFont="1" applyBorder="1" applyAlignment="1">
      <alignment horizontal="right" vertical="center" shrinkToFit="1"/>
    </xf>
    <xf numFmtId="0" fontId="17" fillId="3" borderId="0" xfId="6" applyFont="1" applyFill="1" applyBorder="1" applyAlignment="1">
      <alignment horizontal="center" vertical="center" shrinkToFit="1"/>
    </xf>
    <xf numFmtId="57" fontId="12" fillId="0" borderId="0" xfId="4" applyNumberFormat="1" applyFont="1" applyBorder="1" applyAlignment="1">
      <alignment horizontal="center" vertical="center" shrinkToFit="1"/>
    </xf>
    <xf numFmtId="57" fontId="12" fillId="0" borderId="0" xfId="4" applyNumberFormat="1" applyFont="1" applyFill="1" applyBorder="1" applyAlignment="1">
      <alignment horizontal="center" vertical="center" shrinkToFit="1"/>
    </xf>
    <xf numFmtId="0" fontId="12" fillId="0" borderId="0" xfId="7" applyFont="1" applyBorder="1" applyAlignment="1">
      <alignment horizontal="left" vertical="center" shrinkToFit="1"/>
    </xf>
    <xf numFmtId="0" fontId="12" fillId="0" borderId="0" xfId="4" applyFont="1" applyBorder="1" applyAlignment="1">
      <alignment horizontal="left" vertical="center" shrinkToFit="1"/>
    </xf>
    <xf numFmtId="0" fontId="12" fillId="0" borderId="0" xfId="7" applyFont="1" applyBorder="1" applyAlignment="1">
      <alignment horizontal="left" vertical="center"/>
    </xf>
    <xf numFmtId="0" fontId="25" fillId="0" borderId="0" xfId="4" applyFont="1" applyBorder="1" applyAlignment="1">
      <alignment horizontal="left" vertical="top" wrapText="1"/>
    </xf>
    <xf numFmtId="181" fontId="24" fillId="0" borderId="0" xfId="0" applyNumberFormat="1" applyFont="1" applyFill="1" applyBorder="1" applyAlignment="1" applyProtection="1">
      <alignment vertical="center"/>
    </xf>
    <xf numFmtId="178" fontId="24" fillId="0" borderId="0" xfId="0" applyNumberFormat="1" applyFont="1" applyFill="1" applyBorder="1" applyAlignment="1" applyProtection="1">
      <alignment vertical="center"/>
    </xf>
    <xf numFmtId="181" fontId="24" fillId="0" borderId="0" xfId="0" applyNumberFormat="1" applyFont="1" applyFill="1" applyBorder="1" applyAlignment="1">
      <alignment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7" fillId="0" borderId="0" xfId="1" applyNumberFormat="1" applyFont="1" applyBorder="1" applyAlignment="1">
      <alignment horizontal="center" vertical="center"/>
    </xf>
    <xf numFmtId="0" fontId="9" fillId="0" borderId="0" xfId="0" applyFont="1" applyBorder="1" applyAlignment="1">
      <alignment horizontal="center" vertical="center"/>
    </xf>
    <xf numFmtId="0" fontId="15" fillId="2" borderId="0" xfId="6" applyFill="1">
      <alignment vertical="center"/>
    </xf>
    <xf numFmtId="183" fontId="9" fillId="0" borderId="1" xfId="0" applyNumberFormat="1" applyFont="1" applyBorder="1" applyAlignment="1">
      <alignment horizontal="center" vertical="center"/>
    </xf>
    <xf numFmtId="0" fontId="12" fillId="4" borderId="3" xfId="4" applyFont="1" applyFill="1" applyBorder="1" applyAlignment="1">
      <alignment horizontal="center" vertical="center" shrinkToFit="1"/>
    </xf>
    <xf numFmtId="0" fontId="12" fillId="4" borderId="5" xfId="4" applyFont="1" applyFill="1" applyBorder="1" applyAlignment="1">
      <alignment horizontal="center" vertical="center" shrinkToFit="1"/>
    </xf>
    <xf numFmtId="0" fontId="12" fillId="0" borderId="3" xfId="4" applyFont="1" applyFill="1" applyBorder="1" applyAlignment="1">
      <alignment horizontal="center" vertical="center" shrinkToFit="1"/>
    </xf>
    <xf numFmtId="0" fontId="12" fillId="0" borderId="5" xfId="4" applyFont="1" applyFill="1" applyBorder="1" applyAlignment="1">
      <alignment horizontal="center" vertical="center" shrinkToFit="1"/>
    </xf>
    <xf numFmtId="179" fontId="12" fillId="4" borderId="35" xfId="4" applyNumberFormat="1" applyFont="1" applyFill="1" applyBorder="1" applyAlignment="1">
      <alignment horizontal="center" vertical="center" shrinkToFit="1"/>
    </xf>
    <xf numFmtId="179" fontId="12" fillId="4" borderId="10" xfId="4" applyNumberFormat="1" applyFont="1" applyFill="1" applyBorder="1" applyAlignment="1">
      <alignment horizontal="center" vertical="center" shrinkToFit="1"/>
    </xf>
    <xf numFmtId="179" fontId="12" fillId="4" borderId="3" xfId="4" applyNumberFormat="1" applyFont="1" applyFill="1" applyBorder="1" applyAlignment="1">
      <alignment horizontal="center" vertical="center" shrinkToFit="1"/>
    </xf>
    <xf numFmtId="179" fontId="12" fillId="4" borderId="5" xfId="4" applyNumberFormat="1" applyFont="1" applyFill="1" applyBorder="1" applyAlignment="1">
      <alignment horizontal="center" vertical="center" shrinkToFit="1"/>
    </xf>
    <xf numFmtId="179" fontId="12" fillId="4" borderId="15" xfId="4" applyNumberFormat="1" applyFont="1" applyFill="1" applyBorder="1" applyAlignment="1">
      <alignment horizontal="center" vertical="center" wrapText="1" shrinkToFit="1"/>
    </xf>
    <xf numFmtId="179" fontId="12" fillId="4" borderId="14" xfId="4" applyNumberFormat="1" applyFont="1" applyFill="1" applyBorder="1" applyAlignment="1">
      <alignment horizontal="center" vertical="center" wrapText="1" shrinkToFit="1"/>
    </xf>
    <xf numFmtId="179" fontId="12" fillId="4" borderId="3" xfId="4" applyNumberFormat="1" applyFont="1" applyFill="1" applyBorder="1" applyAlignment="1">
      <alignment horizontal="center" vertical="center" wrapText="1" shrinkToFit="1"/>
    </xf>
    <xf numFmtId="179" fontId="12" fillId="4" borderId="5" xfId="4" applyNumberFormat="1" applyFont="1" applyFill="1" applyBorder="1" applyAlignment="1">
      <alignment horizontal="center" vertical="center" wrapText="1" shrinkToFit="1"/>
    </xf>
    <xf numFmtId="179" fontId="12" fillId="4" borderId="3" xfId="4" applyNumberFormat="1" applyFont="1" applyFill="1" applyBorder="1" applyAlignment="1">
      <alignment horizontal="center" vertical="center"/>
    </xf>
    <xf numFmtId="179" fontId="12" fillId="4" borderId="5" xfId="4" applyNumberFormat="1" applyFont="1" applyFill="1" applyBorder="1" applyAlignment="1">
      <alignment horizontal="center" vertical="center"/>
    </xf>
    <xf numFmtId="0" fontId="19" fillId="4" borderId="46" xfId="0" applyNumberFormat="1" applyFont="1" applyFill="1" applyBorder="1" applyAlignment="1" applyProtection="1">
      <alignment horizontal="distributed" vertical="center" wrapText="1" justifyLastLine="1"/>
    </xf>
    <xf numFmtId="0" fontId="21" fillId="4" borderId="10" xfId="0" applyFont="1" applyFill="1" applyBorder="1" applyAlignment="1">
      <alignment horizontal="distributed" vertical="center" justifyLastLine="1"/>
    </xf>
    <xf numFmtId="0" fontId="22" fillId="4" borderId="35" xfId="0" applyNumberFormat="1" applyFont="1" applyFill="1" applyBorder="1" applyAlignment="1" applyProtection="1">
      <alignment horizontal="distributed" vertical="center"/>
    </xf>
    <xf numFmtId="0" fontId="23" fillId="4" borderId="47" xfId="0" applyFont="1" applyFill="1" applyBorder="1" applyAlignment="1">
      <alignment horizontal="distributed" vertical="center"/>
    </xf>
    <xf numFmtId="0" fontId="19" fillId="4" borderId="46" xfId="0" applyNumberFormat="1" applyFont="1" applyFill="1" applyBorder="1" applyAlignment="1" applyProtection="1">
      <alignment horizontal="center" vertical="center" wrapText="1" justifyLastLine="1"/>
    </xf>
    <xf numFmtId="0" fontId="19" fillId="4" borderId="9" xfId="0" applyNumberFormat="1" applyFont="1" applyFill="1" applyBorder="1" applyAlignment="1" applyProtection="1">
      <alignment horizontal="center" vertical="center" wrapText="1" justifyLastLine="1"/>
    </xf>
    <xf numFmtId="0" fontId="19" fillId="4" borderId="47" xfId="0" applyNumberFormat="1" applyFont="1" applyFill="1" applyBorder="1" applyAlignment="1" applyProtection="1">
      <alignment horizontal="center" vertical="center" wrapText="1" justifyLastLine="1"/>
    </xf>
    <xf numFmtId="0" fontId="19" fillId="4" borderId="35" xfId="0" applyNumberFormat="1" applyFont="1" applyFill="1" applyBorder="1" applyAlignment="1" applyProtection="1">
      <alignment horizontal="distributed" vertical="center" wrapText="1" justifyLastLine="1"/>
    </xf>
    <xf numFmtId="0" fontId="19" fillId="4" borderId="35" xfId="0" applyNumberFormat="1" applyFont="1" applyFill="1" applyBorder="1" applyAlignment="1" applyProtection="1">
      <alignment horizontal="center" vertical="center" wrapText="1" justifyLastLine="1" shrinkToFit="1"/>
    </xf>
    <xf numFmtId="0" fontId="21" fillId="4" borderId="10" xfId="0" applyFont="1" applyFill="1" applyBorder="1" applyAlignment="1">
      <alignment horizontal="center" vertical="center" justifyLastLine="1" shrinkToFit="1"/>
    </xf>
    <xf numFmtId="0" fontId="12" fillId="0" borderId="0" xfId="4" applyFont="1" applyBorder="1" applyAlignment="1">
      <alignment horizontal="center" vertical="center" shrinkToFit="1"/>
    </xf>
    <xf numFmtId="0" fontId="12" fillId="0" borderId="51" xfId="4" applyFont="1" applyBorder="1" applyAlignment="1">
      <alignment horizontal="center" vertical="center" shrinkToFit="1"/>
    </xf>
    <xf numFmtId="181" fontId="24" fillId="0" borderId="11" xfId="0" quotePrefix="1" applyNumberFormat="1" applyFont="1" applyFill="1" applyBorder="1" applyAlignment="1" applyProtection="1">
      <alignment horizontal="center" vertical="center"/>
    </xf>
    <xf numFmtId="0" fontId="18" fillId="0" borderId="41" xfId="6" applyFont="1" applyBorder="1" applyAlignment="1">
      <alignment horizontal="center" vertical="center"/>
    </xf>
    <xf numFmtId="0" fontId="18" fillId="0" borderId="42" xfId="6" applyFont="1" applyBorder="1" applyAlignment="1">
      <alignment horizontal="center" vertical="center"/>
    </xf>
    <xf numFmtId="0" fontId="18" fillId="0" borderId="43" xfId="6"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15" xfId="0" applyFont="1" applyBorder="1" applyAlignment="1">
      <alignment horizontal="distributed" vertical="center"/>
    </xf>
    <xf numFmtId="0" fontId="7" fillId="0" borderId="16"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distributed" vertical="center"/>
    </xf>
    <xf numFmtId="0" fontId="7" fillId="0" borderId="20" xfId="0" applyFont="1" applyBorder="1" applyAlignment="1">
      <alignment horizontal="distributed" vertical="center"/>
    </xf>
    <xf numFmtId="0" fontId="7" fillId="0" borderId="2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31" xfId="0" applyFont="1" applyBorder="1" applyAlignment="1">
      <alignment horizontal="distributed" vertical="center"/>
    </xf>
    <xf numFmtId="0" fontId="7" fillId="0" borderId="11" xfId="0" applyFont="1" applyBorder="1" applyAlignment="1">
      <alignment horizontal="distributed" vertical="center"/>
    </xf>
    <xf numFmtId="0" fontId="7" fillId="0" borderId="11"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distributed" vertical="center"/>
    </xf>
    <xf numFmtId="0" fontId="7" fillId="0" borderId="22" xfId="0" applyFont="1" applyBorder="1" applyAlignment="1">
      <alignment horizontal="distributed" vertical="center"/>
    </xf>
    <xf numFmtId="0" fontId="7" fillId="0" borderId="23" xfId="0" applyFont="1" applyBorder="1" applyAlignment="1">
      <alignment horizontal="distributed" vertical="center"/>
    </xf>
    <xf numFmtId="0" fontId="7" fillId="0" borderId="13" xfId="0" applyFont="1" applyBorder="1" applyAlignment="1">
      <alignment horizontal="distributed" vertical="center"/>
    </xf>
    <xf numFmtId="0" fontId="7" fillId="0" borderId="14" xfId="0" applyFont="1" applyBorder="1" applyAlignment="1">
      <alignment horizontal="distributed" vertical="center"/>
    </xf>
    <xf numFmtId="0" fontId="6" fillId="0" borderId="11" xfId="0" applyFont="1" applyBorder="1" applyAlignment="1">
      <alignment horizontal="center" vertical="center"/>
    </xf>
    <xf numFmtId="0" fontId="6" fillId="0" borderId="30" xfId="0" applyFont="1" applyBorder="1" applyAlignment="1">
      <alignment horizontal="center" vertical="center"/>
    </xf>
    <xf numFmtId="0" fontId="9" fillId="0" borderId="31" xfId="0" applyFont="1" applyBorder="1" applyAlignment="1">
      <alignment horizontal="distributed" vertical="center" wrapText="1"/>
    </xf>
    <xf numFmtId="0" fontId="9" fillId="0" borderId="11" xfId="0" applyFont="1" applyBorder="1" applyAlignment="1">
      <alignment horizontal="distributed" vertical="center" wrapText="1"/>
    </xf>
    <xf numFmtId="0" fontId="7" fillId="0" borderId="15"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distributed" vertical="center" wrapText="1"/>
    </xf>
    <xf numFmtId="0" fontId="7" fillId="0" borderId="12" xfId="0" applyFont="1" applyBorder="1" applyAlignment="1">
      <alignment horizontal="distributed" vertical="center" wrapText="1"/>
    </xf>
    <xf numFmtId="0" fontId="14" fillId="0" borderId="11" xfId="0" applyFont="1" applyBorder="1" applyAlignment="1">
      <alignment horizontal="left" vertical="top" wrapText="1"/>
    </xf>
    <xf numFmtId="58" fontId="7" fillId="0" borderId="35" xfId="0" applyNumberFormat="1" applyFont="1" applyBorder="1" applyAlignment="1">
      <alignment horizontal="center" vertical="center"/>
    </xf>
    <xf numFmtId="0" fontId="7" fillId="0" borderId="9" xfId="0" applyNumberFormat="1" applyFont="1" applyBorder="1" applyAlignment="1">
      <alignment horizontal="center" vertical="center"/>
    </xf>
    <xf numFmtId="0" fontId="7" fillId="0" borderId="40" xfId="0" applyNumberFormat="1" applyFont="1" applyBorder="1" applyAlignment="1">
      <alignment horizontal="center" vertical="center"/>
    </xf>
    <xf numFmtId="0" fontId="7" fillId="0" borderId="12" xfId="0" applyFont="1" applyBorder="1" applyAlignment="1">
      <alignment horizontal="distributed" vertical="center"/>
    </xf>
    <xf numFmtId="0" fontId="7" fillId="0" borderId="0" xfId="0" applyFont="1" applyBorder="1" applyAlignment="1">
      <alignment horizontal="distributed" vertical="center"/>
    </xf>
    <xf numFmtId="0" fontId="7" fillId="0" borderId="35" xfId="0" applyFont="1" applyBorder="1" applyAlignment="1">
      <alignment horizontal="center" vertical="center"/>
    </xf>
    <xf numFmtId="0" fontId="7" fillId="0" borderId="9" xfId="0" applyFont="1" applyBorder="1" applyAlignment="1">
      <alignment horizontal="center" vertical="center"/>
    </xf>
    <xf numFmtId="0" fontId="7" fillId="0" borderId="40" xfId="0" applyFont="1" applyBorder="1" applyAlignment="1">
      <alignment horizontal="center" vertical="center"/>
    </xf>
    <xf numFmtId="0" fontId="7" fillId="0" borderId="16" xfId="0" applyFont="1" applyBorder="1" applyAlignment="1">
      <alignment horizontal="distributed" vertical="center" wrapText="1"/>
    </xf>
    <xf numFmtId="0" fontId="7" fillId="0" borderId="22"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23" xfId="0" applyFont="1" applyBorder="1" applyAlignment="1">
      <alignment horizontal="distributed" vertical="center" wrapText="1"/>
    </xf>
    <xf numFmtId="0" fontId="7" fillId="0" borderId="36" xfId="0" applyFont="1" applyBorder="1" applyAlignment="1">
      <alignment horizontal="distributed" vertical="center" wrapText="1"/>
    </xf>
    <xf numFmtId="0" fontId="7" fillId="0" borderId="13" xfId="0" applyFont="1" applyBorder="1" applyAlignment="1">
      <alignment horizontal="distributed"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left" vertical="center"/>
    </xf>
    <xf numFmtId="0" fontId="7" fillId="0" borderId="30"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7" fillId="0" borderId="33" xfId="0" applyFont="1" applyBorder="1" applyAlignment="1">
      <alignment horizontal="distributed" vertical="center"/>
    </xf>
    <xf numFmtId="0" fontId="7" fillId="0" borderId="34" xfId="0" applyFont="1" applyBorder="1" applyAlignment="1">
      <alignment horizontal="distributed" vertical="center"/>
    </xf>
    <xf numFmtId="176" fontId="7" fillId="0" borderId="37" xfId="0" applyNumberFormat="1" applyFont="1" applyBorder="1" applyAlignment="1">
      <alignment horizontal="center" vertical="center"/>
    </xf>
    <xf numFmtId="176" fontId="7" fillId="0" borderId="38" xfId="0" applyNumberFormat="1" applyFont="1" applyBorder="1" applyAlignment="1">
      <alignment horizontal="center" vertical="center"/>
    </xf>
    <xf numFmtId="176" fontId="7" fillId="0" borderId="39" xfId="0" applyNumberFormat="1" applyFont="1" applyBorder="1" applyAlignment="1">
      <alignment horizontal="center" vertical="center"/>
    </xf>
    <xf numFmtId="0" fontId="7" fillId="0" borderId="0" xfId="1" applyNumberFormat="1" applyFont="1" applyAlignment="1">
      <alignment horizontal="center" vertical="center"/>
    </xf>
    <xf numFmtId="0" fontId="7" fillId="0" borderId="0" xfId="0" applyFont="1" applyAlignment="1">
      <alignment horizontal="center" vertical="center"/>
    </xf>
    <xf numFmtId="0" fontId="9" fillId="0" borderId="35"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7" fillId="0" borderId="11" xfId="0" quotePrefix="1" applyFont="1" applyBorder="1" applyAlignment="1">
      <alignment horizontal="center" vertical="center"/>
    </xf>
    <xf numFmtId="182" fontId="9" fillId="0" borderId="35" xfId="0" applyNumberFormat="1" applyFont="1" applyBorder="1" applyAlignment="1">
      <alignment horizontal="center" vertical="center"/>
    </xf>
    <xf numFmtId="182" fontId="9" fillId="0" borderId="10" xfId="0" applyNumberFormat="1" applyFont="1" applyBorder="1" applyAlignment="1">
      <alignment horizontal="center" vertical="center"/>
    </xf>
    <xf numFmtId="0" fontId="11" fillId="0" borderId="36" xfId="0" applyFont="1" applyBorder="1" applyAlignment="1">
      <alignment horizontal="center" vertical="center"/>
    </xf>
    <xf numFmtId="0" fontId="9" fillId="0" borderId="5" xfId="0" applyFont="1" applyBorder="1" applyAlignment="1">
      <alignment horizontal="center" vertical="center"/>
    </xf>
    <xf numFmtId="0" fontId="7" fillId="0" borderId="52"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58" fontId="7" fillId="0" borderId="9" xfId="0" applyNumberFormat="1" applyFont="1" applyBorder="1" applyAlignment="1">
      <alignment horizontal="center" vertical="center"/>
    </xf>
    <xf numFmtId="58" fontId="7" fillId="0" borderId="40" xfId="0" applyNumberFormat="1" applyFont="1" applyBorder="1" applyAlignment="1">
      <alignment horizontal="center" vertical="center"/>
    </xf>
    <xf numFmtId="0" fontId="7" fillId="0" borderId="36" xfId="0" applyFont="1" applyBorder="1" applyAlignment="1">
      <alignment horizontal="distributed" vertical="center"/>
    </xf>
    <xf numFmtId="0" fontId="9" fillId="0" borderId="21"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16"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36" xfId="0" applyFont="1" applyBorder="1" applyAlignment="1">
      <alignment horizontal="distributed" vertical="center" wrapText="1"/>
    </xf>
    <xf numFmtId="0" fontId="9" fillId="0" borderId="13" xfId="0" applyFont="1" applyBorder="1" applyAlignment="1">
      <alignment horizontal="distributed" vertical="center" wrapText="1"/>
    </xf>
    <xf numFmtId="0" fontId="7" fillId="0" borderId="10" xfId="0" applyFont="1" applyBorder="1" applyAlignment="1">
      <alignment horizontal="center" vertical="center"/>
    </xf>
    <xf numFmtId="0" fontId="9" fillId="0" borderId="35"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left" vertical="center" shrinkToFit="1"/>
    </xf>
    <xf numFmtId="0" fontId="7" fillId="0" borderId="17" xfId="0" applyFont="1" applyBorder="1" applyAlignment="1">
      <alignment horizontal="center" vertical="center"/>
    </xf>
    <xf numFmtId="0" fontId="7" fillId="0" borderId="30" xfId="0" applyFont="1" applyBorder="1" applyAlignment="1">
      <alignment horizontal="left" vertical="center" wrapText="1"/>
    </xf>
    <xf numFmtId="0" fontId="12" fillId="0" borderId="35"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9" fillId="0" borderId="35"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182" fontId="9" fillId="0" borderId="11"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7" fillId="0" borderId="0" xfId="1" applyNumberFormat="1" applyFont="1" applyBorder="1" applyAlignment="1">
      <alignment horizontal="center" vertical="center"/>
    </xf>
    <xf numFmtId="0" fontId="9" fillId="0" borderId="0" xfId="0" applyFont="1" applyBorder="1" applyAlignment="1">
      <alignment horizontal="left" vertical="center"/>
    </xf>
    <xf numFmtId="0" fontId="7" fillId="0" borderId="3" xfId="0" quotePrefix="1" applyFont="1" applyBorder="1" applyAlignment="1">
      <alignment horizontal="center" vertical="center"/>
    </xf>
    <xf numFmtId="0" fontId="7" fillId="0" borderId="1" xfId="0" quotePrefix="1" applyFont="1" applyBorder="1" applyAlignment="1">
      <alignment horizontal="center" vertical="center"/>
    </xf>
    <xf numFmtId="0" fontId="7" fillId="0" borderId="5" xfId="0" quotePrefix="1"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7" fillId="0" borderId="0" xfId="0" quotePrefix="1" applyFont="1" applyBorder="1" applyAlignment="1">
      <alignment horizontal="center" vertical="center"/>
    </xf>
    <xf numFmtId="182"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16" fillId="0" borderId="11" xfId="0" applyFont="1" applyBorder="1" applyAlignment="1">
      <alignment horizontal="left" vertical="top" wrapText="1"/>
    </xf>
    <xf numFmtId="0" fontId="29" fillId="0" borderId="35"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3" xfId="0" applyFont="1" applyBorder="1" applyAlignment="1">
      <alignment horizontal="center" vertical="center" wrapText="1"/>
    </xf>
    <xf numFmtId="14" fontId="9" fillId="0" borderId="35" xfId="0" applyNumberFormat="1" applyFont="1" applyBorder="1" applyAlignment="1">
      <alignment horizontal="center" vertical="center"/>
    </xf>
    <xf numFmtId="0" fontId="9" fillId="0" borderId="5" xfId="0" quotePrefix="1" applyFont="1" applyBorder="1" applyAlignment="1">
      <alignment horizontal="left" vertical="center"/>
    </xf>
    <xf numFmtId="0" fontId="7" fillId="0" borderId="3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35"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58" fontId="9" fillId="0" borderId="35" xfId="0" applyNumberFormat="1" applyFont="1" applyBorder="1" applyAlignment="1">
      <alignment horizontal="center" vertical="center"/>
    </xf>
    <xf numFmtId="58" fontId="9" fillId="0" borderId="10" xfId="0" applyNumberFormat="1" applyFont="1" applyBorder="1" applyAlignment="1">
      <alignment horizontal="center" vertical="center"/>
    </xf>
    <xf numFmtId="0" fontId="9" fillId="0" borderId="5" xfId="0" applyFont="1" applyBorder="1" applyAlignment="1">
      <alignment vertical="center"/>
    </xf>
    <xf numFmtId="0" fontId="7" fillId="0" borderId="11" xfId="0" quotePrefix="1" applyFont="1" applyFill="1" applyBorder="1" applyAlignment="1">
      <alignment horizontal="center" vertical="center"/>
    </xf>
    <xf numFmtId="0" fontId="7" fillId="0" borderId="35" xfId="0" quotePrefix="1" applyFont="1" applyFill="1" applyBorder="1" applyAlignment="1">
      <alignment horizontal="center" vertical="center"/>
    </xf>
    <xf numFmtId="182" fontId="9" fillId="0" borderId="35" xfId="0" applyNumberFormat="1" applyFont="1" applyFill="1" applyBorder="1" applyAlignment="1">
      <alignment horizontal="center" vertical="center"/>
    </xf>
    <xf numFmtId="182" fontId="9" fillId="0" borderId="10" xfId="0" applyNumberFormat="1" applyFont="1" applyFill="1" applyBorder="1" applyAlignment="1">
      <alignment horizontal="center" vertical="center"/>
    </xf>
    <xf numFmtId="0" fontId="11" fillId="0" borderId="36" xfId="0" applyFont="1" applyFill="1" applyBorder="1" applyAlignment="1">
      <alignment horizontal="center" vertical="top"/>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4" fillId="0" borderId="35" xfId="0" applyFont="1" applyBorder="1" applyAlignment="1">
      <alignment horizontal="left" vertical="top" wrapText="1"/>
    </xf>
    <xf numFmtId="0" fontId="14" fillId="0" borderId="9" xfId="0" applyFont="1" applyBorder="1" applyAlignment="1">
      <alignment horizontal="left" vertical="top" wrapText="1"/>
    </xf>
    <xf numFmtId="0" fontId="14" fillId="0" borderId="40" xfId="0" applyFont="1" applyBorder="1" applyAlignment="1">
      <alignment horizontal="left" vertical="top" wrapText="1"/>
    </xf>
  </cellXfs>
  <cellStyles count="8">
    <cellStyle name="ハイパーリンク" xfId="6" builtinId="8"/>
    <cellStyle name="通貨" xfId="1" builtinId="7"/>
    <cellStyle name="通貨 2" xfId="2" xr:uid="{00000000-0005-0000-0000-000002000000}"/>
    <cellStyle name="標準" xfId="0" builtinId="0"/>
    <cellStyle name="標準 2" xfId="3" xr:uid="{00000000-0005-0000-0000-000004000000}"/>
    <cellStyle name="標準 3" xfId="4" xr:uid="{00000000-0005-0000-0000-000005000000}"/>
    <cellStyle name="標準 4" xfId="7" xr:uid="{00000000-0005-0000-0000-000006000000}"/>
    <cellStyle name="標準_台帳番号(患者限定)"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theme/theme1.xml" Type="http://schemas.openxmlformats.org/officeDocument/2006/relationships/theme"/><Relationship Id="rId55" Target="styles.xml" Type="http://schemas.openxmlformats.org/officeDocument/2006/relationships/styles"/><Relationship Id="rId56" Target="sharedStrings.xml" Type="http://schemas.openxmlformats.org/officeDocument/2006/relationships/sharedStrings"/><Relationship Id="rId57"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78442</xdr:colOff>
      <xdr:row>33</xdr:row>
      <xdr:rowOff>100852</xdr:rowOff>
    </xdr:from>
    <xdr:to>
      <xdr:col>5</xdr:col>
      <xdr:colOff>11206</xdr:colOff>
      <xdr:row>37</xdr:row>
      <xdr:rowOff>134471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442" y="3686734"/>
          <a:ext cx="3372970" cy="6611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登録番号をクリックすると</a:t>
          </a:r>
          <a:endParaRPr kumimoji="1" lang="en-US" altLang="ja-JP" sz="1600"/>
        </a:p>
        <a:p>
          <a:pPr algn="ctr"/>
          <a:r>
            <a:rPr kumimoji="1" lang="ja-JP" altLang="en-US" sz="1600"/>
            <a:t>該当の登録証へ</a:t>
          </a:r>
        </a:p>
      </xdr:txBody>
    </xdr:sp>
    <xdr:clientData/>
  </xdr:twoCellAnchor>
  <xdr:twoCellAnchor>
    <xdr:from>
      <xdr:col>1</xdr:col>
      <xdr:colOff>89083</xdr:colOff>
      <xdr:row>31</xdr:row>
      <xdr:rowOff>22412</xdr:rowOff>
    </xdr:from>
    <xdr:to>
      <xdr:col>1</xdr:col>
      <xdr:colOff>335613</xdr:colOff>
      <xdr:row>33</xdr:row>
      <xdr:rowOff>100853</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10800000">
          <a:off x="365308" y="3203762"/>
          <a:ext cx="246530" cy="38324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228600</xdr:colOff>
      <xdr:row>31</xdr:row>
      <xdr:rowOff>17037</xdr:rowOff>
    </xdr:from>
    <xdr:to>
      <xdr:col>10</xdr:col>
      <xdr:colOff>41909</xdr:colOff>
      <xdr:row>44</xdr:row>
      <xdr:rowOff>136228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4684" t="18609" r="4424" b="25797"/>
        <a:stretch/>
      </xdr:blipFill>
      <xdr:spPr>
        <a:xfrm>
          <a:off x="3682448" y="11471885"/>
          <a:ext cx="7151700" cy="2380343"/>
        </a:xfrm>
        <a:prstGeom prst="rect">
          <a:avLst/>
        </a:prstGeom>
      </xdr:spPr>
    </xdr:pic>
    <xdr:clientData/>
  </xdr:twoCellAnchor>
  <xdr:twoCellAnchor>
    <xdr:from>
      <xdr:col>5</xdr:col>
      <xdr:colOff>2143125</xdr:colOff>
      <xdr:row>35</xdr:row>
      <xdr:rowOff>123825</xdr:rowOff>
    </xdr:from>
    <xdr:to>
      <xdr:col>7</xdr:col>
      <xdr:colOff>76200</xdr:colOff>
      <xdr:row>39</xdr:row>
      <xdr:rowOff>142875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591175" y="3914775"/>
          <a:ext cx="1314450" cy="628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R2.11.27~</a:t>
          </a:r>
        </a:p>
        <a:p>
          <a:pPr algn="l"/>
          <a:r>
            <a:rPr kumimoji="1" lang="ja-JP" altLang="en-US" sz="1100">
              <a:solidFill>
                <a:srgbClr val="FF0000"/>
              </a:solidFill>
            </a:rPr>
            <a:t>北札交第</a:t>
          </a:r>
          <a:r>
            <a:rPr kumimoji="1" lang="en-US" altLang="ja-JP" sz="1100">
              <a:solidFill>
                <a:srgbClr val="FF0000"/>
              </a:solidFill>
            </a:rPr>
            <a:t>1</a:t>
          </a:r>
          <a:r>
            <a:rPr kumimoji="1" lang="ja-JP" altLang="en-US" sz="1100">
              <a:solidFill>
                <a:srgbClr val="FF0000"/>
              </a:solidFill>
            </a:rPr>
            <a:t>号</a:t>
          </a:r>
          <a:r>
            <a:rPr kumimoji="1" lang="ja-JP" altLang="en-US" sz="1100"/>
            <a:t>から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BU94"/>
  <sheetViews>
    <sheetView tabSelected="1" view="pageBreakPreview" zoomScale="115" zoomScaleNormal="100" zoomScaleSheetLayoutView="115" workbookViewId="0">
      <pane xSplit="6" ySplit="3" topLeftCell="G4" activePane="bottomRight" state="frozen"/>
      <selection pane="topRight" activeCell="G1" sqref="G1"/>
      <selection pane="bottomLeft" activeCell="A4" sqref="A4"/>
      <selection pane="bottomRight" activeCell="H6" sqref="H6"/>
    </sheetView>
  </sheetViews>
  <sheetFormatPr defaultColWidth="9" defaultRowHeight="13.5"/>
  <cols>
    <col min="1" max="1" width="3.625" style="40" customWidth="1"/>
    <col min="2" max="2" width="12.75" style="102" customWidth="1"/>
    <col min="3" max="5" width="9.625" style="40" customWidth="1"/>
    <col min="6" max="6" width="30.625" style="35" customWidth="1"/>
    <col min="7" max="8" width="9.625" style="35" customWidth="1"/>
    <col min="9" max="9" width="30.625" style="35" customWidth="1"/>
    <col min="10" max="10" width="15.625" style="35" customWidth="1"/>
    <col min="11" max="11" width="30.625" style="35" customWidth="1"/>
    <col min="12" max="12" width="15.625" style="35" customWidth="1"/>
    <col min="13" max="13" width="25.625" style="35" customWidth="1"/>
    <col min="14" max="14" width="14.625" style="35" customWidth="1"/>
    <col min="15" max="15" width="25.625" style="35" customWidth="1"/>
    <col min="16" max="16" width="14.625" style="35" customWidth="1"/>
    <col min="17" max="17" width="25.625" style="35" customWidth="1"/>
    <col min="18" max="18" width="17.625" style="35" customWidth="1"/>
    <col min="19" max="19" width="23.875" style="42" customWidth="1"/>
    <col min="20" max="20" width="19.875" style="35" customWidth="1"/>
    <col min="21" max="21" width="19.5" style="35" customWidth="1"/>
    <col min="22" max="22" width="4.625" style="112" customWidth="1"/>
    <col min="23" max="31" width="4.625" style="39" customWidth="1"/>
    <col min="32" max="32" width="8.625" style="39" customWidth="1"/>
    <col min="33" max="33" width="4.625" style="39" customWidth="1"/>
    <col min="34" max="34" width="4.625" style="113" customWidth="1"/>
    <col min="35" max="35" width="4.625" style="112" customWidth="1"/>
    <col min="36" max="44" width="4.625" style="39" customWidth="1"/>
    <col min="45" max="45" width="8.625" style="39" customWidth="1"/>
    <col min="46" max="46" width="4.625" style="39" customWidth="1"/>
    <col min="47" max="47" width="4.625" style="113" customWidth="1"/>
    <col min="48" max="48" width="4.625" style="112" customWidth="1"/>
    <col min="49" max="57" width="4.625" style="39" customWidth="1"/>
    <col min="58" max="58" width="8.625" style="39" customWidth="1"/>
    <col min="59" max="59" width="4.625" style="39" customWidth="1"/>
    <col min="60" max="60" width="4.625" style="113" customWidth="1"/>
    <col min="61" max="61" width="4.625" style="112" customWidth="1"/>
    <col min="62" max="70" width="4.625" style="39" customWidth="1"/>
    <col min="71" max="71" width="8.625" style="39" customWidth="1"/>
    <col min="72" max="72" width="4.625" style="39" customWidth="1"/>
    <col min="73" max="73" width="5.125" style="113" customWidth="1"/>
    <col min="74" max="16384" width="9" style="35"/>
  </cols>
  <sheetData>
    <row r="2" spans="1:73" s="32" customFormat="1" ht="24" customHeight="1">
      <c r="A2" s="228" t="s">
        <v>42</v>
      </c>
      <c r="B2" s="226" t="s">
        <v>43</v>
      </c>
      <c r="C2" s="226" t="s">
        <v>44</v>
      </c>
      <c r="D2" s="226" t="s">
        <v>45</v>
      </c>
      <c r="E2" s="226" t="s">
        <v>46</v>
      </c>
      <c r="F2" s="226" t="s">
        <v>47</v>
      </c>
      <c r="G2" s="226" t="s">
        <v>48</v>
      </c>
      <c r="H2" s="226" t="s">
        <v>49</v>
      </c>
      <c r="I2" s="232" t="s">
        <v>50</v>
      </c>
      <c r="J2" s="230" t="s">
        <v>246</v>
      </c>
      <c r="K2" s="231"/>
      <c r="L2" s="230" t="s">
        <v>247</v>
      </c>
      <c r="M2" s="231"/>
      <c r="N2" s="230" t="s">
        <v>248</v>
      </c>
      <c r="O2" s="231"/>
      <c r="P2" s="230" t="s">
        <v>249</v>
      </c>
      <c r="Q2" s="231"/>
      <c r="R2" s="232" t="s">
        <v>53</v>
      </c>
      <c r="S2" s="238" t="s">
        <v>54</v>
      </c>
      <c r="T2" s="236" t="s">
        <v>67</v>
      </c>
      <c r="U2" s="234" t="s">
        <v>68</v>
      </c>
      <c r="V2" s="244" t="s">
        <v>250</v>
      </c>
      <c r="W2" s="245"/>
      <c r="X2" s="245"/>
      <c r="Y2" s="245"/>
      <c r="Z2" s="245"/>
      <c r="AA2" s="245"/>
      <c r="AB2" s="245"/>
      <c r="AC2" s="245"/>
      <c r="AD2" s="245"/>
      <c r="AE2" s="245"/>
      <c r="AF2" s="245"/>
      <c r="AG2" s="245"/>
      <c r="AH2" s="246"/>
      <c r="AI2" s="244" t="s">
        <v>251</v>
      </c>
      <c r="AJ2" s="245"/>
      <c r="AK2" s="245"/>
      <c r="AL2" s="245"/>
      <c r="AM2" s="245"/>
      <c r="AN2" s="245"/>
      <c r="AO2" s="245"/>
      <c r="AP2" s="245"/>
      <c r="AQ2" s="245"/>
      <c r="AR2" s="245"/>
      <c r="AS2" s="245"/>
      <c r="AT2" s="245"/>
      <c r="AU2" s="246"/>
      <c r="AV2" s="244" t="s">
        <v>251</v>
      </c>
      <c r="AW2" s="245"/>
      <c r="AX2" s="245"/>
      <c r="AY2" s="245"/>
      <c r="AZ2" s="245"/>
      <c r="BA2" s="245"/>
      <c r="BB2" s="245"/>
      <c r="BC2" s="245"/>
      <c r="BD2" s="245"/>
      <c r="BE2" s="245"/>
      <c r="BF2" s="245"/>
      <c r="BG2" s="245"/>
      <c r="BH2" s="246"/>
      <c r="BI2" s="244" t="s">
        <v>251</v>
      </c>
      <c r="BJ2" s="245"/>
      <c r="BK2" s="245"/>
      <c r="BL2" s="245"/>
      <c r="BM2" s="245"/>
      <c r="BN2" s="245"/>
      <c r="BO2" s="245"/>
      <c r="BP2" s="245"/>
      <c r="BQ2" s="245"/>
      <c r="BR2" s="245"/>
      <c r="BS2" s="245"/>
      <c r="BT2" s="245"/>
      <c r="BU2" s="246"/>
    </row>
    <row r="3" spans="1:73" s="32" customFormat="1" ht="24" customHeight="1">
      <c r="A3" s="229"/>
      <c r="B3" s="227"/>
      <c r="C3" s="227"/>
      <c r="D3" s="227"/>
      <c r="E3" s="227"/>
      <c r="F3" s="227"/>
      <c r="G3" s="227"/>
      <c r="H3" s="227"/>
      <c r="I3" s="233"/>
      <c r="J3" s="66" t="s">
        <v>51</v>
      </c>
      <c r="K3" s="66" t="s">
        <v>52</v>
      </c>
      <c r="L3" s="66" t="s">
        <v>56</v>
      </c>
      <c r="M3" s="66" t="s">
        <v>57</v>
      </c>
      <c r="N3" s="66" t="s">
        <v>56</v>
      </c>
      <c r="O3" s="66" t="s">
        <v>57</v>
      </c>
      <c r="P3" s="66" t="s">
        <v>56</v>
      </c>
      <c r="Q3" s="66" t="s">
        <v>57</v>
      </c>
      <c r="R3" s="233"/>
      <c r="S3" s="239"/>
      <c r="T3" s="237"/>
      <c r="U3" s="235"/>
      <c r="V3" s="240" t="s">
        <v>60</v>
      </c>
      <c r="W3" s="241"/>
      <c r="X3" s="247" t="s">
        <v>61</v>
      </c>
      <c r="Y3" s="241"/>
      <c r="Z3" s="247" t="s">
        <v>62</v>
      </c>
      <c r="AA3" s="241"/>
      <c r="AB3" s="248" t="s">
        <v>63</v>
      </c>
      <c r="AC3" s="249"/>
      <c r="AD3" s="247" t="s">
        <v>64</v>
      </c>
      <c r="AE3" s="241"/>
      <c r="AF3" s="114" t="s">
        <v>65</v>
      </c>
      <c r="AG3" s="242" t="s">
        <v>66</v>
      </c>
      <c r="AH3" s="243"/>
      <c r="AI3" s="240" t="s">
        <v>60</v>
      </c>
      <c r="AJ3" s="241"/>
      <c r="AK3" s="247" t="s">
        <v>61</v>
      </c>
      <c r="AL3" s="241"/>
      <c r="AM3" s="247" t="s">
        <v>62</v>
      </c>
      <c r="AN3" s="241"/>
      <c r="AO3" s="248" t="s">
        <v>63</v>
      </c>
      <c r="AP3" s="249"/>
      <c r="AQ3" s="247" t="s">
        <v>64</v>
      </c>
      <c r="AR3" s="241"/>
      <c r="AS3" s="114" t="s">
        <v>65</v>
      </c>
      <c r="AT3" s="242" t="s">
        <v>66</v>
      </c>
      <c r="AU3" s="243"/>
      <c r="AV3" s="240" t="s">
        <v>60</v>
      </c>
      <c r="AW3" s="241"/>
      <c r="AX3" s="247" t="s">
        <v>61</v>
      </c>
      <c r="AY3" s="241"/>
      <c r="AZ3" s="247" t="s">
        <v>62</v>
      </c>
      <c r="BA3" s="241"/>
      <c r="BB3" s="248" t="s">
        <v>63</v>
      </c>
      <c r="BC3" s="249"/>
      <c r="BD3" s="247" t="s">
        <v>64</v>
      </c>
      <c r="BE3" s="241"/>
      <c r="BF3" s="114" t="s">
        <v>65</v>
      </c>
      <c r="BG3" s="242" t="s">
        <v>66</v>
      </c>
      <c r="BH3" s="243"/>
      <c r="BI3" s="240" t="s">
        <v>60</v>
      </c>
      <c r="BJ3" s="241"/>
      <c r="BK3" s="247" t="s">
        <v>61</v>
      </c>
      <c r="BL3" s="241"/>
      <c r="BM3" s="247" t="s">
        <v>62</v>
      </c>
      <c r="BN3" s="241"/>
      <c r="BO3" s="248" t="s">
        <v>63</v>
      </c>
      <c r="BP3" s="249"/>
      <c r="BQ3" s="247" t="s">
        <v>64</v>
      </c>
      <c r="BR3" s="241"/>
      <c r="BS3" s="114" t="s">
        <v>65</v>
      </c>
      <c r="BT3" s="242" t="s">
        <v>66</v>
      </c>
      <c r="BU3" s="243"/>
    </row>
    <row r="4" spans="1:73" ht="30" customHeight="1">
      <c r="A4">
        <f>ROW()-3</f>
        <v>1</v>
      </c>
      <c r="B4" s="99" t="s">
        <v>69</v>
      </c>
      <c r="C4" s="41">
        <v>38991</v>
      </c>
      <c r="D4" s="41">
        <v>45202</v>
      </c>
      <c r="E4" s="41">
        <v>46295</v>
      </c>
      <c r="F4" s="91" t="s">
        <v>88</v>
      </c>
      <c r="G4" s="91" t="s">
        <v>468</v>
      </c>
      <c r="H4" s="91" t="s">
        <v>112</v>
      </c>
      <c r="I4" s="91" t="s">
        <v>113</v>
      </c>
      <c r="J4" s="95" t="s">
        <v>173</v>
      </c>
      <c r="K4" s="95" t="s">
        <v>174</v>
      </c>
      <c r="L4" s="95"/>
      <c r="M4" s="95"/>
      <c r="N4" s="95"/>
      <c r="O4" s="95"/>
      <c r="P4" s="95"/>
      <c r="Q4" s="95"/>
      <c r="R4" s="95" t="s">
        <v>176</v>
      </c>
      <c r="S4" s="92" t="s">
        <v>464</v>
      </c>
      <c r="T4" s="33"/>
      <c r="U4" s="33"/>
      <c r="V4" s="106"/>
      <c r="W4" s="67"/>
      <c r="X4" s="68"/>
      <c r="Y4" s="69"/>
      <c r="Z4" s="70"/>
      <c r="AA4" s="71"/>
      <c r="AB4" s="72"/>
      <c r="AC4" s="73"/>
      <c r="AD4" s="74">
        <v>3</v>
      </c>
      <c r="AE4" s="71"/>
      <c r="AF4" s="75">
        <v>7</v>
      </c>
      <c r="AG4" s="76">
        <f t="shared" ref="AG4:AG23" si="0">SUM(V4,X4,Z4,AB4,AD4,AF4)</f>
        <v>10</v>
      </c>
      <c r="AH4" s="107">
        <f t="shared" ref="AH4:AH14" si="1">SUM(W4,Y4,AA4,AC4,AE4)</f>
        <v>0</v>
      </c>
      <c r="AI4" s="106"/>
      <c r="AJ4" s="67"/>
      <c r="AK4" s="68"/>
      <c r="AL4" s="69"/>
      <c r="AM4" s="70"/>
      <c r="AN4" s="71"/>
      <c r="AO4" s="72"/>
      <c r="AP4" s="73"/>
      <c r="AQ4" s="74"/>
      <c r="AR4" s="71"/>
      <c r="AS4" s="75"/>
      <c r="AT4" s="76">
        <f t="shared" ref="AT4:AT29" si="2">SUM(AI4,AK4,AM4,AO4,AQ4,AS4)</f>
        <v>0</v>
      </c>
      <c r="AU4" s="107">
        <f t="shared" ref="AU4:AU14" si="3">SUM(AJ4,AL4,AN4,AP4,AR4)</f>
        <v>0</v>
      </c>
      <c r="AV4" s="106"/>
      <c r="AW4" s="67"/>
      <c r="AX4" s="68"/>
      <c r="AY4" s="69"/>
      <c r="AZ4" s="70"/>
      <c r="BA4" s="71"/>
      <c r="BB4" s="72"/>
      <c r="BC4" s="73"/>
      <c r="BD4" s="74"/>
      <c r="BE4" s="71"/>
      <c r="BF4" s="75"/>
      <c r="BG4" s="76">
        <f t="shared" ref="BG4:BG29" si="4">SUM(AV4,AX4,AZ4,BB4,BD4,BF4)</f>
        <v>0</v>
      </c>
      <c r="BH4" s="107">
        <f t="shared" ref="BH4:BH14" si="5">SUM(AW4,AY4,BA4,BC4,BE4)</f>
        <v>0</v>
      </c>
      <c r="BI4" s="106"/>
      <c r="BJ4" s="67"/>
      <c r="BK4" s="68"/>
      <c r="BL4" s="69"/>
      <c r="BM4" s="70"/>
      <c r="BN4" s="71"/>
      <c r="BO4" s="72"/>
      <c r="BP4" s="73"/>
      <c r="BQ4" s="74"/>
      <c r="BR4" s="71"/>
      <c r="BS4" s="75"/>
      <c r="BT4" s="76">
        <f t="shared" ref="BT4:BT15" si="6">SUM(BI4,BK4,BM4,BO4,BQ4,BS4)</f>
        <v>0</v>
      </c>
      <c r="BU4" s="107">
        <f t="shared" ref="BU4:BU14" si="7">SUM(BJ4,BL4,BN4,BP4,BR4)</f>
        <v>0</v>
      </c>
    </row>
    <row r="5" spans="1:73" s="190" customFormat="1" ht="30" customHeight="1">
      <c r="A5" s="172">
        <f>ROW()-3</f>
        <v>2</v>
      </c>
      <c r="B5" s="173" t="s">
        <v>71</v>
      </c>
      <c r="C5" s="174">
        <v>38991</v>
      </c>
      <c r="D5" s="174">
        <v>45212</v>
      </c>
      <c r="E5" s="174">
        <v>46295</v>
      </c>
      <c r="F5" s="175" t="s">
        <v>89</v>
      </c>
      <c r="G5" s="175" t="s">
        <v>177</v>
      </c>
      <c r="H5" s="175" t="s">
        <v>114</v>
      </c>
      <c r="I5" s="175" t="s">
        <v>115</v>
      </c>
      <c r="J5" s="176" t="s">
        <v>178</v>
      </c>
      <c r="K5" s="176" t="s">
        <v>179</v>
      </c>
      <c r="L5" s="176"/>
      <c r="M5" s="176"/>
      <c r="N5" s="176"/>
      <c r="O5" s="176"/>
      <c r="P5" s="176"/>
      <c r="Q5" s="176"/>
      <c r="R5" s="176" t="s">
        <v>180</v>
      </c>
      <c r="S5" s="177" t="s">
        <v>464</v>
      </c>
      <c r="T5" s="178"/>
      <c r="U5" s="178"/>
      <c r="V5" s="179"/>
      <c r="W5" s="180"/>
      <c r="X5" s="181"/>
      <c r="Y5" s="182"/>
      <c r="Z5" s="183"/>
      <c r="AA5" s="184"/>
      <c r="AB5" s="185"/>
      <c r="AC5" s="186"/>
      <c r="AD5" s="187">
        <v>2</v>
      </c>
      <c r="AE5" s="184"/>
      <c r="AF5" s="187">
        <v>2</v>
      </c>
      <c r="AG5" s="183">
        <f t="shared" si="0"/>
        <v>4</v>
      </c>
      <c r="AH5" s="188">
        <f t="shared" si="1"/>
        <v>0</v>
      </c>
      <c r="AI5" s="179"/>
      <c r="AJ5" s="180"/>
      <c r="AK5" s="181"/>
      <c r="AL5" s="182"/>
      <c r="AM5" s="183"/>
      <c r="AN5" s="184"/>
      <c r="AO5" s="185"/>
      <c r="AP5" s="186"/>
      <c r="AQ5" s="187"/>
      <c r="AR5" s="184"/>
      <c r="AS5" s="187"/>
      <c r="AT5" s="183">
        <f t="shared" si="2"/>
        <v>0</v>
      </c>
      <c r="AU5" s="188">
        <f t="shared" si="3"/>
        <v>0</v>
      </c>
      <c r="AV5" s="179"/>
      <c r="AW5" s="180"/>
      <c r="AX5" s="181"/>
      <c r="AY5" s="182"/>
      <c r="AZ5" s="183"/>
      <c r="BA5" s="184"/>
      <c r="BB5" s="185"/>
      <c r="BC5" s="186"/>
      <c r="BD5" s="187"/>
      <c r="BE5" s="184"/>
      <c r="BF5" s="187"/>
      <c r="BG5" s="183">
        <f t="shared" si="4"/>
        <v>0</v>
      </c>
      <c r="BH5" s="188">
        <f t="shared" si="5"/>
        <v>0</v>
      </c>
      <c r="BI5" s="179"/>
      <c r="BJ5" s="180"/>
      <c r="BK5" s="181"/>
      <c r="BL5" s="182"/>
      <c r="BM5" s="183"/>
      <c r="BN5" s="184"/>
      <c r="BO5" s="185"/>
      <c r="BP5" s="186"/>
      <c r="BQ5" s="187"/>
      <c r="BR5" s="184"/>
      <c r="BS5" s="187"/>
      <c r="BT5" s="183">
        <f t="shared" si="6"/>
        <v>0</v>
      </c>
      <c r="BU5" s="188">
        <f t="shared" si="7"/>
        <v>0</v>
      </c>
    </row>
    <row r="6" spans="1:73" s="190" customFormat="1" ht="30" customHeight="1">
      <c r="A6" s="172">
        <f>ROW()-3</f>
        <v>3</v>
      </c>
      <c r="B6" s="173" t="s">
        <v>108</v>
      </c>
      <c r="C6" s="174">
        <v>38991</v>
      </c>
      <c r="D6" s="174">
        <v>45215</v>
      </c>
      <c r="E6" s="174">
        <v>46295</v>
      </c>
      <c r="F6" s="175" t="s">
        <v>90</v>
      </c>
      <c r="G6" s="175" t="s">
        <v>475</v>
      </c>
      <c r="H6" s="175" t="s">
        <v>116</v>
      </c>
      <c r="I6" s="175" t="s">
        <v>117</v>
      </c>
      <c r="J6" s="176" t="s">
        <v>181</v>
      </c>
      <c r="K6" s="176" t="s">
        <v>182</v>
      </c>
      <c r="L6" s="176" t="s">
        <v>526</v>
      </c>
      <c r="M6" s="176" t="s">
        <v>527</v>
      </c>
      <c r="N6" s="176"/>
      <c r="O6" s="176"/>
      <c r="P6" s="176"/>
      <c r="Q6" s="176"/>
      <c r="R6" s="95" t="s">
        <v>528</v>
      </c>
      <c r="S6" s="177" t="s">
        <v>469</v>
      </c>
      <c r="T6" s="178"/>
      <c r="U6" s="178"/>
      <c r="V6" s="191"/>
      <c r="W6" s="192"/>
      <c r="X6" s="193"/>
      <c r="Y6" s="194"/>
      <c r="Z6" s="195"/>
      <c r="AA6" s="196"/>
      <c r="AB6" s="197"/>
      <c r="AC6" s="194"/>
      <c r="AD6" s="198"/>
      <c r="AE6" s="196"/>
      <c r="AF6" s="198">
        <v>4</v>
      </c>
      <c r="AG6" s="195">
        <f t="shared" si="0"/>
        <v>4</v>
      </c>
      <c r="AH6" s="199">
        <f t="shared" si="1"/>
        <v>0</v>
      </c>
      <c r="AI6" s="191"/>
      <c r="AJ6" s="192"/>
      <c r="AK6" s="193"/>
      <c r="AL6" s="194"/>
      <c r="AM6" s="195"/>
      <c r="AN6" s="196"/>
      <c r="AO6" s="197"/>
      <c r="AP6" s="194"/>
      <c r="AQ6" s="198"/>
      <c r="AR6" s="196"/>
      <c r="AS6" s="198">
        <v>2</v>
      </c>
      <c r="AT6" s="195">
        <f t="shared" si="2"/>
        <v>2</v>
      </c>
      <c r="AU6" s="199">
        <f t="shared" si="3"/>
        <v>0</v>
      </c>
      <c r="AV6" s="191"/>
      <c r="AW6" s="192"/>
      <c r="AX6" s="193"/>
      <c r="AY6" s="194"/>
      <c r="AZ6" s="195"/>
      <c r="BA6" s="196"/>
      <c r="BB6" s="197"/>
      <c r="BC6" s="194"/>
      <c r="BD6" s="198"/>
      <c r="BE6" s="196"/>
      <c r="BF6" s="198"/>
      <c r="BG6" s="195">
        <f t="shared" si="4"/>
        <v>0</v>
      </c>
      <c r="BH6" s="199">
        <f t="shared" si="5"/>
        <v>0</v>
      </c>
      <c r="BI6" s="191"/>
      <c r="BJ6" s="192"/>
      <c r="BK6" s="193"/>
      <c r="BL6" s="194"/>
      <c r="BM6" s="195"/>
      <c r="BN6" s="196"/>
      <c r="BO6" s="197"/>
      <c r="BP6" s="194"/>
      <c r="BQ6" s="198"/>
      <c r="BR6" s="196"/>
      <c r="BS6" s="198"/>
      <c r="BT6" s="195">
        <f t="shared" si="6"/>
        <v>0</v>
      </c>
      <c r="BU6" s="199">
        <f t="shared" si="7"/>
        <v>0</v>
      </c>
    </row>
    <row r="7" spans="1:73" s="190" customFormat="1" ht="30" customHeight="1">
      <c r="A7">
        <f t="shared" ref="A7:A30" si="8">ROW()-3</f>
        <v>4</v>
      </c>
      <c r="B7" s="173" t="s">
        <v>72</v>
      </c>
      <c r="C7" s="174">
        <v>38991</v>
      </c>
      <c r="D7" s="174">
        <v>45195</v>
      </c>
      <c r="E7" s="174">
        <v>46295</v>
      </c>
      <c r="F7" s="175" t="s">
        <v>91</v>
      </c>
      <c r="G7" s="175" t="s">
        <v>184</v>
      </c>
      <c r="H7" s="175" t="s">
        <v>118</v>
      </c>
      <c r="I7" s="175" t="s">
        <v>119</v>
      </c>
      <c r="J7" s="176" t="s">
        <v>185</v>
      </c>
      <c r="K7" s="176" t="s">
        <v>186</v>
      </c>
      <c r="L7" s="176"/>
      <c r="M7" s="176"/>
      <c r="N7" s="176"/>
      <c r="O7" s="176"/>
      <c r="P7" s="176"/>
      <c r="Q7" s="176"/>
      <c r="R7" s="176" t="s">
        <v>187</v>
      </c>
      <c r="S7" s="177" t="s">
        <v>464</v>
      </c>
      <c r="T7" s="178"/>
      <c r="U7" s="178"/>
      <c r="V7" s="179"/>
      <c r="W7" s="180"/>
      <c r="X7" s="181"/>
      <c r="Y7" s="182"/>
      <c r="Z7" s="183"/>
      <c r="AA7" s="184"/>
      <c r="AB7" s="185"/>
      <c r="AC7" s="186"/>
      <c r="AD7" s="187"/>
      <c r="AE7" s="184"/>
      <c r="AF7" s="187">
        <v>5</v>
      </c>
      <c r="AG7" s="183">
        <f t="shared" si="0"/>
        <v>5</v>
      </c>
      <c r="AH7" s="188">
        <f t="shared" si="1"/>
        <v>0</v>
      </c>
      <c r="AI7" s="179"/>
      <c r="AJ7" s="180"/>
      <c r="AK7" s="181"/>
      <c r="AL7" s="182"/>
      <c r="AM7" s="183"/>
      <c r="AN7" s="184"/>
      <c r="AO7" s="185"/>
      <c r="AP7" s="186"/>
      <c r="AQ7" s="187"/>
      <c r="AR7" s="184"/>
      <c r="AS7" s="187"/>
      <c r="AT7" s="183">
        <f t="shared" si="2"/>
        <v>0</v>
      </c>
      <c r="AU7" s="188">
        <f t="shared" si="3"/>
        <v>0</v>
      </c>
      <c r="AV7" s="179"/>
      <c r="AW7" s="180"/>
      <c r="AX7" s="181"/>
      <c r="AY7" s="182"/>
      <c r="AZ7" s="183"/>
      <c r="BA7" s="184"/>
      <c r="BB7" s="185"/>
      <c r="BC7" s="186"/>
      <c r="BD7" s="187"/>
      <c r="BE7" s="184"/>
      <c r="BF7" s="187"/>
      <c r="BG7" s="183">
        <f t="shared" si="4"/>
        <v>0</v>
      </c>
      <c r="BH7" s="188">
        <f t="shared" si="5"/>
        <v>0</v>
      </c>
      <c r="BI7" s="179"/>
      <c r="BJ7" s="180"/>
      <c r="BK7" s="181"/>
      <c r="BL7" s="182"/>
      <c r="BM7" s="183"/>
      <c r="BN7" s="184"/>
      <c r="BO7" s="185"/>
      <c r="BP7" s="186"/>
      <c r="BQ7" s="187"/>
      <c r="BR7" s="184"/>
      <c r="BS7" s="187"/>
      <c r="BT7" s="183">
        <f t="shared" si="6"/>
        <v>0</v>
      </c>
      <c r="BU7" s="188">
        <f t="shared" si="7"/>
        <v>0</v>
      </c>
    </row>
    <row r="8" spans="1:73" s="190" customFormat="1" ht="30" customHeight="1">
      <c r="A8" s="172">
        <f t="shared" si="8"/>
        <v>5</v>
      </c>
      <c r="B8" s="173" t="s">
        <v>73</v>
      </c>
      <c r="C8" s="174">
        <v>38991</v>
      </c>
      <c r="D8" s="174">
        <v>45287</v>
      </c>
      <c r="E8" s="174">
        <v>46295</v>
      </c>
      <c r="F8" s="175" t="s">
        <v>92</v>
      </c>
      <c r="G8" s="175" t="s">
        <v>476</v>
      </c>
      <c r="H8" s="175" t="s">
        <v>424</v>
      </c>
      <c r="I8" s="175" t="s">
        <v>120</v>
      </c>
      <c r="J8" s="176" t="s">
        <v>477</v>
      </c>
      <c r="K8" s="176" t="s">
        <v>188</v>
      </c>
      <c r="L8" s="200" t="s">
        <v>478</v>
      </c>
      <c r="M8" s="176" t="s">
        <v>188</v>
      </c>
      <c r="N8" s="176"/>
      <c r="O8" s="176"/>
      <c r="P8" s="176"/>
      <c r="Q8" s="176"/>
      <c r="R8" s="176" t="s">
        <v>490</v>
      </c>
      <c r="S8" s="177" t="s">
        <v>491</v>
      </c>
      <c r="T8" s="178"/>
      <c r="U8" s="178"/>
      <c r="V8" s="191"/>
      <c r="W8" s="192"/>
      <c r="X8" s="193"/>
      <c r="Y8" s="201"/>
      <c r="Z8" s="195"/>
      <c r="AA8" s="196"/>
      <c r="AB8" s="197"/>
      <c r="AC8" s="194"/>
      <c r="AD8" s="198">
        <v>4</v>
      </c>
      <c r="AE8" s="196"/>
      <c r="AF8" s="198"/>
      <c r="AG8" s="195">
        <f t="shared" si="0"/>
        <v>4</v>
      </c>
      <c r="AH8" s="199">
        <f t="shared" si="1"/>
        <v>0</v>
      </c>
      <c r="AI8" s="191"/>
      <c r="AJ8" s="192"/>
      <c r="AK8" s="193"/>
      <c r="AL8" s="201"/>
      <c r="AM8" s="195"/>
      <c r="AN8" s="196"/>
      <c r="AO8" s="197"/>
      <c r="AP8" s="194"/>
      <c r="AQ8" s="198"/>
      <c r="AR8" s="196"/>
      <c r="AS8" s="198">
        <v>6</v>
      </c>
      <c r="AT8" s="195">
        <f t="shared" si="2"/>
        <v>6</v>
      </c>
      <c r="AU8" s="199">
        <f t="shared" si="3"/>
        <v>0</v>
      </c>
      <c r="AV8" s="191"/>
      <c r="AW8" s="192"/>
      <c r="AX8" s="193"/>
      <c r="AY8" s="201"/>
      <c r="AZ8" s="195"/>
      <c r="BA8" s="196"/>
      <c r="BB8" s="197"/>
      <c r="BC8" s="194"/>
      <c r="BD8" s="198"/>
      <c r="BE8" s="196"/>
      <c r="BF8" s="198"/>
      <c r="BG8" s="195">
        <f t="shared" si="4"/>
        <v>0</v>
      </c>
      <c r="BH8" s="199">
        <f t="shared" si="5"/>
        <v>0</v>
      </c>
      <c r="BI8" s="191"/>
      <c r="BJ8" s="192"/>
      <c r="BK8" s="193"/>
      <c r="BL8" s="201"/>
      <c r="BM8" s="195"/>
      <c r="BN8" s="196"/>
      <c r="BO8" s="197"/>
      <c r="BP8" s="194"/>
      <c r="BQ8" s="198"/>
      <c r="BR8" s="196"/>
      <c r="BS8" s="198"/>
      <c r="BT8" s="195">
        <f t="shared" si="6"/>
        <v>0</v>
      </c>
      <c r="BU8" s="199">
        <f t="shared" si="7"/>
        <v>0</v>
      </c>
    </row>
    <row r="9" spans="1:73" ht="30" customHeight="1">
      <c r="A9" s="172">
        <f t="shared" si="8"/>
        <v>6</v>
      </c>
      <c r="B9" s="100" t="s">
        <v>74</v>
      </c>
      <c r="C9" s="41">
        <v>38991</v>
      </c>
      <c r="D9" s="41">
        <v>45175</v>
      </c>
      <c r="E9" s="41">
        <v>46295</v>
      </c>
      <c r="F9" s="91" t="s">
        <v>93</v>
      </c>
      <c r="G9" s="91" t="s">
        <v>189</v>
      </c>
      <c r="H9" s="91" t="s">
        <v>121</v>
      </c>
      <c r="I9" s="91" t="s">
        <v>122</v>
      </c>
      <c r="J9" s="95" t="s">
        <v>190</v>
      </c>
      <c r="K9" s="95" t="s">
        <v>191</v>
      </c>
      <c r="L9" s="95"/>
      <c r="M9" s="95"/>
      <c r="N9" s="95"/>
      <c r="O9" s="95"/>
      <c r="P9" s="95"/>
      <c r="Q9" s="95"/>
      <c r="R9" s="95" t="s">
        <v>443</v>
      </c>
      <c r="S9" s="92" t="s">
        <v>462</v>
      </c>
      <c r="T9" s="33"/>
      <c r="U9" s="33"/>
      <c r="V9" s="108"/>
      <c r="W9" s="83"/>
      <c r="X9" s="84"/>
      <c r="Y9" s="85"/>
      <c r="Z9" s="86"/>
      <c r="AA9" s="87"/>
      <c r="AB9" s="88"/>
      <c r="AC9" s="89"/>
      <c r="AD9" s="90">
        <v>2</v>
      </c>
      <c r="AE9" s="87"/>
      <c r="AF9" s="90">
        <v>5</v>
      </c>
      <c r="AG9" s="86">
        <f t="shared" si="0"/>
        <v>7</v>
      </c>
      <c r="AH9" s="109">
        <f t="shared" si="1"/>
        <v>0</v>
      </c>
      <c r="AI9" s="108"/>
      <c r="AJ9" s="83"/>
      <c r="AK9" s="84"/>
      <c r="AL9" s="85"/>
      <c r="AM9" s="86"/>
      <c r="AN9" s="87"/>
      <c r="AO9" s="88"/>
      <c r="AP9" s="89"/>
      <c r="AQ9" s="90"/>
      <c r="AR9" s="87"/>
      <c r="AS9" s="90"/>
      <c r="AT9" s="86">
        <f t="shared" si="2"/>
        <v>0</v>
      </c>
      <c r="AU9" s="109">
        <f t="shared" si="3"/>
        <v>0</v>
      </c>
      <c r="AV9" s="108"/>
      <c r="AW9" s="83"/>
      <c r="AX9" s="84"/>
      <c r="AY9" s="85"/>
      <c r="AZ9" s="86"/>
      <c r="BA9" s="87"/>
      <c r="BB9" s="88"/>
      <c r="BC9" s="89"/>
      <c r="BD9" s="90"/>
      <c r="BE9" s="87"/>
      <c r="BF9" s="90"/>
      <c r="BG9" s="86">
        <f t="shared" si="4"/>
        <v>0</v>
      </c>
      <c r="BH9" s="109">
        <f t="shared" si="5"/>
        <v>0</v>
      </c>
      <c r="BI9" s="108"/>
      <c r="BJ9" s="83"/>
      <c r="BK9" s="84"/>
      <c r="BL9" s="85"/>
      <c r="BM9" s="86"/>
      <c r="BN9" s="87"/>
      <c r="BO9" s="88"/>
      <c r="BP9" s="89"/>
      <c r="BQ9" s="90"/>
      <c r="BR9" s="87"/>
      <c r="BS9" s="90"/>
      <c r="BT9" s="86">
        <f t="shared" si="6"/>
        <v>0</v>
      </c>
      <c r="BU9" s="109">
        <f t="shared" si="7"/>
        <v>0</v>
      </c>
    </row>
    <row r="10" spans="1:73" s="190" customFormat="1" ht="30" customHeight="1">
      <c r="A10">
        <f t="shared" si="8"/>
        <v>7</v>
      </c>
      <c r="B10" s="173" t="s">
        <v>75</v>
      </c>
      <c r="C10" s="174">
        <v>38991</v>
      </c>
      <c r="D10" s="174">
        <v>45230</v>
      </c>
      <c r="E10" s="174">
        <v>46295</v>
      </c>
      <c r="F10" s="175" t="s">
        <v>94</v>
      </c>
      <c r="G10" s="175" t="s">
        <v>192</v>
      </c>
      <c r="H10" s="175" t="s">
        <v>123</v>
      </c>
      <c r="I10" s="175" t="s">
        <v>124</v>
      </c>
      <c r="J10" s="176" t="s">
        <v>193</v>
      </c>
      <c r="K10" s="176" t="s">
        <v>194</v>
      </c>
      <c r="L10" s="176"/>
      <c r="M10" s="176"/>
      <c r="N10" s="176"/>
      <c r="O10" s="176"/>
      <c r="P10" s="176"/>
      <c r="Q10" s="176"/>
      <c r="R10" s="176" t="s">
        <v>195</v>
      </c>
      <c r="S10" s="177" t="s">
        <v>464</v>
      </c>
      <c r="T10" s="178"/>
      <c r="U10" s="178"/>
      <c r="V10" s="191"/>
      <c r="W10" s="192"/>
      <c r="X10" s="197"/>
      <c r="Y10" s="194"/>
      <c r="Z10" s="195"/>
      <c r="AA10" s="196"/>
      <c r="AB10" s="197"/>
      <c r="AC10" s="194"/>
      <c r="AD10" s="198">
        <v>1</v>
      </c>
      <c r="AE10" s="192"/>
      <c r="AF10" s="198">
        <v>3</v>
      </c>
      <c r="AG10" s="195">
        <f t="shared" si="0"/>
        <v>4</v>
      </c>
      <c r="AH10" s="199">
        <f t="shared" si="1"/>
        <v>0</v>
      </c>
      <c r="AI10" s="191"/>
      <c r="AJ10" s="192"/>
      <c r="AK10" s="197"/>
      <c r="AL10" s="194"/>
      <c r="AM10" s="195"/>
      <c r="AN10" s="196"/>
      <c r="AO10" s="197"/>
      <c r="AP10" s="194"/>
      <c r="AQ10" s="198"/>
      <c r="AR10" s="192"/>
      <c r="AS10" s="198"/>
      <c r="AT10" s="195">
        <f t="shared" si="2"/>
        <v>0</v>
      </c>
      <c r="AU10" s="199">
        <f t="shared" si="3"/>
        <v>0</v>
      </c>
      <c r="AV10" s="191"/>
      <c r="AW10" s="192"/>
      <c r="AX10" s="197"/>
      <c r="AY10" s="194"/>
      <c r="AZ10" s="195"/>
      <c r="BA10" s="196"/>
      <c r="BB10" s="197"/>
      <c r="BC10" s="194"/>
      <c r="BD10" s="198"/>
      <c r="BE10" s="192"/>
      <c r="BF10" s="198"/>
      <c r="BG10" s="195">
        <f t="shared" si="4"/>
        <v>0</v>
      </c>
      <c r="BH10" s="199">
        <f t="shared" si="5"/>
        <v>0</v>
      </c>
      <c r="BI10" s="191"/>
      <c r="BJ10" s="192"/>
      <c r="BK10" s="197"/>
      <c r="BL10" s="194"/>
      <c r="BM10" s="195"/>
      <c r="BN10" s="196"/>
      <c r="BO10" s="197"/>
      <c r="BP10" s="194"/>
      <c r="BQ10" s="198"/>
      <c r="BR10" s="192"/>
      <c r="BS10" s="198"/>
      <c r="BT10" s="195">
        <f t="shared" si="6"/>
        <v>0</v>
      </c>
      <c r="BU10" s="199">
        <f t="shared" si="7"/>
        <v>0</v>
      </c>
    </row>
    <row r="11" spans="1:73" s="190" customFormat="1" ht="30" customHeight="1">
      <c r="A11" s="172">
        <f t="shared" si="8"/>
        <v>8</v>
      </c>
      <c r="B11" s="173" t="s">
        <v>109</v>
      </c>
      <c r="C11" s="174">
        <v>38991</v>
      </c>
      <c r="D11" s="174">
        <v>45215</v>
      </c>
      <c r="E11" s="174">
        <v>46295</v>
      </c>
      <c r="F11" s="175" t="s">
        <v>95</v>
      </c>
      <c r="G11" s="175" t="s">
        <v>196</v>
      </c>
      <c r="H11" s="175" t="s">
        <v>125</v>
      </c>
      <c r="I11" s="175" t="s">
        <v>126</v>
      </c>
      <c r="J11" s="176" t="s">
        <v>197</v>
      </c>
      <c r="K11" s="176" t="s">
        <v>198</v>
      </c>
      <c r="L11" s="176"/>
      <c r="M11" s="176"/>
      <c r="N11" s="176"/>
      <c r="O11" s="176"/>
      <c r="P11" s="176"/>
      <c r="Q11" s="176"/>
      <c r="R11" s="176" t="s">
        <v>474</v>
      </c>
      <c r="S11" s="177" t="s">
        <v>494</v>
      </c>
      <c r="T11" s="178"/>
      <c r="U11" s="178"/>
      <c r="V11" s="179"/>
      <c r="W11" s="180"/>
      <c r="X11" s="185"/>
      <c r="Y11" s="186"/>
      <c r="Z11" s="183"/>
      <c r="AA11" s="184"/>
      <c r="AB11" s="185"/>
      <c r="AC11" s="186"/>
      <c r="AD11" s="187"/>
      <c r="AE11" s="180"/>
      <c r="AF11" s="187">
        <v>7</v>
      </c>
      <c r="AG11" s="183">
        <f t="shared" si="0"/>
        <v>7</v>
      </c>
      <c r="AH11" s="188">
        <f t="shared" si="1"/>
        <v>0</v>
      </c>
      <c r="AI11" s="179"/>
      <c r="AJ11" s="180"/>
      <c r="AK11" s="185"/>
      <c r="AL11" s="186"/>
      <c r="AM11" s="183"/>
      <c r="AN11" s="184"/>
      <c r="AO11" s="185"/>
      <c r="AP11" s="186"/>
      <c r="AQ11" s="187"/>
      <c r="AR11" s="180"/>
      <c r="AS11" s="187"/>
      <c r="AT11" s="183">
        <f t="shared" si="2"/>
        <v>0</v>
      </c>
      <c r="AU11" s="188">
        <f t="shared" si="3"/>
        <v>0</v>
      </c>
      <c r="AV11" s="179"/>
      <c r="AW11" s="180"/>
      <c r="AX11" s="185"/>
      <c r="AY11" s="186"/>
      <c r="AZ11" s="183"/>
      <c r="BA11" s="184"/>
      <c r="BB11" s="185"/>
      <c r="BC11" s="186"/>
      <c r="BD11" s="187"/>
      <c r="BE11" s="180"/>
      <c r="BF11" s="187"/>
      <c r="BG11" s="183">
        <f t="shared" si="4"/>
        <v>0</v>
      </c>
      <c r="BH11" s="188">
        <f t="shared" si="5"/>
        <v>0</v>
      </c>
      <c r="BI11" s="179"/>
      <c r="BJ11" s="180"/>
      <c r="BK11" s="185"/>
      <c r="BL11" s="186"/>
      <c r="BM11" s="183"/>
      <c r="BN11" s="184"/>
      <c r="BO11" s="185"/>
      <c r="BP11" s="186"/>
      <c r="BQ11" s="187"/>
      <c r="BR11" s="180"/>
      <c r="BS11" s="187"/>
      <c r="BT11" s="183">
        <f t="shared" si="6"/>
        <v>0</v>
      </c>
      <c r="BU11" s="188">
        <f t="shared" si="7"/>
        <v>0</v>
      </c>
    </row>
    <row r="12" spans="1:73" ht="30" customHeight="1">
      <c r="A12" s="172">
        <f t="shared" si="8"/>
        <v>9</v>
      </c>
      <c r="B12" s="100" t="s">
        <v>76</v>
      </c>
      <c r="C12" s="41">
        <v>38991</v>
      </c>
      <c r="D12" s="41">
        <v>45162</v>
      </c>
      <c r="E12" s="41">
        <v>46295</v>
      </c>
      <c r="F12" s="91" t="s">
        <v>96</v>
      </c>
      <c r="G12" s="91" t="s">
        <v>461</v>
      </c>
      <c r="H12" s="91" t="s">
        <v>127</v>
      </c>
      <c r="I12" s="91" t="s">
        <v>128</v>
      </c>
      <c r="J12" s="95" t="s">
        <v>199</v>
      </c>
      <c r="K12" s="95" t="s">
        <v>200</v>
      </c>
      <c r="L12" s="95"/>
      <c r="M12" s="95"/>
      <c r="N12" s="95"/>
      <c r="O12" s="95"/>
      <c r="P12" s="95"/>
      <c r="Q12" s="95"/>
      <c r="R12" s="95" t="s">
        <v>201</v>
      </c>
      <c r="S12" s="92" t="s">
        <v>413</v>
      </c>
      <c r="T12" s="33"/>
      <c r="U12" s="33"/>
      <c r="V12" s="110"/>
      <c r="W12" s="77"/>
      <c r="X12" s="80"/>
      <c r="Y12" s="81"/>
      <c r="Z12" s="78"/>
      <c r="AA12" s="79"/>
      <c r="AB12" s="80"/>
      <c r="AC12" s="81"/>
      <c r="AD12" s="82">
        <v>2</v>
      </c>
      <c r="AE12" s="77"/>
      <c r="AF12" s="82">
        <v>4</v>
      </c>
      <c r="AG12" s="78">
        <f t="shared" si="0"/>
        <v>6</v>
      </c>
      <c r="AH12" s="111">
        <f t="shared" si="1"/>
        <v>0</v>
      </c>
      <c r="AI12" s="110"/>
      <c r="AJ12" s="77"/>
      <c r="AK12" s="80"/>
      <c r="AL12" s="81"/>
      <c r="AM12" s="78"/>
      <c r="AN12" s="79"/>
      <c r="AO12" s="80"/>
      <c r="AP12" s="81"/>
      <c r="AQ12" s="82"/>
      <c r="AR12" s="77"/>
      <c r="AS12" s="82"/>
      <c r="AT12" s="78">
        <f t="shared" si="2"/>
        <v>0</v>
      </c>
      <c r="AU12" s="111">
        <f t="shared" si="3"/>
        <v>0</v>
      </c>
      <c r="AV12" s="110"/>
      <c r="AW12" s="77"/>
      <c r="AX12" s="80"/>
      <c r="AY12" s="81"/>
      <c r="AZ12" s="78"/>
      <c r="BA12" s="79"/>
      <c r="BB12" s="80"/>
      <c r="BC12" s="81"/>
      <c r="BD12" s="82"/>
      <c r="BE12" s="77"/>
      <c r="BF12" s="82"/>
      <c r="BG12" s="78">
        <f t="shared" si="4"/>
        <v>0</v>
      </c>
      <c r="BH12" s="111">
        <f t="shared" si="5"/>
        <v>0</v>
      </c>
      <c r="BI12" s="110"/>
      <c r="BJ12" s="77"/>
      <c r="BK12" s="80"/>
      <c r="BL12" s="81"/>
      <c r="BM12" s="78"/>
      <c r="BN12" s="79"/>
      <c r="BO12" s="80"/>
      <c r="BP12" s="81"/>
      <c r="BQ12" s="82"/>
      <c r="BR12" s="77"/>
      <c r="BS12" s="82"/>
      <c r="BT12" s="78">
        <f t="shared" si="6"/>
        <v>0</v>
      </c>
      <c r="BU12" s="111">
        <f t="shared" si="7"/>
        <v>0</v>
      </c>
    </row>
    <row r="13" spans="1:73" s="190" customFormat="1" ht="30" customHeight="1">
      <c r="A13">
        <f t="shared" si="8"/>
        <v>10</v>
      </c>
      <c r="B13" s="173" t="s">
        <v>77</v>
      </c>
      <c r="C13" s="174">
        <v>38991</v>
      </c>
      <c r="D13" s="174">
        <v>45184</v>
      </c>
      <c r="E13" s="174">
        <v>46295</v>
      </c>
      <c r="F13" s="202" t="s">
        <v>97</v>
      </c>
      <c r="G13" s="202" t="s">
        <v>463</v>
      </c>
      <c r="H13" s="202" t="s">
        <v>129</v>
      </c>
      <c r="I13" s="202" t="s">
        <v>130</v>
      </c>
      <c r="J13" s="203" t="s">
        <v>202</v>
      </c>
      <c r="K13" s="203" t="s">
        <v>203</v>
      </c>
      <c r="L13" s="203"/>
      <c r="M13" s="203"/>
      <c r="N13" s="203"/>
      <c r="O13" s="203"/>
      <c r="P13" s="203"/>
      <c r="Q13" s="203"/>
      <c r="R13" s="203" t="s">
        <v>175</v>
      </c>
      <c r="S13" s="204" t="s">
        <v>460</v>
      </c>
      <c r="T13" s="203"/>
      <c r="U13" s="203"/>
      <c r="V13" s="179"/>
      <c r="W13" s="180"/>
      <c r="X13" s="185"/>
      <c r="Y13" s="186"/>
      <c r="Z13" s="183"/>
      <c r="AA13" s="184"/>
      <c r="AB13" s="185"/>
      <c r="AC13" s="186"/>
      <c r="AD13" s="187">
        <v>2</v>
      </c>
      <c r="AE13" s="180"/>
      <c r="AF13" s="187">
        <v>1</v>
      </c>
      <c r="AG13" s="183">
        <f t="shared" si="0"/>
        <v>3</v>
      </c>
      <c r="AH13" s="188">
        <f t="shared" si="1"/>
        <v>0</v>
      </c>
      <c r="AI13" s="179"/>
      <c r="AJ13" s="180"/>
      <c r="AK13" s="185"/>
      <c r="AL13" s="186"/>
      <c r="AM13" s="183"/>
      <c r="AN13" s="184"/>
      <c r="AO13" s="185"/>
      <c r="AP13" s="186"/>
      <c r="AQ13" s="187"/>
      <c r="AR13" s="180"/>
      <c r="AS13" s="187"/>
      <c r="AT13" s="183">
        <f t="shared" si="2"/>
        <v>0</v>
      </c>
      <c r="AU13" s="188">
        <f t="shared" si="3"/>
        <v>0</v>
      </c>
      <c r="AV13" s="179"/>
      <c r="AW13" s="180"/>
      <c r="AX13" s="185"/>
      <c r="AY13" s="186"/>
      <c r="AZ13" s="183"/>
      <c r="BA13" s="184"/>
      <c r="BB13" s="185"/>
      <c r="BC13" s="186"/>
      <c r="BD13" s="187"/>
      <c r="BE13" s="180"/>
      <c r="BF13" s="187"/>
      <c r="BG13" s="183">
        <f t="shared" si="4"/>
        <v>0</v>
      </c>
      <c r="BH13" s="188">
        <f t="shared" si="5"/>
        <v>0</v>
      </c>
      <c r="BI13" s="179"/>
      <c r="BJ13" s="180"/>
      <c r="BK13" s="185"/>
      <c r="BL13" s="186"/>
      <c r="BM13" s="183"/>
      <c r="BN13" s="184"/>
      <c r="BO13" s="185"/>
      <c r="BP13" s="186"/>
      <c r="BQ13" s="187"/>
      <c r="BR13" s="180"/>
      <c r="BS13" s="187"/>
      <c r="BT13" s="183">
        <f t="shared" si="6"/>
        <v>0</v>
      </c>
      <c r="BU13" s="188">
        <f t="shared" si="7"/>
        <v>0</v>
      </c>
    </row>
    <row r="14" spans="1:73" ht="30" customHeight="1">
      <c r="A14" s="172">
        <f t="shared" si="8"/>
        <v>11</v>
      </c>
      <c r="B14" s="100" t="s">
        <v>78</v>
      </c>
      <c r="C14" s="41">
        <v>38991</v>
      </c>
      <c r="D14" s="41">
        <v>45202</v>
      </c>
      <c r="E14" s="41">
        <v>46295</v>
      </c>
      <c r="F14" s="36" t="s">
        <v>98</v>
      </c>
      <c r="G14" s="36" t="s">
        <v>204</v>
      </c>
      <c r="H14" s="36" t="s">
        <v>131</v>
      </c>
      <c r="I14" s="36" t="s">
        <v>132</v>
      </c>
      <c r="J14" s="37" t="s">
        <v>205</v>
      </c>
      <c r="K14" s="37" t="s">
        <v>206</v>
      </c>
      <c r="L14" s="37"/>
      <c r="M14" s="37"/>
      <c r="N14" s="37"/>
      <c r="O14" s="37"/>
      <c r="P14" s="37"/>
      <c r="Q14" s="37"/>
      <c r="R14" s="37" t="s">
        <v>183</v>
      </c>
      <c r="S14" s="93" t="s">
        <v>460</v>
      </c>
      <c r="T14" s="37"/>
      <c r="U14" s="37"/>
      <c r="V14" s="110"/>
      <c r="W14" s="77"/>
      <c r="X14" s="80"/>
      <c r="Y14" s="81"/>
      <c r="Z14" s="78"/>
      <c r="AA14" s="79"/>
      <c r="AB14" s="80"/>
      <c r="AC14" s="81"/>
      <c r="AD14" s="82">
        <v>2</v>
      </c>
      <c r="AE14" s="77"/>
      <c r="AF14" s="82">
        <v>6</v>
      </c>
      <c r="AG14" s="78">
        <f t="shared" si="0"/>
        <v>8</v>
      </c>
      <c r="AH14" s="111">
        <f t="shared" si="1"/>
        <v>0</v>
      </c>
      <c r="AI14" s="110"/>
      <c r="AJ14" s="77"/>
      <c r="AK14" s="80"/>
      <c r="AL14" s="81"/>
      <c r="AM14" s="78"/>
      <c r="AN14" s="79"/>
      <c r="AO14" s="80"/>
      <c r="AP14" s="81"/>
      <c r="AQ14" s="82"/>
      <c r="AR14" s="77"/>
      <c r="AS14" s="82"/>
      <c r="AT14" s="78">
        <f t="shared" si="2"/>
        <v>0</v>
      </c>
      <c r="AU14" s="111">
        <f t="shared" si="3"/>
        <v>0</v>
      </c>
      <c r="AV14" s="110"/>
      <c r="AW14" s="77"/>
      <c r="AX14" s="80"/>
      <c r="AY14" s="81"/>
      <c r="AZ14" s="78"/>
      <c r="BA14" s="79"/>
      <c r="BB14" s="80"/>
      <c r="BC14" s="81"/>
      <c r="BD14" s="82"/>
      <c r="BE14" s="77"/>
      <c r="BF14" s="82"/>
      <c r="BG14" s="78">
        <f t="shared" si="4"/>
        <v>0</v>
      </c>
      <c r="BH14" s="111">
        <f t="shared" si="5"/>
        <v>0</v>
      </c>
      <c r="BI14" s="110"/>
      <c r="BJ14" s="77"/>
      <c r="BK14" s="80"/>
      <c r="BL14" s="81"/>
      <c r="BM14" s="78"/>
      <c r="BN14" s="79"/>
      <c r="BO14" s="80"/>
      <c r="BP14" s="81"/>
      <c r="BQ14" s="82"/>
      <c r="BR14" s="77"/>
      <c r="BS14" s="82"/>
      <c r="BT14" s="78">
        <f t="shared" si="6"/>
        <v>0</v>
      </c>
      <c r="BU14" s="111">
        <f t="shared" si="7"/>
        <v>0</v>
      </c>
    </row>
    <row r="15" spans="1:73" ht="30" customHeight="1">
      <c r="A15" s="172">
        <f t="shared" si="8"/>
        <v>12</v>
      </c>
      <c r="B15" s="100" t="s">
        <v>110</v>
      </c>
      <c r="C15" s="41">
        <v>38991</v>
      </c>
      <c r="D15" s="41">
        <v>45198</v>
      </c>
      <c r="E15" s="41">
        <v>46295</v>
      </c>
      <c r="F15" s="36" t="s">
        <v>99</v>
      </c>
      <c r="G15" s="36" t="s">
        <v>207</v>
      </c>
      <c r="H15" s="36" t="s">
        <v>133</v>
      </c>
      <c r="I15" s="36" t="s">
        <v>134</v>
      </c>
      <c r="J15" s="37" t="s">
        <v>208</v>
      </c>
      <c r="K15" s="37" t="s">
        <v>209</v>
      </c>
      <c r="L15" s="37"/>
      <c r="M15" s="37"/>
      <c r="N15" s="37"/>
      <c r="O15" s="37"/>
      <c r="P15" s="37"/>
      <c r="Q15" s="37"/>
      <c r="R15" s="37" t="s">
        <v>201</v>
      </c>
      <c r="S15" s="92" t="s">
        <v>464</v>
      </c>
      <c r="T15" s="37"/>
      <c r="U15" s="37"/>
      <c r="V15" s="108"/>
      <c r="W15" s="83"/>
      <c r="X15" s="88"/>
      <c r="Y15" s="89"/>
      <c r="Z15" s="86"/>
      <c r="AA15" s="87"/>
      <c r="AB15" s="88"/>
      <c r="AC15" s="89"/>
      <c r="AD15" s="90">
        <v>3</v>
      </c>
      <c r="AE15" s="83"/>
      <c r="AF15" s="90">
        <v>1</v>
      </c>
      <c r="AG15" s="86">
        <f t="shared" si="0"/>
        <v>4</v>
      </c>
      <c r="AH15" s="109">
        <v>0</v>
      </c>
      <c r="AI15" s="108"/>
      <c r="AJ15" s="83"/>
      <c r="AK15" s="88"/>
      <c r="AL15" s="89"/>
      <c r="AM15" s="86"/>
      <c r="AN15" s="87"/>
      <c r="AO15" s="88"/>
      <c r="AP15" s="89"/>
      <c r="AQ15" s="90"/>
      <c r="AR15" s="83"/>
      <c r="AS15" s="90"/>
      <c r="AT15" s="86">
        <f t="shared" si="2"/>
        <v>0</v>
      </c>
      <c r="AU15" s="109">
        <v>0</v>
      </c>
      <c r="AV15" s="108"/>
      <c r="AW15" s="83"/>
      <c r="AX15" s="88"/>
      <c r="AY15" s="89"/>
      <c r="AZ15" s="86"/>
      <c r="BA15" s="87"/>
      <c r="BB15" s="88"/>
      <c r="BC15" s="89"/>
      <c r="BD15" s="90"/>
      <c r="BE15" s="83"/>
      <c r="BF15" s="90"/>
      <c r="BG15" s="86">
        <f t="shared" si="4"/>
        <v>0</v>
      </c>
      <c r="BH15" s="109">
        <v>0</v>
      </c>
      <c r="BI15" s="108"/>
      <c r="BJ15" s="83"/>
      <c r="BK15" s="88"/>
      <c r="BL15" s="89"/>
      <c r="BM15" s="86"/>
      <c r="BN15" s="87"/>
      <c r="BO15" s="88"/>
      <c r="BP15" s="89"/>
      <c r="BQ15" s="90"/>
      <c r="BR15" s="83"/>
      <c r="BS15" s="90"/>
      <c r="BT15" s="86">
        <f t="shared" si="6"/>
        <v>0</v>
      </c>
      <c r="BU15" s="109">
        <v>0</v>
      </c>
    </row>
    <row r="16" spans="1:73" s="190" customFormat="1" ht="30" customHeight="1">
      <c r="A16">
        <f t="shared" si="8"/>
        <v>13</v>
      </c>
      <c r="B16" s="173" t="s">
        <v>79</v>
      </c>
      <c r="C16" s="174">
        <v>38991</v>
      </c>
      <c r="D16" s="205">
        <v>45147</v>
      </c>
      <c r="E16" s="174">
        <v>46295</v>
      </c>
      <c r="F16" s="189" t="s">
        <v>100</v>
      </c>
      <c r="G16" s="189" t="s">
        <v>210</v>
      </c>
      <c r="H16" s="189" t="s">
        <v>408</v>
      </c>
      <c r="I16" s="189" t="s">
        <v>135</v>
      </c>
      <c r="J16" s="206" t="s">
        <v>211</v>
      </c>
      <c r="K16" s="206" t="s">
        <v>212</v>
      </c>
      <c r="L16" s="206"/>
      <c r="M16" s="206"/>
      <c r="N16" s="206"/>
      <c r="O16" s="206"/>
      <c r="P16" s="206"/>
      <c r="Q16" s="206"/>
      <c r="R16" s="203" t="s">
        <v>213</v>
      </c>
      <c r="S16" s="204" t="s">
        <v>460</v>
      </c>
      <c r="T16" s="207"/>
      <c r="U16" s="207"/>
      <c r="V16" s="191"/>
      <c r="W16" s="192"/>
      <c r="X16" s="197">
        <v>3</v>
      </c>
      <c r="Y16" s="194"/>
      <c r="Z16" s="195"/>
      <c r="AA16" s="196"/>
      <c r="AB16" s="197"/>
      <c r="AC16" s="194"/>
      <c r="AD16" s="198">
        <v>2</v>
      </c>
      <c r="AE16" s="192"/>
      <c r="AF16" s="198"/>
      <c r="AG16" s="195">
        <f t="shared" si="0"/>
        <v>5</v>
      </c>
      <c r="AH16" s="199">
        <v>0</v>
      </c>
      <c r="AI16" s="191"/>
      <c r="AJ16" s="192"/>
      <c r="AK16" s="197"/>
      <c r="AL16" s="194"/>
      <c r="AM16" s="195"/>
      <c r="AN16" s="196"/>
      <c r="AO16" s="197"/>
      <c r="AP16" s="194"/>
      <c r="AQ16" s="198"/>
      <c r="AR16" s="192"/>
      <c r="AS16" s="198"/>
      <c r="AT16" s="195">
        <f t="shared" si="2"/>
        <v>0</v>
      </c>
      <c r="AU16" s="199">
        <v>0</v>
      </c>
      <c r="AV16" s="191"/>
      <c r="AW16" s="192"/>
      <c r="AX16" s="197"/>
      <c r="AY16" s="194"/>
      <c r="AZ16" s="195"/>
      <c r="BA16" s="196"/>
      <c r="BB16" s="197"/>
      <c r="BC16" s="194"/>
      <c r="BD16" s="198"/>
      <c r="BE16" s="192"/>
      <c r="BF16" s="198"/>
      <c r="BG16" s="195">
        <f t="shared" si="4"/>
        <v>0</v>
      </c>
      <c r="BH16" s="199">
        <v>0</v>
      </c>
      <c r="BI16" s="191"/>
      <c r="BJ16" s="192"/>
      <c r="BK16" s="197"/>
      <c r="BL16" s="194"/>
      <c r="BM16" s="195"/>
      <c r="BN16" s="196"/>
      <c r="BO16" s="197"/>
      <c r="BP16" s="194"/>
      <c r="BQ16" s="198"/>
      <c r="BR16" s="192"/>
      <c r="BS16" s="198"/>
      <c r="BT16" s="195">
        <f>SUM(BI16,BK16,BM16,BO16,BQ16,BS16)</f>
        <v>0</v>
      </c>
      <c r="BU16" s="199">
        <v>0</v>
      </c>
    </row>
    <row r="17" spans="1:73" ht="30.6" customHeight="1">
      <c r="A17" s="172">
        <f t="shared" si="8"/>
        <v>14</v>
      </c>
      <c r="B17" s="100" t="s">
        <v>111</v>
      </c>
      <c r="C17" s="41">
        <v>38991</v>
      </c>
      <c r="D17" s="55">
        <v>45204</v>
      </c>
      <c r="E17" s="41">
        <v>46295</v>
      </c>
      <c r="F17" s="96" t="s">
        <v>101</v>
      </c>
      <c r="G17" s="96" t="s">
        <v>214</v>
      </c>
      <c r="H17" s="96" t="s">
        <v>136</v>
      </c>
      <c r="I17" s="91" t="s">
        <v>137</v>
      </c>
      <c r="J17" s="95" t="s">
        <v>215</v>
      </c>
      <c r="K17" s="95" t="s">
        <v>216</v>
      </c>
      <c r="L17" s="95"/>
      <c r="M17" s="95"/>
      <c r="N17" s="95"/>
      <c r="O17" s="95"/>
      <c r="P17" s="95"/>
      <c r="Q17" s="95"/>
      <c r="R17" s="95" t="s">
        <v>440</v>
      </c>
      <c r="S17" s="93" t="s">
        <v>460</v>
      </c>
      <c r="T17" s="38"/>
      <c r="U17" s="38"/>
      <c r="V17" s="108"/>
      <c r="W17" s="83"/>
      <c r="X17" s="88"/>
      <c r="Y17" s="89"/>
      <c r="Z17" s="86"/>
      <c r="AA17" s="87"/>
      <c r="AB17" s="88"/>
      <c r="AC17" s="89"/>
      <c r="AD17" s="90">
        <v>2</v>
      </c>
      <c r="AE17" s="83"/>
      <c r="AF17" s="90">
        <v>5</v>
      </c>
      <c r="AG17" s="86">
        <f t="shared" si="0"/>
        <v>7</v>
      </c>
      <c r="AH17" s="109">
        <f t="shared" ref="AH17:AH30" si="9">SUM(W17,Y17,AA17,AC17,AE17)</f>
        <v>0</v>
      </c>
      <c r="AI17" s="108"/>
      <c r="AJ17" s="83"/>
      <c r="AK17" s="88"/>
      <c r="AL17" s="89"/>
      <c r="AM17" s="86"/>
      <c r="AN17" s="87"/>
      <c r="AO17" s="88"/>
      <c r="AP17" s="89"/>
      <c r="AQ17" s="90"/>
      <c r="AR17" s="83"/>
      <c r="AS17" s="90"/>
      <c r="AT17" s="86">
        <f t="shared" si="2"/>
        <v>0</v>
      </c>
      <c r="AU17" s="109">
        <f t="shared" ref="AU17:AU29" si="10">SUM(AJ17,AL17,AN17,AP17,AR17)</f>
        <v>0</v>
      </c>
      <c r="AV17" s="108"/>
      <c r="AW17" s="83"/>
      <c r="AX17" s="88"/>
      <c r="AY17" s="89"/>
      <c r="AZ17" s="86"/>
      <c r="BA17" s="87"/>
      <c r="BB17" s="88"/>
      <c r="BC17" s="89"/>
      <c r="BD17" s="90"/>
      <c r="BE17" s="83"/>
      <c r="BF17" s="90"/>
      <c r="BG17" s="86">
        <f t="shared" si="4"/>
        <v>0</v>
      </c>
      <c r="BH17" s="109">
        <f t="shared" ref="BH17:BH29" si="11">SUM(AW17,AY17,BA17,BC17,BE17)</f>
        <v>0</v>
      </c>
      <c r="BI17" s="108"/>
      <c r="BJ17" s="83"/>
      <c r="BK17" s="88"/>
      <c r="BL17" s="89"/>
      <c r="BM17" s="86"/>
      <c r="BN17" s="87"/>
      <c r="BO17" s="88"/>
      <c r="BP17" s="89"/>
      <c r="BQ17" s="90"/>
      <c r="BR17" s="83"/>
      <c r="BS17" s="90"/>
      <c r="BT17" s="86">
        <f>SUM(BI17,BK17,BM17,BO17,BQ17,BS17)</f>
        <v>0</v>
      </c>
      <c r="BU17" s="109">
        <f t="shared" ref="BU17:BU29" si="12">SUM(BJ17,BL17,BN17,BP17,BR17)</f>
        <v>0</v>
      </c>
    </row>
    <row r="18" spans="1:73" s="190" customFormat="1" ht="30" customHeight="1">
      <c r="A18" s="172">
        <f t="shared" si="8"/>
        <v>15</v>
      </c>
      <c r="B18" s="173" t="s">
        <v>80</v>
      </c>
      <c r="C18" s="174">
        <v>40071</v>
      </c>
      <c r="D18" s="205">
        <v>45194</v>
      </c>
      <c r="E18" s="174">
        <v>46295</v>
      </c>
      <c r="F18" s="189" t="s">
        <v>102</v>
      </c>
      <c r="G18" s="189" t="s">
        <v>217</v>
      </c>
      <c r="H18" s="189" t="s">
        <v>138</v>
      </c>
      <c r="I18" s="175" t="s">
        <v>139</v>
      </c>
      <c r="J18" s="176" t="s">
        <v>218</v>
      </c>
      <c r="K18" s="176" t="s">
        <v>219</v>
      </c>
      <c r="L18" s="176" t="s">
        <v>517</v>
      </c>
      <c r="M18" s="176" t="s">
        <v>518</v>
      </c>
      <c r="N18" s="176"/>
      <c r="O18" s="176"/>
      <c r="P18" s="176"/>
      <c r="Q18" s="176"/>
      <c r="R18" s="176" t="s">
        <v>220</v>
      </c>
      <c r="S18" s="177" t="s">
        <v>519</v>
      </c>
      <c r="T18" s="208"/>
      <c r="U18" s="208"/>
      <c r="V18" s="179"/>
      <c r="W18" s="180"/>
      <c r="X18" s="185"/>
      <c r="Y18" s="186"/>
      <c r="Z18" s="183"/>
      <c r="AA18" s="184"/>
      <c r="AB18" s="185"/>
      <c r="AC18" s="186"/>
      <c r="AD18" s="187">
        <v>2</v>
      </c>
      <c r="AE18" s="180"/>
      <c r="AF18" s="187">
        <v>5</v>
      </c>
      <c r="AG18" s="183">
        <f t="shared" si="0"/>
        <v>7</v>
      </c>
      <c r="AH18" s="188">
        <f t="shared" si="9"/>
        <v>0</v>
      </c>
      <c r="AI18" s="179"/>
      <c r="AJ18" s="180"/>
      <c r="AK18" s="185"/>
      <c r="AL18" s="186"/>
      <c r="AM18" s="183"/>
      <c r="AN18" s="184"/>
      <c r="AO18" s="185"/>
      <c r="AP18" s="186"/>
      <c r="AQ18" s="187"/>
      <c r="AR18" s="180">
        <v>37</v>
      </c>
      <c r="AS18" s="187"/>
      <c r="AT18" s="183">
        <f t="shared" si="2"/>
        <v>0</v>
      </c>
      <c r="AU18" s="188">
        <f t="shared" si="10"/>
        <v>37</v>
      </c>
      <c r="AV18" s="179"/>
      <c r="AW18" s="180"/>
      <c r="AX18" s="185"/>
      <c r="AY18" s="186"/>
      <c r="AZ18" s="183"/>
      <c r="BA18" s="184"/>
      <c r="BB18" s="185"/>
      <c r="BC18" s="186"/>
      <c r="BD18" s="187"/>
      <c r="BE18" s="180"/>
      <c r="BF18" s="187"/>
      <c r="BG18" s="183">
        <f t="shared" si="4"/>
        <v>0</v>
      </c>
      <c r="BH18" s="188">
        <f t="shared" si="11"/>
        <v>0</v>
      </c>
      <c r="BI18" s="179"/>
      <c r="BJ18" s="180"/>
      <c r="BK18" s="185"/>
      <c r="BL18" s="186"/>
      <c r="BM18" s="183"/>
      <c r="BN18" s="184"/>
      <c r="BO18" s="185"/>
      <c r="BP18" s="186"/>
      <c r="BQ18" s="187"/>
      <c r="BR18" s="180"/>
      <c r="BS18" s="187"/>
      <c r="BT18" s="183">
        <f t="shared" ref="BT18:BT29" si="13">SUM(BI18,BK18,BM18,BO18,BQ18,BS18)</f>
        <v>0</v>
      </c>
      <c r="BU18" s="188">
        <f t="shared" si="12"/>
        <v>0</v>
      </c>
    </row>
    <row r="19" spans="1:73" ht="30" customHeight="1">
      <c r="A19">
        <f t="shared" si="8"/>
        <v>16</v>
      </c>
      <c r="B19" s="100" t="s">
        <v>81</v>
      </c>
      <c r="C19" s="41">
        <v>40071</v>
      </c>
      <c r="D19" s="55">
        <v>45184</v>
      </c>
      <c r="E19" s="41">
        <v>46295</v>
      </c>
      <c r="F19" s="96" t="s">
        <v>103</v>
      </c>
      <c r="G19" s="96" t="s">
        <v>221</v>
      </c>
      <c r="H19" s="96" t="s">
        <v>140</v>
      </c>
      <c r="I19" s="91" t="s">
        <v>141</v>
      </c>
      <c r="J19" s="95" t="s">
        <v>222</v>
      </c>
      <c r="K19" s="95" t="s">
        <v>223</v>
      </c>
      <c r="L19" s="95"/>
      <c r="M19" s="95"/>
      <c r="N19" s="95"/>
      <c r="O19" s="95"/>
      <c r="P19" s="95"/>
      <c r="Q19" s="95"/>
      <c r="R19" s="95" t="s">
        <v>195</v>
      </c>
      <c r="S19" s="93" t="s">
        <v>460</v>
      </c>
      <c r="T19" s="38"/>
      <c r="U19" s="38"/>
      <c r="V19" s="108"/>
      <c r="W19" s="83"/>
      <c r="X19" s="88"/>
      <c r="Y19" s="89"/>
      <c r="Z19" s="86"/>
      <c r="AA19" s="87"/>
      <c r="AB19" s="88"/>
      <c r="AC19" s="89"/>
      <c r="AD19" s="90">
        <v>4</v>
      </c>
      <c r="AE19" s="83"/>
      <c r="AF19" s="90"/>
      <c r="AG19" s="86">
        <f t="shared" si="0"/>
        <v>4</v>
      </c>
      <c r="AH19" s="109">
        <f t="shared" si="9"/>
        <v>0</v>
      </c>
      <c r="AI19" s="108"/>
      <c r="AJ19" s="83"/>
      <c r="AK19" s="88"/>
      <c r="AL19" s="89"/>
      <c r="AM19" s="86"/>
      <c r="AN19" s="87"/>
      <c r="AO19" s="88"/>
      <c r="AP19" s="89"/>
      <c r="AQ19" s="90"/>
      <c r="AR19" s="83"/>
      <c r="AS19" s="90"/>
      <c r="AT19" s="86">
        <f t="shared" si="2"/>
        <v>0</v>
      </c>
      <c r="AU19" s="109">
        <f t="shared" si="10"/>
        <v>0</v>
      </c>
      <c r="AV19" s="108"/>
      <c r="AW19" s="83"/>
      <c r="AX19" s="88"/>
      <c r="AY19" s="89"/>
      <c r="AZ19" s="86"/>
      <c r="BA19" s="87"/>
      <c r="BB19" s="88"/>
      <c r="BC19" s="89"/>
      <c r="BD19" s="90"/>
      <c r="BE19" s="83"/>
      <c r="BF19" s="90"/>
      <c r="BG19" s="86">
        <f t="shared" si="4"/>
        <v>0</v>
      </c>
      <c r="BH19" s="109">
        <f t="shared" si="11"/>
        <v>0</v>
      </c>
      <c r="BI19" s="108"/>
      <c r="BJ19" s="83"/>
      <c r="BK19" s="88"/>
      <c r="BL19" s="89"/>
      <c r="BM19" s="86"/>
      <c r="BN19" s="87"/>
      <c r="BO19" s="88"/>
      <c r="BP19" s="89"/>
      <c r="BQ19" s="90"/>
      <c r="BR19" s="83"/>
      <c r="BS19" s="90"/>
      <c r="BT19" s="86">
        <f t="shared" si="13"/>
        <v>0</v>
      </c>
      <c r="BU19" s="109">
        <f t="shared" si="12"/>
        <v>0</v>
      </c>
    </row>
    <row r="20" spans="1:73" ht="30" customHeight="1">
      <c r="A20" s="172">
        <f t="shared" si="8"/>
        <v>17</v>
      </c>
      <c r="B20" s="100" t="s">
        <v>82</v>
      </c>
      <c r="C20" s="41">
        <v>41558</v>
      </c>
      <c r="D20" s="55">
        <v>45681</v>
      </c>
      <c r="E20" s="41">
        <v>46691</v>
      </c>
      <c r="F20" s="96" t="s">
        <v>104</v>
      </c>
      <c r="G20" s="96" t="s">
        <v>497</v>
      </c>
      <c r="H20" s="96" t="s">
        <v>142</v>
      </c>
      <c r="I20" s="91" t="s">
        <v>143</v>
      </c>
      <c r="J20" s="103" t="s">
        <v>225</v>
      </c>
      <c r="K20" s="95" t="s">
        <v>224</v>
      </c>
      <c r="L20" s="95"/>
      <c r="M20" s="95"/>
      <c r="N20" s="95"/>
      <c r="O20" s="95"/>
      <c r="P20" s="95"/>
      <c r="Q20" s="95"/>
      <c r="R20" s="103" t="s">
        <v>423</v>
      </c>
      <c r="S20" s="92" t="s">
        <v>226</v>
      </c>
      <c r="T20" s="38"/>
      <c r="U20" s="38"/>
      <c r="V20" s="108"/>
      <c r="W20" s="83"/>
      <c r="X20" s="88"/>
      <c r="Y20" s="89"/>
      <c r="Z20" s="86"/>
      <c r="AA20" s="87"/>
      <c r="AB20" s="88"/>
      <c r="AC20" s="89"/>
      <c r="AD20" s="90">
        <v>1</v>
      </c>
      <c r="AE20" s="83"/>
      <c r="AF20" s="90">
        <v>7</v>
      </c>
      <c r="AG20" s="86">
        <f>SUM(V20,X20,Z20,AB20,AD20,AF20)</f>
        <v>8</v>
      </c>
      <c r="AH20" s="109">
        <f t="shared" si="9"/>
        <v>0</v>
      </c>
      <c r="AI20" s="108"/>
      <c r="AJ20" s="83"/>
      <c r="AK20" s="88"/>
      <c r="AL20" s="89"/>
      <c r="AM20" s="86"/>
      <c r="AN20" s="87"/>
      <c r="AO20" s="88"/>
      <c r="AP20" s="89"/>
      <c r="AQ20" s="90"/>
      <c r="AR20" s="83"/>
      <c r="AS20" s="90"/>
      <c r="AT20" s="86">
        <f t="shared" si="2"/>
        <v>0</v>
      </c>
      <c r="AU20" s="109">
        <f t="shared" si="10"/>
        <v>0</v>
      </c>
      <c r="AV20" s="108"/>
      <c r="AW20" s="83"/>
      <c r="AX20" s="88"/>
      <c r="AY20" s="89"/>
      <c r="AZ20" s="86"/>
      <c r="BA20" s="87"/>
      <c r="BB20" s="88"/>
      <c r="BC20" s="89"/>
      <c r="BD20" s="90"/>
      <c r="BE20" s="83"/>
      <c r="BF20" s="90"/>
      <c r="BG20" s="86">
        <f t="shared" si="4"/>
        <v>0</v>
      </c>
      <c r="BH20" s="109">
        <f t="shared" si="11"/>
        <v>0</v>
      </c>
      <c r="BI20" s="108"/>
      <c r="BJ20" s="83"/>
      <c r="BK20" s="88"/>
      <c r="BL20" s="89"/>
      <c r="BM20" s="86"/>
      <c r="BN20" s="87"/>
      <c r="BO20" s="88"/>
      <c r="BP20" s="89"/>
      <c r="BQ20" s="90"/>
      <c r="BR20" s="83"/>
      <c r="BS20" s="90"/>
      <c r="BT20" s="86">
        <f t="shared" si="13"/>
        <v>0</v>
      </c>
      <c r="BU20" s="109">
        <f t="shared" si="12"/>
        <v>0</v>
      </c>
    </row>
    <row r="21" spans="1:73" ht="30" customHeight="1">
      <c r="A21" s="172">
        <f t="shared" si="8"/>
        <v>18</v>
      </c>
      <c r="B21" s="100" t="s">
        <v>83</v>
      </c>
      <c r="C21" s="41">
        <v>42979</v>
      </c>
      <c r="D21" s="55">
        <v>44910</v>
      </c>
      <c r="E21" s="41">
        <v>45900</v>
      </c>
      <c r="F21" s="96" t="s">
        <v>105</v>
      </c>
      <c r="G21" s="96" t="s">
        <v>227</v>
      </c>
      <c r="H21" s="96" t="s">
        <v>144</v>
      </c>
      <c r="I21" s="91" t="s">
        <v>145</v>
      </c>
      <c r="J21" s="95" t="s">
        <v>229</v>
      </c>
      <c r="K21" s="95" t="s">
        <v>230</v>
      </c>
      <c r="L21" s="95"/>
      <c r="M21" s="95"/>
      <c r="N21" s="95"/>
      <c r="O21" s="95"/>
      <c r="P21" s="95"/>
      <c r="Q21" s="95"/>
      <c r="R21" s="95" t="s">
        <v>231</v>
      </c>
      <c r="S21" s="92" t="s">
        <v>232</v>
      </c>
      <c r="T21" s="38"/>
      <c r="U21" s="38"/>
      <c r="V21" s="108"/>
      <c r="W21" s="83"/>
      <c r="X21" s="88"/>
      <c r="Y21" s="89"/>
      <c r="Z21" s="86"/>
      <c r="AA21" s="87"/>
      <c r="AB21" s="88"/>
      <c r="AC21" s="89"/>
      <c r="AD21" s="90">
        <v>4</v>
      </c>
      <c r="AE21" s="83"/>
      <c r="AF21" s="90"/>
      <c r="AG21" s="86">
        <f t="shared" si="0"/>
        <v>4</v>
      </c>
      <c r="AH21" s="109">
        <f t="shared" si="9"/>
        <v>0</v>
      </c>
      <c r="AI21" s="108"/>
      <c r="AJ21" s="83"/>
      <c r="AK21" s="88"/>
      <c r="AL21" s="89"/>
      <c r="AM21" s="86"/>
      <c r="AN21" s="87"/>
      <c r="AO21" s="88"/>
      <c r="AP21" s="89"/>
      <c r="AQ21" s="90"/>
      <c r="AR21" s="83"/>
      <c r="AS21" s="90"/>
      <c r="AT21" s="86">
        <f t="shared" si="2"/>
        <v>0</v>
      </c>
      <c r="AU21" s="109">
        <f t="shared" si="10"/>
        <v>0</v>
      </c>
      <c r="AV21" s="108"/>
      <c r="AW21" s="83"/>
      <c r="AX21" s="88"/>
      <c r="AY21" s="89"/>
      <c r="AZ21" s="86"/>
      <c r="BA21" s="87"/>
      <c r="BB21" s="88"/>
      <c r="BC21" s="89"/>
      <c r="BD21" s="90"/>
      <c r="BE21" s="83"/>
      <c r="BF21" s="90"/>
      <c r="BG21" s="86">
        <f t="shared" si="4"/>
        <v>0</v>
      </c>
      <c r="BH21" s="109">
        <f t="shared" si="11"/>
        <v>0</v>
      </c>
      <c r="BI21" s="108"/>
      <c r="BJ21" s="83"/>
      <c r="BK21" s="88"/>
      <c r="BL21" s="89"/>
      <c r="BM21" s="86"/>
      <c r="BN21" s="87"/>
      <c r="BO21" s="88"/>
      <c r="BP21" s="89"/>
      <c r="BQ21" s="90"/>
      <c r="BR21" s="83"/>
      <c r="BS21" s="90"/>
      <c r="BT21" s="86">
        <f t="shared" si="13"/>
        <v>0</v>
      </c>
      <c r="BU21" s="109">
        <f t="shared" si="12"/>
        <v>0</v>
      </c>
    </row>
    <row r="22" spans="1:73" ht="30" customHeight="1">
      <c r="A22">
        <f t="shared" si="8"/>
        <v>19</v>
      </c>
      <c r="B22" s="100" t="s">
        <v>84</v>
      </c>
      <c r="C22" s="41">
        <v>44105</v>
      </c>
      <c r="D22" s="55">
        <v>44845</v>
      </c>
      <c r="E22" s="41">
        <v>45930</v>
      </c>
      <c r="F22" s="96" t="s">
        <v>106</v>
      </c>
      <c r="G22" s="96" t="s">
        <v>233</v>
      </c>
      <c r="H22" s="96" t="s">
        <v>146</v>
      </c>
      <c r="I22" s="91" t="s">
        <v>428</v>
      </c>
      <c r="J22" s="95" t="s">
        <v>234</v>
      </c>
      <c r="K22" s="95" t="s">
        <v>235</v>
      </c>
      <c r="L22" s="95"/>
      <c r="M22" s="95"/>
      <c r="N22" s="95"/>
      <c r="O22" s="95"/>
      <c r="P22" s="95"/>
      <c r="Q22" s="95"/>
      <c r="R22" s="95" t="s">
        <v>195</v>
      </c>
      <c r="S22" s="92" t="s">
        <v>427</v>
      </c>
      <c r="T22" s="38"/>
      <c r="U22" s="38"/>
      <c r="V22" s="108"/>
      <c r="W22" s="83"/>
      <c r="X22" s="88"/>
      <c r="Y22" s="89"/>
      <c r="Z22" s="86"/>
      <c r="AA22" s="87"/>
      <c r="AB22" s="88"/>
      <c r="AC22" s="89"/>
      <c r="AD22" s="90"/>
      <c r="AE22" s="83"/>
      <c r="AF22" s="90">
        <v>3</v>
      </c>
      <c r="AG22" s="86">
        <f t="shared" si="0"/>
        <v>3</v>
      </c>
      <c r="AH22" s="109">
        <f t="shared" si="9"/>
        <v>0</v>
      </c>
      <c r="AI22" s="108"/>
      <c r="AJ22" s="83"/>
      <c r="AK22" s="88"/>
      <c r="AL22" s="89"/>
      <c r="AM22" s="86"/>
      <c r="AN22" s="87"/>
      <c r="AO22" s="88"/>
      <c r="AP22" s="89"/>
      <c r="AQ22" s="90"/>
      <c r="AR22" s="83"/>
      <c r="AS22" s="90"/>
      <c r="AT22" s="86">
        <f t="shared" si="2"/>
        <v>0</v>
      </c>
      <c r="AU22" s="109">
        <f t="shared" si="10"/>
        <v>0</v>
      </c>
      <c r="AV22" s="108"/>
      <c r="AW22" s="83"/>
      <c r="AX22" s="88"/>
      <c r="AY22" s="89"/>
      <c r="AZ22" s="86"/>
      <c r="BA22" s="87"/>
      <c r="BB22" s="88"/>
      <c r="BC22" s="89"/>
      <c r="BD22" s="90"/>
      <c r="BE22" s="83"/>
      <c r="BF22" s="90"/>
      <c r="BG22" s="86">
        <f t="shared" si="4"/>
        <v>0</v>
      </c>
      <c r="BH22" s="109">
        <f t="shared" si="11"/>
        <v>0</v>
      </c>
      <c r="BI22" s="108"/>
      <c r="BJ22" s="83"/>
      <c r="BK22" s="88"/>
      <c r="BL22" s="89"/>
      <c r="BM22" s="86"/>
      <c r="BN22" s="87"/>
      <c r="BO22" s="88"/>
      <c r="BP22" s="89"/>
      <c r="BQ22" s="90"/>
      <c r="BR22" s="83"/>
      <c r="BS22" s="90"/>
      <c r="BT22" s="86">
        <f t="shared" si="13"/>
        <v>0</v>
      </c>
      <c r="BU22" s="109">
        <f t="shared" si="12"/>
        <v>0</v>
      </c>
    </row>
    <row r="23" spans="1:73" ht="30" customHeight="1">
      <c r="A23" s="172">
        <f t="shared" si="8"/>
        <v>20</v>
      </c>
      <c r="B23" s="100" t="s">
        <v>85</v>
      </c>
      <c r="C23" s="41">
        <v>44105</v>
      </c>
      <c r="D23" s="55">
        <v>44986</v>
      </c>
      <c r="E23" s="41">
        <v>45930</v>
      </c>
      <c r="F23" s="96" t="s">
        <v>107</v>
      </c>
      <c r="G23" s="96" t="s">
        <v>236</v>
      </c>
      <c r="H23" s="96"/>
      <c r="I23" s="91" t="s">
        <v>147</v>
      </c>
      <c r="J23" s="95" t="s">
        <v>237</v>
      </c>
      <c r="K23" s="95" t="s">
        <v>238</v>
      </c>
      <c r="L23" s="95"/>
      <c r="M23" s="95"/>
      <c r="N23" s="95"/>
      <c r="O23" s="95"/>
      <c r="P23" s="95"/>
      <c r="Q23" s="95"/>
      <c r="R23" s="95" t="s">
        <v>239</v>
      </c>
      <c r="S23" s="92" t="s">
        <v>439</v>
      </c>
      <c r="T23" s="38"/>
      <c r="U23" s="38"/>
      <c r="V23" s="108"/>
      <c r="W23" s="83"/>
      <c r="X23" s="88">
        <v>1</v>
      </c>
      <c r="Y23" s="89"/>
      <c r="Z23" s="86"/>
      <c r="AA23" s="87"/>
      <c r="AB23" s="88"/>
      <c r="AC23" s="89"/>
      <c r="AD23" s="90">
        <v>3</v>
      </c>
      <c r="AE23" s="83"/>
      <c r="AF23" s="90"/>
      <c r="AG23" s="86">
        <f t="shared" si="0"/>
        <v>4</v>
      </c>
      <c r="AH23" s="109">
        <f t="shared" si="9"/>
        <v>0</v>
      </c>
      <c r="AI23" s="108"/>
      <c r="AJ23" s="83"/>
      <c r="AK23" s="88"/>
      <c r="AL23" s="89"/>
      <c r="AM23" s="86"/>
      <c r="AN23" s="87"/>
      <c r="AO23" s="88"/>
      <c r="AP23" s="89"/>
      <c r="AQ23" s="90"/>
      <c r="AR23" s="83"/>
      <c r="AS23" s="90"/>
      <c r="AT23" s="86">
        <f t="shared" si="2"/>
        <v>0</v>
      </c>
      <c r="AU23" s="109">
        <f t="shared" si="10"/>
        <v>0</v>
      </c>
      <c r="AV23" s="108"/>
      <c r="AW23" s="83"/>
      <c r="AX23" s="88"/>
      <c r="AY23" s="89"/>
      <c r="AZ23" s="86"/>
      <c r="BA23" s="87"/>
      <c r="BB23" s="88"/>
      <c r="BC23" s="89"/>
      <c r="BD23" s="90"/>
      <c r="BE23" s="83"/>
      <c r="BF23" s="90"/>
      <c r="BG23" s="86">
        <f t="shared" si="4"/>
        <v>0</v>
      </c>
      <c r="BH23" s="109">
        <f t="shared" si="11"/>
        <v>0</v>
      </c>
      <c r="BI23" s="108"/>
      <c r="BJ23" s="83"/>
      <c r="BK23" s="88"/>
      <c r="BL23" s="89"/>
      <c r="BM23" s="86"/>
      <c r="BN23" s="87"/>
      <c r="BO23" s="88"/>
      <c r="BP23" s="89"/>
      <c r="BQ23" s="90"/>
      <c r="BR23" s="83"/>
      <c r="BS23" s="90"/>
      <c r="BT23" s="86">
        <f t="shared" si="13"/>
        <v>0</v>
      </c>
      <c r="BU23" s="109">
        <f t="shared" si="12"/>
        <v>0</v>
      </c>
    </row>
    <row r="24" spans="1:73" ht="30" customHeight="1">
      <c r="A24" s="172">
        <f t="shared" si="8"/>
        <v>21</v>
      </c>
      <c r="B24" s="137" t="s">
        <v>420</v>
      </c>
      <c r="C24" s="41">
        <v>44634</v>
      </c>
      <c r="D24" s="55">
        <v>45433</v>
      </c>
      <c r="E24" s="41">
        <v>46477</v>
      </c>
      <c r="F24" s="96" t="s">
        <v>414</v>
      </c>
      <c r="G24" s="96" t="s">
        <v>415</v>
      </c>
      <c r="H24" s="96" t="s">
        <v>416</v>
      </c>
      <c r="I24" s="91" t="s">
        <v>417</v>
      </c>
      <c r="J24" s="95" t="s">
        <v>458</v>
      </c>
      <c r="K24" s="95" t="s">
        <v>459</v>
      </c>
      <c r="L24" s="95"/>
      <c r="M24" s="95"/>
      <c r="N24" s="95"/>
      <c r="O24" s="95"/>
      <c r="P24" s="95"/>
      <c r="Q24" s="95"/>
      <c r="R24" s="95" t="s">
        <v>418</v>
      </c>
      <c r="S24" s="92" t="s">
        <v>413</v>
      </c>
      <c r="T24" s="38"/>
      <c r="U24" s="38"/>
      <c r="V24" s="108"/>
      <c r="W24" s="83"/>
      <c r="X24" s="88"/>
      <c r="Y24" s="89"/>
      <c r="Z24" s="86"/>
      <c r="AA24" s="87"/>
      <c r="AB24" s="88"/>
      <c r="AC24" s="89"/>
      <c r="AD24" s="90">
        <v>2</v>
      </c>
      <c r="AE24" s="83"/>
      <c r="AF24" s="90"/>
      <c r="AG24" s="86">
        <f>SUM(V24,X24,Z24,AB24,AD24,AF24)</f>
        <v>2</v>
      </c>
      <c r="AH24" s="109">
        <f t="shared" si="9"/>
        <v>0</v>
      </c>
      <c r="AI24" s="108"/>
      <c r="AJ24" s="83"/>
      <c r="AK24" s="88"/>
      <c r="AL24" s="89"/>
      <c r="AM24" s="86"/>
      <c r="AN24" s="87"/>
      <c r="AO24" s="88"/>
      <c r="AP24" s="89"/>
      <c r="AQ24" s="90"/>
      <c r="AR24" s="83"/>
      <c r="AS24" s="90"/>
      <c r="AT24" s="86">
        <f t="shared" si="2"/>
        <v>0</v>
      </c>
      <c r="AU24" s="109">
        <f t="shared" si="10"/>
        <v>0</v>
      </c>
      <c r="AV24" s="108"/>
      <c r="AW24" s="83"/>
      <c r="AX24" s="88"/>
      <c r="AY24" s="89"/>
      <c r="AZ24" s="86"/>
      <c r="BA24" s="87"/>
      <c r="BB24" s="88"/>
      <c r="BC24" s="89"/>
      <c r="BD24" s="90"/>
      <c r="BE24" s="83"/>
      <c r="BF24" s="90"/>
      <c r="BG24" s="86">
        <f t="shared" si="4"/>
        <v>0</v>
      </c>
      <c r="BH24" s="109">
        <f t="shared" si="11"/>
        <v>0</v>
      </c>
      <c r="BI24" s="108"/>
      <c r="BJ24" s="83"/>
      <c r="BK24" s="88"/>
      <c r="BL24" s="89"/>
      <c r="BM24" s="86"/>
      <c r="BN24" s="87"/>
      <c r="BO24" s="88"/>
      <c r="BP24" s="89"/>
      <c r="BQ24" s="90"/>
      <c r="BR24" s="83"/>
      <c r="BS24" s="90"/>
      <c r="BT24" s="86">
        <f t="shared" si="13"/>
        <v>0</v>
      </c>
      <c r="BU24" s="109">
        <f t="shared" si="12"/>
        <v>0</v>
      </c>
    </row>
    <row r="25" spans="1:73" ht="30" customHeight="1">
      <c r="A25">
        <f t="shared" si="8"/>
        <v>22</v>
      </c>
      <c r="B25" s="137" t="s">
        <v>445</v>
      </c>
      <c r="C25" s="41">
        <v>45127</v>
      </c>
      <c r="D25" s="55"/>
      <c r="E25" s="41">
        <v>45869</v>
      </c>
      <c r="F25" s="96" t="s">
        <v>446</v>
      </c>
      <c r="G25" s="96" t="s">
        <v>448</v>
      </c>
      <c r="H25" s="96" t="s">
        <v>449</v>
      </c>
      <c r="I25" s="91" t="s">
        <v>450</v>
      </c>
      <c r="J25" s="95" t="s">
        <v>451</v>
      </c>
      <c r="K25" s="95" t="s">
        <v>452</v>
      </c>
      <c r="L25" s="95"/>
      <c r="M25" s="95"/>
      <c r="N25" s="95"/>
      <c r="O25" s="95"/>
      <c r="P25" s="95"/>
      <c r="Q25" s="95"/>
      <c r="R25" s="95" t="s">
        <v>412</v>
      </c>
      <c r="S25" s="92" t="s">
        <v>413</v>
      </c>
      <c r="T25" s="38"/>
      <c r="U25" s="38"/>
      <c r="V25" s="108"/>
      <c r="W25" s="83"/>
      <c r="X25" s="88"/>
      <c r="Y25" s="89"/>
      <c r="Z25" s="86"/>
      <c r="AA25" s="87"/>
      <c r="AB25" s="88"/>
      <c r="AC25" s="89"/>
      <c r="AD25" s="90">
        <v>4</v>
      </c>
      <c r="AE25" s="83"/>
      <c r="AF25" s="90">
        <v>3</v>
      </c>
      <c r="AG25" s="86">
        <f>SUM(V25,X25,Z25,AB25,AD25,AF25)</f>
        <v>7</v>
      </c>
      <c r="AH25" s="109">
        <f t="shared" si="9"/>
        <v>0</v>
      </c>
      <c r="AI25" s="108"/>
      <c r="AJ25" s="83"/>
      <c r="AK25" s="88"/>
      <c r="AL25" s="89"/>
      <c r="AM25" s="86"/>
      <c r="AN25" s="87"/>
      <c r="AO25" s="88"/>
      <c r="AP25" s="89"/>
      <c r="AQ25" s="90"/>
      <c r="AR25" s="83"/>
      <c r="AS25" s="90"/>
      <c r="AT25" s="86">
        <f t="shared" ref="AT25:AT28" si="14">SUM(AI25,AK25,AM25,AO25,AQ25,AS25)</f>
        <v>0</v>
      </c>
      <c r="AU25" s="109">
        <f t="shared" ref="AU25:AU28" si="15">SUM(AJ25,AL25,AN25,AP25,AR25)</f>
        <v>0</v>
      </c>
      <c r="AV25" s="108"/>
      <c r="AW25" s="83"/>
      <c r="AX25" s="88"/>
      <c r="AY25" s="89"/>
      <c r="AZ25" s="86"/>
      <c r="BA25" s="87"/>
      <c r="BB25" s="88"/>
      <c r="BC25" s="89"/>
      <c r="BD25" s="90"/>
      <c r="BE25" s="83"/>
      <c r="BF25" s="90"/>
      <c r="BG25" s="86">
        <f t="shared" ref="BG25:BG28" si="16">SUM(AV25,AX25,AZ25,BB25,BD25,BF25)</f>
        <v>0</v>
      </c>
      <c r="BH25" s="109">
        <f t="shared" ref="BH25:BH28" si="17">SUM(AW25,AY25,BA25,BC25,BE25)</f>
        <v>0</v>
      </c>
      <c r="BI25" s="108"/>
      <c r="BJ25" s="83"/>
      <c r="BK25" s="88"/>
      <c r="BL25" s="89"/>
      <c r="BM25" s="86"/>
      <c r="BN25" s="87"/>
      <c r="BO25" s="88"/>
      <c r="BP25" s="89"/>
      <c r="BQ25" s="90"/>
      <c r="BR25" s="83"/>
      <c r="BS25" s="90"/>
      <c r="BT25" s="86">
        <f t="shared" ref="BT25:BT28" si="18">SUM(BI25,BK25,BM25,BO25,BQ25,BS25)</f>
        <v>0</v>
      </c>
      <c r="BU25" s="109">
        <f t="shared" ref="BU25:BU28" si="19">SUM(BJ25,BL25,BN25,BP25,BR25)</f>
        <v>0</v>
      </c>
    </row>
    <row r="26" spans="1:73" ht="30" customHeight="1">
      <c r="A26" s="172">
        <f t="shared" si="8"/>
        <v>23</v>
      </c>
      <c r="B26" s="137" t="s">
        <v>505</v>
      </c>
      <c r="C26" s="41">
        <v>45537</v>
      </c>
      <c r="D26" s="43"/>
      <c r="E26" s="41">
        <v>46295</v>
      </c>
      <c r="F26" s="97" t="s">
        <v>499</v>
      </c>
      <c r="G26" s="91" t="s">
        <v>500</v>
      </c>
      <c r="H26" s="98" t="s">
        <v>501</v>
      </c>
      <c r="I26" s="97" t="s">
        <v>502</v>
      </c>
      <c r="J26" s="91" t="s">
        <v>503</v>
      </c>
      <c r="K26" s="91" t="s">
        <v>502</v>
      </c>
      <c r="L26" s="95"/>
      <c r="M26" s="95"/>
      <c r="N26" s="95"/>
      <c r="O26" s="95"/>
      <c r="P26" s="95"/>
      <c r="Q26" s="95"/>
      <c r="R26" s="95" t="s">
        <v>504</v>
      </c>
      <c r="S26" s="94" t="s">
        <v>413</v>
      </c>
      <c r="T26" s="34"/>
      <c r="U26" s="49"/>
      <c r="V26" s="108"/>
      <c r="W26" s="83"/>
      <c r="X26" s="88"/>
      <c r="Y26" s="89"/>
      <c r="Z26" s="86">
        <v>1</v>
      </c>
      <c r="AA26" s="87">
        <v>-1</v>
      </c>
      <c r="AB26" s="88"/>
      <c r="AC26" s="89"/>
      <c r="AD26" s="90"/>
      <c r="AE26" s="83"/>
      <c r="AF26" s="90"/>
      <c r="AG26" s="86">
        <f t="shared" ref="AG26:AG27" si="20">SUM(V26,X26,Z26,AB26,AD26,AF26)</f>
        <v>1</v>
      </c>
      <c r="AH26" s="109">
        <f t="shared" ref="AH26:AH27" si="21">SUM(W26,Y26,AA26,AC26,AE26)</f>
        <v>-1</v>
      </c>
      <c r="AI26" s="108"/>
      <c r="AJ26" s="83"/>
      <c r="AK26" s="88"/>
      <c r="AL26" s="89"/>
      <c r="AM26" s="86"/>
      <c r="AN26" s="87"/>
      <c r="AO26" s="88"/>
      <c r="AP26" s="89"/>
      <c r="AQ26" s="90"/>
      <c r="AR26" s="83"/>
      <c r="AS26" s="90"/>
      <c r="AT26" s="86">
        <f t="shared" ref="AT26:AT27" si="22">SUM(AI26,AK26,AM26,AO26,AQ26,AS26)</f>
        <v>0</v>
      </c>
      <c r="AU26" s="109">
        <f t="shared" ref="AU26:AU27" si="23">SUM(AJ26,AL26,AN26,AP26,AR26)</f>
        <v>0</v>
      </c>
      <c r="AV26" s="108"/>
      <c r="AW26" s="83"/>
      <c r="AX26" s="88"/>
      <c r="AY26" s="89"/>
      <c r="AZ26" s="86"/>
      <c r="BA26" s="87"/>
      <c r="BB26" s="88"/>
      <c r="BC26" s="89"/>
      <c r="BD26" s="90"/>
      <c r="BE26" s="83"/>
      <c r="BF26" s="90"/>
      <c r="BG26" s="86">
        <f t="shared" ref="BG26:BG27" si="24">SUM(AV26,AX26,AZ26,BB26,BD26,BF26)</f>
        <v>0</v>
      </c>
      <c r="BH26" s="109">
        <f t="shared" ref="BH26:BH27" si="25">SUM(AW26,AY26,BA26,BC26,BE26)</f>
        <v>0</v>
      </c>
      <c r="BI26" s="108"/>
      <c r="BJ26" s="83"/>
      <c r="BK26" s="88"/>
      <c r="BL26" s="89"/>
      <c r="BM26" s="86"/>
      <c r="BN26" s="87"/>
      <c r="BO26" s="88"/>
      <c r="BP26" s="89"/>
      <c r="BQ26" s="90"/>
      <c r="BR26" s="83"/>
      <c r="BS26" s="90"/>
      <c r="BT26" s="86">
        <f t="shared" ref="BT26:BT27" si="26">SUM(BI26,BK26,BM26,BO26,BQ26,BS26)</f>
        <v>0</v>
      </c>
      <c r="BU26" s="109">
        <f t="shared" ref="BU26:BU27" si="27">SUM(BJ26,BL26,BN26,BP26,BR26)</f>
        <v>0</v>
      </c>
    </row>
    <row r="27" spans="1:73" ht="30" customHeight="1">
      <c r="A27" s="172">
        <f t="shared" si="8"/>
        <v>24</v>
      </c>
      <c r="B27" s="137" t="s">
        <v>507</v>
      </c>
      <c r="C27" s="41">
        <v>45561</v>
      </c>
      <c r="D27" s="43"/>
      <c r="E27" s="41">
        <v>46295</v>
      </c>
      <c r="F27" s="97" t="s">
        <v>508</v>
      </c>
      <c r="G27" s="91" t="s">
        <v>511</v>
      </c>
      <c r="H27" s="98" t="s">
        <v>512</v>
      </c>
      <c r="I27" s="97" t="s">
        <v>513</v>
      </c>
      <c r="J27" s="91" t="s">
        <v>514</v>
      </c>
      <c r="K27" s="97" t="s">
        <v>513</v>
      </c>
      <c r="L27" s="95"/>
      <c r="M27" s="95"/>
      <c r="N27" s="95"/>
      <c r="O27" s="95"/>
      <c r="P27" s="95"/>
      <c r="Q27" s="95"/>
      <c r="R27" s="95" t="s">
        <v>515</v>
      </c>
      <c r="S27" s="94" t="s">
        <v>462</v>
      </c>
      <c r="T27" s="34"/>
      <c r="U27" s="49"/>
      <c r="V27" s="108"/>
      <c r="W27" s="83"/>
      <c r="X27" s="88"/>
      <c r="Y27" s="89"/>
      <c r="Z27" s="86"/>
      <c r="AA27" s="87"/>
      <c r="AB27" s="88"/>
      <c r="AC27" s="89"/>
      <c r="AD27" s="90">
        <v>3</v>
      </c>
      <c r="AE27" s="83"/>
      <c r="AF27" s="90"/>
      <c r="AG27" s="86">
        <f t="shared" si="20"/>
        <v>3</v>
      </c>
      <c r="AH27" s="109">
        <f t="shared" si="21"/>
        <v>0</v>
      </c>
      <c r="AI27" s="108"/>
      <c r="AJ27" s="83"/>
      <c r="AK27" s="88"/>
      <c r="AL27" s="89"/>
      <c r="AM27" s="86"/>
      <c r="AN27" s="87"/>
      <c r="AO27" s="88"/>
      <c r="AP27" s="89"/>
      <c r="AQ27" s="90"/>
      <c r="AR27" s="83"/>
      <c r="AS27" s="90"/>
      <c r="AT27" s="86">
        <f t="shared" si="22"/>
        <v>0</v>
      </c>
      <c r="AU27" s="109">
        <f t="shared" si="23"/>
        <v>0</v>
      </c>
      <c r="AV27" s="108"/>
      <c r="AW27" s="83"/>
      <c r="AX27" s="88"/>
      <c r="AY27" s="89"/>
      <c r="AZ27" s="86"/>
      <c r="BA27" s="87"/>
      <c r="BB27" s="88"/>
      <c r="BC27" s="89"/>
      <c r="BD27" s="90"/>
      <c r="BE27" s="83"/>
      <c r="BF27" s="90"/>
      <c r="BG27" s="86">
        <f t="shared" si="24"/>
        <v>0</v>
      </c>
      <c r="BH27" s="109">
        <f t="shared" si="25"/>
        <v>0</v>
      </c>
      <c r="BI27" s="108"/>
      <c r="BJ27" s="83"/>
      <c r="BK27" s="88"/>
      <c r="BL27" s="89"/>
      <c r="BM27" s="86"/>
      <c r="BN27" s="87"/>
      <c r="BO27" s="88"/>
      <c r="BP27" s="89"/>
      <c r="BQ27" s="90"/>
      <c r="BR27" s="83"/>
      <c r="BS27" s="90"/>
      <c r="BT27" s="86">
        <f t="shared" si="26"/>
        <v>0</v>
      </c>
      <c r="BU27" s="109">
        <f t="shared" si="27"/>
        <v>0</v>
      </c>
    </row>
    <row r="28" spans="1:73" ht="30" customHeight="1">
      <c r="A28" s="172">
        <f t="shared" si="8"/>
        <v>25</v>
      </c>
      <c r="B28" s="224" t="s">
        <v>532</v>
      </c>
      <c r="C28" s="41">
        <v>45748</v>
      </c>
      <c r="D28" s="43"/>
      <c r="E28" s="41">
        <v>46477</v>
      </c>
      <c r="F28" s="97" t="s">
        <v>533</v>
      </c>
      <c r="G28" s="91" t="s">
        <v>534</v>
      </c>
      <c r="H28" s="98" t="s">
        <v>535</v>
      </c>
      <c r="I28" s="97" t="s">
        <v>536</v>
      </c>
      <c r="J28" s="91" t="s">
        <v>537</v>
      </c>
      <c r="K28" s="97" t="s">
        <v>538</v>
      </c>
      <c r="L28" s="95"/>
      <c r="M28" s="95"/>
      <c r="N28" s="95"/>
      <c r="O28" s="95"/>
      <c r="P28" s="95"/>
      <c r="Q28" s="95"/>
      <c r="R28" s="95" t="s">
        <v>539</v>
      </c>
      <c r="S28" s="94" t="s">
        <v>462</v>
      </c>
      <c r="T28" s="34"/>
      <c r="U28" s="49"/>
      <c r="V28" s="108"/>
      <c r="W28" s="83"/>
      <c r="X28" s="88"/>
      <c r="Y28" s="89"/>
      <c r="Z28" s="86"/>
      <c r="AA28" s="87"/>
      <c r="AB28" s="88"/>
      <c r="AC28" s="89"/>
      <c r="AD28" s="90">
        <v>2</v>
      </c>
      <c r="AE28" s="83">
        <v>-1</v>
      </c>
      <c r="AF28" s="90"/>
      <c r="AG28" s="86">
        <f t="shared" ref="AG28" si="28">SUM(V28,X28,Z28,AB28,AD28,AF28)</f>
        <v>2</v>
      </c>
      <c r="AH28" s="109">
        <f t="shared" si="9"/>
        <v>-1</v>
      </c>
      <c r="AI28" s="108"/>
      <c r="AJ28" s="83"/>
      <c r="AK28" s="88"/>
      <c r="AL28" s="89"/>
      <c r="AM28" s="86"/>
      <c r="AN28" s="87"/>
      <c r="AO28" s="88"/>
      <c r="AP28" s="89"/>
      <c r="AQ28" s="90"/>
      <c r="AR28" s="83"/>
      <c r="AS28" s="90"/>
      <c r="AT28" s="86">
        <f t="shared" si="14"/>
        <v>0</v>
      </c>
      <c r="AU28" s="109">
        <f t="shared" si="15"/>
        <v>0</v>
      </c>
      <c r="AV28" s="108"/>
      <c r="AW28" s="83"/>
      <c r="AX28" s="88"/>
      <c r="AY28" s="89"/>
      <c r="AZ28" s="86"/>
      <c r="BA28" s="87"/>
      <c r="BB28" s="88"/>
      <c r="BC28" s="89"/>
      <c r="BD28" s="90"/>
      <c r="BE28" s="83"/>
      <c r="BF28" s="90"/>
      <c r="BG28" s="86">
        <f t="shared" si="16"/>
        <v>0</v>
      </c>
      <c r="BH28" s="109">
        <f t="shared" si="17"/>
        <v>0</v>
      </c>
      <c r="BI28" s="108"/>
      <c r="BJ28" s="83"/>
      <c r="BK28" s="88"/>
      <c r="BL28" s="89"/>
      <c r="BM28" s="86"/>
      <c r="BN28" s="87"/>
      <c r="BO28" s="88"/>
      <c r="BP28" s="89"/>
      <c r="BQ28" s="90"/>
      <c r="BR28" s="83"/>
      <c r="BS28" s="90"/>
      <c r="BT28" s="86">
        <f t="shared" si="18"/>
        <v>0</v>
      </c>
      <c r="BU28" s="109">
        <f t="shared" si="19"/>
        <v>0</v>
      </c>
    </row>
    <row r="29" spans="1:73" ht="30" customHeight="1">
      <c r="A29">
        <f t="shared" si="8"/>
        <v>26</v>
      </c>
      <c r="B29" s="101" t="s">
        <v>86</v>
      </c>
      <c r="C29" s="41">
        <v>38991</v>
      </c>
      <c r="D29" s="41">
        <v>45001</v>
      </c>
      <c r="E29" s="41">
        <v>46112</v>
      </c>
      <c r="F29" s="97" t="s">
        <v>148</v>
      </c>
      <c r="G29" s="91" t="s">
        <v>441</v>
      </c>
      <c r="H29" s="98" t="s">
        <v>150</v>
      </c>
      <c r="I29" s="97" t="s">
        <v>151</v>
      </c>
      <c r="J29" s="91" t="s">
        <v>240</v>
      </c>
      <c r="K29" s="91" t="s">
        <v>241</v>
      </c>
      <c r="L29" s="95"/>
      <c r="M29" s="95"/>
      <c r="N29" s="95"/>
      <c r="O29" s="95"/>
      <c r="P29" s="95"/>
      <c r="Q29" s="95"/>
      <c r="R29" s="95" t="s">
        <v>228</v>
      </c>
      <c r="S29" s="94" t="s">
        <v>429</v>
      </c>
      <c r="T29" s="34"/>
      <c r="U29" s="49"/>
      <c r="V29" s="108"/>
      <c r="W29" s="83"/>
      <c r="X29" s="88">
        <v>3</v>
      </c>
      <c r="Y29" s="89"/>
      <c r="Z29" s="86"/>
      <c r="AA29" s="87"/>
      <c r="AB29" s="88"/>
      <c r="AC29" s="89"/>
      <c r="AD29" s="90">
        <v>1</v>
      </c>
      <c r="AE29" s="83"/>
      <c r="AF29" s="90"/>
      <c r="AG29" s="78">
        <f t="shared" ref="AG29" si="29">SUM(V29,X29,Z29,AB29,AD29,AF29)</f>
        <v>4</v>
      </c>
      <c r="AH29" s="109">
        <f t="shared" si="9"/>
        <v>0</v>
      </c>
      <c r="AI29" s="108"/>
      <c r="AJ29" s="83"/>
      <c r="AK29" s="88"/>
      <c r="AL29" s="89"/>
      <c r="AM29" s="86"/>
      <c r="AN29" s="87"/>
      <c r="AO29" s="88"/>
      <c r="AP29" s="89"/>
      <c r="AQ29" s="90"/>
      <c r="AR29" s="83"/>
      <c r="AS29" s="90"/>
      <c r="AT29" s="78">
        <f t="shared" si="2"/>
        <v>0</v>
      </c>
      <c r="AU29" s="109">
        <f t="shared" si="10"/>
        <v>0</v>
      </c>
      <c r="AV29" s="108"/>
      <c r="AW29" s="83"/>
      <c r="AX29" s="88"/>
      <c r="AY29" s="89"/>
      <c r="AZ29" s="86"/>
      <c r="BA29" s="87"/>
      <c r="BB29" s="88"/>
      <c r="BC29" s="89"/>
      <c r="BD29" s="90"/>
      <c r="BE29" s="83"/>
      <c r="BF29" s="90"/>
      <c r="BG29" s="78">
        <f t="shared" si="4"/>
        <v>0</v>
      </c>
      <c r="BH29" s="109">
        <f t="shared" si="11"/>
        <v>0</v>
      </c>
      <c r="BI29" s="108"/>
      <c r="BJ29" s="83"/>
      <c r="BK29" s="88"/>
      <c r="BL29" s="89"/>
      <c r="BM29" s="86"/>
      <c r="BN29" s="87"/>
      <c r="BO29" s="88"/>
      <c r="BP29" s="89"/>
      <c r="BQ29" s="90"/>
      <c r="BR29" s="83"/>
      <c r="BS29" s="90"/>
      <c r="BT29" s="78">
        <f t="shared" si="13"/>
        <v>0</v>
      </c>
      <c r="BU29" s="109">
        <f t="shared" si="12"/>
        <v>0</v>
      </c>
    </row>
    <row r="30" spans="1:73" ht="30" customHeight="1">
      <c r="A30" s="172">
        <f t="shared" si="8"/>
        <v>27</v>
      </c>
      <c r="B30" s="101" t="s">
        <v>87</v>
      </c>
      <c r="C30" s="41">
        <v>39890</v>
      </c>
      <c r="D30" s="43">
        <v>44991</v>
      </c>
      <c r="E30" s="41">
        <v>46112</v>
      </c>
      <c r="F30" s="97" t="s">
        <v>149</v>
      </c>
      <c r="G30" s="91" t="s">
        <v>242</v>
      </c>
      <c r="H30" s="98" t="s">
        <v>152</v>
      </c>
      <c r="I30" s="97" t="s">
        <v>153</v>
      </c>
      <c r="J30" s="91" t="s">
        <v>243</v>
      </c>
      <c r="K30" s="91" t="s">
        <v>244</v>
      </c>
      <c r="L30" s="95"/>
      <c r="M30" s="95"/>
      <c r="N30" s="95"/>
      <c r="O30" s="95"/>
      <c r="P30" s="95"/>
      <c r="Q30" s="95"/>
      <c r="R30" s="95" t="s">
        <v>245</v>
      </c>
      <c r="S30" s="94" t="s">
        <v>438</v>
      </c>
      <c r="T30" s="34"/>
      <c r="U30" s="49"/>
      <c r="V30" s="108"/>
      <c r="W30" s="83"/>
      <c r="X30" s="88">
        <v>3</v>
      </c>
      <c r="Y30" s="89"/>
      <c r="Z30" s="86"/>
      <c r="AA30" s="87"/>
      <c r="AB30" s="88"/>
      <c r="AC30" s="89"/>
      <c r="AD30" s="90">
        <v>1</v>
      </c>
      <c r="AE30" s="83"/>
      <c r="AF30" s="90"/>
      <c r="AG30" s="86">
        <f t="shared" ref="AG30" si="30">SUM(V30,X30,Z30,AB30,AD30,AF30)</f>
        <v>4</v>
      </c>
      <c r="AH30" s="109">
        <f t="shared" si="9"/>
        <v>0</v>
      </c>
      <c r="AI30" s="108"/>
      <c r="AJ30" s="83"/>
      <c r="AK30" s="88"/>
      <c r="AL30" s="89"/>
      <c r="AM30" s="86"/>
      <c r="AN30" s="87"/>
      <c r="AO30" s="88"/>
      <c r="AP30" s="89"/>
      <c r="AQ30" s="90"/>
      <c r="AR30" s="83"/>
      <c r="AS30" s="90"/>
      <c r="AT30" s="86">
        <f t="shared" ref="AT30" si="31">SUM(AI30,AK30,AM30,AO30,AQ30,AS30)</f>
        <v>0</v>
      </c>
      <c r="AU30" s="109">
        <f t="shared" ref="AU30" si="32">SUM(AJ30,AL30,AN30,AP30,AR30)</f>
        <v>0</v>
      </c>
      <c r="AV30" s="108"/>
      <c r="AW30" s="83"/>
      <c r="AX30" s="88"/>
      <c r="AY30" s="89"/>
      <c r="AZ30" s="86"/>
      <c r="BA30" s="87"/>
      <c r="BB30" s="88"/>
      <c r="BC30" s="89"/>
      <c r="BD30" s="90"/>
      <c r="BE30" s="83"/>
      <c r="BF30" s="90"/>
      <c r="BG30" s="86">
        <f t="shared" ref="BG30" si="33">SUM(AV30,AX30,AZ30,BB30,BD30,BF30)</f>
        <v>0</v>
      </c>
      <c r="BH30" s="109">
        <f t="shared" ref="BH30" si="34">SUM(AW30,AY30,BA30,BC30,BE30)</f>
        <v>0</v>
      </c>
      <c r="BI30" s="108"/>
      <c r="BJ30" s="83"/>
      <c r="BK30" s="88"/>
      <c r="BL30" s="89"/>
      <c r="BM30" s="86"/>
      <c r="BN30" s="87"/>
      <c r="BO30" s="88"/>
      <c r="BP30" s="89"/>
      <c r="BQ30" s="90"/>
      <c r="BR30" s="83"/>
      <c r="BS30" s="90"/>
      <c r="BT30" s="86">
        <f t="shared" ref="BT30" si="35">SUM(BI30,BK30,BM30,BO30,BQ30,BS30)</f>
        <v>0</v>
      </c>
      <c r="BU30" s="109">
        <f t="shared" ref="BU30" si="36">SUM(BJ30,BL30,BN30,BP30,BR30)</f>
        <v>0</v>
      </c>
    </row>
    <row r="31" spans="1:73" ht="30" customHeight="1">
      <c r="A31" s="209"/>
      <c r="B31" s="210"/>
      <c r="C31" s="211"/>
      <c r="D31" s="212"/>
      <c r="E31" s="211"/>
      <c r="F31" s="213"/>
      <c r="G31" s="214"/>
      <c r="H31" s="215"/>
      <c r="I31" s="213"/>
      <c r="J31" s="214"/>
      <c r="K31" s="214"/>
      <c r="L31" s="214"/>
      <c r="M31" s="214"/>
      <c r="N31" s="214"/>
      <c r="O31" s="214"/>
      <c r="P31" s="214"/>
      <c r="Q31" s="214"/>
      <c r="R31" s="214"/>
      <c r="S31" s="216"/>
      <c r="T31" s="39"/>
      <c r="U31" s="39"/>
      <c r="V31" s="217"/>
      <c r="W31" s="218"/>
      <c r="X31" s="80"/>
      <c r="Y31" s="81"/>
      <c r="Z31" s="80"/>
      <c r="AA31" s="81"/>
      <c r="AB31" s="80"/>
      <c r="AC31" s="81"/>
      <c r="AD31" s="219"/>
      <c r="AE31" s="218"/>
      <c r="AF31" s="219"/>
      <c r="AG31" s="80"/>
      <c r="AH31" s="111"/>
      <c r="AI31" s="110"/>
      <c r="AJ31" s="218"/>
      <c r="AK31" s="80"/>
      <c r="AL31" s="81"/>
      <c r="AM31" s="80"/>
      <c r="AN31" s="81"/>
      <c r="AO31" s="80"/>
      <c r="AP31" s="81"/>
      <c r="AQ31" s="219"/>
      <c r="AR31" s="218"/>
      <c r="AS31" s="219"/>
      <c r="AT31" s="80"/>
      <c r="AU31" s="111"/>
      <c r="AV31" s="110"/>
      <c r="AW31" s="218"/>
      <c r="AX31" s="80"/>
      <c r="AY31" s="81"/>
      <c r="AZ31" s="80"/>
      <c r="BA31" s="81"/>
      <c r="BB31" s="80"/>
      <c r="BC31" s="81"/>
      <c r="BD31" s="219"/>
      <c r="BE31" s="218"/>
      <c r="BF31" s="219"/>
      <c r="BG31" s="80"/>
      <c r="BH31" s="111"/>
      <c r="BI31" s="110"/>
      <c r="BJ31" s="218"/>
      <c r="BK31" s="80"/>
      <c r="BL31" s="81"/>
      <c r="BM31" s="80"/>
      <c r="BN31" s="81"/>
      <c r="BO31" s="80"/>
      <c r="BP31" s="81"/>
      <c r="BQ31" s="219"/>
      <c r="BR31" s="218"/>
      <c r="BS31" s="219"/>
      <c r="BT31" s="252" t="s">
        <v>509</v>
      </c>
      <c r="BU31" s="252"/>
    </row>
    <row r="32" spans="1:73">
      <c r="V32" s="156">
        <f t="shared" ref="V32:AF32" si="37">SUM(V4:V30)</f>
        <v>0</v>
      </c>
      <c r="W32" s="156">
        <f t="shared" si="37"/>
        <v>0</v>
      </c>
      <c r="X32" s="156">
        <f t="shared" si="37"/>
        <v>10</v>
      </c>
      <c r="Y32" s="156">
        <f t="shared" si="37"/>
        <v>0</v>
      </c>
      <c r="Z32" s="156">
        <f t="shared" si="37"/>
        <v>1</v>
      </c>
      <c r="AA32" s="156">
        <f t="shared" si="37"/>
        <v>-1</v>
      </c>
      <c r="AB32" s="156">
        <f t="shared" si="37"/>
        <v>0</v>
      </c>
      <c r="AC32" s="156">
        <f t="shared" si="37"/>
        <v>0</v>
      </c>
      <c r="AD32" s="156">
        <f t="shared" si="37"/>
        <v>52</v>
      </c>
      <c r="AE32" s="156">
        <f t="shared" si="37"/>
        <v>-1</v>
      </c>
      <c r="AF32" s="156">
        <f t="shared" si="37"/>
        <v>68</v>
      </c>
      <c r="BT32" s="250"/>
      <c r="BU32" s="251"/>
    </row>
    <row r="94" ht="17.25" customHeight="1"/>
  </sheetData>
  <mergeCells count="47">
    <mergeCell ref="BT32:BU32"/>
    <mergeCell ref="BT31:BU31"/>
    <mergeCell ref="BI2:BU2"/>
    <mergeCell ref="BI3:BJ3"/>
    <mergeCell ref="BK3:BL3"/>
    <mergeCell ref="BM3:BN3"/>
    <mergeCell ref="BO3:BP3"/>
    <mergeCell ref="BQ3:BR3"/>
    <mergeCell ref="BT3:BU3"/>
    <mergeCell ref="AV2:BH2"/>
    <mergeCell ref="AV3:AW3"/>
    <mergeCell ref="AX3:AY3"/>
    <mergeCell ref="AZ3:BA3"/>
    <mergeCell ref="BB3:BC3"/>
    <mergeCell ref="BD3:BE3"/>
    <mergeCell ref="BG3:BH3"/>
    <mergeCell ref="AG3:AH3"/>
    <mergeCell ref="V2:AH2"/>
    <mergeCell ref="AI2:AU2"/>
    <mergeCell ref="AI3:AJ3"/>
    <mergeCell ref="AK3:AL3"/>
    <mergeCell ref="AM3:AN3"/>
    <mergeCell ref="AO3:AP3"/>
    <mergeCell ref="AQ3:AR3"/>
    <mergeCell ref="AT3:AU3"/>
    <mergeCell ref="X3:Y3"/>
    <mergeCell ref="Z3:AA3"/>
    <mergeCell ref="AB3:AC3"/>
    <mergeCell ref="AD3:AE3"/>
    <mergeCell ref="U2:U3"/>
    <mergeCell ref="T2:T3"/>
    <mergeCell ref="S2:S3"/>
    <mergeCell ref="R2:R3"/>
    <mergeCell ref="V3:W3"/>
    <mergeCell ref="D2:D3"/>
    <mergeCell ref="C2:C3"/>
    <mergeCell ref="B2:B3"/>
    <mergeCell ref="A2:A3"/>
    <mergeCell ref="P2:Q2"/>
    <mergeCell ref="N2:O2"/>
    <mergeCell ref="L2:M2"/>
    <mergeCell ref="J2:K2"/>
    <mergeCell ref="I2:I3"/>
    <mergeCell ref="H2:H3"/>
    <mergeCell ref="G2:G3"/>
    <mergeCell ref="F2:F3"/>
    <mergeCell ref="E2:E3"/>
  </mergeCells>
  <phoneticPr fontId="13"/>
  <hyperlinks>
    <hyperlink ref="B4" location="市交1!Print_Area" display="北札市交第1号" xr:uid="{00000000-0004-0000-0000-000001000000}"/>
    <hyperlink ref="B29" location="過1!A1" display="北旭過第1号" xr:uid="{00000000-0004-0000-0000-000002000000}"/>
    <hyperlink ref="B17" location="市交21!A1" display="北旭市交第21号" xr:uid="{00000000-0004-0000-0000-000004000000}"/>
    <hyperlink ref="B16" location="市交17!A1" display="北旭市交第17号" xr:uid="{00000000-0004-0000-0000-000005000000}"/>
    <hyperlink ref="B15" location="市交15!A1" display="北旭市交第15号" xr:uid="{00000000-0004-0000-0000-000006000000}"/>
    <hyperlink ref="B14" location="市交14!A1" display="北旭市交第14号" xr:uid="{00000000-0004-0000-0000-000007000000}"/>
    <hyperlink ref="B13" location="市交11!A1" display="北旭市交第11号" xr:uid="{00000000-0004-0000-0000-000008000000}"/>
    <hyperlink ref="B12" location="市交10!A1" display="北旭市交第10号" xr:uid="{00000000-0004-0000-0000-000009000000}"/>
    <hyperlink ref="B11" location="市交9!A1" display="北旭市交第9号" xr:uid="{00000000-0004-0000-0000-00000A000000}"/>
    <hyperlink ref="B10" location="市交8!A1" display="北旭市交第8号" xr:uid="{00000000-0004-0000-0000-00000B000000}"/>
    <hyperlink ref="B9" location="市交7!Print_Area" display="北旭市交第7号" xr:uid="{00000000-0004-0000-0000-00000C000000}"/>
    <hyperlink ref="B8" location="市交6!Print_Area" display="北旭市交第6号" xr:uid="{00000000-0004-0000-0000-00000D000000}"/>
    <hyperlink ref="B7" location="市交5!A1" display="北旭市交第5号" xr:uid="{00000000-0004-0000-0000-00000E000000}"/>
    <hyperlink ref="B6" location="市交4!A1" display="北旭市交第4号" xr:uid="{00000000-0004-0000-0000-00000F000000}"/>
    <hyperlink ref="B18" location="市交22!A1" display="北旭市交第22号" xr:uid="{00000000-0004-0000-0000-000010000000}"/>
    <hyperlink ref="B19" location="市交23!A1" display="北旭市交第23号" xr:uid="{00000000-0004-0000-0000-000011000000}"/>
    <hyperlink ref="B20" location="市交24!A1" display="北旭市交第24号" xr:uid="{00000000-0004-0000-0000-000012000000}"/>
    <hyperlink ref="B21" location="市交25!A1" display="北旭市交第25号" xr:uid="{00000000-0004-0000-0000-000013000000}"/>
    <hyperlink ref="B22" location="市交26!A1" display="北旭市交第26号" xr:uid="{00000000-0004-0000-0000-000014000000}"/>
    <hyperlink ref="B23" location="市交27!A1" display="北旭市交第27号" xr:uid="{00000000-0004-0000-0000-000015000000}"/>
    <hyperlink ref="B5" location="市交3!Print_Area" display="北札市交第3号" xr:uid="{00000000-0004-0000-0000-000016000000}"/>
    <hyperlink ref="B24" location="交2!A1" display="北旭交第2号" xr:uid="{00000000-0004-0000-0000-000019000000}"/>
    <hyperlink ref="B25" location="交3!A1" display="北旭交第3号" xr:uid="{DF8393F1-EA60-4D48-9ED0-0F4945963CCB}"/>
    <hyperlink ref="B30" location="過2!A1" display="北旭過第2号" xr:uid="{A92F3996-3BBC-4087-A09B-9DB4DB5C17A1}"/>
    <hyperlink ref="B26" location="交４!A1" display="北旭交第4号" xr:uid="{469B8C78-3F22-4C75-AE1C-7E60F99644A7}"/>
    <hyperlink ref="B27" location="交５!A1" display="北旭交第5号" xr:uid="{945EB73F-A4D2-474E-8E81-BC6243D32B2A}"/>
    <hyperlink ref="B28" location="交6!A1" display="北旭交第6号" xr:uid="{455D4282-FD49-482C-8C08-F78E38EF9DE7}"/>
  </hyperlinks>
  <pageMargins left="0.25" right="0.25" top="0.75" bottom="0.75" header="0.3" footer="0.3"/>
  <pageSetup paperSize="9" scale="3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38"/>
  <sheetViews>
    <sheetView view="pageBreakPreview" zoomScale="70" zoomScaleNormal="100" zoomScaleSheetLayoutView="70" workbookViewId="0">
      <selection activeCell="E34" sqref="E34"/>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c r="E2" s="328"/>
      <c r="F2" s="328"/>
      <c r="G2" s="328"/>
      <c r="H2" s="328"/>
      <c r="I2" s="328"/>
      <c r="J2" s="328"/>
      <c r="K2" s="329"/>
      <c r="L2" s="1" t="s">
        <v>58</v>
      </c>
    </row>
    <row r="3" spans="1:25" ht="30" customHeight="1">
      <c r="A3" s="286" t="s">
        <v>10</v>
      </c>
      <c r="B3" s="287"/>
      <c r="C3" s="287"/>
      <c r="D3" s="304"/>
      <c r="E3" s="305"/>
      <c r="F3" s="305"/>
      <c r="G3" s="305"/>
      <c r="H3" s="305"/>
      <c r="I3" s="305"/>
      <c r="J3" s="305"/>
      <c r="K3" s="306"/>
    </row>
    <row r="4" spans="1:25" ht="30" customHeight="1">
      <c r="A4" s="286" t="s">
        <v>1</v>
      </c>
      <c r="B4" s="287"/>
      <c r="C4" s="287"/>
      <c r="D4" s="304"/>
      <c r="E4" s="305"/>
      <c r="F4" s="305"/>
      <c r="G4" s="305"/>
      <c r="H4" s="305"/>
      <c r="I4" s="305"/>
      <c r="J4" s="305"/>
      <c r="K4" s="306"/>
    </row>
    <row r="5" spans="1:25" ht="30" customHeight="1">
      <c r="A5" s="286" t="s">
        <v>34</v>
      </c>
      <c r="B5" s="287"/>
      <c r="C5" s="287"/>
      <c r="D5" s="304"/>
      <c r="E5" s="305"/>
      <c r="F5" s="305"/>
      <c r="G5" s="305"/>
      <c r="H5" s="305"/>
      <c r="I5" s="305"/>
      <c r="J5" s="305"/>
      <c r="K5" s="306"/>
      <c r="L5" s="1" t="s">
        <v>40</v>
      </c>
    </row>
    <row r="6" spans="1:25" ht="30" customHeight="1">
      <c r="A6" s="286" t="s">
        <v>24</v>
      </c>
      <c r="B6" s="287"/>
      <c r="C6" s="287"/>
      <c r="D6" s="304"/>
      <c r="E6" s="305"/>
      <c r="F6" s="305"/>
      <c r="G6" s="305"/>
      <c r="H6" s="305"/>
      <c r="I6" s="305"/>
      <c r="J6" s="305"/>
      <c r="K6" s="306"/>
    </row>
    <row r="7" spans="1:25" ht="30" customHeight="1">
      <c r="A7" s="286" t="s">
        <v>9</v>
      </c>
      <c r="B7" s="287"/>
      <c r="C7" s="287"/>
      <c r="D7" s="304"/>
      <c r="E7" s="305"/>
      <c r="F7" s="305"/>
      <c r="G7" s="305"/>
      <c r="H7" s="305"/>
      <c r="I7" s="305"/>
      <c r="J7" s="305"/>
      <c r="K7" s="306"/>
    </row>
    <row r="8" spans="1:25" ht="30" customHeight="1">
      <c r="A8" s="286" t="s">
        <v>25</v>
      </c>
      <c r="B8" s="287"/>
      <c r="C8" s="287"/>
      <c r="D8" s="304"/>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c r="E12" s="319"/>
      <c r="F12" s="320"/>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c r="E14" s="288"/>
      <c r="F14" s="288"/>
      <c r="G14" s="288"/>
      <c r="H14" s="288"/>
      <c r="I14" s="288"/>
      <c r="J14" s="288"/>
      <c r="K14" s="289"/>
      <c r="O14" s="44"/>
      <c r="X14" s="44"/>
      <c r="Y14"/>
    </row>
    <row r="15" spans="1:25" ht="40.35" customHeight="1">
      <c r="A15" s="301" t="s">
        <v>21</v>
      </c>
      <c r="B15" s="302"/>
      <c r="C15" s="302"/>
      <c r="D15" s="303"/>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 r="A22" s="268" t="s">
        <v>17</v>
      </c>
      <c r="B22" s="269"/>
      <c r="C22" s="274"/>
      <c r="D22" s="275"/>
      <c r="E22" s="6"/>
      <c r="F22" s="6"/>
      <c r="G22" s="6"/>
      <c r="H22" s="6"/>
      <c r="I22" s="6"/>
      <c r="J22" s="6"/>
      <c r="K22" s="125"/>
    </row>
    <row r="23" spans="1:24" ht="14.25">
      <c r="A23" s="270"/>
      <c r="B23" s="271"/>
      <c r="C23" s="276"/>
      <c r="D23" s="277"/>
      <c r="E23" s="5"/>
      <c r="F23" s="5"/>
      <c r="G23" s="5"/>
      <c r="H23" s="5"/>
      <c r="I23" s="5"/>
      <c r="J23" s="5"/>
      <c r="K23" s="126">
        <f>SUM(E23:J23)</f>
        <v>0</v>
      </c>
    </row>
    <row r="24" spans="1:24" ht="14.25">
      <c r="A24" s="270"/>
      <c r="B24" s="271"/>
      <c r="C24" s="278"/>
      <c r="D24" s="279"/>
      <c r="E24" s="5"/>
      <c r="F24" s="5"/>
      <c r="G24" s="5"/>
      <c r="H24" s="5"/>
      <c r="I24" s="5"/>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ustomHeight="1">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0</v>
      </c>
      <c r="J35" s="5">
        <f t="shared" si="0"/>
        <v>0</v>
      </c>
      <c r="K35" s="126">
        <f>SUM(E35:J35)</f>
        <v>0</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type="list" allowBlank="1" showInputMessage="1" sqref="D10" xr:uid="{00000000-0002-0000-0100-000000000000}">
      <formula1>"○"</formula1>
    </dataValidation>
    <dataValidation type="list" allowBlank="1" showInputMessage="1" sqref="A22:B33" xr:uid="{00000000-0002-0000-0100-000001000000}">
      <formula1>"交通空白地有償運送,福祉有償運送"</formula1>
    </dataValidation>
    <dataValidation allowBlank="1" showInputMessage="1" sqref="D2:K2" xr:uid="{00000000-0002-0000-0100-000002000000}"/>
  </dataValidations>
  <hyperlinks>
    <hyperlink ref="O1:Q1" location="交通空白!A1" display="目次へ" xr:uid="{00000000-0004-0000-0100-000000000000}"/>
  </hyperlinks>
  <pageMargins left="0.25" right="0.25" top="0.75" bottom="0.75" header="0.3" footer="0.3"/>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J85"/>
  <sheetViews>
    <sheetView view="pageBreakPreview" topLeftCell="A16" zoomScale="85" zoomScaleNormal="100" zoomScaleSheetLayoutView="85" workbookViewId="0">
      <selection activeCell="C10" sqref="C10:D10"/>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23"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c r="D3" s="20" t="s">
        <v>35</v>
      </c>
      <c r="E3" s="337"/>
      <c r="F3" s="338"/>
    </row>
    <row r="4" spans="1:10" ht="20.100000000000001" customHeight="1">
      <c r="A4" s="336"/>
      <c r="B4" s="28" t="s">
        <v>36</v>
      </c>
      <c r="C4" s="335"/>
      <c r="D4" s="335"/>
      <c r="E4" s="56"/>
      <c r="F4" s="18" t="s">
        <v>15</v>
      </c>
    </row>
    <row r="5" spans="1:10" ht="20.100000000000001" customHeight="1">
      <c r="A5" s="336"/>
      <c r="B5" s="22" t="s">
        <v>37</v>
      </c>
      <c r="C5" s="332"/>
      <c r="D5" s="333"/>
      <c r="E5" s="333"/>
      <c r="F5" s="334"/>
    </row>
    <row r="6" spans="1:10" ht="20.100000000000001" customHeight="1">
      <c r="A6" s="336"/>
      <c r="B6" s="22" t="s">
        <v>38</v>
      </c>
      <c r="C6" s="332"/>
      <c r="D6" s="333"/>
      <c r="E6" s="333"/>
      <c r="F6" s="334"/>
      <c r="G6" s="331"/>
      <c r="H6" s="331"/>
      <c r="I6" s="331"/>
      <c r="J6" s="331"/>
    </row>
    <row r="7" spans="1:10" ht="20.100000000000001" customHeight="1">
      <c r="A7" s="336"/>
      <c r="B7" s="22" t="s">
        <v>14</v>
      </c>
      <c r="C7" s="332"/>
      <c r="D7" s="333"/>
      <c r="E7" s="333"/>
      <c r="F7" s="334"/>
    </row>
    <row r="8" spans="1:10" ht="20.100000000000001" customHeight="1">
      <c r="A8" s="27"/>
      <c r="B8" s="21"/>
      <c r="C8" s="19"/>
      <c r="D8" s="19"/>
      <c r="E8" s="57"/>
      <c r="F8" s="17"/>
      <c r="G8" s="2"/>
    </row>
    <row r="9" spans="1:10" ht="20.100000000000001" customHeight="1">
      <c r="A9" s="336">
        <v>2</v>
      </c>
      <c r="B9" s="20" t="s">
        <v>16</v>
      </c>
      <c r="C9" s="24">
        <f>$C$3</f>
        <v>0</v>
      </c>
      <c r="D9" s="20" t="s">
        <v>35</v>
      </c>
      <c r="E9" s="337"/>
      <c r="F9" s="338"/>
    </row>
    <row r="10" spans="1:10" ht="20.100000000000001" customHeight="1">
      <c r="A10" s="336"/>
      <c r="B10" s="28" t="s">
        <v>36</v>
      </c>
      <c r="C10" s="335"/>
      <c r="D10" s="335"/>
      <c r="E10" s="56"/>
      <c r="F10" s="18" t="s">
        <v>15</v>
      </c>
    </row>
    <row r="11" spans="1:10" ht="20.100000000000001" customHeight="1">
      <c r="A11" s="336"/>
      <c r="B11" s="22" t="s">
        <v>37</v>
      </c>
      <c r="C11" s="332"/>
      <c r="D11" s="333"/>
      <c r="E11" s="333"/>
      <c r="F11" s="334"/>
      <c r="G11" s="330"/>
      <c r="H11" s="330"/>
      <c r="I11" s="330"/>
      <c r="J11" s="330"/>
    </row>
    <row r="12" spans="1:10" ht="20.100000000000001" customHeight="1">
      <c r="A12" s="336"/>
      <c r="B12" s="22" t="s">
        <v>38</v>
      </c>
      <c r="C12" s="332"/>
      <c r="D12" s="333"/>
      <c r="E12" s="333"/>
      <c r="F12" s="334"/>
      <c r="G12" s="15"/>
    </row>
    <row r="13" spans="1:10" ht="20.100000000000001" customHeight="1">
      <c r="A13" s="336"/>
      <c r="B13" s="22" t="s">
        <v>14</v>
      </c>
      <c r="C13" s="332"/>
      <c r="D13" s="333"/>
      <c r="E13" s="333"/>
      <c r="F13" s="334"/>
    </row>
    <row r="14" spans="1:10" ht="20.100000000000001" customHeight="1">
      <c r="A14" s="26"/>
      <c r="B14" s="21"/>
      <c r="C14" s="19"/>
      <c r="D14" s="19"/>
      <c r="E14" s="57"/>
      <c r="F14" s="17"/>
      <c r="G14" s="2"/>
    </row>
    <row r="15" spans="1:10" ht="20.100000000000001" customHeight="1">
      <c r="A15" s="336">
        <v>3</v>
      </c>
      <c r="B15" s="20" t="s">
        <v>16</v>
      </c>
      <c r="C15" s="24">
        <f>$C$3</f>
        <v>0</v>
      </c>
      <c r="D15" s="20" t="s">
        <v>35</v>
      </c>
      <c r="E15" s="337"/>
      <c r="F15" s="338"/>
    </row>
    <row r="16" spans="1:10" ht="20.100000000000001" customHeight="1">
      <c r="A16" s="336"/>
      <c r="B16" s="28" t="s">
        <v>36</v>
      </c>
      <c r="C16" s="335"/>
      <c r="D16" s="335"/>
      <c r="E16" s="56"/>
      <c r="F16" s="18"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19"/>
      <c r="D20" s="19"/>
      <c r="E20" s="57"/>
      <c r="F20" s="17"/>
      <c r="G20" s="2"/>
    </row>
    <row r="21" spans="1:10" ht="20.100000000000001" customHeight="1">
      <c r="A21" s="336">
        <v>4</v>
      </c>
      <c r="B21" s="20" t="s">
        <v>16</v>
      </c>
      <c r="C21" s="24">
        <f>$C$3</f>
        <v>0</v>
      </c>
      <c r="D21" s="20" t="s">
        <v>35</v>
      </c>
      <c r="E21" s="337"/>
      <c r="F21" s="338"/>
    </row>
    <row r="22" spans="1:10" ht="20.100000000000001" customHeight="1">
      <c r="A22" s="336"/>
      <c r="B22" s="28" t="s">
        <v>36</v>
      </c>
      <c r="C22" s="335"/>
      <c r="D22" s="335"/>
      <c r="E22" s="56"/>
      <c r="F22" s="18"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9"/>
      <c r="D26" s="19"/>
      <c r="E26" s="57"/>
      <c r="F26" s="17"/>
      <c r="G26" s="2"/>
    </row>
    <row r="27" spans="1:10" ht="20.100000000000001" customHeight="1">
      <c r="A27" s="336">
        <v>5</v>
      </c>
      <c r="B27" s="20" t="s">
        <v>16</v>
      </c>
      <c r="C27" s="24">
        <f>$C$3</f>
        <v>0</v>
      </c>
      <c r="D27" s="20" t="s">
        <v>35</v>
      </c>
      <c r="E27" s="337"/>
      <c r="F27" s="338"/>
    </row>
    <row r="28" spans="1:10" ht="20.100000000000001" customHeight="1">
      <c r="A28" s="336"/>
      <c r="B28" s="28" t="s">
        <v>36</v>
      </c>
      <c r="C28" s="335"/>
      <c r="D28" s="335"/>
      <c r="E28" s="56"/>
      <c r="F28" s="18"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9"/>
      <c r="D32" s="19"/>
      <c r="E32" s="57"/>
      <c r="F32" s="17"/>
      <c r="G32" s="2"/>
    </row>
    <row r="33" spans="1:10" ht="20.100000000000001" customHeight="1">
      <c r="A33" s="336">
        <v>6</v>
      </c>
      <c r="B33" s="20" t="s">
        <v>16</v>
      </c>
      <c r="C33" s="24">
        <f>$C$3</f>
        <v>0</v>
      </c>
      <c r="D33" s="20" t="s">
        <v>35</v>
      </c>
      <c r="E33" s="337"/>
      <c r="F33" s="338"/>
      <c r="G33" s="16"/>
      <c r="H33" s="16"/>
      <c r="I33" s="16"/>
      <c r="J33" s="16"/>
    </row>
    <row r="34" spans="1:10" ht="20.100000000000001" customHeight="1">
      <c r="A34" s="336"/>
      <c r="B34" s="28" t="s">
        <v>36</v>
      </c>
      <c r="C34" s="335"/>
      <c r="D34" s="335"/>
      <c r="E34" s="56"/>
      <c r="F34" s="18"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9"/>
      <c r="D38" s="19"/>
      <c r="E38" s="57"/>
      <c r="F38" s="17"/>
      <c r="G38" s="2"/>
    </row>
    <row r="39" spans="1:10" ht="20.100000000000001" customHeight="1">
      <c r="A39" s="336">
        <v>7</v>
      </c>
      <c r="B39" s="20" t="s">
        <v>16</v>
      </c>
      <c r="C39" s="24">
        <f>$C$3</f>
        <v>0</v>
      </c>
      <c r="D39" s="20" t="s">
        <v>35</v>
      </c>
      <c r="E39" s="337"/>
      <c r="F39" s="338"/>
    </row>
    <row r="40" spans="1:10" ht="20.100000000000001" customHeight="1">
      <c r="A40" s="336"/>
      <c r="B40" s="28" t="s">
        <v>36</v>
      </c>
      <c r="C40" s="335"/>
      <c r="D40" s="335"/>
      <c r="E40" s="56"/>
      <c r="F40" s="18"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9"/>
      <c r="D44" s="19"/>
      <c r="E44" s="57"/>
      <c r="F44" s="17"/>
      <c r="G44" s="2"/>
    </row>
    <row r="45" spans="1:10" ht="20.100000000000001" customHeight="1">
      <c r="A45" s="336">
        <v>8</v>
      </c>
      <c r="B45" s="20" t="s">
        <v>16</v>
      </c>
      <c r="C45" s="24">
        <f>$C$3</f>
        <v>0</v>
      </c>
      <c r="D45" s="20" t="s">
        <v>35</v>
      </c>
      <c r="E45" s="337"/>
      <c r="F45" s="338"/>
      <c r="G45" s="330"/>
      <c r="H45" s="330"/>
      <c r="I45" s="330"/>
      <c r="J45" s="330"/>
    </row>
    <row r="46" spans="1:10" ht="20.100000000000001" customHeight="1">
      <c r="A46" s="336"/>
      <c r="B46" s="28" t="s">
        <v>36</v>
      </c>
      <c r="C46" s="335"/>
      <c r="D46" s="335"/>
      <c r="E46" s="56"/>
      <c r="F46" s="18"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9"/>
      <c r="D50" s="19"/>
      <c r="E50" s="57"/>
      <c r="F50" s="17"/>
      <c r="G50" s="2"/>
    </row>
    <row r="51" spans="1:10" ht="20.100000000000001" customHeight="1">
      <c r="A51" s="336">
        <v>9</v>
      </c>
      <c r="B51" s="20" t="s">
        <v>16</v>
      </c>
      <c r="C51" s="24">
        <f>$C$3</f>
        <v>0</v>
      </c>
      <c r="D51" s="20" t="s">
        <v>35</v>
      </c>
      <c r="E51" s="337"/>
      <c r="F51" s="338"/>
    </row>
    <row r="52" spans="1:10" ht="20.100000000000001" customHeight="1">
      <c r="A52" s="336"/>
      <c r="B52" s="28" t="s">
        <v>36</v>
      </c>
      <c r="C52" s="340"/>
      <c r="D52" s="340"/>
      <c r="E52" s="56"/>
      <c r="F52" s="18"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65"/>
      <c r="B56" s="21"/>
      <c r="C56" s="19"/>
      <c r="D56" s="19"/>
      <c r="E56" s="57"/>
      <c r="F56" s="17"/>
      <c r="G56" s="2"/>
    </row>
    <row r="57" spans="1:10" ht="20.100000000000001" customHeight="1">
      <c r="A57" s="336">
        <v>10</v>
      </c>
      <c r="B57" s="20" t="s">
        <v>16</v>
      </c>
      <c r="C57" s="24">
        <f>$C$3</f>
        <v>0</v>
      </c>
      <c r="D57" s="20" t="s">
        <v>35</v>
      </c>
      <c r="E57" s="337"/>
      <c r="F57" s="338"/>
    </row>
    <row r="58" spans="1:10" ht="20.100000000000001" customHeight="1">
      <c r="A58" s="336"/>
      <c r="B58" s="28" t="s">
        <v>36</v>
      </c>
      <c r="C58" s="340"/>
      <c r="D58" s="340"/>
      <c r="E58" s="56"/>
      <c r="F58" s="18"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54"/>
      <c r="B62" s="54"/>
      <c r="C62" s="54"/>
      <c r="D62" s="54"/>
      <c r="E62" s="58"/>
      <c r="F62" s="54"/>
      <c r="G62" s="2"/>
    </row>
    <row r="63" spans="1:10" ht="20.100000000000001" customHeight="1">
      <c r="A63" s="336">
        <v>11</v>
      </c>
      <c r="B63" s="20" t="s">
        <v>16</v>
      </c>
      <c r="C63" s="24">
        <f>$C$3</f>
        <v>0</v>
      </c>
      <c r="D63" s="20" t="s">
        <v>35</v>
      </c>
      <c r="E63" s="337"/>
      <c r="F63" s="338"/>
      <c r="G63" s="330"/>
      <c r="H63" s="330"/>
      <c r="I63" s="330"/>
      <c r="J63" s="330"/>
    </row>
    <row r="64" spans="1:10" ht="20.100000000000001" customHeight="1">
      <c r="A64" s="336"/>
      <c r="B64" s="28" t="s">
        <v>36</v>
      </c>
      <c r="C64" s="340"/>
      <c r="D64" s="340"/>
      <c r="E64" s="56"/>
      <c r="F64" s="31" t="s">
        <v>15</v>
      </c>
      <c r="G64" s="330"/>
      <c r="H64" s="330"/>
      <c r="I64" s="330"/>
      <c r="J64" s="330"/>
    </row>
    <row r="65" spans="1:10" ht="20.100000000000001" customHeight="1">
      <c r="A65" s="336"/>
      <c r="B65" s="22" t="s">
        <v>37</v>
      </c>
      <c r="C65" s="332"/>
      <c r="D65" s="333"/>
      <c r="E65" s="333"/>
      <c r="F65" s="334"/>
    </row>
    <row r="66" spans="1:10" ht="20.100000000000001" customHeight="1">
      <c r="A66" s="336"/>
      <c r="B66" s="22" t="s">
        <v>38</v>
      </c>
      <c r="C66" s="332"/>
      <c r="D66" s="333"/>
      <c r="E66" s="333"/>
      <c r="F66" s="334"/>
    </row>
    <row r="67" spans="1:10" ht="20.100000000000001" customHeight="1">
      <c r="A67" s="336"/>
      <c r="B67" s="22" t="s">
        <v>14</v>
      </c>
      <c r="C67" s="332"/>
      <c r="D67" s="333"/>
      <c r="E67" s="333"/>
      <c r="F67" s="334"/>
      <c r="G67" s="330"/>
      <c r="H67" s="330"/>
      <c r="I67" s="330"/>
      <c r="J67" s="330"/>
    </row>
    <row r="68" spans="1:10" ht="20.100000000000001" customHeight="1">
      <c r="A68" s="65"/>
      <c r="B68" s="21"/>
      <c r="C68" s="30"/>
      <c r="D68" s="30"/>
      <c r="E68" s="57"/>
      <c r="F68" s="17"/>
      <c r="G68" s="330"/>
      <c r="H68" s="330"/>
      <c r="I68" s="330"/>
      <c r="J68" s="330"/>
    </row>
    <row r="69" spans="1:10" ht="20.100000000000001" customHeight="1">
      <c r="A69" s="336">
        <v>12</v>
      </c>
      <c r="B69" s="20" t="s">
        <v>16</v>
      </c>
      <c r="C69" s="24">
        <f>$C$3</f>
        <v>0</v>
      </c>
      <c r="D69" s="20" t="s">
        <v>35</v>
      </c>
      <c r="E69" s="337"/>
      <c r="F69" s="338"/>
      <c r="G69" s="330"/>
      <c r="H69" s="330"/>
      <c r="I69" s="330"/>
      <c r="J69" s="330"/>
    </row>
    <row r="70" spans="1:10" ht="20.100000000000001" customHeight="1">
      <c r="A70" s="336"/>
      <c r="B70" s="28" t="s">
        <v>36</v>
      </c>
      <c r="C70" s="340"/>
      <c r="D70" s="340"/>
      <c r="E70" s="56"/>
      <c r="F70" s="31" t="s">
        <v>15</v>
      </c>
    </row>
    <row r="71" spans="1:10" ht="20.100000000000001" customHeight="1">
      <c r="A71" s="336"/>
      <c r="B71" s="22" t="s">
        <v>37</v>
      </c>
      <c r="C71" s="332"/>
      <c r="D71" s="333"/>
      <c r="E71" s="333"/>
      <c r="F71" s="334"/>
    </row>
    <row r="72" spans="1:10" ht="20.100000000000001" customHeight="1">
      <c r="A72" s="336"/>
      <c r="B72" s="22" t="s">
        <v>38</v>
      </c>
      <c r="C72" s="332"/>
      <c r="D72" s="333"/>
      <c r="E72" s="333"/>
      <c r="F72" s="334"/>
    </row>
    <row r="73" spans="1:10" ht="20.100000000000001" customHeight="1">
      <c r="A73" s="336"/>
      <c r="B73" s="22" t="s">
        <v>14</v>
      </c>
      <c r="C73" s="332"/>
      <c r="D73" s="333"/>
      <c r="E73" s="333"/>
      <c r="F73" s="334"/>
    </row>
    <row r="74" spans="1:10" ht="20.100000000000001" customHeight="1">
      <c r="A74" s="54"/>
      <c r="B74" s="54"/>
      <c r="C74" s="54"/>
      <c r="D74" s="54"/>
      <c r="E74" s="58"/>
      <c r="F74" s="54"/>
      <c r="G74" s="2"/>
    </row>
    <row r="75" spans="1:10" ht="20.100000000000001" customHeight="1">
      <c r="A75" s="336">
        <v>13</v>
      </c>
      <c r="B75" s="20" t="s">
        <v>16</v>
      </c>
      <c r="C75" s="24">
        <f>$C$3</f>
        <v>0</v>
      </c>
      <c r="D75" s="20" t="s">
        <v>35</v>
      </c>
      <c r="E75" s="337"/>
      <c r="F75" s="338"/>
    </row>
    <row r="76" spans="1:10" ht="20.100000000000001" customHeight="1">
      <c r="A76" s="336"/>
      <c r="B76" s="28" t="s">
        <v>36</v>
      </c>
      <c r="C76" s="340"/>
      <c r="D76" s="340"/>
      <c r="E76" s="56"/>
      <c r="F76" s="31" t="s">
        <v>15</v>
      </c>
    </row>
    <row r="77" spans="1:10" ht="20.100000000000001" customHeight="1">
      <c r="A77" s="336"/>
      <c r="B77" s="22" t="s">
        <v>37</v>
      </c>
      <c r="C77" s="332"/>
      <c r="D77" s="333"/>
      <c r="E77" s="333"/>
      <c r="F77" s="334"/>
    </row>
    <row r="78" spans="1:10" ht="20.100000000000001" customHeight="1">
      <c r="A78" s="336"/>
      <c r="B78" s="22" t="s">
        <v>38</v>
      </c>
      <c r="C78" s="332"/>
      <c r="D78" s="333"/>
      <c r="E78" s="333"/>
      <c r="F78" s="334"/>
    </row>
    <row r="79" spans="1:10" ht="20.100000000000001" customHeight="1">
      <c r="A79" s="336"/>
      <c r="B79" s="22" t="s">
        <v>14</v>
      </c>
      <c r="C79" s="332"/>
      <c r="D79" s="333"/>
      <c r="E79" s="333"/>
      <c r="F79" s="334"/>
    </row>
    <row r="80" spans="1:10" ht="20.100000000000001" customHeight="1">
      <c r="A80" s="65"/>
      <c r="B80" s="21"/>
      <c r="C80" s="30"/>
      <c r="D80" s="30"/>
      <c r="E80" s="57"/>
      <c r="F80" s="17"/>
    </row>
    <row r="81" spans="1:6" ht="20.100000000000001" customHeight="1">
      <c r="A81" s="336">
        <v>14</v>
      </c>
      <c r="B81" s="20" t="s">
        <v>16</v>
      </c>
      <c r="C81" s="24">
        <f>$C$3</f>
        <v>0</v>
      </c>
      <c r="D81" s="20" t="s">
        <v>35</v>
      </c>
      <c r="E81" s="337"/>
      <c r="F81" s="338"/>
    </row>
    <row r="82" spans="1:6" ht="20.100000000000001" customHeight="1">
      <c r="A82" s="336"/>
      <c r="B82" s="28" t="s">
        <v>36</v>
      </c>
      <c r="C82" s="340"/>
      <c r="D82" s="340"/>
      <c r="E82" s="56"/>
      <c r="F82" s="31" t="s">
        <v>15</v>
      </c>
    </row>
    <row r="83" spans="1:6" ht="20.100000000000001" customHeight="1">
      <c r="A83" s="336"/>
      <c r="B83" s="22" t="s">
        <v>37</v>
      </c>
      <c r="C83" s="332"/>
      <c r="D83" s="333"/>
      <c r="E83" s="333"/>
      <c r="F83" s="334"/>
    </row>
    <row r="84" spans="1:6" ht="20.100000000000001" customHeight="1">
      <c r="A84" s="336"/>
      <c r="B84" s="22" t="s">
        <v>38</v>
      </c>
      <c r="C84" s="332"/>
      <c r="D84" s="333"/>
      <c r="E84" s="333"/>
      <c r="F84" s="334"/>
    </row>
    <row r="85" spans="1:6" ht="20.100000000000001" customHeight="1">
      <c r="A85" s="336"/>
      <c r="B85" s="22" t="s">
        <v>14</v>
      </c>
      <c r="C85" s="332"/>
      <c r="D85" s="333"/>
      <c r="E85" s="333"/>
      <c r="F85" s="334"/>
    </row>
  </sheetData>
  <mergeCells count="104">
    <mergeCell ref="A81:A85"/>
    <mergeCell ref="E81:F81"/>
    <mergeCell ref="C82:D82"/>
    <mergeCell ref="C83:F83"/>
    <mergeCell ref="C84:F84"/>
    <mergeCell ref="C85:F85"/>
    <mergeCell ref="A75:A79"/>
    <mergeCell ref="E75:F75"/>
    <mergeCell ref="C76:D76"/>
    <mergeCell ref="C77:F77"/>
    <mergeCell ref="C78:F78"/>
    <mergeCell ref="C79:F79"/>
    <mergeCell ref="A51:A55"/>
    <mergeCell ref="C53:F53"/>
    <mergeCell ref="C54:F54"/>
    <mergeCell ref="C55:F55"/>
    <mergeCell ref="A27:A31"/>
    <mergeCell ref="A33:A37"/>
    <mergeCell ref="A57:A61"/>
    <mergeCell ref="A69:A73"/>
    <mergeCell ref="E69:F69"/>
    <mergeCell ref="C70:D70"/>
    <mergeCell ref="C71:F71"/>
    <mergeCell ref="C72:F72"/>
    <mergeCell ref="C73:F73"/>
    <mergeCell ref="A63:A67"/>
    <mergeCell ref="E63:F63"/>
    <mergeCell ref="C64:D64"/>
    <mergeCell ref="C65:F65"/>
    <mergeCell ref="C66:F66"/>
    <mergeCell ref="C67:F67"/>
    <mergeCell ref="C61:F61"/>
    <mergeCell ref="C59:F59"/>
    <mergeCell ref="C60:F60"/>
    <mergeCell ref="C58:D58"/>
    <mergeCell ref="E57:F57"/>
    <mergeCell ref="C52:D52"/>
    <mergeCell ref="E45:F45"/>
    <mergeCell ref="E51:F51"/>
    <mergeCell ref="C47:F47"/>
    <mergeCell ref="C48:F48"/>
    <mergeCell ref="C49:F49"/>
    <mergeCell ref="C35:F35"/>
    <mergeCell ref="C10:D10"/>
    <mergeCell ref="C16:D16"/>
    <mergeCell ref="C22:D22"/>
    <mergeCell ref="C28:D28"/>
    <mergeCell ref="C46:D46"/>
    <mergeCell ref="E39:F39"/>
    <mergeCell ref="C41:F41"/>
    <mergeCell ref="A39:A43"/>
    <mergeCell ref="A45:A49"/>
    <mergeCell ref="C36:F36"/>
    <mergeCell ref="E1:F1"/>
    <mergeCell ref="E9:F9"/>
    <mergeCell ref="E15:F15"/>
    <mergeCell ref="E21:F21"/>
    <mergeCell ref="E27:F27"/>
    <mergeCell ref="E33:F33"/>
    <mergeCell ref="C18:F18"/>
    <mergeCell ref="C19:F19"/>
    <mergeCell ref="C5:F5"/>
    <mergeCell ref="C6:F6"/>
    <mergeCell ref="C29:F29"/>
    <mergeCell ref="C30:F30"/>
    <mergeCell ref="C31:F31"/>
    <mergeCell ref="A2:F2"/>
    <mergeCell ref="A15:A19"/>
    <mergeCell ref="A21:A25"/>
    <mergeCell ref="E3:F3"/>
    <mergeCell ref="C4:D4"/>
    <mergeCell ref="A3:A7"/>
    <mergeCell ref="A9:A13"/>
    <mergeCell ref="C42:F42"/>
    <mergeCell ref="G64:J64"/>
    <mergeCell ref="G67:J67"/>
    <mergeCell ref="G68:J68"/>
    <mergeCell ref="G58:J58"/>
    <mergeCell ref="G63:J63"/>
    <mergeCell ref="G69:J69"/>
    <mergeCell ref="G45:J45"/>
    <mergeCell ref="G48:J48"/>
    <mergeCell ref="G52:J52"/>
    <mergeCell ref="G36:J36"/>
    <mergeCell ref="G37:J37"/>
    <mergeCell ref="G42:J42"/>
    <mergeCell ref="G43:J43"/>
    <mergeCell ref="G30:J30"/>
    <mergeCell ref="G6:J6"/>
    <mergeCell ref="C7:F7"/>
    <mergeCell ref="G11:J11"/>
    <mergeCell ref="C11:F11"/>
    <mergeCell ref="C23:F23"/>
    <mergeCell ref="C24:F24"/>
    <mergeCell ref="C25:F25"/>
    <mergeCell ref="C17:F17"/>
    <mergeCell ref="C12:F12"/>
    <mergeCell ref="C13:F13"/>
    <mergeCell ref="G17:J17"/>
    <mergeCell ref="G23:J23"/>
    <mergeCell ref="C40:D40"/>
    <mergeCell ref="C37:F37"/>
    <mergeCell ref="C34:D34"/>
    <mergeCell ref="C43:F43"/>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Y38"/>
  <sheetViews>
    <sheetView view="pageBreakPreview" zoomScale="70" zoomScaleNormal="100" zoomScaleSheetLayoutView="70" workbookViewId="0">
      <selection activeCell="O20" sqref="O20"/>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70</v>
      </c>
      <c r="E2" s="328"/>
      <c r="F2" s="328"/>
      <c r="G2" s="328"/>
      <c r="H2" s="328"/>
      <c r="I2" s="328"/>
      <c r="J2" s="328"/>
      <c r="K2" s="329"/>
      <c r="L2" s="1" t="s">
        <v>58</v>
      </c>
    </row>
    <row r="3" spans="1:25" ht="30" customHeight="1">
      <c r="A3" s="341" t="s">
        <v>10</v>
      </c>
      <c r="B3" s="342"/>
      <c r="C3" s="343"/>
      <c r="D3" s="304">
        <f>VLOOKUP($D$2,交通空白!$B$4:$U$30,2,FALSE)</f>
        <v>38991</v>
      </c>
      <c r="E3" s="344"/>
      <c r="F3" s="344"/>
      <c r="G3" s="344"/>
      <c r="H3" s="344"/>
      <c r="I3" s="344"/>
      <c r="J3" s="344"/>
      <c r="K3" s="345"/>
    </row>
    <row r="4" spans="1:25" ht="30" customHeight="1">
      <c r="A4" s="341" t="s">
        <v>1</v>
      </c>
      <c r="B4" s="342"/>
      <c r="C4" s="343"/>
      <c r="D4" s="304">
        <f>VLOOKUP($D$2,交通空白!$B$4:$U$30,3,FALSE)</f>
        <v>45202</v>
      </c>
      <c r="E4" s="344"/>
      <c r="F4" s="344"/>
      <c r="G4" s="344"/>
      <c r="H4" s="344"/>
      <c r="I4" s="344"/>
      <c r="J4" s="344"/>
      <c r="K4" s="345"/>
    </row>
    <row r="5" spans="1:25" ht="30" customHeight="1">
      <c r="A5" s="341" t="s">
        <v>34</v>
      </c>
      <c r="B5" s="342"/>
      <c r="C5" s="343"/>
      <c r="D5" s="304">
        <f>VLOOKUP($D$2,交通空白!$B$4:$U$30,4,FALSE)</f>
        <v>46295</v>
      </c>
      <c r="E5" s="344"/>
      <c r="F5" s="344"/>
      <c r="G5" s="344"/>
      <c r="H5" s="344"/>
      <c r="I5" s="344"/>
      <c r="J5" s="344"/>
      <c r="K5" s="345"/>
      <c r="L5" s="1" t="s">
        <v>40</v>
      </c>
    </row>
    <row r="6" spans="1:25" ht="30" customHeight="1">
      <c r="A6" s="341" t="s">
        <v>24</v>
      </c>
      <c r="B6" s="342"/>
      <c r="C6" s="343"/>
      <c r="D6" s="304" t="str">
        <f>VLOOKUP($D$2,交通空白!$B$4:$U$30,5,FALSE)</f>
        <v>上富良野町</v>
      </c>
      <c r="E6" s="344"/>
      <c r="F6" s="344"/>
      <c r="G6" s="344"/>
      <c r="H6" s="344"/>
      <c r="I6" s="344"/>
      <c r="J6" s="344"/>
      <c r="K6" s="345"/>
    </row>
    <row r="7" spans="1:25" ht="30" customHeight="1">
      <c r="A7" s="341" t="s">
        <v>9</v>
      </c>
      <c r="B7" s="342"/>
      <c r="C7" s="343"/>
      <c r="D7" s="304" t="str">
        <f>VLOOKUP($D$2,交通空白!$B$4:$U$30,6,FALSE)</f>
        <v>町長　斉藤　繁</v>
      </c>
      <c r="E7" s="344"/>
      <c r="F7" s="344"/>
      <c r="G7" s="344"/>
      <c r="H7" s="344"/>
      <c r="I7" s="344"/>
      <c r="J7" s="344"/>
      <c r="K7" s="345"/>
    </row>
    <row r="8" spans="1:25" ht="30" customHeight="1">
      <c r="A8" s="341" t="s">
        <v>25</v>
      </c>
      <c r="B8" s="342"/>
      <c r="C8" s="343"/>
      <c r="D8" s="304" t="str">
        <f>VLOOKUP($D$2,交通空白!$B$4:$U$30,8,FALSE)</f>
        <v>空知郡上富良野町大町２丁目２番１１号</v>
      </c>
      <c r="E8" s="344"/>
      <c r="F8" s="344"/>
      <c r="G8" s="344"/>
      <c r="H8" s="344"/>
      <c r="I8" s="344"/>
      <c r="J8" s="344"/>
      <c r="K8" s="345"/>
    </row>
    <row r="9" spans="1:25" ht="30" customHeight="1">
      <c r="A9" s="290" t="s">
        <v>26</v>
      </c>
      <c r="B9" s="307"/>
      <c r="C9" s="263"/>
      <c r="D9" s="309" t="s">
        <v>18</v>
      </c>
      <c r="E9" s="310"/>
      <c r="F9" s="310"/>
      <c r="G9" s="310"/>
      <c r="H9" s="310"/>
      <c r="I9" s="310"/>
      <c r="J9" s="310"/>
      <c r="K9" s="311"/>
    </row>
    <row r="10" spans="1:25" ht="30" customHeight="1">
      <c r="A10" s="292"/>
      <c r="B10" s="346"/>
      <c r="C10" s="293"/>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上富良野町</v>
      </c>
      <c r="E12" s="319"/>
      <c r="F12" s="320" t="str">
        <f>VLOOKUP($D$2,交通空白!$B$4:$U$30,10,FALSE)</f>
        <v>北海道空知郡上富良野町大町２丁目２番１１号</v>
      </c>
      <c r="G12" s="320"/>
      <c r="H12" s="319">
        <f>VLOOKUP($D$2,交通空白!$B$4:$U$30,13,FALSE)</f>
        <v>0</v>
      </c>
      <c r="I12" s="319"/>
      <c r="J12" s="321">
        <f>VLOOKUP($D$2,交通空白!$B$4:$U$30,14,FALSE)</f>
        <v>0</v>
      </c>
      <c r="K12" s="322"/>
    </row>
    <row r="13" spans="1:25" ht="57" customHeight="1">
      <c r="A13" s="316"/>
      <c r="B13" s="317"/>
      <c r="C13" s="318"/>
      <c r="D13" s="319">
        <f>VLOOKUP($D$2,交通空白!$B$4:$U$30,11,FALSE)</f>
        <v>0</v>
      </c>
      <c r="E13" s="319"/>
      <c r="F13" s="320">
        <f>VLOOKUP($D$2,交通空白!$B$4:$U$30,12,FALSE)</f>
        <v>0</v>
      </c>
      <c r="G13" s="320"/>
      <c r="H13" s="288">
        <f>VLOOKUP($D$2,交通空白!$B$4:$U$30,15,FALSE)</f>
        <v>0</v>
      </c>
      <c r="I13" s="288"/>
      <c r="J13" s="321">
        <f>VLOOKUP($D$2,交通空白!$B$4:$U$30,16,FALSE)</f>
        <v>0</v>
      </c>
      <c r="K13" s="322"/>
      <c r="O13" s="44"/>
      <c r="X13" s="44"/>
    </row>
    <row r="14" spans="1:25" ht="33.950000000000003" customHeight="1">
      <c r="A14" s="301" t="s">
        <v>20</v>
      </c>
      <c r="B14" s="302"/>
      <c r="C14" s="302"/>
      <c r="D14" s="288" t="str">
        <f>VLOOKUP($D$2,交通空白!$B$4:$U$30,17,FALSE)</f>
        <v>１路線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347" t="s">
        <v>31</v>
      </c>
      <c r="B16" s="348"/>
      <c r="C16" s="349"/>
      <c r="D16" s="309" t="s">
        <v>19</v>
      </c>
      <c r="E16" s="353"/>
      <c r="F16" s="309" t="s">
        <v>33</v>
      </c>
      <c r="G16" s="353"/>
      <c r="H16" s="309" t="s">
        <v>19</v>
      </c>
      <c r="I16" s="353"/>
      <c r="J16" s="309" t="s">
        <v>33</v>
      </c>
      <c r="K16" s="311"/>
      <c r="O16" s="44"/>
      <c r="P16"/>
      <c r="X16" s="44"/>
    </row>
    <row r="17" spans="1:24" ht="30" customHeight="1">
      <c r="A17" s="350"/>
      <c r="B17" s="351"/>
      <c r="C17" s="352"/>
      <c r="D17" s="309"/>
      <c r="E17" s="353"/>
      <c r="F17" s="309"/>
      <c r="G17" s="353"/>
      <c r="H17" s="309"/>
      <c r="I17" s="353"/>
      <c r="J17" s="309"/>
      <c r="K17" s="311"/>
      <c r="O17" s="44"/>
      <c r="X17" s="44"/>
    </row>
    <row r="18" spans="1:24" ht="50.1" customHeight="1">
      <c r="A18" s="341" t="s">
        <v>27</v>
      </c>
      <c r="B18" s="342"/>
      <c r="C18" s="343"/>
      <c r="D18" s="309"/>
      <c r="E18" s="310"/>
      <c r="F18" s="310"/>
      <c r="G18" s="353"/>
      <c r="H18" s="309"/>
      <c r="I18" s="310"/>
      <c r="J18" s="310"/>
      <c r="K18" s="311"/>
      <c r="O18" s="44"/>
      <c r="X18" s="44"/>
    </row>
    <row r="19" spans="1:24" ht="14.25" customHeight="1">
      <c r="A19" s="290" t="s">
        <v>26</v>
      </c>
      <c r="B19" s="263"/>
      <c r="C19" s="262" t="s">
        <v>28</v>
      </c>
      <c r="D19" s="263"/>
      <c r="E19" s="309" t="s">
        <v>29</v>
      </c>
      <c r="F19" s="310"/>
      <c r="G19" s="310"/>
      <c r="H19" s="310"/>
      <c r="I19" s="310"/>
      <c r="J19" s="310"/>
      <c r="K19" s="311"/>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上富良野町</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3</v>
      </c>
      <c r="J23" s="5">
        <f>VLOOKUP($D$2,交通空白!$B:$BU,31,FALSE)</f>
        <v>7</v>
      </c>
      <c r="K23" s="126">
        <f>SUM(E23:J23)</f>
        <v>10</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3</v>
      </c>
      <c r="J35" s="5">
        <f t="shared" si="0"/>
        <v>7</v>
      </c>
      <c r="K35" s="126">
        <f>SUM(E35:J35)</f>
        <v>10</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8:C8"/>
    <mergeCell ref="D8:K8"/>
    <mergeCell ref="A9:C10"/>
    <mergeCell ref="D9:K9"/>
    <mergeCell ref="D10:K10"/>
    <mergeCell ref="A5:C5"/>
    <mergeCell ref="D5:K5"/>
    <mergeCell ref="A6:C6"/>
    <mergeCell ref="D6:K6"/>
    <mergeCell ref="A7:C7"/>
    <mergeCell ref="D7:K7"/>
    <mergeCell ref="O1:Q1"/>
    <mergeCell ref="A4:C4"/>
    <mergeCell ref="D4:K4"/>
    <mergeCell ref="A1:K1"/>
    <mergeCell ref="A2:C2"/>
    <mergeCell ref="D2:K2"/>
    <mergeCell ref="A3:C3"/>
    <mergeCell ref="D3:K3"/>
  </mergeCells>
  <phoneticPr fontId="5"/>
  <dataValidations count="3">
    <dataValidation allowBlank="1" showInputMessage="1" sqref="D2:K2" xr:uid="{00000000-0002-0000-0300-000000000000}"/>
    <dataValidation type="list" allowBlank="1" showInputMessage="1" sqref="A22:B33" xr:uid="{00000000-0002-0000-0300-000001000000}">
      <formula1>"交通空白地有償運送,福祉有償運送"</formula1>
    </dataValidation>
    <dataValidation type="list" allowBlank="1" showInputMessage="1" sqref="D10" xr:uid="{00000000-0002-0000-0300-000002000000}">
      <formula1>"○"</formula1>
    </dataValidation>
  </dataValidations>
  <hyperlinks>
    <hyperlink ref="O1:Q1" location="交通空白!A1" display="目次へ" xr:uid="{00000000-0004-0000-0300-000000000000}"/>
  </hyperlinks>
  <pageMargins left="0.25" right="0.25" top="0.75" bottom="0.75" header="0.3" footer="0.3"/>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59999389629810485"/>
  </sheetPr>
  <dimension ref="A1:J43"/>
  <sheetViews>
    <sheetView view="pageBreakPreview" zoomScale="70" zoomScaleNormal="100" zoomScaleSheetLayoutView="70" workbookViewId="0">
      <selection activeCell="D15" sqref="D15:G15"/>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4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41990</v>
      </c>
      <c r="D3" s="20" t="s">
        <v>35</v>
      </c>
      <c r="E3" s="354"/>
      <c r="F3" s="355"/>
    </row>
    <row r="4" spans="1:10" ht="20.100000000000001" customHeight="1">
      <c r="A4" s="336"/>
      <c r="B4" s="28" t="s">
        <v>36</v>
      </c>
      <c r="C4" s="335" t="s">
        <v>252</v>
      </c>
      <c r="D4" s="335"/>
      <c r="E4" s="56">
        <v>26.8</v>
      </c>
      <c r="F4" s="45" t="s">
        <v>15</v>
      </c>
    </row>
    <row r="5" spans="1:10" ht="20.100000000000001" customHeight="1">
      <c r="A5" s="336"/>
      <c r="B5" s="22" t="s">
        <v>37</v>
      </c>
      <c r="C5" s="332" t="s">
        <v>253</v>
      </c>
      <c r="D5" s="333"/>
      <c r="E5" s="333"/>
      <c r="F5" s="334"/>
    </row>
    <row r="6" spans="1:10" ht="20.100000000000001" customHeight="1">
      <c r="A6" s="336"/>
      <c r="B6" s="22" t="s">
        <v>38</v>
      </c>
      <c r="C6" s="332" t="s">
        <v>253</v>
      </c>
      <c r="D6" s="333"/>
      <c r="E6" s="333"/>
      <c r="F6" s="334"/>
      <c r="G6" s="357"/>
      <c r="H6" s="331"/>
      <c r="I6" s="331"/>
      <c r="J6" s="331"/>
    </row>
    <row r="7" spans="1:10" ht="20.100000000000001" customHeight="1">
      <c r="A7" s="336"/>
      <c r="B7" s="22" t="s">
        <v>14</v>
      </c>
      <c r="C7" s="332" t="s">
        <v>254</v>
      </c>
      <c r="D7" s="333"/>
      <c r="E7" s="333"/>
      <c r="F7" s="334"/>
    </row>
    <row r="8" spans="1:10" ht="20.100000000000001" customHeight="1">
      <c r="A8" s="27"/>
      <c r="B8" s="21"/>
      <c r="C8" s="46"/>
      <c r="D8" s="46"/>
      <c r="E8" s="57"/>
      <c r="F8" s="17"/>
      <c r="G8" s="2"/>
    </row>
    <row r="9" spans="1:10" ht="20.100000000000001" customHeight="1">
      <c r="A9" s="336">
        <v>2</v>
      </c>
      <c r="B9" s="20" t="s">
        <v>16</v>
      </c>
      <c r="C9" s="24"/>
      <c r="D9" s="20" t="s">
        <v>35</v>
      </c>
      <c r="E9" s="354"/>
      <c r="F9" s="355"/>
    </row>
    <row r="10" spans="1:10" ht="20.100000000000001" customHeight="1">
      <c r="A10" s="336"/>
      <c r="B10" s="28" t="s">
        <v>36</v>
      </c>
      <c r="C10" s="335"/>
      <c r="D10" s="335"/>
      <c r="E10" s="56"/>
      <c r="F10" s="45" t="s">
        <v>15</v>
      </c>
    </row>
    <row r="11" spans="1:10" ht="20.100000000000001" customHeight="1">
      <c r="A11" s="336"/>
      <c r="B11" s="22" t="s">
        <v>37</v>
      </c>
      <c r="C11" s="332"/>
      <c r="D11" s="333"/>
      <c r="E11" s="333"/>
      <c r="F11" s="334"/>
      <c r="G11" s="330"/>
      <c r="H11" s="330"/>
      <c r="I11" s="330"/>
      <c r="J11" s="330"/>
    </row>
    <row r="12" spans="1:10" ht="20.100000000000001" customHeight="1">
      <c r="A12" s="336"/>
      <c r="B12" s="22" t="s">
        <v>38</v>
      </c>
      <c r="C12" s="332"/>
      <c r="D12" s="333"/>
      <c r="E12" s="333"/>
      <c r="F12" s="334"/>
      <c r="G12" s="15"/>
    </row>
    <row r="13" spans="1:10" ht="20.100000000000001" customHeight="1">
      <c r="A13" s="336"/>
      <c r="B13" s="22" t="s">
        <v>14</v>
      </c>
      <c r="C13" s="332"/>
      <c r="D13" s="333"/>
      <c r="E13" s="333"/>
      <c r="F13" s="334"/>
    </row>
    <row r="14" spans="1:10" ht="20.100000000000001" customHeight="1">
      <c r="A14" s="26"/>
      <c r="B14" s="21"/>
      <c r="C14" s="46"/>
      <c r="D14" s="46"/>
      <c r="E14" s="57"/>
      <c r="F14" s="17"/>
      <c r="G14" s="2"/>
    </row>
    <row r="15" spans="1:10" ht="20.100000000000001" customHeight="1">
      <c r="A15" s="336">
        <v>3</v>
      </c>
      <c r="B15" s="20" t="s">
        <v>16</v>
      </c>
      <c r="C15" s="24"/>
      <c r="D15" s="20" t="s">
        <v>35</v>
      </c>
      <c r="E15" s="354"/>
      <c r="F15" s="355"/>
    </row>
    <row r="16" spans="1:10" ht="20.100000000000001" customHeight="1">
      <c r="A16" s="336"/>
      <c r="B16" s="28" t="s">
        <v>36</v>
      </c>
      <c r="C16" s="335"/>
      <c r="D16" s="335"/>
      <c r="E16" s="56"/>
      <c r="F16" s="45"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46"/>
      <c r="D20" s="46"/>
      <c r="E20" s="57"/>
      <c r="F20" s="17"/>
      <c r="G20" s="2"/>
    </row>
    <row r="21" spans="1:10" ht="20.100000000000001" customHeight="1">
      <c r="A21" s="336">
        <v>4</v>
      </c>
      <c r="B21" s="20" t="s">
        <v>16</v>
      </c>
      <c r="C21" s="24"/>
      <c r="D21" s="20" t="s">
        <v>35</v>
      </c>
      <c r="E21" s="354"/>
      <c r="F21" s="355"/>
    </row>
    <row r="22" spans="1:10" ht="20.100000000000001" customHeight="1">
      <c r="A22" s="336"/>
      <c r="B22" s="28" t="s">
        <v>36</v>
      </c>
      <c r="C22" s="356"/>
      <c r="D22" s="356"/>
      <c r="E22" s="56"/>
      <c r="F22" s="45"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46"/>
      <c r="D26" s="46"/>
      <c r="E26" s="57"/>
      <c r="F26" s="17"/>
      <c r="G26" s="2"/>
    </row>
    <row r="27" spans="1:10" ht="20.100000000000001" customHeight="1">
      <c r="A27" s="336">
        <v>5</v>
      </c>
      <c r="B27" s="20" t="s">
        <v>16</v>
      </c>
      <c r="C27" s="24"/>
      <c r="D27" s="20" t="s">
        <v>35</v>
      </c>
      <c r="E27" s="354"/>
      <c r="F27" s="355"/>
    </row>
    <row r="28" spans="1:10" ht="20.100000000000001" customHeight="1">
      <c r="A28" s="336"/>
      <c r="B28" s="28" t="s">
        <v>36</v>
      </c>
      <c r="C28" s="356"/>
      <c r="D28" s="356"/>
      <c r="E28" s="56"/>
      <c r="F28" s="45"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46"/>
      <c r="D32" s="46"/>
      <c r="E32" s="57"/>
      <c r="F32" s="17"/>
      <c r="G32" s="2"/>
    </row>
    <row r="33" spans="1:10" ht="20.100000000000001" customHeight="1">
      <c r="A33" s="336">
        <v>6</v>
      </c>
      <c r="B33" s="20" t="s">
        <v>16</v>
      </c>
      <c r="C33" s="24"/>
      <c r="D33" s="20" t="s">
        <v>35</v>
      </c>
      <c r="E33" s="354"/>
      <c r="F33" s="355"/>
      <c r="G33" s="48"/>
      <c r="H33" s="48"/>
      <c r="I33" s="48"/>
      <c r="J33" s="48"/>
    </row>
    <row r="34" spans="1:10" ht="20.100000000000001" customHeight="1">
      <c r="A34" s="336"/>
      <c r="B34" s="28" t="s">
        <v>36</v>
      </c>
      <c r="C34" s="356"/>
      <c r="D34" s="356"/>
      <c r="E34" s="56"/>
      <c r="F34" s="45"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46"/>
      <c r="D38" s="46"/>
      <c r="E38" s="57"/>
      <c r="F38" s="17"/>
      <c r="G38" s="2"/>
    </row>
    <row r="39" spans="1:10" ht="20.100000000000001" customHeight="1">
      <c r="A39" s="336">
        <v>7</v>
      </c>
      <c r="B39" s="20" t="s">
        <v>16</v>
      </c>
      <c r="C39" s="24"/>
      <c r="D39" s="20" t="s">
        <v>35</v>
      </c>
      <c r="E39" s="354"/>
      <c r="F39" s="355"/>
    </row>
    <row r="40" spans="1:10" ht="20.100000000000001" customHeight="1">
      <c r="A40" s="336"/>
      <c r="B40" s="28" t="s">
        <v>36</v>
      </c>
      <c r="C40" s="356"/>
      <c r="D40" s="356"/>
      <c r="E40" s="56"/>
      <c r="F40" s="45"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sheetData>
  <mergeCells count="53">
    <mergeCell ref="G42:J42"/>
    <mergeCell ref="C43:F43"/>
    <mergeCell ref="G43:J43"/>
    <mergeCell ref="A39:A43"/>
    <mergeCell ref="E39:F39"/>
    <mergeCell ref="C40:D40"/>
    <mergeCell ref="C41:F41"/>
    <mergeCell ref="C42:F42"/>
    <mergeCell ref="G36:J36"/>
    <mergeCell ref="C37:F37"/>
    <mergeCell ref="G37:J37"/>
    <mergeCell ref="A27:A31"/>
    <mergeCell ref="E27:F27"/>
    <mergeCell ref="C28:D28"/>
    <mergeCell ref="C29:F29"/>
    <mergeCell ref="C30:F30"/>
    <mergeCell ref="G30:J30"/>
    <mergeCell ref="C31:F31"/>
    <mergeCell ref="A33:A37"/>
    <mergeCell ref="E33:F33"/>
    <mergeCell ref="C34:D34"/>
    <mergeCell ref="C35:F35"/>
    <mergeCell ref="C36:F36"/>
    <mergeCell ref="A15:A19"/>
    <mergeCell ref="E15:F15"/>
    <mergeCell ref="C16:D16"/>
    <mergeCell ref="C17:F17"/>
    <mergeCell ref="G17:J17"/>
    <mergeCell ref="C18:F18"/>
    <mergeCell ref="C19:F19"/>
    <mergeCell ref="A21:A25"/>
    <mergeCell ref="E21:F21"/>
    <mergeCell ref="C22:D22"/>
    <mergeCell ref="C23:F23"/>
    <mergeCell ref="G6:J6"/>
    <mergeCell ref="C7:F7"/>
    <mergeCell ref="A9:A13"/>
    <mergeCell ref="E9:F9"/>
    <mergeCell ref="C10:D10"/>
    <mergeCell ref="C11:F11"/>
    <mergeCell ref="G11:J11"/>
    <mergeCell ref="C12:F12"/>
    <mergeCell ref="C13:F13"/>
    <mergeCell ref="G23:J23"/>
    <mergeCell ref="C24:F24"/>
    <mergeCell ref="C25:F25"/>
    <mergeCell ref="E1:F1"/>
    <mergeCell ref="A2:F2"/>
    <mergeCell ref="A3:A7"/>
    <mergeCell ref="E3:F3"/>
    <mergeCell ref="C4:D4"/>
    <mergeCell ref="C5:F5"/>
    <mergeCell ref="C6:F6"/>
  </mergeCells>
  <phoneticPr fontId="5"/>
  <pageMargins left="0.25" right="0.25" top="0.75" bottom="0.75" header="0.3" footer="0.3"/>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8" tint="0.59999389629810485"/>
  </sheetPr>
  <dimension ref="A1:Y38"/>
  <sheetViews>
    <sheetView view="pageBreakPreview" zoomScale="70" zoomScaleNormal="100" zoomScaleSheetLayoutView="70" workbookViewId="0">
      <selection activeCell="G24" sqref="G24"/>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171</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45212</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鷹栖町</v>
      </c>
      <c r="E6" s="305"/>
      <c r="F6" s="305"/>
      <c r="G6" s="305"/>
      <c r="H6" s="305"/>
      <c r="I6" s="305"/>
      <c r="J6" s="305"/>
      <c r="K6" s="306"/>
    </row>
    <row r="7" spans="1:25" ht="30" customHeight="1">
      <c r="A7" s="286" t="s">
        <v>9</v>
      </c>
      <c r="B7" s="287"/>
      <c r="C7" s="287"/>
      <c r="D7" s="304" t="str">
        <f>VLOOKUP($D$2,交通空白!$B$4:$U$30,6,FALSE)</f>
        <v>町長　谷　寿男</v>
      </c>
      <c r="E7" s="305"/>
      <c r="F7" s="305"/>
      <c r="G7" s="305"/>
      <c r="H7" s="305"/>
      <c r="I7" s="305"/>
      <c r="J7" s="305"/>
      <c r="K7" s="306"/>
    </row>
    <row r="8" spans="1:25" ht="30" customHeight="1">
      <c r="A8" s="286" t="s">
        <v>25</v>
      </c>
      <c r="B8" s="287"/>
      <c r="C8" s="287"/>
      <c r="D8" s="304" t="str">
        <f>VLOOKUP($D$2,交通空白!$B$4:$U$30,8,FALSE)</f>
        <v>上川郡鷹栖町南１条３丁目５番１号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鷹栖町役場</v>
      </c>
      <c r="E12" s="319"/>
      <c r="F12" s="320" t="str">
        <f>VLOOKUP($D$2,交通空白!$B$4:$U$30,10,FALSE)</f>
        <v>上川郡鷹栖町南1条3丁目5番1号</v>
      </c>
      <c r="G12" s="320"/>
      <c r="H12" s="319">
        <f>VLOOKUP($D$2,交通空白!$B$4:$U$30,13,FALSE)</f>
        <v>0</v>
      </c>
      <c r="I12" s="319"/>
      <c r="J12" s="321">
        <f>VLOOKUP($D$2,交通空白!$B$4:$U$30,14,FALSE)</f>
        <v>0</v>
      </c>
      <c r="K12" s="322"/>
    </row>
    <row r="13" spans="1:25" ht="57" customHeight="1">
      <c r="A13" s="316"/>
      <c r="B13" s="317"/>
      <c r="C13" s="318"/>
      <c r="D13" s="319">
        <f>VLOOKUP($D$2,交通空白!$B$4:$U$30,11,FALSE)</f>
        <v>0</v>
      </c>
      <c r="E13" s="319"/>
      <c r="F13" s="320">
        <f>VLOOKUP($D$2,交通空白!$B$4:$U$30,12,FALSE)</f>
        <v>0</v>
      </c>
      <c r="G13" s="320"/>
      <c r="H13" s="288">
        <f>VLOOKUP($D$2,交通空白!$B$4:$U$30,15,FALSE)</f>
        <v>0</v>
      </c>
      <c r="I13" s="288"/>
      <c r="J13" s="321">
        <f>VLOOKUP($D$2,交通空白!$B$4:$U$30,16,FALSE)</f>
        <v>0</v>
      </c>
      <c r="K13" s="322"/>
      <c r="O13" s="44"/>
      <c r="X13" s="44"/>
    </row>
    <row r="14" spans="1:25" ht="33.950000000000003" customHeight="1">
      <c r="A14" s="301" t="s">
        <v>20</v>
      </c>
      <c r="B14" s="302"/>
      <c r="C14" s="302"/>
      <c r="D14" s="319" t="str">
        <f>VLOOKUP($D$2,交通空白!$B$4:$U$30,17,FALSE)</f>
        <v>上川郡鷹栖町のうち中央地区、北成地区、北斗地区</v>
      </c>
      <c r="E14" s="319"/>
      <c r="F14" s="319"/>
      <c r="G14" s="319"/>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鷹栖町役場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2</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2</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allowBlank="1" showInputMessage="1" sqref="D2:K2" xr:uid="{00000000-0002-0000-0500-000000000000}"/>
    <dataValidation type="list" allowBlank="1" showInputMessage="1" sqref="A22:B33" xr:uid="{00000000-0002-0000-0500-000001000000}">
      <formula1>"交通空白地有償運送,福祉有償運送"</formula1>
    </dataValidation>
    <dataValidation type="list" allowBlank="1" showInputMessage="1" sqref="D10" xr:uid="{00000000-0002-0000-0500-000002000000}">
      <formula1>"○"</formula1>
    </dataValidation>
  </dataValidations>
  <hyperlinks>
    <hyperlink ref="O1:Q1" location="交通空白!A1" display="目次へ" xr:uid="{00000000-0004-0000-0500-000000000000}"/>
  </hyperlinks>
  <pageMargins left="0.25" right="0.25" top="0.75" bottom="0.75" header="0.3" footer="0.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59999389629810485"/>
  </sheetPr>
  <dimension ref="A1:Y38"/>
  <sheetViews>
    <sheetView view="pageBreakPreview" zoomScale="70" zoomScaleNormal="100" zoomScaleSheetLayoutView="70" workbookViewId="0">
      <selection activeCell="I28" sqref="I28"/>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170</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45215</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東川町</v>
      </c>
      <c r="E6" s="305"/>
      <c r="F6" s="305"/>
      <c r="G6" s="305"/>
      <c r="H6" s="305"/>
      <c r="I6" s="305"/>
      <c r="J6" s="305"/>
      <c r="K6" s="306"/>
    </row>
    <row r="7" spans="1:25" ht="30" customHeight="1">
      <c r="A7" s="286" t="s">
        <v>9</v>
      </c>
      <c r="B7" s="287"/>
      <c r="C7" s="287"/>
      <c r="D7" s="304" t="str">
        <f>VLOOKUP($D$2,交通空白!$B$4:$U$30,6,FALSE)</f>
        <v>町長　菊地　伸</v>
      </c>
      <c r="E7" s="305"/>
      <c r="F7" s="305"/>
      <c r="G7" s="305"/>
      <c r="H7" s="305"/>
      <c r="I7" s="305"/>
      <c r="J7" s="305"/>
      <c r="K7" s="306"/>
    </row>
    <row r="8" spans="1:25" ht="30" customHeight="1">
      <c r="A8" s="286" t="s">
        <v>25</v>
      </c>
      <c r="B8" s="287"/>
      <c r="C8" s="287"/>
      <c r="D8" s="304" t="str">
        <f>VLOOKUP($D$2,交通空白!$B$4:$U$30,8,FALSE)</f>
        <v>上川郡東川町東町１丁目１６番１号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東川町役場</v>
      </c>
      <c r="E12" s="319"/>
      <c r="F12" s="320" t="str">
        <f>VLOOKUP($D$2,交通空白!$B$4:$U$30,10,FALSE)</f>
        <v>上川郡東川町東町1丁目16番1号</v>
      </c>
      <c r="G12" s="320"/>
      <c r="H12" s="319" t="s">
        <v>531</v>
      </c>
      <c r="I12" s="319"/>
      <c r="J12" s="320" t="s">
        <v>530</v>
      </c>
      <c r="K12" s="358"/>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３路線　１区域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東川町役場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0</v>
      </c>
      <c r="J23" s="5">
        <f>VLOOKUP($D$2,交通空白!$B:$BU,31,FALSE)</f>
        <v>4</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t="str">
        <f>H12</f>
        <v>旭川電気軌道株式会社運輸部</v>
      </c>
      <c r="D25" s="275"/>
      <c r="E25" s="6"/>
      <c r="F25" s="6"/>
      <c r="G25" s="6"/>
      <c r="H25" s="6"/>
      <c r="I25" s="6"/>
      <c r="J25" s="6"/>
      <c r="K25" s="125"/>
    </row>
    <row r="26" spans="1:24" ht="14.25">
      <c r="A26" s="270"/>
      <c r="B26" s="271"/>
      <c r="C26" s="276"/>
      <c r="D26" s="277"/>
      <c r="E26" s="5">
        <v>0</v>
      </c>
      <c r="F26" s="5">
        <v>0</v>
      </c>
      <c r="G26" s="5">
        <v>0</v>
      </c>
      <c r="H26" s="5">
        <v>0</v>
      </c>
      <c r="I26" s="5">
        <v>0</v>
      </c>
      <c r="J26" s="5">
        <v>2</v>
      </c>
      <c r="K26" s="126">
        <f>SUM(E26:J26)</f>
        <v>2</v>
      </c>
    </row>
    <row r="27" spans="1:24" ht="14.25">
      <c r="A27" s="272"/>
      <c r="B27" s="273"/>
      <c r="C27" s="278"/>
      <c r="D27" s="279"/>
      <c r="E27" s="5">
        <v>0</v>
      </c>
      <c r="F27" s="5">
        <v>0</v>
      </c>
      <c r="G27" s="5">
        <v>0</v>
      </c>
      <c r="H27" s="5">
        <v>0</v>
      </c>
      <c r="I27" s="5">
        <v>0</v>
      </c>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0</v>
      </c>
      <c r="J35" s="5">
        <f t="shared" si="0"/>
        <v>6</v>
      </c>
      <c r="K35" s="126">
        <f>SUM(E35:J35)</f>
        <v>6</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type="list" allowBlank="1" showInputMessage="1" sqref="D10" xr:uid="{00000000-0002-0000-0600-000000000000}">
      <formula1>"○"</formula1>
    </dataValidation>
    <dataValidation type="list" allowBlank="1" showInputMessage="1" sqref="A22:B33" xr:uid="{00000000-0002-0000-0600-000001000000}">
      <formula1>"交通空白地有償運送,福祉有償運送"</formula1>
    </dataValidation>
    <dataValidation allowBlank="1" showInputMessage="1" sqref="D2:K2" xr:uid="{00000000-0002-0000-0600-000002000000}"/>
  </dataValidations>
  <hyperlinks>
    <hyperlink ref="O1:Q1" location="交通空白!A1" display="目次へ" xr:uid="{00000000-0004-0000-0600-000000000000}"/>
  </hyperlinks>
  <pageMargins left="0.25" right="0.25" top="0.75" bottom="0.75" header="0.3" footer="0.3"/>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8" tint="0.59999389629810485"/>
  </sheetPr>
  <dimension ref="A1:J83"/>
  <sheetViews>
    <sheetView view="pageBreakPreview" topLeftCell="A31" zoomScale="85" zoomScaleNormal="100" zoomScaleSheetLayoutView="85" workbookViewId="0">
      <selection activeCell="E3" sqref="E3:F3"/>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43332</v>
      </c>
      <c r="D3" s="20" t="s">
        <v>35</v>
      </c>
      <c r="E3" s="337">
        <v>45215</v>
      </c>
      <c r="F3" s="338"/>
    </row>
    <row r="4" spans="1:10" ht="20.100000000000001" customHeight="1">
      <c r="A4" s="336"/>
      <c r="B4" s="28" t="s">
        <v>36</v>
      </c>
      <c r="C4" s="335" t="s">
        <v>255</v>
      </c>
      <c r="D4" s="335"/>
      <c r="E4" s="60">
        <v>22.7</v>
      </c>
      <c r="F4" s="50" t="s">
        <v>15</v>
      </c>
    </row>
    <row r="5" spans="1:10" ht="20.100000000000001" customHeight="1">
      <c r="A5" s="336"/>
      <c r="B5" s="22" t="s">
        <v>37</v>
      </c>
      <c r="C5" s="332" t="s">
        <v>256</v>
      </c>
      <c r="D5" s="333"/>
      <c r="E5" s="333"/>
      <c r="F5" s="334"/>
    </row>
    <row r="6" spans="1:10" ht="20.100000000000001" customHeight="1">
      <c r="A6" s="336"/>
      <c r="B6" s="22" t="s">
        <v>38</v>
      </c>
      <c r="C6" s="332" t="s">
        <v>470</v>
      </c>
      <c r="D6" s="333"/>
      <c r="E6" s="333"/>
      <c r="F6" s="334"/>
      <c r="G6" s="331"/>
      <c r="H6" s="331"/>
      <c r="I6" s="331"/>
      <c r="J6" s="331"/>
    </row>
    <row r="7" spans="1:10" ht="20.100000000000001" customHeight="1">
      <c r="A7" s="336"/>
      <c r="B7" s="22" t="s">
        <v>14</v>
      </c>
      <c r="C7" s="332" t="s">
        <v>472</v>
      </c>
      <c r="D7" s="333"/>
      <c r="E7" s="333"/>
      <c r="F7" s="334"/>
    </row>
    <row r="8" spans="1:10" ht="20.100000000000001" customHeight="1">
      <c r="A8" s="27"/>
      <c r="B8" s="21"/>
      <c r="C8" s="51"/>
      <c r="D8" s="51"/>
      <c r="E8" s="61"/>
      <c r="F8" s="17"/>
      <c r="G8" s="2"/>
    </row>
    <row r="9" spans="1:10" ht="20.100000000000001" customHeight="1">
      <c r="A9" s="336">
        <v>2</v>
      </c>
      <c r="B9" s="20" t="s">
        <v>16</v>
      </c>
      <c r="C9" s="63">
        <f>$C$3</f>
        <v>43332</v>
      </c>
      <c r="D9" s="64" t="s">
        <v>35</v>
      </c>
      <c r="E9" s="337">
        <v>45215</v>
      </c>
      <c r="F9" s="338"/>
    </row>
    <row r="10" spans="1:10" ht="20.100000000000001" customHeight="1">
      <c r="A10" s="336"/>
      <c r="B10" s="28" t="s">
        <v>36</v>
      </c>
      <c r="C10" s="335" t="s">
        <v>257</v>
      </c>
      <c r="D10" s="335"/>
      <c r="E10" s="60">
        <v>22.4</v>
      </c>
      <c r="F10" s="50" t="s">
        <v>15</v>
      </c>
    </row>
    <row r="11" spans="1:10" ht="20.100000000000001" customHeight="1">
      <c r="A11" s="336"/>
      <c r="B11" s="22" t="s">
        <v>37</v>
      </c>
      <c r="C11" s="332" t="s">
        <v>259</v>
      </c>
      <c r="D11" s="333"/>
      <c r="E11" s="333"/>
      <c r="F11" s="334"/>
      <c r="G11" s="330"/>
      <c r="H11" s="330"/>
      <c r="I11" s="330"/>
      <c r="J11" s="330"/>
    </row>
    <row r="12" spans="1:10" ht="20.100000000000001" customHeight="1">
      <c r="A12" s="336"/>
      <c r="B12" s="22" t="s">
        <v>38</v>
      </c>
      <c r="C12" s="332" t="s">
        <v>258</v>
      </c>
      <c r="D12" s="333"/>
      <c r="E12" s="333"/>
      <c r="F12" s="334"/>
      <c r="G12" s="15"/>
    </row>
    <row r="13" spans="1:10" ht="20.100000000000001" customHeight="1">
      <c r="A13" s="336"/>
      <c r="B13" s="22" t="s">
        <v>14</v>
      </c>
      <c r="C13" s="359" t="s">
        <v>471</v>
      </c>
      <c r="D13" s="360"/>
      <c r="E13" s="360"/>
      <c r="F13" s="361"/>
    </row>
    <row r="14" spans="1:10" ht="20.100000000000001" customHeight="1">
      <c r="A14" s="26"/>
      <c r="B14" s="21"/>
      <c r="C14" s="51"/>
      <c r="D14" s="51"/>
      <c r="E14" s="61"/>
      <c r="F14" s="17"/>
      <c r="G14" s="2"/>
    </row>
    <row r="15" spans="1:10" ht="20.100000000000001" customHeight="1">
      <c r="A15" s="336">
        <v>3</v>
      </c>
      <c r="B15" s="20" t="s">
        <v>16</v>
      </c>
      <c r="C15" s="63">
        <f>$C$3</f>
        <v>43332</v>
      </c>
      <c r="D15" s="20" t="s">
        <v>35</v>
      </c>
      <c r="E15" s="337">
        <v>45215</v>
      </c>
      <c r="F15" s="338"/>
    </row>
    <row r="16" spans="1:10" ht="20.100000000000001" customHeight="1">
      <c r="A16" s="336"/>
      <c r="B16" s="28" t="s">
        <v>36</v>
      </c>
      <c r="C16" s="335" t="s">
        <v>260</v>
      </c>
      <c r="D16" s="335"/>
      <c r="E16" s="60">
        <v>31.3</v>
      </c>
      <c r="F16" s="50" t="s">
        <v>15</v>
      </c>
    </row>
    <row r="17" spans="1:10" ht="20.100000000000001" customHeight="1">
      <c r="A17" s="336"/>
      <c r="B17" s="22" t="s">
        <v>37</v>
      </c>
      <c r="C17" s="332" t="s">
        <v>261</v>
      </c>
      <c r="D17" s="333"/>
      <c r="E17" s="333"/>
      <c r="F17" s="334"/>
      <c r="G17" s="330"/>
      <c r="H17" s="330"/>
      <c r="I17" s="330"/>
      <c r="J17" s="330"/>
    </row>
    <row r="18" spans="1:10" ht="20.100000000000001" customHeight="1">
      <c r="A18" s="336"/>
      <c r="B18" s="22" t="s">
        <v>38</v>
      </c>
      <c r="C18" s="332" t="s">
        <v>262</v>
      </c>
      <c r="D18" s="333"/>
      <c r="E18" s="333"/>
      <c r="F18" s="334"/>
      <c r="G18" s="15"/>
    </row>
    <row r="19" spans="1:10" ht="20.100000000000001" customHeight="1">
      <c r="A19" s="336"/>
      <c r="B19" s="22" t="s">
        <v>14</v>
      </c>
      <c r="C19" s="362" t="s">
        <v>473</v>
      </c>
      <c r="D19" s="363"/>
      <c r="E19" s="363"/>
      <c r="F19" s="364"/>
    </row>
    <row r="20" spans="1:10" ht="20.100000000000001" customHeight="1">
      <c r="A20" s="26"/>
      <c r="B20" s="21"/>
      <c r="C20" s="51"/>
      <c r="D20" s="51"/>
      <c r="E20" s="61"/>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60"/>
      <c r="F22" s="50"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51"/>
      <c r="D26" s="51"/>
      <c r="E26" s="6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60"/>
      <c r="F28" s="50"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51"/>
      <c r="D32" s="51"/>
      <c r="E32" s="61"/>
      <c r="F32" s="17"/>
      <c r="G32" s="2"/>
    </row>
    <row r="33" spans="1:10" ht="20.100000000000001" customHeight="1">
      <c r="A33" s="336">
        <v>6</v>
      </c>
      <c r="B33" s="20" t="s">
        <v>16</v>
      </c>
      <c r="C33" s="24"/>
      <c r="D33" s="20" t="s">
        <v>35</v>
      </c>
      <c r="E33" s="354"/>
      <c r="F33" s="355"/>
      <c r="G33" s="53"/>
      <c r="H33" s="53"/>
      <c r="I33" s="53"/>
      <c r="J33" s="53"/>
    </row>
    <row r="34" spans="1:10" ht="20.100000000000001" customHeight="1">
      <c r="A34" s="336"/>
      <c r="B34" s="28" t="s">
        <v>36</v>
      </c>
      <c r="C34" s="340"/>
      <c r="D34" s="340"/>
      <c r="E34" s="60"/>
      <c r="F34" s="50"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51"/>
      <c r="D38" s="51"/>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50"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51"/>
      <c r="D44" s="51"/>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50"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1"/>
      <c r="D50" s="51"/>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50"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51"/>
      <c r="D56" s="51"/>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50"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50"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51"/>
      <c r="D67" s="51"/>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50"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50"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51"/>
      <c r="D78" s="51"/>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50"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CC6B1-D9CF-4D0F-8FE8-911422AD3C57}">
  <sheetPr>
    <tabColor theme="8" tint="0.59999389629810485"/>
  </sheetPr>
  <dimension ref="A1:J85"/>
  <sheetViews>
    <sheetView view="pageBreakPreview" zoomScale="85" zoomScaleNormal="100" zoomScaleSheetLayoutView="85" workbookViewId="0">
      <selection activeCell="C25" sqref="C25:F25"/>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220" customWidth="1"/>
    <col min="7" max="16384" width="2.125" style="4"/>
  </cols>
  <sheetData>
    <row r="1" spans="1:10" ht="15" customHeight="1">
      <c r="E1" s="331" t="s">
        <v>39</v>
      </c>
      <c r="F1" s="331"/>
    </row>
    <row r="2" spans="1:10" ht="24.95" customHeight="1">
      <c r="A2" s="339" t="s">
        <v>419</v>
      </c>
      <c r="B2" s="339"/>
      <c r="C2" s="339"/>
      <c r="D2" s="339"/>
      <c r="E2" s="339"/>
      <c r="F2" s="339"/>
    </row>
    <row r="3" spans="1:10" ht="20.100000000000001" customHeight="1">
      <c r="A3" s="371">
        <v>1</v>
      </c>
      <c r="B3" s="20" t="s">
        <v>16</v>
      </c>
      <c r="C3" s="24">
        <v>45727</v>
      </c>
      <c r="D3" s="20" t="s">
        <v>35</v>
      </c>
      <c r="E3" s="365"/>
      <c r="F3" s="365"/>
    </row>
    <row r="4" spans="1:10" ht="20.100000000000001" customHeight="1">
      <c r="A4" s="372"/>
      <c r="B4" s="374" t="s">
        <v>419</v>
      </c>
      <c r="C4" s="366" t="s">
        <v>529</v>
      </c>
      <c r="D4" s="366"/>
      <c r="E4" s="366"/>
      <c r="F4" s="366"/>
    </row>
    <row r="5" spans="1:10" ht="20.100000000000001" customHeight="1">
      <c r="A5" s="372"/>
      <c r="B5" s="375"/>
      <c r="C5" s="367"/>
      <c r="D5" s="367"/>
      <c r="E5" s="367"/>
      <c r="F5" s="367"/>
    </row>
    <row r="6" spans="1:10" ht="20.100000000000001" customHeight="1">
      <c r="A6" s="372"/>
      <c r="B6" s="375"/>
      <c r="C6" s="367"/>
      <c r="D6" s="367"/>
      <c r="E6" s="367"/>
      <c r="F6" s="367"/>
      <c r="G6" s="331"/>
      <c r="H6" s="331"/>
      <c r="I6" s="331"/>
      <c r="J6" s="331"/>
    </row>
    <row r="7" spans="1:10" ht="20.100000000000001" customHeight="1">
      <c r="A7" s="372"/>
      <c r="B7" s="375"/>
      <c r="C7" s="367"/>
      <c r="D7" s="367"/>
      <c r="E7" s="367"/>
      <c r="F7" s="367"/>
    </row>
    <row r="8" spans="1:10" ht="20.100000000000001" customHeight="1">
      <c r="A8" s="372"/>
      <c r="B8" s="375"/>
      <c r="C8" s="367"/>
      <c r="D8" s="367"/>
      <c r="E8" s="367"/>
      <c r="F8" s="367"/>
      <c r="G8" s="2"/>
    </row>
    <row r="9" spans="1:10" s="2" customFormat="1" ht="20.100000000000001" customHeight="1">
      <c r="A9" s="372"/>
      <c r="B9" s="375"/>
      <c r="C9" s="367"/>
      <c r="D9" s="367"/>
      <c r="E9" s="367"/>
      <c r="F9" s="367"/>
    </row>
    <row r="10" spans="1:10" s="2" customFormat="1" ht="20.100000000000001" customHeight="1">
      <c r="A10" s="372"/>
      <c r="B10" s="375"/>
      <c r="C10" s="367"/>
      <c r="D10" s="367"/>
      <c r="E10" s="367"/>
      <c r="F10" s="367"/>
    </row>
    <row r="11" spans="1:10" s="2" customFormat="1" ht="20.100000000000001" customHeight="1">
      <c r="A11" s="373"/>
      <c r="B11" s="340"/>
      <c r="C11" s="368"/>
      <c r="D11" s="368"/>
      <c r="E11" s="368"/>
      <c r="F11" s="368"/>
      <c r="G11" s="369"/>
      <c r="H11" s="369"/>
      <c r="I11" s="369"/>
      <c r="J11" s="369"/>
    </row>
    <row r="12" spans="1:10" s="2" customFormat="1" ht="20.100000000000001" customHeight="1">
      <c r="A12" s="150"/>
      <c r="B12" s="143"/>
      <c r="C12" s="370"/>
      <c r="D12" s="370"/>
      <c r="E12" s="370"/>
      <c r="F12" s="370"/>
      <c r="G12" s="147"/>
    </row>
    <row r="13" spans="1:10" s="2" customFormat="1" ht="20.100000000000001" customHeight="1">
      <c r="A13" s="150"/>
      <c r="B13" s="143"/>
      <c r="C13" s="370"/>
      <c r="D13" s="370"/>
      <c r="E13" s="370"/>
      <c r="F13" s="370"/>
    </row>
    <row r="14" spans="1:10" s="2" customFormat="1" ht="20.100000000000001" customHeight="1">
      <c r="A14" s="27"/>
      <c r="B14" s="143"/>
      <c r="C14" s="221"/>
      <c r="D14" s="221"/>
      <c r="E14" s="145"/>
      <c r="F14" s="223"/>
    </row>
    <row r="15" spans="1:10" s="2" customFormat="1" ht="20.100000000000001" customHeight="1">
      <c r="A15" s="376"/>
      <c r="B15" s="143"/>
      <c r="C15" s="144"/>
      <c r="D15" s="143"/>
      <c r="E15" s="377"/>
      <c r="F15" s="377"/>
    </row>
    <row r="16" spans="1:10" s="2" customFormat="1" ht="20.100000000000001" customHeight="1">
      <c r="A16" s="376"/>
      <c r="B16" s="143"/>
      <c r="C16" s="370"/>
      <c r="D16" s="370"/>
      <c r="E16" s="145"/>
      <c r="F16" s="223"/>
    </row>
    <row r="17" spans="1:10" s="2" customFormat="1" ht="20.100000000000001" customHeight="1">
      <c r="A17" s="376"/>
      <c r="B17" s="143"/>
      <c r="C17" s="370"/>
      <c r="D17" s="370"/>
      <c r="E17" s="370"/>
      <c r="F17" s="370"/>
      <c r="G17" s="369"/>
      <c r="H17" s="369"/>
      <c r="I17" s="369"/>
      <c r="J17" s="369"/>
    </row>
    <row r="18" spans="1:10" s="2" customFormat="1" ht="20.100000000000001" customHeight="1">
      <c r="A18" s="376"/>
      <c r="B18" s="143"/>
      <c r="C18" s="370"/>
      <c r="D18" s="370"/>
      <c r="E18" s="370"/>
      <c r="F18" s="370"/>
      <c r="G18" s="147"/>
    </row>
    <row r="19" spans="1:10" s="2" customFormat="1" ht="20.100000000000001" customHeight="1">
      <c r="A19" s="376"/>
      <c r="B19" s="143"/>
      <c r="C19" s="370"/>
      <c r="D19" s="370"/>
      <c r="E19" s="370"/>
      <c r="F19" s="370"/>
    </row>
    <row r="20" spans="1:10" s="2" customFormat="1" ht="20.100000000000001" customHeight="1">
      <c r="A20" s="27"/>
      <c r="B20" s="143"/>
      <c r="C20" s="221"/>
      <c r="D20" s="221"/>
      <c r="E20" s="145"/>
      <c r="F20" s="223"/>
    </row>
    <row r="21" spans="1:10" s="2" customFormat="1" ht="20.100000000000001" customHeight="1">
      <c r="A21" s="376"/>
      <c r="B21" s="143"/>
      <c r="C21" s="144"/>
      <c r="D21" s="143"/>
      <c r="E21" s="377"/>
      <c r="F21" s="377"/>
    </row>
    <row r="22" spans="1:10" s="2" customFormat="1" ht="20.100000000000001" customHeight="1">
      <c r="A22" s="376"/>
      <c r="B22" s="143"/>
      <c r="C22" s="370"/>
      <c r="D22" s="370"/>
      <c r="E22" s="145"/>
      <c r="F22" s="223"/>
    </row>
    <row r="23" spans="1:10" s="2" customFormat="1" ht="20.100000000000001" customHeight="1">
      <c r="A23" s="376"/>
      <c r="B23" s="143"/>
      <c r="C23" s="370"/>
      <c r="D23" s="370"/>
      <c r="E23" s="370"/>
      <c r="F23" s="370"/>
      <c r="G23" s="369"/>
      <c r="H23" s="369"/>
      <c r="I23" s="369"/>
      <c r="J23" s="369"/>
    </row>
    <row r="24" spans="1:10" s="2" customFormat="1" ht="20.100000000000001" customHeight="1">
      <c r="A24" s="376"/>
      <c r="B24" s="143"/>
      <c r="C24" s="370"/>
      <c r="D24" s="370"/>
      <c r="E24" s="370"/>
      <c r="F24" s="370"/>
      <c r="G24" s="147"/>
    </row>
    <row r="25" spans="1:10" s="2" customFormat="1" ht="20.100000000000001" customHeight="1">
      <c r="A25" s="376"/>
      <c r="B25" s="143"/>
      <c r="C25" s="370"/>
      <c r="D25" s="370"/>
      <c r="E25" s="370"/>
      <c r="F25" s="370"/>
    </row>
    <row r="26" spans="1:10" s="2" customFormat="1" ht="20.100000000000001" customHeight="1">
      <c r="A26" s="27"/>
      <c r="B26" s="143"/>
      <c r="C26" s="221"/>
      <c r="D26" s="221"/>
      <c r="E26" s="145"/>
      <c r="F26" s="223"/>
    </row>
    <row r="27" spans="1:10" s="2" customFormat="1" ht="20.100000000000001" customHeight="1">
      <c r="A27" s="376"/>
      <c r="B27" s="143"/>
      <c r="C27" s="144"/>
      <c r="D27" s="143"/>
      <c r="E27" s="377"/>
      <c r="F27" s="377"/>
    </row>
    <row r="28" spans="1:10" s="2" customFormat="1" ht="20.100000000000001" customHeight="1">
      <c r="A28" s="376"/>
      <c r="B28" s="143"/>
      <c r="C28" s="370"/>
      <c r="D28" s="370"/>
      <c r="E28" s="145"/>
      <c r="F28" s="223"/>
    </row>
    <row r="29" spans="1:10" s="2" customFormat="1" ht="20.100000000000001" customHeight="1">
      <c r="A29" s="376"/>
      <c r="B29" s="143"/>
      <c r="C29" s="370"/>
      <c r="D29" s="370"/>
      <c r="E29" s="370"/>
      <c r="F29" s="370"/>
    </row>
    <row r="30" spans="1:10" s="2" customFormat="1" ht="20.100000000000001" customHeight="1">
      <c r="A30" s="376"/>
      <c r="B30" s="143"/>
      <c r="C30" s="370"/>
      <c r="D30" s="370"/>
      <c r="E30" s="370"/>
      <c r="F30" s="370"/>
      <c r="G30" s="369"/>
      <c r="H30" s="369"/>
      <c r="I30" s="369"/>
      <c r="J30" s="369"/>
    </row>
    <row r="31" spans="1:10" s="2" customFormat="1" ht="20.100000000000001" customHeight="1">
      <c r="A31" s="376"/>
      <c r="B31" s="143"/>
      <c r="C31" s="370"/>
      <c r="D31" s="370"/>
      <c r="E31" s="370"/>
      <c r="F31" s="370"/>
      <c r="G31" s="147"/>
    </row>
    <row r="32" spans="1:10" s="2" customFormat="1" ht="20.100000000000001" customHeight="1">
      <c r="A32" s="27"/>
      <c r="B32" s="143"/>
      <c r="C32" s="221"/>
      <c r="D32" s="221"/>
      <c r="E32" s="145"/>
      <c r="F32" s="223"/>
    </row>
    <row r="33" spans="1:10" s="2" customFormat="1" ht="20.100000000000001" customHeight="1">
      <c r="A33" s="376"/>
      <c r="B33" s="143"/>
      <c r="C33" s="144"/>
      <c r="D33" s="143"/>
      <c r="E33" s="377"/>
      <c r="F33" s="377"/>
      <c r="G33" s="222"/>
      <c r="H33" s="222"/>
      <c r="I33" s="222"/>
      <c r="J33" s="222"/>
    </row>
    <row r="34" spans="1:10" s="2" customFormat="1" ht="20.100000000000001" customHeight="1">
      <c r="A34" s="376"/>
      <c r="B34" s="143"/>
      <c r="C34" s="370"/>
      <c r="D34" s="370"/>
      <c r="E34" s="145"/>
      <c r="F34" s="223"/>
    </row>
    <row r="35" spans="1:10" s="2" customFormat="1" ht="20.100000000000001" customHeight="1">
      <c r="A35" s="376"/>
      <c r="B35" s="143"/>
      <c r="C35" s="370"/>
      <c r="D35" s="370"/>
      <c r="E35" s="370"/>
      <c r="F35" s="370"/>
    </row>
    <row r="36" spans="1:10" s="2" customFormat="1" ht="20.100000000000001" customHeight="1">
      <c r="A36" s="376"/>
      <c r="B36" s="143"/>
      <c r="C36" s="370"/>
      <c r="D36" s="370"/>
      <c r="E36" s="370"/>
      <c r="F36" s="370"/>
      <c r="G36" s="369"/>
      <c r="H36" s="369"/>
      <c r="I36" s="369"/>
      <c r="J36" s="369"/>
    </row>
    <row r="37" spans="1:10" s="2" customFormat="1" ht="20.100000000000001" customHeight="1">
      <c r="A37" s="376"/>
      <c r="B37" s="143"/>
      <c r="C37" s="370"/>
      <c r="D37" s="370"/>
      <c r="E37" s="370"/>
      <c r="F37" s="370"/>
      <c r="G37" s="369"/>
      <c r="H37" s="369"/>
      <c r="I37" s="369"/>
      <c r="J37" s="369"/>
    </row>
    <row r="38" spans="1:10" s="2" customFormat="1" ht="20.100000000000001" customHeight="1">
      <c r="A38" s="27"/>
      <c r="B38" s="143"/>
      <c r="C38" s="221"/>
      <c r="D38" s="221"/>
      <c r="E38" s="145"/>
      <c r="F38" s="223"/>
    </row>
    <row r="39" spans="1:10" s="2" customFormat="1" ht="20.100000000000001" customHeight="1">
      <c r="A39" s="376"/>
      <c r="B39" s="143"/>
      <c r="C39" s="144"/>
      <c r="D39" s="143"/>
      <c r="E39" s="377"/>
      <c r="F39" s="377"/>
    </row>
    <row r="40" spans="1:10" s="2" customFormat="1" ht="20.100000000000001" customHeight="1">
      <c r="A40" s="376"/>
      <c r="B40" s="143"/>
      <c r="C40" s="370"/>
      <c r="D40" s="370"/>
      <c r="E40" s="145"/>
      <c r="F40" s="223"/>
    </row>
    <row r="41" spans="1:10" s="2" customFormat="1" ht="20.100000000000001" customHeight="1">
      <c r="A41" s="376"/>
      <c r="B41" s="143"/>
      <c r="C41" s="370"/>
      <c r="D41" s="370"/>
      <c r="E41" s="370"/>
      <c r="F41" s="370"/>
    </row>
    <row r="42" spans="1:10" s="2" customFormat="1" ht="20.100000000000001" customHeight="1">
      <c r="A42" s="376"/>
      <c r="B42" s="143"/>
      <c r="C42" s="370"/>
      <c r="D42" s="370"/>
      <c r="E42" s="370"/>
      <c r="F42" s="370"/>
      <c r="G42" s="369"/>
      <c r="H42" s="369"/>
      <c r="I42" s="369"/>
      <c r="J42" s="369"/>
    </row>
    <row r="43" spans="1:10" s="2" customFormat="1" ht="20.100000000000001" customHeight="1">
      <c r="A43" s="376"/>
      <c r="B43" s="143"/>
      <c r="C43" s="370"/>
      <c r="D43" s="370"/>
      <c r="E43" s="370"/>
      <c r="F43" s="370"/>
      <c r="G43" s="369"/>
      <c r="H43" s="369"/>
      <c r="I43" s="369"/>
      <c r="J43" s="369"/>
    </row>
    <row r="44" spans="1:10" s="2" customFormat="1" ht="20.100000000000001" customHeight="1">
      <c r="A44" s="27"/>
      <c r="B44" s="143"/>
      <c r="C44" s="221"/>
      <c r="D44" s="221"/>
      <c r="E44" s="145"/>
      <c r="F44" s="223"/>
    </row>
    <row r="45" spans="1:10" s="2" customFormat="1" ht="20.100000000000001" customHeight="1">
      <c r="A45" s="376"/>
      <c r="B45" s="143"/>
      <c r="C45" s="144"/>
      <c r="D45" s="143"/>
      <c r="E45" s="377"/>
      <c r="F45" s="377"/>
      <c r="G45" s="369"/>
      <c r="H45" s="369"/>
      <c r="I45" s="369"/>
      <c r="J45" s="369"/>
    </row>
    <row r="46" spans="1:10" s="2" customFormat="1" ht="20.100000000000001" customHeight="1">
      <c r="A46" s="376"/>
      <c r="B46" s="143"/>
      <c r="C46" s="370"/>
      <c r="D46" s="370"/>
      <c r="E46" s="145"/>
      <c r="F46" s="223"/>
    </row>
    <row r="47" spans="1:10" s="2" customFormat="1" ht="20.100000000000001" customHeight="1">
      <c r="A47" s="376"/>
      <c r="B47" s="143"/>
      <c r="C47" s="370"/>
      <c r="D47" s="370"/>
      <c r="E47" s="370"/>
      <c r="F47" s="370"/>
    </row>
    <row r="48" spans="1:10" s="2" customFormat="1" ht="20.100000000000001" customHeight="1">
      <c r="A48" s="376"/>
      <c r="B48" s="143"/>
      <c r="C48" s="370"/>
      <c r="D48" s="370"/>
      <c r="E48" s="370"/>
      <c r="F48" s="370"/>
      <c r="G48" s="369"/>
      <c r="H48" s="369"/>
      <c r="I48" s="369"/>
      <c r="J48" s="369"/>
    </row>
    <row r="49" spans="1:10" s="2" customFormat="1" ht="20.100000000000001" customHeight="1">
      <c r="A49" s="376"/>
      <c r="B49" s="143"/>
      <c r="C49" s="370"/>
      <c r="D49" s="370"/>
      <c r="E49" s="370"/>
      <c r="F49" s="370"/>
      <c r="G49" s="147"/>
    </row>
    <row r="50" spans="1:10" s="2" customFormat="1" ht="20.100000000000001" customHeight="1">
      <c r="A50" s="27"/>
      <c r="B50" s="143"/>
      <c r="C50" s="221"/>
      <c r="D50" s="221"/>
      <c r="E50" s="145"/>
      <c r="F50" s="223"/>
    </row>
    <row r="51" spans="1:10" s="2" customFormat="1" ht="20.100000000000001" customHeight="1">
      <c r="A51" s="376"/>
      <c r="B51" s="143"/>
      <c r="C51" s="144"/>
      <c r="D51" s="143"/>
      <c r="E51" s="377"/>
      <c r="F51" s="377"/>
    </row>
    <row r="52" spans="1:10" s="2" customFormat="1" ht="20.100000000000001" customHeight="1">
      <c r="A52" s="376"/>
      <c r="B52" s="143"/>
      <c r="C52" s="370"/>
      <c r="D52" s="370"/>
      <c r="E52" s="145"/>
      <c r="F52" s="223"/>
      <c r="G52" s="369"/>
      <c r="H52" s="369"/>
      <c r="I52" s="369"/>
      <c r="J52" s="369"/>
    </row>
    <row r="53" spans="1:10" s="2" customFormat="1" ht="20.100000000000001" customHeight="1">
      <c r="A53" s="376"/>
      <c r="B53" s="143"/>
      <c r="C53" s="370"/>
      <c r="D53" s="370"/>
      <c r="E53" s="370"/>
      <c r="F53" s="370"/>
    </row>
    <row r="54" spans="1:10" s="2" customFormat="1" ht="20.100000000000001" customHeight="1">
      <c r="A54" s="376"/>
      <c r="B54" s="143"/>
      <c r="C54" s="370"/>
      <c r="D54" s="370"/>
      <c r="E54" s="370"/>
      <c r="F54" s="370"/>
    </row>
    <row r="55" spans="1:10" s="2" customFormat="1" ht="20.100000000000001" customHeight="1">
      <c r="A55" s="376"/>
      <c r="B55" s="143"/>
      <c r="C55" s="370"/>
      <c r="D55" s="370"/>
      <c r="E55" s="370"/>
      <c r="F55" s="370"/>
    </row>
    <row r="56" spans="1:10" s="2" customFormat="1" ht="20.100000000000001" customHeight="1">
      <c r="A56" s="27"/>
      <c r="B56" s="143"/>
      <c r="C56" s="221"/>
      <c r="D56" s="221"/>
      <c r="E56" s="145"/>
      <c r="F56" s="223"/>
    </row>
    <row r="57" spans="1:10" s="2" customFormat="1" ht="20.100000000000001" customHeight="1">
      <c r="A57" s="376"/>
      <c r="B57" s="143"/>
      <c r="C57" s="144"/>
      <c r="D57" s="143"/>
      <c r="E57" s="377"/>
      <c r="F57" s="377"/>
    </row>
    <row r="58" spans="1:10" s="2" customFormat="1" ht="20.100000000000001" customHeight="1">
      <c r="A58" s="376"/>
      <c r="B58" s="143"/>
      <c r="C58" s="378"/>
      <c r="D58" s="378"/>
      <c r="E58" s="145"/>
      <c r="F58" s="223"/>
      <c r="G58" s="369"/>
      <c r="H58" s="369"/>
      <c r="I58" s="369"/>
      <c r="J58" s="369"/>
    </row>
    <row r="59" spans="1:10" s="2" customFormat="1" ht="20.100000000000001" customHeight="1">
      <c r="A59" s="376"/>
      <c r="B59" s="143"/>
      <c r="C59" s="370"/>
      <c r="D59" s="370"/>
      <c r="E59" s="370"/>
      <c r="F59" s="370"/>
      <c r="G59" s="147"/>
    </row>
    <row r="60" spans="1:10" s="2" customFormat="1" ht="20.100000000000001" customHeight="1">
      <c r="A60" s="376"/>
      <c r="B60" s="143"/>
      <c r="C60" s="370"/>
      <c r="D60" s="370"/>
      <c r="E60" s="370"/>
      <c r="F60" s="370"/>
    </row>
    <row r="61" spans="1:10" s="2" customFormat="1" ht="20.100000000000001" customHeight="1">
      <c r="A61" s="376"/>
      <c r="B61" s="143"/>
      <c r="C61" s="370"/>
      <c r="D61" s="370"/>
      <c r="E61" s="370"/>
      <c r="F61" s="370"/>
    </row>
    <row r="62" spans="1:10" s="2" customFormat="1" ht="20.100000000000001" customHeight="1">
      <c r="A62" s="150"/>
      <c r="B62" s="150"/>
      <c r="C62" s="150"/>
      <c r="D62" s="150"/>
      <c r="E62" s="151"/>
      <c r="F62" s="150"/>
    </row>
    <row r="63" spans="1:10" s="2" customFormat="1" ht="20.100000000000001" customHeight="1">
      <c r="A63" s="376"/>
      <c r="B63" s="143"/>
      <c r="C63" s="144"/>
      <c r="D63" s="143"/>
      <c r="E63" s="377"/>
      <c r="F63" s="377"/>
      <c r="G63" s="369"/>
      <c r="H63" s="369"/>
      <c r="I63" s="369"/>
      <c r="J63" s="369"/>
    </row>
    <row r="64" spans="1:10" s="2" customFormat="1" ht="20.100000000000001" customHeight="1">
      <c r="A64" s="376"/>
      <c r="B64" s="143"/>
      <c r="C64" s="378"/>
      <c r="D64" s="378"/>
      <c r="E64" s="145"/>
      <c r="F64" s="223"/>
      <c r="G64" s="369"/>
      <c r="H64" s="369"/>
      <c r="I64" s="369"/>
      <c r="J64" s="369"/>
    </row>
    <row r="65" spans="1:10" s="2" customFormat="1" ht="20.100000000000001" customHeight="1">
      <c r="A65" s="376"/>
      <c r="B65" s="143"/>
      <c r="C65" s="370"/>
      <c r="D65" s="370"/>
      <c r="E65" s="370"/>
      <c r="F65" s="370"/>
    </row>
    <row r="66" spans="1:10" s="2" customFormat="1" ht="20.100000000000001" customHeight="1">
      <c r="A66" s="376"/>
      <c r="B66" s="143"/>
      <c r="C66" s="370"/>
      <c r="D66" s="370"/>
      <c r="E66" s="370"/>
      <c r="F66" s="370"/>
    </row>
    <row r="67" spans="1:10" s="2" customFormat="1" ht="20.100000000000001" customHeight="1">
      <c r="A67" s="376"/>
      <c r="B67" s="143"/>
      <c r="C67" s="370"/>
      <c r="D67" s="370"/>
      <c r="E67" s="370"/>
      <c r="F67" s="370"/>
      <c r="G67" s="369"/>
      <c r="H67" s="369"/>
      <c r="I67" s="369"/>
      <c r="J67" s="369"/>
    </row>
    <row r="68" spans="1:10" s="2" customFormat="1" ht="20.100000000000001" customHeight="1">
      <c r="A68" s="27"/>
      <c r="B68" s="143"/>
      <c r="C68" s="221"/>
      <c r="D68" s="221"/>
      <c r="E68" s="145"/>
      <c r="F68" s="223"/>
      <c r="G68" s="369"/>
      <c r="H68" s="369"/>
      <c r="I68" s="369"/>
      <c r="J68" s="369"/>
    </row>
    <row r="69" spans="1:10" s="2" customFormat="1" ht="20.100000000000001" customHeight="1">
      <c r="A69" s="376"/>
      <c r="B69" s="143"/>
      <c r="C69" s="144"/>
      <c r="D69" s="143"/>
      <c r="E69" s="377"/>
      <c r="F69" s="377"/>
      <c r="G69" s="369"/>
      <c r="H69" s="369"/>
      <c r="I69" s="369"/>
      <c r="J69" s="369"/>
    </row>
    <row r="70" spans="1:10" s="2" customFormat="1" ht="20.100000000000001" customHeight="1">
      <c r="A70" s="376"/>
      <c r="B70" s="143"/>
      <c r="C70" s="378"/>
      <c r="D70" s="378"/>
      <c r="E70" s="145"/>
      <c r="F70" s="223"/>
    </row>
    <row r="71" spans="1:10" s="2" customFormat="1" ht="20.100000000000001" customHeight="1">
      <c r="A71" s="376"/>
      <c r="B71" s="143"/>
      <c r="C71" s="370"/>
      <c r="D71" s="370"/>
      <c r="E71" s="370"/>
      <c r="F71" s="370"/>
    </row>
    <row r="72" spans="1:10" s="2" customFormat="1" ht="20.100000000000001" customHeight="1">
      <c r="A72" s="376"/>
      <c r="B72" s="143"/>
      <c r="C72" s="370"/>
      <c r="D72" s="370"/>
      <c r="E72" s="370"/>
      <c r="F72" s="370"/>
    </row>
    <row r="73" spans="1:10" s="2" customFormat="1" ht="20.100000000000001" customHeight="1">
      <c r="A73" s="376"/>
      <c r="B73" s="143"/>
      <c r="C73" s="370"/>
      <c r="D73" s="370"/>
      <c r="E73" s="370"/>
      <c r="F73" s="370"/>
    </row>
    <row r="74" spans="1:10" s="2" customFormat="1" ht="20.100000000000001" customHeight="1">
      <c r="A74" s="150"/>
      <c r="B74" s="150"/>
      <c r="C74" s="150"/>
      <c r="D74" s="150"/>
      <c r="E74" s="151"/>
      <c r="F74" s="150"/>
    </row>
    <row r="75" spans="1:10" s="2" customFormat="1" ht="20.100000000000001" customHeight="1">
      <c r="A75" s="376"/>
      <c r="B75" s="143"/>
      <c r="C75" s="144"/>
      <c r="D75" s="143"/>
      <c r="E75" s="377"/>
      <c r="F75" s="377"/>
    </row>
    <row r="76" spans="1:10" s="2" customFormat="1" ht="20.100000000000001" customHeight="1">
      <c r="A76" s="376"/>
      <c r="B76" s="143"/>
      <c r="C76" s="378"/>
      <c r="D76" s="378"/>
      <c r="E76" s="145"/>
      <c r="F76" s="223"/>
    </row>
    <row r="77" spans="1:10" s="2" customFormat="1" ht="20.100000000000001" customHeight="1">
      <c r="A77" s="376"/>
      <c r="B77" s="143"/>
      <c r="C77" s="370"/>
      <c r="D77" s="370"/>
      <c r="E77" s="370"/>
      <c r="F77" s="370"/>
    </row>
    <row r="78" spans="1:10" s="2" customFormat="1" ht="20.100000000000001" customHeight="1">
      <c r="A78" s="376"/>
      <c r="B78" s="143"/>
      <c r="C78" s="370"/>
      <c r="D78" s="370"/>
      <c r="E78" s="370"/>
      <c r="F78" s="370"/>
    </row>
    <row r="79" spans="1:10" s="2" customFormat="1" ht="20.100000000000001" customHeight="1">
      <c r="A79" s="376"/>
      <c r="B79" s="143"/>
      <c r="C79" s="370"/>
      <c r="D79" s="370"/>
      <c r="E79" s="370"/>
      <c r="F79" s="370"/>
    </row>
    <row r="80" spans="1:10" s="2" customFormat="1" ht="20.100000000000001" customHeight="1">
      <c r="A80" s="27"/>
      <c r="B80" s="143"/>
      <c r="C80" s="221"/>
      <c r="D80" s="221"/>
      <c r="E80" s="145"/>
      <c r="F80" s="223"/>
    </row>
    <row r="81" spans="1:6" s="2" customFormat="1" ht="20.100000000000001" customHeight="1">
      <c r="A81" s="376"/>
      <c r="B81" s="143"/>
      <c r="C81" s="144"/>
      <c r="D81" s="143"/>
      <c r="E81" s="377"/>
      <c r="F81" s="377"/>
    </row>
    <row r="82" spans="1:6" s="2" customFormat="1" ht="20.100000000000001" customHeight="1">
      <c r="A82" s="376"/>
      <c r="B82" s="143"/>
      <c r="C82" s="378"/>
      <c r="D82" s="378"/>
      <c r="E82" s="145"/>
      <c r="F82" s="223"/>
    </row>
    <row r="83" spans="1:6" s="2" customFormat="1" ht="20.100000000000001" customHeight="1">
      <c r="A83" s="376"/>
      <c r="B83" s="143"/>
      <c r="C83" s="370"/>
      <c r="D83" s="370"/>
      <c r="E83" s="370"/>
      <c r="F83" s="370"/>
    </row>
    <row r="84" spans="1:6" s="2" customFormat="1" ht="20.100000000000001" customHeight="1">
      <c r="A84" s="376"/>
      <c r="B84" s="143"/>
      <c r="C84" s="370"/>
      <c r="D84" s="370"/>
      <c r="E84" s="370"/>
      <c r="F84" s="370"/>
    </row>
    <row r="85" spans="1:6" s="2" customFormat="1" ht="20.100000000000001" customHeight="1">
      <c r="A85" s="376"/>
      <c r="B85" s="143"/>
      <c r="C85" s="370"/>
      <c r="D85" s="370"/>
      <c r="E85" s="370"/>
      <c r="F85" s="370"/>
    </row>
  </sheetData>
  <mergeCells count="98">
    <mergeCell ref="A81:A85"/>
    <mergeCell ref="E81:F81"/>
    <mergeCell ref="C82:D82"/>
    <mergeCell ref="C83:F83"/>
    <mergeCell ref="C84:F84"/>
    <mergeCell ref="C85:F85"/>
    <mergeCell ref="A75:A79"/>
    <mergeCell ref="E75:F75"/>
    <mergeCell ref="C76:D76"/>
    <mergeCell ref="C77:F77"/>
    <mergeCell ref="C78:F78"/>
    <mergeCell ref="C79:F79"/>
    <mergeCell ref="G68:J68"/>
    <mergeCell ref="A69:A73"/>
    <mergeCell ref="E69:F69"/>
    <mergeCell ref="G69:J69"/>
    <mergeCell ref="C70:D70"/>
    <mergeCell ref="C71:F71"/>
    <mergeCell ref="C72:F72"/>
    <mergeCell ref="C73:F73"/>
    <mergeCell ref="A63:A67"/>
    <mergeCell ref="E63:F63"/>
    <mergeCell ref="G63:J63"/>
    <mergeCell ref="C64:D64"/>
    <mergeCell ref="G64:J64"/>
    <mergeCell ref="C65:F65"/>
    <mergeCell ref="C66:F66"/>
    <mergeCell ref="C67:F67"/>
    <mergeCell ref="G67:J67"/>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G42:J42"/>
    <mergeCell ref="C43:F43"/>
    <mergeCell ref="G43:J43"/>
    <mergeCell ref="A33:A37"/>
    <mergeCell ref="E33:F33"/>
    <mergeCell ref="C34:D34"/>
    <mergeCell ref="C35:F35"/>
    <mergeCell ref="C36:F36"/>
    <mergeCell ref="G36:J36"/>
    <mergeCell ref="C37:F37"/>
    <mergeCell ref="G37:J37"/>
    <mergeCell ref="A39:A43"/>
    <mergeCell ref="E39:F39"/>
    <mergeCell ref="C40:D40"/>
    <mergeCell ref="C41:F41"/>
    <mergeCell ref="C42:F42"/>
    <mergeCell ref="A27:A31"/>
    <mergeCell ref="E27:F27"/>
    <mergeCell ref="C28:D28"/>
    <mergeCell ref="C29:F29"/>
    <mergeCell ref="C30:F30"/>
    <mergeCell ref="A21:A25"/>
    <mergeCell ref="E21:F21"/>
    <mergeCell ref="C22:D22"/>
    <mergeCell ref="C23:F23"/>
    <mergeCell ref="G23:J23"/>
    <mergeCell ref="C24:F24"/>
    <mergeCell ref="C25:F25"/>
    <mergeCell ref="G17:J17"/>
    <mergeCell ref="C18:F18"/>
    <mergeCell ref="C19:F19"/>
    <mergeCell ref="G30:J30"/>
    <mergeCell ref="C31:F31"/>
    <mergeCell ref="C12:F12"/>
    <mergeCell ref="C13:F13"/>
    <mergeCell ref="A3:A11"/>
    <mergeCell ref="B4:B11"/>
    <mergeCell ref="A15:A19"/>
    <mergeCell ref="E15:F15"/>
    <mergeCell ref="C16:D16"/>
    <mergeCell ref="C17:F17"/>
    <mergeCell ref="E1:F1"/>
    <mergeCell ref="A2:F2"/>
    <mergeCell ref="E3:F3"/>
    <mergeCell ref="C4:F11"/>
    <mergeCell ref="G6:J6"/>
    <mergeCell ref="G11:J11"/>
  </mergeCells>
  <phoneticPr fontId="5"/>
  <pageMargins left="0.25" right="0.25" top="0.75" bottom="0.75" header="0.3" footer="0.3"/>
  <pageSetup paperSize="9" scale="94"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8" tint="0.59999389629810485"/>
  </sheetPr>
  <dimension ref="A1:Y38"/>
  <sheetViews>
    <sheetView view="pageBreakPreview" zoomScale="70" zoomScaleNormal="100" zoomScaleSheetLayoutView="70" workbookViewId="0">
      <selection activeCell="M19" sqref="M19"/>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169</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45195</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剣淵町</v>
      </c>
      <c r="E6" s="305"/>
      <c r="F6" s="305"/>
      <c r="G6" s="305"/>
      <c r="H6" s="305"/>
      <c r="I6" s="305"/>
      <c r="J6" s="305"/>
      <c r="K6" s="306"/>
    </row>
    <row r="7" spans="1:25" ht="30" customHeight="1">
      <c r="A7" s="286" t="s">
        <v>9</v>
      </c>
      <c r="B7" s="287"/>
      <c r="C7" s="287"/>
      <c r="D7" s="304" t="str">
        <f>VLOOKUP($D$2,交通空白!$B$4:$U$30,6,FALSE)</f>
        <v>町長　早坂　純夫</v>
      </c>
      <c r="E7" s="305"/>
      <c r="F7" s="305"/>
      <c r="G7" s="305"/>
      <c r="H7" s="305"/>
      <c r="I7" s="305"/>
      <c r="J7" s="305"/>
      <c r="K7" s="306"/>
    </row>
    <row r="8" spans="1:25" ht="30" customHeight="1">
      <c r="A8" s="286" t="s">
        <v>25</v>
      </c>
      <c r="B8" s="287"/>
      <c r="C8" s="287"/>
      <c r="D8" s="304" t="str">
        <f>VLOOKUP($D$2,交通空白!$B$4:$U$30,8,FALSE)</f>
        <v>上川郡剣淵町仲町３７番１号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剣淵町役場</v>
      </c>
      <c r="E12" s="319"/>
      <c r="F12" s="320" t="str">
        <f>VLOOKUP($D$2,交通空白!$B$4:$U$30,10,FALSE)</f>
        <v>上川郡剣淵町仲町37番1号</v>
      </c>
      <c r="G12" s="320"/>
      <c r="H12" s="319">
        <f>VLOOKUP($D$2,交通空白!$B$4:$U$30,13,FALSE)</f>
        <v>0</v>
      </c>
      <c r="I12" s="319"/>
      <c r="J12" s="321">
        <f>VLOOKUP($D$2,交通空白!$B$4:$U$30,14,FALSE)</f>
        <v>0</v>
      </c>
      <c r="K12" s="322"/>
    </row>
    <row r="13" spans="1:25" ht="57" customHeight="1">
      <c r="A13" s="316"/>
      <c r="B13" s="317"/>
      <c r="C13" s="318"/>
      <c r="D13" s="319">
        <f>VLOOKUP($D$2,交通空白!$B$4:$U$30,11,FALSE)</f>
        <v>0</v>
      </c>
      <c r="E13" s="319"/>
      <c r="F13" s="320">
        <f>VLOOKUP($D$2,交通空白!$B$4:$U$30,12,FALSE)</f>
        <v>0</v>
      </c>
      <c r="G13" s="320"/>
      <c r="H13" s="288">
        <f>VLOOKUP($D$2,交通空白!$B$4:$U$30,15,FALSE)</f>
        <v>0</v>
      </c>
      <c r="I13" s="288"/>
      <c r="J13" s="321">
        <f>VLOOKUP($D$2,交通空白!$B$4:$U$30,16,FALSE)</f>
        <v>0</v>
      </c>
      <c r="K13" s="322"/>
      <c r="O13" s="44"/>
      <c r="X13" s="44"/>
    </row>
    <row r="14" spans="1:25" ht="33.950000000000003" customHeight="1">
      <c r="A14" s="301" t="s">
        <v>20</v>
      </c>
      <c r="B14" s="302"/>
      <c r="C14" s="302"/>
      <c r="D14" s="288" t="str">
        <f>VLOOKUP($D$2,交通空白!$B$4:$U$30,17,FALSE)</f>
        <v>4路線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剣淵町役場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0</v>
      </c>
      <c r="J23" s="5">
        <f>VLOOKUP($D$2,交通空白!$B:$BU,31,FALSE)</f>
        <v>5</v>
      </c>
      <c r="K23" s="126">
        <f>SUM(E23:J23)</f>
        <v>5</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0</v>
      </c>
      <c r="J35" s="5">
        <f t="shared" si="0"/>
        <v>5</v>
      </c>
      <c r="K35" s="126">
        <f>SUM(E35:J35)</f>
        <v>5</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allowBlank="1" showInputMessage="1" sqref="D2:K2" xr:uid="{00000000-0002-0000-0800-000000000000}"/>
    <dataValidation type="list" allowBlank="1" showInputMessage="1" sqref="A22:B33" xr:uid="{00000000-0002-0000-0800-000001000000}">
      <formula1>"交通空白地有償運送,福祉有償運送"</formula1>
    </dataValidation>
    <dataValidation type="list" allowBlank="1" showInputMessage="1" sqref="D10" xr:uid="{00000000-0002-0000-0800-000002000000}">
      <formula1>"○"</formula1>
    </dataValidation>
  </dataValidations>
  <hyperlinks>
    <hyperlink ref="O1:Q1" location="交通空白!A1" display="目次へ" xr:uid="{00000000-0004-0000-0800-000000000000}"/>
  </hyperlinks>
  <pageMargins left="0.25" right="0.25" top="0.75" bottom="0.75" header="0.3" footer="0.3"/>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8" tint="0.59999389629810485"/>
  </sheetPr>
  <dimension ref="A1:J83"/>
  <sheetViews>
    <sheetView view="pageBreakPreview" topLeftCell="A6" zoomScale="85" zoomScaleNormal="100" zoomScaleSheetLayoutView="85" workbookViewId="0">
      <selection activeCell="C25" sqref="C25:F25"/>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41912</v>
      </c>
      <c r="D3" s="20" t="s">
        <v>35</v>
      </c>
      <c r="E3" s="337">
        <v>45104</v>
      </c>
      <c r="F3" s="338"/>
    </row>
    <row r="4" spans="1:10" ht="20.100000000000001" customHeight="1">
      <c r="A4" s="336"/>
      <c r="B4" s="28" t="s">
        <v>36</v>
      </c>
      <c r="C4" s="335" t="s">
        <v>268</v>
      </c>
      <c r="D4" s="335"/>
      <c r="E4" s="56">
        <v>8.1</v>
      </c>
      <c r="F4" s="50" t="s">
        <v>15</v>
      </c>
    </row>
    <row r="5" spans="1:10" ht="20.100000000000001" customHeight="1">
      <c r="A5" s="336"/>
      <c r="B5" s="22" t="s">
        <v>37</v>
      </c>
      <c r="C5" s="332" t="s">
        <v>264</v>
      </c>
      <c r="D5" s="333"/>
      <c r="E5" s="333"/>
      <c r="F5" s="334"/>
      <c r="G5" s="330"/>
      <c r="H5" s="330"/>
      <c r="I5" s="330"/>
      <c r="J5" s="330"/>
    </row>
    <row r="6" spans="1:10" ht="20.100000000000001" customHeight="1">
      <c r="A6" s="336"/>
      <c r="B6" s="22" t="s">
        <v>38</v>
      </c>
      <c r="C6" s="332" t="s">
        <v>269</v>
      </c>
      <c r="D6" s="333"/>
      <c r="E6" s="333"/>
      <c r="F6" s="334"/>
      <c r="G6" s="15"/>
    </row>
    <row r="7" spans="1:10" ht="20.100000000000001" customHeight="1">
      <c r="A7" s="336"/>
      <c r="B7" s="22" t="s">
        <v>14</v>
      </c>
      <c r="C7" s="332" t="s">
        <v>442</v>
      </c>
      <c r="D7" s="333"/>
      <c r="E7" s="333"/>
      <c r="F7" s="334"/>
    </row>
    <row r="8" spans="1:10" ht="20.100000000000001" customHeight="1">
      <c r="A8" s="27"/>
      <c r="B8" s="21"/>
      <c r="C8" s="104"/>
      <c r="D8" s="104"/>
      <c r="E8" s="57"/>
      <c r="F8" s="17"/>
      <c r="G8" s="2"/>
    </row>
    <row r="9" spans="1:10" ht="20.100000000000001" customHeight="1">
      <c r="A9" s="336">
        <v>2</v>
      </c>
      <c r="B9" s="20" t="s">
        <v>16</v>
      </c>
      <c r="C9" s="24">
        <v>42979</v>
      </c>
      <c r="D9" s="20" t="s">
        <v>35</v>
      </c>
      <c r="E9" s="337" t="s">
        <v>453</v>
      </c>
      <c r="F9" s="338"/>
    </row>
    <row r="10" spans="1:10" ht="20.100000000000001" customHeight="1">
      <c r="A10" s="336"/>
      <c r="B10" s="28" t="s">
        <v>36</v>
      </c>
      <c r="C10" s="335" t="s">
        <v>263</v>
      </c>
      <c r="D10" s="335"/>
      <c r="E10" s="56">
        <v>31.7</v>
      </c>
      <c r="F10" s="50" t="s">
        <v>15</v>
      </c>
    </row>
    <row r="11" spans="1:10" ht="20.100000000000001" customHeight="1">
      <c r="A11" s="336"/>
      <c r="B11" s="22" t="s">
        <v>37</v>
      </c>
      <c r="C11" s="332" t="s">
        <v>264</v>
      </c>
      <c r="D11" s="333"/>
      <c r="E11" s="333"/>
      <c r="F11" s="334"/>
    </row>
    <row r="12" spans="1:10" ht="20.100000000000001" customHeight="1">
      <c r="A12" s="336"/>
      <c r="B12" s="22" t="s">
        <v>38</v>
      </c>
      <c r="C12" s="332" t="s">
        <v>264</v>
      </c>
      <c r="D12" s="333"/>
      <c r="E12" s="333"/>
      <c r="F12" s="334"/>
      <c r="G12" s="331"/>
      <c r="H12" s="331"/>
      <c r="I12" s="331"/>
      <c r="J12" s="331"/>
    </row>
    <row r="13" spans="1:10" ht="20.100000000000001" customHeight="1">
      <c r="A13" s="336"/>
      <c r="B13" s="22" t="s">
        <v>14</v>
      </c>
      <c r="C13" s="332" t="s">
        <v>465</v>
      </c>
      <c r="D13" s="333"/>
      <c r="E13" s="333"/>
      <c r="F13" s="334"/>
    </row>
    <row r="14" spans="1:10" ht="20.100000000000001" customHeight="1">
      <c r="A14" s="27"/>
      <c r="B14" s="21"/>
      <c r="C14" s="51"/>
      <c r="D14" s="51"/>
      <c r="E14" s="57"/>
      <c r="F14" s="17"/>
      <c r="G14" s="2"/>
    </row>
    <row r="15" spans="1:10" ht="20.100000000000001" customHeight="1">
      <c r="A15" s="336">
        <v>3</v>
      </c>
      <c r="B15" s="20" t="s">
        <v>16</v>
      </c>
      <c r="C15" s="24">
        <v>42979</v>
      </c>
      <c r="D15" s="20" t="s">
        <v>35</v>
      </c>
      <c r="E15" s="337" t="s">
        <v>453</v>
      </c>
      <c r="F15" s="338"/>
    </row>
    <row r="16" spans="1:10" ht="20.100000000000001" customHeight="1">
      <c r="A16" s="336"/>
      <c r="B16" s="28" t="s">
        <v>36</v>
      </c>
      <c r="C16" s="335" t="s">
        <v>265</v>
      </c>
      <c r="D16" s="335"/>
      <c r="E16" s="56">
        <v>22.4</v>
      </c>
      <c r="F16" s="50" t="s">
        <v>15</v>
      </c>
    </row>
    <row r="17" spans="1:10" ht="20.100000000000001" customHeight="1">
      <c r="A17" s="336"/>
      <c r="B17" s="22" t="s">
        <v>37</v>
      </c>
      <c r="C17" s="332" t="s">
        <v>264</v>
      </c>
      <c r="D17" s="333"/>
      <c r="E17" s="333"/>
      <c r="F17" s="334"/>
      <c r="G17" s="330"/>
      <c r="H17" s="330"/>
      <c r="I17" s="330"/>
      <c r="J17" s="330"/>
    </row>
    <row r="18" spans="1:10" ht="20.100000000000001" customHeight="1">
      <c r="A18" s="336"/>
      <c r="B18" s="22" t="s">
        <v>38</v>
      </c>
      <c r="C18" s="332" t="s">
        <v>264</v>
      </c>
      <c r="D18" s="333"/>
      <c r="E18" s="333"/>
      <c r="F18" s="334"/>
      <c r="G18" s="15"/>
    </row>
    <row r="19" spans="1:10" ht="20.100000000000001" customHeight="1">
      <c r="A19" s="336"/>
      <c r="B19" s="22" t="s">
        <v>14</v>
      </c>
      <c r="C19" s="332" t="s">
        <v>466</v>
      </c>
      <c r="D19" s="333"/>
      <c r="E19" s="333"/>
      <c r="F19" s="334"/>
    </row>
    <row r="20" spans="1:10" ht="20.100000000000001" customHeight="1">
      <c r="A20" s="26"/>
      <c r="B20" s="21"/>
      <c r="C20" s="51"/>
      <c r="D20" s="51"/>
      <c r="E20" s="57"/>
      <c r="F20" s="17"/>
      <c r="G20" s="2"/>
    </row>
    <row r="21" spans="1:10" ht="20.100000000000001" customHeight="1">
      <c r="A21" s="336">
        <v>4</v>
      </c>
      <c r="B21" s="20" t="s">
        <v>16</v>
      </c>
      <c r="C21" s="24">
        <v>42979</v>
      </c>
      <c r="D21" s="20" t="s">
        <v>35</v>
      </c>
      <c r="E21" s="337" t="s">
        <v>453</v>
      </c>
      <c r="F21" s="338"/>
    </row>
    <row r="22" spans="1:10" ht="20.100000000000001" customHeight="1">
      <c r="A22" s="336"/>
      <c r="B22" s="28" t="s">
        <v>36</v>
      </c>
      <c r="C22" s="335" t="s">
        <v>266</v>
      </c>
      <c r="D22" s="335"/>
      <c r="E22" s="56">
        <v>33.799999999999997</v>
      </c>
      <c r="F22" s="50" t="s">
        <v>15</v>
      </c>
    </row>
    <row r="23" spans="1:10" ht="20.100000000000001" customHeight="1">
      <c r="A23" s="336"/>
      <c r="B23" s="22" t="s">
        <v>37</v>
      </c>
      <c r="C23" s="332" t="s">
        <v>267</v>
      </c>
      <c r="D23" s="333"/>
      <c r="E23" s="333"/>
      <c r="F23" s="334"/>
      <c r="G23" s="330"/>
      <c r="H23" s="330"/>
      <c r="I23" s="330"/>
      <c r="J23" s="330"/>
    </row>
    <row r="24" spans="1:10" ht="20.100000000000001" customHeight="1">
      <c r="A24" s="336"/>
      <c r="B24" s="22" t="s">
        <v>38</v>
      </c>
      <c r="C24" s="332" t="s">
        <v>264</v>
      </c>
      <c r="D24" s="333"/>
      <c r="E24" s="333"/>
      <c r="F24" s="334"/>
      <c r="G24" s="15"/>
    </row>
    <row r="25" spans="1:10" ht="20.100000000000001" customHeight="1">
      <c r="A25" s="336"/>
      <c r="B25" s="22" t="s">
        <v>14</v>
      </c>
      <c r="C25" s="332" t="s">
        <v>467</v>
      </c>
      <c r="D25" s="333"/>
      <c r="E25" s="333"/>
      <c r="F25" s="334"/>
    </row>
    <row r="26" spans="1:10" ht="20.100000000000001" customHeight="1">
      <c r="A26" s="26"/>
      <c r="B26" s="21"/>
      <c r="C26" s="51"/>
      <c r="D26" s="51"/>
      <c r="E26" s="57"/>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56"/>
      <c r="F28" s="50"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51"/>
      <c r="D32" s="51"/>
      <c r="E32" s="57"/>
      <c r="F32" s="17"/>
      <c r="G32" s="2"/>
    </row>
    <row r="33" spans="1:10" ht="20.100000000000001" customHeight="1">
      <c r="A33" s="336">
        <v>6</v>
      </c>
      <c r="B33" s="20" t="s">
        <v>16</v>
      </c>
      <c r="C33" s="24"/>
      <c r="D33" s="20" t="s">
        <v>35</v>
      </c>
      <c r="E33" s="354"/>
      <c r="F33" s="355"/>
      <c r="G33" s="53"/>
      <c r="H33" s="53"/>
      <c r="I33" s="53"/>
      <c r="J33" s="53"/>
    </row>
    <row r="34" spans="1:10" ht="20.100000000000001" customHeight="1">
      <c r="A34" s="336"/>
      <c r="B34" s="28" t="s">
        <v>36</v>
      </c>
      <c r="C34" s="340"/>
      <c r="D34" s="340"/>
      <c r="E34" s="56"/>
      <c r="F34" s="50"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51"/>
      <c r="D38" s="51"/>
      <c r="E38" s="57"/>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56"/>
      <c r="F40" s="50"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51"/>
      <c r="D44" s="51"/>
      <c r="E44" s="57"/>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56"/>
      <c r="F46" s="50"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1"/>
      <c r="D50" s="51"/>
      <c r="E50" s="57"/>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56"/>
      <c r="F52" s="50"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51"/>
      <c r="D56" s="51"/>
      <c r="E56" s="57"/>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56"/>
      <c r="F58" s="50"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56"/>
      <c r="F63" s="50"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51"/>
      <c r="D67" s="51"/>
      <c r="E67" s="57"/>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56"/>
      <c r="F69" s="50"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56"/>
      <c r="F74" s="50"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51"/>
      <c r="D78" s="51"/>
      <c r="E78" s="57"/>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56"/>
      <c r="F80" s="50"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21:A25"/>
    <mergeCell ref="E21:F21"/>
    <mergeCell ref="C22:D22"/>
    <mergeCell ref="C23:F23"/>
    <mergeCell ref="G23:J23"/>
    <mergeCell ref="C24:F24"/>
    <mergeCell ref="C25:F25"/>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15:A19"/>
    <mergeCell ref="E15:F15"/>
    <mergeCell ref="C16:D16"/>
    <mergeCell ref="C17:F17"/>
    <mergeCell ref="G17:J17"/>
    <mergeCell ref="C18:F18"/>
    <mergeCell ref="C19:F19"/>
    <mergeCell ref="A3:A7"/>
    <mergeCell ref="E3:F3"/>
    <mergeCell ref="C4:D4"/>
    <mergeCell ref="C5:F5"/>
    <mergeCell ref="G5:J5"/>
    <mergeCell ref="C6:F6"/>
    <mergeCell ref="C7:F7"/>
    <mergeCell ref="E1:F1"/>
    <mergeCell ref="A2:F2"/>
    <mergeCell ref="A9:A13"/>
    <mergeCell ref="E9:F9"/>
    <mergeCell ref="C10:D10"/>
    <mergeCell ref="C11:F11"/>
    <mergeCell ref="C12:F12"/>
    <mergeCell ref="G12:J12"/>
    <mergeCell ref="C13:F13"/>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8" tint="0.59999389629810485"/>
  </sheetPr>
  <dimension ref="A1:Y38"/>
  <sheetViews>
    <sheetView view="pageBreakPreview" zoomScale="70" zoomScaleNormal="100" zoomScaleSheetLayoutView="70" workbookViewId="0">
      <selection activeCell="J12" sqref="J12:K12"/>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168</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45287</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南富良野町</v>
      </c>
      <c r="E6" s="305"/>
      <c r="F6" s="305"/>
      <c r="G6" s="305"/>
      <c r="H6" s="305"/>
      <c r="I6" s="305"/>
      <c r="J6" s="305"/>
      <c r="K6" s="306"/>
    </row>
    <row r="7" spans="1:25" ht="30" customHeight="1">
      <c r="A7" s="286" t="s">
        <v>9</v>
      </c>
      <c r="B7" s="287"/>
      <c r="C7" s="287"/>
      <c r="D7" s="304" t="str">
        <f>VLOOKUP($D$2,交通空白!$B$4:$U$30,6,FALSE)</f>
        <v>町長　髙橋　秀樹</v>
      </c>
      <c r="E7" s="305"/>
      <c r="F7" s="305"/>
      <c r="G7" s="305"/>
      <c r="H7" s="305"/>
      <c r="I7" s="305"/>
      <c r="J7" s="305"/>
      <c r="K7" s="306"/>
    </row>
    <row r="8" spans="1:25" ht="30" customHeight="1">
      <c r="A8" s="286" t="s">
        <v>25</v>
      </c>
      <c r="B8" s="287"/>
      <c r="C8" s="287"/>
      <c r="D8" s="304" t="str">
        <f>VLOOKUP($D$2,交通空白!$B$4:$U$30,8,FALSE)</f>
        <v xml:space="preserve">空知郡南富良野町字幾寅８６７番地 </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南富良野町役場建設課</v>
      </c>
      <c r="E12" s="319"/>
      <c r="F12" s="320" t="str">
        <f>VLOOKUP($D$2,交通空白!$B$4:$U$30,10,FALSE)</f>
        <v>空知郡南富良野町幾寅８６７番地</v>
      </c>
      <c r="G12" s="320"/>
      <c r="H12" s="319" t="s">
        <v>480</v>
      </c>
      <c r="I12" s="319"/>
      <c r="J12" s="320" t="str">
        <f>VLOOKUP($D$2,交通空白!$B$4:$U$30,10,FALSE)</f>
        <v>空知郡南富良野町幾寅８６７番地</v>
      </c>
      <c r="K12" s="358"/>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9路線　詳細別紙</v>
      </c>
      <c r="E14" s="288"/>
      <c r="F14" s="288"/>
      <c r="G14" s="288"/>
      <c r="H14" s="288"/>
      <c r="I14" s="288"/>
      <c r="J14" s="288"/>
      <c r="K14" s="289"/>
      <c r="O14" s="44"/>
      <c r="X14" s="44"/>
      <c r="Y14"/>
    </row>
    <row r="15" spans="1:25" ht="39.75" customHeight="1">
      <c r="A15" s="301" t="s">
        <v>21</v>
      </c>
      <c r="B15" s="302"/>
      <c r="C15" s="302"/>
      <c r="D15" s="379" t="str">
        <f>VLOOKUP($D$2,交通空白!$B$4:$U$30,18,FALSE)</f>
        <v>地域住民(※)又は観光旅客その他の当該地域を来訪するもの　　　　　　　　　　　　　　　　　　　　　　　　　　　　　　　　　　※南富良野町民の他、占冠村民の利用も可能とする。</v>
      </c>
      <c r="E15" s="379"/>
      <c r="F15" s="379"/>
      <c r="G15" s="379"/>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南富良野町役場建設課</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4</v>
      </c>
      <c r="J23" s="5">
        <f>VLOOKUP($D$2,交通空白!$B:$BU,31,FALSE)</f>
        <v>0</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f>VLOOKUP($D$2,交通空白!$B:$BU,31,FALSE)</f>
        <v>0</v>
      </c>
      <c r="K24" s="127">
        <f>SUM(E24:I24)</f>
        <v>0</v>
      </c>
    </row>
    <row r="25" spans="1:24" ht="14.25" customHeight="1">
      <c r="A25" s="270"/>
      <c r="B25" s="271"/>
      <c r="C25" s="274" t="s">
        <v>479</v>
      </c>
      <c r="D25" s="275"/>
      <c r="E25" s="6"/>
      <c r="F25" s="6"/>
      <c r="G25" s="6"/>
      <c r="H25" s="6"/>
      <c r="I25" s="6"/>
      <c r="J25" s="6"/>
      <c r="K25" s="125"/>
    </row>
    <row r="26" spans="1:24" ht="14.25">
      <c r="A26" s="270"/>
      <c r="B26" s="271"/>
      <c r="C26" s="276"/>
      <c r="D26" s="277"/>
      <c r="E26" s="5">
        <v>0</v>
      </c>
      <c r="F26" s="5">
        <v>0</v>
      </c>
      <c r="G26" s="5">
        <v>0</v>
      </c>
      <c r="H26" s="5">
        <v>0</v>
      </c>
      <c r="I26" s="5">
        <v>0</v>
      </c>
      <c r="J26" s="5">
        <v>6</v>
      </c>
      <c r="K26" s="126">
        <v>6</v>
      </c>
    </row>
    <row r="27" spans="1:24" ht="14.25">
      <c r="A27" s="272"/>
      <c r="B27" s="273"/>
      <c r="C27" s="278"/>
      <c r="D27" s="279"/>
      <c r="E27" s="5">
        <v>0</v>
      </c>
      <c r="F27" s="5">
        <v>0</v>
      </c>
      <c r="G27" s="5">
        <v>0</v>
      </c>
      <c r="H27" s="5">
        <v>0</v>
      </c>
      <c r="I27" s="5">
        <v>0</v>
      </c>
      <c r="J27" s="5">
        <v>0</v>
      </c>
      <c r="K27" s="127">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4</v>
      </c>
      <c r="J35" s="5">
        <f t="shared" si="0"/>
        <v>6</v>
      </c>
      <c r="K35" s="126">
        <f>SUM(E35:J35)</f>
        <v>10</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type="list" allowBlank="1" showInputMessage="1" sqref="D10" xr:uid="{00000000-0002-0000-0A00-000000000000}">
      <formula1>"○"</formula1>
    </dataValidation>
    <dataValidation type="list" allowBlank="1" showInputMessage="1" sqref="A22:B33" xr:uid="{00000000-0002-0000-0A00-000001000000}">
      <formula1>"交通空白地有償運送,福祉有償運送"</formula1>
    </dataValidation>
    <dataValidation allowBlank="1" showInputMessage="1" sqref="D2:K2" xr:uid="{00000000-0002-0000-0A00-000002000000}"/>
  </dataValidations>
  <hyperlinks>
    <hyperlink ref="O1:Q1" location="交通空白!A1" display="目次へ" xr:uid="{00000000-0004-0000-0A00-000000000000}"/>
  </hyperlinks>
  <pageMargins left="0.25" right="0.25" top="0.75" bottom="0.75" header="0.3" footer="0.3"/>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59999389629810485"/>
    <pageSetUpPr fitToPage="1"/>
  </sheetPr>
  <dimension ref="A1:J55"/>
  <sheetViews>
    <sheetView view="pageBreakPreview" zoomScale="85" zoomScaleNormal="100" zoomScaleSheetLayoutView="85" workbookViewId="0">
      <selection activeCell="C48" sqref="C48:F48"/>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38991</v>
      </c>
      <c r="D3" s="20" t="s">
        <v>35</v>
      </c>
      <c r="E3" s="337">
        <v>42372</v>
      </c>
      <c r="F3" s="338"/>
    </row>
    <row r="4" spans="1:10" ht="20.100000000000001" customHeight="1">
      <c r="A4" s="336"/>
      <c r="B4" s="28" t="s">
        <v>36</v>
      </c>
      <c r="C4" s="335" t="s">
        <v>270</v>
      </c>
      <c r="D4" s="335"/>
      <c r="E4" s="56">
        <v>28.4</v>
      </c>
      <c r="F4" s="50" t="s">
        <v>15</v>
      </c>
    </row>
    <row r="5" spans="1:10" ht="20.100000000000001" customHeight="1">
      <c r="A5" s="336"/>
      <c r="B5" s="22" t="s">
        <v>37</v>
      </c>
      <c r="C5" s="332" t="s">
        <v>271</v>
      </c>
      <c r="D5" s="333"/>
      <c r="E5" s="333"/>
      <c r="F5" s="334"/>
    </row>
    <row r="6" spans="1:10" ht="20.100000000000001" customHeight="1">
      <c r="A6" s="336"/>
      <c r="B6" s="22" t="s">
        <v>38</v>
      </c>
      <c r="C6" s="332" t="s">
        <v>272</v>
      </c>
      <c r="D6" s="333"/>
      <c r="E6" s="333"/>
      <c r="F6" s="334"/>
      <c r="G6" s="331"/>
      <c r="H6" s="331"/>
      <c r="I6" s="331"/>
      <c r="J6" s="331"/>
    </row>
    <row r="7" spans="1:10" ht="20.100000000000001" customHeight="1">
      <c r="A7" s="336"/>
      <c r="B7" s="22" t="s">
        <v>14</v>
      </c>
      <c r="C7" s="332" t="s">
        <v>273</v>
      </c>
      <c r="D7" s="333"/>
      <c r="E7" s="333"/>
      <c r="F7" s="334"/>
    </row>
    <row r="8" spans="1:10" ht="20.100000000000001" customHeight="1">
      <c r="A8" s="27"/>
      <c r="B8" s="21"/>
      <c r="C8" s="51"/>
      <c r="D8" s="51"/>
      <c r="E8" s="57"/>
      <c r="F8" s="17"/>
      <c r="G8" s="2"/>
    </row>
    <row r="9" spans="1:10" ht="20.100000000000001" customHeight="1">
      <c r="A9" s="336">
        <v>2</v>
      </c>
      <c r="B9" s="20" t="s">
        <v>16</v>
      </c>
      <c r="C9" s="24">
        <v>38991</v>
      </c>
      <c r="D9" s="20" t="s">
        <v>35</v>
      </c>
      <c r="E9" s="337">
        <v>39722</v>
      </c>
      <c r="F9" s="338"/>
    </row>
    <row r="10" spans="1:10" ht="20.100000000000001" customHeight="1">
      <c r="A10" s="336"/>
      <c r="B10" s="28" t="s">
        <v>36</v>
      </c>
      <c r="C10" s="335" t="s">
        <v>274</v>
      </c>
      <c r="D10" s="335"/>
      <c r="E10" s="56">
        <v>28.8</v>
      </c>
      <c r="F10" s="50" t="s">
        <v>15</v>
      </c>
    </row>
    <row r="11" spans="1:10" ht="20.100000000000001" customHeight="1">
      <c r="A11" s="336"/>
      <c r="B11" s="22" t="s">
        <v>37</v>
      </c>
      <c r="C11" s="332" t="s">
        <v>275</v>
      </c>
      <c r="D11" s="333"/>
      <c r="E11" s="333"/>
      <c r="F11" s="334"/>
      <c r="G11" s="330"/>
      <c r="H11" s="330"/>
      <c r="I11" s="330"/>
      <c r="J11" s="330"/>
    </row>
    <row r="12" spans="1:10" ht="20.100000000000001" customHeight="1">
      <c r="A12" s="336"/>
      <c r="B12" s="22" t="s">
        <v>38</v>
      </c>
      <c r="C12" s="332" t="s">
        <v>276</v>
      </c>
      <c r="D12" s="333"/>
      <c r="E12" s="333"/>
      <c r="F12" s="334"/>
      <c r="G12" s="15"/>
    </row>
    <row r="13" spans="1:10" ht="20.100000000000001" customHeight="1">
      <c r="A13" s="336"/>
      <c r="B13" s="22" t="s">
        <v>14</v>
      </c>
      <c r="C13" s="332" t="s">
        <v>273</v>
      </c>
      <c r="D13" s="333"/>
      <c r="E13" s="333"/>
      <c r="F13" s="334"/>
    </row>
    <row r="14" spans="1:10" ht="20.100000000000001" customHeight="1">
      <c r="A14" s="26"/>
      <c r="B14" s="21"/>
      <c r="C14" s="51"/>
      <c r="D14" s="51"/>
      <c r="E14" s="57"/>
      <c r="F14" s="17"/>
      <c r="G14" s="2"/>
    </row>
    <row r="15" spans="1:10" ht="20.100000000000001" customHeight="1">
      <c r="A15" s="336">
        <v>3</v>
      </c>
      <c r="B15" s="20" t="s">
        <v>16</v>
      </c>
      <c r="C15" s="24">
        <v>38991</v>
      </c>
      <c r="D15" s="20" t="s">
        <v>35</v>
      </c>
      <c r="E15" s="337">
        <v>43009</v>
      </c>
      <c r="F15" s="338"/>
    </row>
    <row r="16" spans="1:10" ht="20.100000000000001" customHeight="1">
      <c r="A16" s="336"/>
      <c r="B16" s="28" t="s">
        <v>36</v>
      </c>
      <c r="C16" s="335" t="s">
        <v>277</v>
      </c>
      <c r="D16" s="335"/>
      <c r="E16" s="56">
        <v>32.1</v>
      </c>
      <c r="F16" s="50" t="s">
        <v>15</v>
      </c>
    </row>
    <row r="17" spans="1:10" ht="20.100000000000001" customHeight="1">
      <c r="A17" s="336"/>
      <c r="B17" s="22" t="s">
        <v>37</v>
      </c>
      <c r="C17" s="332" t="s">
        <v>278</v>
      </c>
      <c r="D17" s="333"/>
      <c r="E17" s="333"/>
      <c r="F17" s="334"/>
      <c r="G17" s="330"/>
      <c r="H17" s="330"/>
      <c r="I17" s="330"/>
      <c r="J17" s="330"/>
    </row>
    <row r="18" spans="1:10" ht="20.100000000000001" customHeight="1">
      <c r="A18" s="336"/>
      <c r="B18" s="22" t="s">
        <v>38</v>
      </c>
      <c r="C18" s="332" t="s">
        <v>279</v>
      </c>
      <c r="D18" s="333"/>
      <c r="E18" s="333"/>
      <c r="F18" s="334"/>
      <c r="G18" s="15"/>
    </row>
    <row r="19" spans="1:10" ht="20.100000000000001" customHeight="1">
      <c r="A19" s="336"/>
      <c r="B19" s="22" t="s">
        <v>14</v>
      </c>
      <c r="C19" s="332" t="s">
        <v>280</v>
      </c>
      <c r="D19" s="333"/>
      <c r="E19" s="333"/>
      <c r="F19" s="334"/>
    </row>
    <row r="20" spans="1:10" ht="20.100000000000001" customHeight="1">
      <c r="A20" s="26"/>
      <c r="B20" s="21"/>
      <c r="C20" s="51"/>
      <c r="D20" s="51"/>
      <c r="E20" s="57"/>
      <c r="F20" s="17"/>
      <c r="G20" s="2"/>
    </row>
    <row r="21" spans="1:10" ht="20.100000000000001" customHeight="1">
      <c r="A21" s="336">
        <v>4</v>
      </c>
      <c r="B21" s="20" t="s">
        <v>16</v>
      </c>
      <c r="C21" s="24">
        <v>38991</v>
      </c>
      <c r="D21" s="20" t="s">
        <v>35</v>
      </c>
      <c r="E21" s="337">
        <v>39722</v>
      </c>
      <c r="F21" s="338"/>
    </row>
    <row r="22" spans="1:10" ht="20.100000000000001" customHeight="1">
      <c r="A22" s="336"/>
      <c r="B22" s="28" t="s">
        <v>36</v>
      </c>
      <c r="C22" s="335" t="s">
        <v>281</v>
      </c>
      <c r="D22" s="335"/>
      <c r="E22" s="56">
        <v>31.4</v>
      </c>
      <c r="F22" s="50" t="s">
        <v>15</v>
      </c>
    </row>
    <row r="23" spans="1:10" ht="20.100000000000001" customHeight="1">
      <c r="A23" s="336"/>
      <c r="B23" s="22" t="s">
        <v>37</v>
      </c>
      <c r="C23" s="332" t="s">
        <v>278</v>
      </c>
      <c r="D23" s="333"/>
      <c r="E23" s="333"/>
      <c r="F23" s="334"/>
      <c r="G23" s="330"/>
      <c r="H23" s="330"/>
      <c r="I23" s="330"/>
      <c r="J23" s="330"/>
    </row>
    <row r="24" spans="1:10" ht="20.100000000000001" customHeight="1">
      <c r="A24" s="336"/>
      <c r="B24" s="22" t="s">
        <v>38</v>
      </c>
      <c r="C24" s="332" t="s">
        <v>279</v>
      </c>
      <c r="D24" s="333"/>
      <c r="E24" s="333"/>
      <c r="F24" s="334"/>
      <c r="G24" s="15"/>
    </row>
    <row r="25" spans="1:10" ht="20.100000000000001" customHeight="1">
      <c r="A25" s="336"/>
      <c r="B25" s="22" t="s">
        <v>14</v>
      </c>
      <c r="C25" s="332" t="s">
        <v>282</v>
      </c>
      <c r="D25" s="333"/>
      <c r="E25" s="333"/>
      <c r="F25" s="334"/>
    </row>
    <row r="26" spans="1:10" ht="20.100000000000001" customHeight="1">
      <c r="A26" s="26"/>
      <c r="B26" s="21"/>
      <c r="C26" s="51"/>
      <c r="D26" s="51"/>
      <c r="E26" s="57"/>
      <c r="F26" s="17"/>
      <c r="G26" s="2"/>
    </row>
    <row r="27" spans="1:10" ht="20.100000000000001" customHeight="1">
      <c r="A27" s="336">
        <v>5</v>
      </c>
      <c r="B27" s="20" t="s">
        <v>16</v>
      </c>
      <c r="C27" s="24">
        <v>44497</v>
      </c>
      <c r="D27" s="20" t="s">
        <v>35</v>
      </c>
      <c r="E27" s="337"/>
      <c r="F27" s="338"/>
    </row>
    <row r="28" spans="1:10" ht="20.100000000000001" customHeight="1">
      <c r="A28" s="336"/>
      <c r="B28" s="28" t="s">
        <v>36</v>
      </c>
      <c r="C28" s="335" t="s">
        <v>409</v>
      </c>
      <c r="D28" s="335"/>
      <c r="E28" s="56">
        <v>33.1</v>
      </c>
      <c r="F28" s="50" t="s">
        <v>15</v>
      </c>
    </row>
    <row r="29" spans="1:10" ht="20.100000000000001" customHeight="1">
      <c r="A29" s="336"/>
      <c r="B29" s="22" t="s">
        <v>37</v>
      </c>
      <c r="C29" s="332" t="s">
        <v>278</v>
      </c>
      <c r="D29" s="333"/>
      <c r="E29" s="333"/>
      <c r="F29" s="334"/>
    </row>
    <row r="30" spans="1:10" ht="20.100000000000001" customHeight="1">
      <c r="A30" s="336"/>
      <c r="B30" s="22" t="s">
        <v>38</v>
      </c>
      <c r="C30" s="332" t="s">
        <v>279</v>
      </c>
      <c r="D30" s="333"/>
      <c r="E30" s="333"/>
      <c r="F30" s="334"/>
      <c r="G30" s="330"/>
      <c r="H30" s="330"/>
      <c r="I30" s="330"/>
      <c r="J30" s="330"/>
    </row>
    <row r="31" spans="1:10" ht="20.100000000000001" customHeight="1">
      <c r="A31" s="336"/>
      <c r="B31" s="22" t="s">
        <v>14</v>
      </c>
      <c r="C31" s="332" t="s">
        <v>280</v>
      </c>
      <c r="D31" s="333"/>
      <c r="E31" s="333"/>
      <c r="F31" s="334"/>
      <c r="G31" s="15"/>
    </row>
    <row r="32" spans="1:10" ht="20.100000000000001" customHeight="1">
      <c r="A32" s="26"/>
      <c r="B32" s="21"/>
      <c r="C32" s="51"/>
      <c r="D32" s="51"/>
      <c r="E32" s="57"/>
      <c r="F32" s="17"/>
      <c r="G32" s="2"/>
    </row>
    <row r="33" spans="1:10" ht="20.100000000000001" customHeight="1">
      <c r="A33" s="336">
        <v>6</v>
      </c>
      <c r="B33" s="20" t="s">
        <v>16</v>
      </c>
      <c r="C33" s="24">
        <v>41485</v>
      </c>
      <c r="D33" s="20" t="s">
        <v>35</v>
      </c>
      <c r="E33" s="337">
        <v>41505</v>
      </c>
      <c r="F33" s="338"/>
    </row>
    <row r="34" spans="1:10" ht="20.100000000000001" customHeight="1">
      <c r="A34" s="336"/>
      <c r="B34" s="28" t="s">
        <v>36</v>
      </c>
      <c r="C34" s="332" t="s">
        <v>283</v>
      </c>
      <c r="D34" s="334"/>
      <c r="E34" s="56">
        <v>28.2</v>
      </c>
      <c r="F34" s="152" t="s">
        <v>15</v>
      </c>
    </row>
    <row r="35" spans="1:10" ht="20.100000000000001" customHeight="1">
      <c r="A35" s="336"/>
      <c r="B35" s="22" t="s">
        <v>37</v>
      </c>
      <c r="C35" s="332" t="s">
        <v>271</v>
      </c>
      <c r="D35" s="333"/>
      <c r="E35" s="333"/>
      <c r="F35" s="334"/>
    </row>
    <row r="36" spans="1:10" ht="20.100000000000001" customHeight="1">
      <c r="A36" s="336"/>
      <c r="B36" s="22" t="s">
        <v>38</v>
      </c>
      <c r="C36" s="332" t="s">
        <v>284</v>
      </c>
      <c r="D36" s="333"/>
      <c r="E36" s="333"/>
      <c r="F36" s="334"/>
      <c r="G36" s="330"/>
      <c r="H36" s="330"/>
      <c r="I36" s="330"/>
      <c r="J36" s="330"/>
    </row>
    <row r="37" spans="1:10" ht="20.100000000000001" customHeight="1">
      <c r="A37" s="336"/>
      <c r="B37" s="22" t="s">
        <v>14</v>
      </c>
      <c r="C37" s="332" t="s">
        <v>285</v>
      </c>
      <c r="D37" s="333"/>
      <c r="E37" s="333"/>
      <c r="F37" s="334"/>
      <c r="G37" s="15"/>
    </row>
    <row r="38" spans="1:10" ht="20.100000000000001" customHeight="1">
      <c r="A38" s="26"/>
      <c r="B38" s="21"/>
      <c r="C38" s="135"/>
      <c r="D38" s="135"/>
      <c r="E38" s="57"/>
      <c r="F38" s="17"/>
      <c r="G38" s="2"/>
    </row>
    <row r="39" spans="1:10" ht="20.100000000000001" customHeight="1">
      <c r="A39" s="371">
        <v>7</v>
      </c>
      <c r="B39" s="20" t="s">
        <v>16</v>
      </c>
      <c r="C39" s="24">
        <v>41485</v>
      </c>
      <c r="D39" s="20" t="s">
        <v>35</v>
      </c>
      <c r="E39" s="337">
        <v>41505</v>
      </c>
      <c r="F39" s="338"/>
      <c r="G39" s="136"/>
      <c r="H39" s="136"/>
      <c r="I39" s="136"/>
      <c r="J39" s="136"/>
    </row>
    <row r="40" spans="1:10" ht="20.100000000000001" customHeight="1">
      <c r="A40" s="372"/>
      <c r="B40" s="28" t="s">
        <v>36</v>
      </c>
      <c r="C40" s="332" t="s">
        <v>286</v>
      </c>
      <c r="D40" s="334"/>
      <c r="E40" s="56">
        <v>21.8</v>
      </c>
      <c r="F40" s="152" t="s">
        <v>15</v>
      </c>
    </row>
    <row r="41" spans="1:10" ht="20.100000000000001" customHeight="1">
      <c r="A41" s="372"/>
      <c r="B41" s="22" t="s">
        <v>37</v>
      </c>
      <c r="C41" s="332" t="s">
        <v>278</v>
      </c>
      <c r="D41" s="333"/>
      <c r="E41" s="333"/>
      <c r="F41" s="334"/>
    </row>
    <row r="42" spans="1:10" ht="20.100000000000001" customHeight="1">
      <c r="A42" s="372"/>
      <c r="B42" s="22" t="s">
        <v>38</v>
      </c>
      <c r="C42" s="332" t="s">
        <v>284</v>
      </c>
      <c r="D42" s="333"/>
      <c r="E42" s="333"/>
      <c r="F42" s="334"/>
      <c r="G42" s="136"/>
      <c r="H42" s="136"/>
      <c r="I42" s="136"/>
      <c r="J42" s="136"/>
    </row>
    <row r="43" spans="1:10" ht="20.100000000000001" customHeight="1">
      <c r="A43" s="373"/>
      <c r="B43" s="22" t="s">
        <v>14</v>
      </c>
      <c r="C43" s="332" t="s">
        <v>287</v>
      </c>
      <c r="D43" s="333"/>
      <c r="E43" s="333"/>
      <c r="F43" s="334"/>
      <c r="G43" s="136"/>
      <c r="H43" s="136"/>
      <c r="I43" s="136"/>
      <c r="J43" s="136"/>
    </row>
    <row r="44" spans="1:10" ht="20.100000000000001" customHeight="1">
      <c r="A44" s="26"/>
      <c r="B44" s="139"/>
      <c r="C44" s="140"/>
      <c r="D44" s="140"/>
      <c r="E44" s="141"/>
      <c r="F44" s="142"/>
      <c r="G44" s="2"/>
    </row>
    <row r="45" spans="1:10" ht="20.100000000000001" customHeight="1">
      <c r="A45" s="371">
        <v>8</v>
      </c>
      <c r="B45" s="20" t="s">
        <v>16</v>
      </c>
      <c r="C45" s="24">
        <v>45324</v>
      </c>
      <c r="D45" s="20" t="s">
        <v>35</v>
      </c>
      <c r="E45" s="337"/>
      <c r="F45" s="338"/>
    </row>
    <row r="46" spans="1:10" ht="20.100000000000001" customHeight="1">
      <c r="A46" s="372"/>
      <c r="B46" s="28" t="s">
        <v>36</v>
      </c>
      <c r="C46" s="332" t="s">
        <v>481</v>
      </c>
      <c r="D46" s="334"/>
      <c r="E46" s="56">
        <v>36.799999999999997</v>
      </c>
      <c r="F46" s="170" t="s">
        <v>15</v>
      </c>
    </row>
    <row r="47" spans="1:10" ht="20.100000000000001" customHeight="1">
      <c r="A47" s="372"/>
      <c r="B47" s="22" t="s">
        <v>483</v>
      </c>
      <c r="C47" s="332" t="s">
        <v>484</v>
      </c>
      <c r="D47" s="333"/>
      <c r="E47" s="333"/>
      <c r="F47" s="334"/>
    </row>
    <row r="48" spans="1:10" ht="20.100000000000001" customHeight="1">
      <c r="A48" s="372"/>
      <c r="B48" s="22" t="s">
        <v>38</v>
      </c>
      <c r="C48" s="332" t="s">
        <v>485</v>
      </c>
      <c r="D48" s="333"/>
      <c r="E48" s="333"/>
      <c r="F48" s="334"/>
    </row>
    <row r="49" spans="1:6" ht="20.100000000000001" customHeight="1">
      <c r="A49" s="373"/>
      <c r="B49" s="22" t="s">
        <v>14</v>
      </c>
      <c r="C49" s="380" t="s">
        <v>486</v>
      </c>
      <c r="D49" s="381"/>
      <c r="E49" s="381"/>
      <c r="F49" s="382"/>
    </row>
    <row r="51" spans="1:6" ht="20.100000000000001" customHeight="1">
      <c r="A51" s="371">
        <v>9</v>
      </c>
      <c r="B51" s="20" t="s">
        <v>16</v>
      </c>
      <c r="C51" s="24">
        <v>45324</v>
      </c>
      <c r="D51" s="20" t="s">
        <v>35</v>
      </c>
      <c r="E51" s="337"/>
      <c r="F51" s="338"/>
    </row>
    <row r="52" spans="1:6" ht="20.100000000000001" customHeight="1">
      <c r="A52" s="372"/>
      <c r="B52" s="28" t="s">
        <v>36</v>
      </c>
      <c r="C52" s="332" t="s">
        <v>482</v>
      </c>
      <c r="D52" s="334"/>
      <c r="E52" s="56">
        <v>31.9</v>
      </c>
      <c r="F52" s="170" t="s">
        <v>15</v>
      </c>
    </row>
    <row r="53" spans="1:6" ht="20.100000000000001" customHeight="1">
      <c r="A53" s="372"/>
      <c r="B53" s="22" t="s">
        <v>37</v>
      </c>
      <c r="C53" s="332" t="s">
        <v>487</v>
      </c>
      <c r="D53" s="333"/>
      <c r="E53" s="333"/>
      <c r="F53" s="334"/>
    </row>
    <row r="54" spans="1:6" ht="20.100000000000001" customHeight="1">
      <c r="A54" s="372"/>
      <c r="B54" s="22" t="s">
        <v>38</v>
      </c>
      <c r="C54" s="332" t="s">
        <v>488</v>
      </c>
      <c r="D54" s="333"/>
      <c r="E54" s="333"/>
      <c r="F54" s="334"/>
    </row>
    <row r="55" spans="1:6" ht="20.100000000000001" customHeight="1">
      <c r="A55" s="373"/>
      <c r="B55" s="22" t="s">
        <v>14</v>
      </c>
      <c r="C55" s="332" t="s">
        <v>489</v>
      </c>
      <c r="D55" s="333"/>
      <c r="E55" s="333"/>
      <c r="F55" s="334"/>
    </row>
  </sheetData>
  <mergeCells count="62">
    <mergeCell ref="C43:F43"/>
    <mergeCell ref="A39:A43"/>
    <mergeCell ref="E39:F39"/>
    <mergeCell ref="C40:D40"/>
    <mergeCell ref="C41:F41"/>
    <mergeCell ref="C42:F42"/>
    <mergeCell ref="G36:J36"/>
    <mergeCell ref="C37:F37"/>
    <mergeCell ref="A27:A31"/>
    <mergeCell ref="E27:F27"/>
    <mergeCell ref="C28:D28"/>
    <mergeCell ref="C29:F29"/>
    <mergeCell ref="C30:F30"/>
    <mergeCell ref="G30:J30"/>
    <mergeCell ref="C31:F31"/>
    <mergeCell ref="A33:A37"/>
    <mergeCell ref="E33:F33"/>
    <mergeCell ref="C34:D34"/>
    <mergeCell ref="C35:F35"/>
    <mergeCell ref="C36:F36"/>
    <mergeCell ref="G23:J23"/>
    <mergeCell ref="C24:F24"/>
    <mergeCell ref="C25:F25"/>
    <mergeCell ref="A15:A19"/>
    <mergeCell ref="E15:F15"/>
    <mergeCell ref="C16:D16"/>
    <mergeCell ref="C17:F17"/>
    <mergeCell ref="G17:J17"/>
    <mergeCell ref="C18:F18"/>
    <mergeCell ref="C19:F19"/>
    <mergeCell ref="A21:A25"/>
    <mergeCell ref="E21:F21"/>
    <mergeCell ref="C22:D22"/>
    <mergeCell ref="C23:F23"/>
    <mergeCell ref="G6:J6"/>
    <mergeCell ref="C7:F7"/>
    <mergeCell ref="A9:A13"/>
    <mergeCell ref="E9:F9"/>
    <mergeCell ref="C10:D10"/>
    <mergeCell ref="C11:F11"/>
    <mergeCell ref="G11:J11"/>
    <mergeCell ref="C12:F12"/>
    <mergeCell ref="C13:F13"/>
    <mergeCell ref="E1:F1"/>
    <mergeCell ref="A2:F2"/>
    <mergeCell ref="A3:A7"/>
    <mergeCell ref="E3:F3"/>
    <mergeCell ref="C4:D4"/>
    <mergeCell ref="C5:F5"/>
    <mergeCell ref="C6:F6"/>
    <mergeCell ref="A45:A49"/>
    <mergeCell ref="E45:F45"/>
    <mergeCell ref="C46:D46"/>
    <mergeCell ref="C47:F47"/>
    <mergeCell ref="C48:F48"/>
    <mergeCell ref="C49:F49"/>
    <mergeCell ref="A51:A55"/>
    <mergeCell ref="E51:F51"/>
    <mergeCell ref="C52:D52"/>
    <mergeCell ref="C53:F53"/>
    <mergeCell ref="C54:F54"/>
    <mergeCell ref="C55:F55"/>
  </mergeCells>
  <phoneticPr fontId="5"/>
  <pageMargins left="0.7" right="0.7" top="0.75" bottom="0.75" header="0.3" footer="0.3"/>
  <pageSetup paperSize="9" scale="72"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8" tint="0.59999389629810485"/>
  </sheetPr>
  <dimension ref="A1:Y38"/>
  <sheetViews>
    <sheetView view="pageBreakPreview" topLeftCell="A2" zoomScale="70" zoomScaleNormal="100" zoomScaleSheetLayoutView="70" workbookViewId="0">
      <selection activeCell="D14" sqref="D14:G14"/>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167</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45175</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和寒町</v>
      </c>
      <c r="E6" s="305"/>
      <c r="F6" s="305"/>
      <c r="G6" s="305"/>
      <c r="H6" s="305"/>
      <c r="I6" s="305"/>
      <c r="J6" s="305"/>
      <c r="K6" s="306"/>
    </row>
    <row r="7" spans="1:25" ht="30" customHeight="1">
      <c r="A7" s="286" t="s">
        <v>9</v>
      </c>
      <c r="B7" s="287"/>
      <c r="C7" s="287"/>
      <c r="D7" s="304" t="str">
        <f>VLOOKUP($D$2,交通空白!$B$4:$U$30,6,FALSE)</f>
        <v>町長　奥山　盛</v>
      </c>
      <c r="E7" s="305"/>
      <c r="F7" s="305"/>
      <c r="G7" s="305"/>
      <c r="H7" s="305"/>
      <c r="I7" s="305"/>
      <c r="J7" s="305"/>
      <c r="K7" s="306"/>
    </row>
    <row r="8" spans="1:25" ht="30" customHeight="1">
      <c r="A8" s="286" t="s">
        <v>25</v>
      </c>
      <c r="B8" s="287"/>
      <c r="C8" s="287"/>
      <c r="D8" s="304" t="str">
        <f>VLOOKUP($D$2,交通空白!$B$4:$U$30,8,FALSE)</f>
        <v>上川郡和寒町字西町１２０番地</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和寒町防雪ｾﾝﾀｰ</v>
      </c>
      <c r="E12" s="319"/>
      <c r="F12" s="320" t="str">
        <f>VLOOKUP($D$2,交通空白!$B$4:$U$30,10,FALSE)</f>
        <v>上川郡和寒町字三笠6番地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７路線　１区域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和寒町防雪ｾﾝﾀｰ</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5</v>
      </c>
      <c r="K23" s="126">
        <f>SUM(E23:J23)</f>
        <v>7</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5</v>
      </c>
      <c r="K35" s="126">
        <f>SUM(E35:J35)</f>
        <v>7</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allowBlank="1" showInputMessage="1" sqref="D2:K2" xr:uid="{00000000-0002-0000-0C00-000000000000}"/>
    <dataValidation type="list" allowBlank="1" showInputMessage="1" sqref="A22:B33" xr:uid="{00000000-0002-0000-0C00-000001000000}">
      <formula1>"交通空白地有償運送,福祉有償運送"</formula1>
    </dataValidation>
    <dataValidation type="list" allowBlank="1" showInputMessage="1" sqref="D10" xr:uid="{00000000-0002-0000-0C00-000002000000}">
      <formula1>"○"</formula1>
    </dataValidation>
  </dataValidations>
  <hyperlinks>
    <hyperlink ref="O1:Q1" location="交通空白!A1" display="目次へ" xr:uid="{00000000-0004-0000-0C00-000000000000}"/>
  </hyperlinks>
  <pageMargins left="0.25" right="0.25" top="0.75" bottom="0.75" header="0.3" footer="0.3"/>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8" tint="0.59999389629810485"/>
  </sheetPr>
  <dimension ref="A1:J85"/>
  <sheetViews>
    <sheetView view="pageBreakPreview" zoomScale="85" zoomScaleNormal="100" zoomScaleSheetLayoutView="85" workbookViewId="0">
      <selection activeCell="E34" sqref="E34"/>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42954</v>
      </c>
      <c r="D3" s="20" t="s">
        <v>35</v>
      </c>
      <c r="E3" s="337">
        <v>45118</v>
      </c>
      <c r="F3" s="338"/>
    </row>
    <row r="4" spans="1:10" ht="20.100000000000001" customHeight="1">
      <c r="A4" s="336"/>
      <c r="B4" s="28" t="s">
        <v>36</v>
      </c>
      <c r="C4" s="335" t="s">
        <v>290</v>
      </c>
      <c r="D4" s="335"/>
      <c r="E4" s="56">
        <v>22.4</v>
      </c>
      <c r="F4" s="165" t="s">
        <v>15</v>
      </c>
    </row>
    <row r="5" spans="1:10" ht="20.100000000000001" customHeight="1">
      <c r="A5" s="336"/>
      <c r="B5" s="22" t="s">
        <v>37</v>
      </c>
      <c r="C5" s="332" t="s">
        <v>288</v>
      </c>
      <c r="D5" s="333"/>
      <c r="E5" s="333"/>
      <c r="F5" s="334"/>
    </row>
    <row r="6" spans="1:10" ht="20.100000000000001" customHeight="1">
      <c r="A6" s="336"/>
      <c r="B6" s="22" t="s">
        <v>38</v>
      </c>
      <c r="C6" s="332" t="s">
        <v>289</v>
      </c>
      <c r="D6" s="333"/>
      <c r="E6" s="333"/>
      <c r="F6" s="334"/>
      <c r="G6" s="331"/>
      <c r="H6" s="331"/>
      <c r="I6" s="331"/>
      <c r="J6" s="331"/>
    </row>
    <row r="7" spans="1:10" ht="20.100000000000001" customHeight="1">
      <c r="A7" s="336"/>
      <c r="B7" s="22" t="s">
        <v>14</v>
      </c>
      <c r="C7" s="332" t="s">
        <v>291</v>
      </c>
      <c r="D7" s="333"/>
      <c r="E7" s="333"/>
      <c r="F7" s="334"/>
    </row>
    <row r="8" spans="1:10" ht="20.100000000000001" customHeight="1">
      <c r="A8" s="27"/>
      <c r="B8" s="21"/>
      <c r="C8" s="51"/>
      <c r="D8" s="51"/>
      <c r="E8" s="57"/>
      <c r="F8" s="17"/>
      <c r="G8" s="2"/>
    </row>
    <row r="9" spans="1:10" ht="20.100000000000001" customHeight="1">
      <c r="A9" s="336">
        <v>2</v>
      </c>
      <c r="B9" s="20" t="s">
        <v>16</v>
      </c>
      <c r="C9" s="24">
        <v>42954</v>
      </c>
      <c r="D9" s="20" t="s">
        <v>35</v>
      </c>
      <c r="E9" s="337">
        <v>42965</v>
      </c>
      <c r="F9" s="338"/>
    </row>
    <row r="10" spans="1:10" ht="20.100000000000001" customHeight="1">
      <c r="A10" s="336"/>
      <c r="B10" s="28" t="s">
        <v>36</v>
      </c>
      <c r="C10" s="335" t="s">
        <v>292</v>
      </c>
      <c r="D10" s="335"/>
      <c r="E10" s="56">
        <v>24.1</v>
      </c>
      <c r="F10" s="165" t="s">
        <v>15</v>
      </c>
    </row>
    <row r="11" spans="1:10" ht="20.100000000000001" customHeight="1">
      <c r="A11" s="336"/>
      <c r="B11" s="22" t="s">
        <v>37</v>
      </c>
      <c r="C11" s="332" t="s">
        <v>293</v>
      </c>
      <c r="D11" s="333"/>
      <c r="E11" s="333"/>
      <c r="F11" s="334"/>
      <c r="G11" s="330"/>
      <c r="H11" s="330"/>
      <c r="I11" s="330"/>
      <c r="J11" s="330"/>
    </row>
    <row r="12" spans="1:10" ht="20.100000000000001" customHeight="1">
      <c r="A12" s="336"/>
      <c r="B12" s="22" t="s">
        <v>38</v>
      </c>
      <c r="C12" s="332" t="s">
        <v>288</v>
      </c>
      <c r="D12" s="333"/>
      <c r="E12" s="333"/>
      <c r="F12" s="334"/>
      <c r="G12" s="15"/>
    </row>
    <row r="13" spans="1:10" ht="20.100000000000001" customHeight="1">
      <c r="A13" s="336"/>
      <c r="B13" s="22" t="s">
        <v>14</v>
      </c>
      <c r="C13" s="332" t="s">
        <v>294</v>
      </c>
      <c r="D13" s="333"/>
      <c r="E13" s="333"/>
      <c r="F13" s="334"/>
    </row>
    <row r="14" spans="1:10" ht="20.100000000000001" customHeight="1">
      <c r="A14" s="26"/>
      <c r="B14" s="21"/>
      <c r="C14" s="51"/>
      <c r="D14" s="51"/>
      <c r="E14" s="57"/>
      <c r="F14" s="17"/>
      <c r="G14" s="2"/>
    </row>
    <row r="15" spans="1:10" ht="20.100000000000001" customHeight="1">
      <c r="A15" s="336">
        <v>3</v>
      </c>
      <c r="B15" s="20" t="s">
        <v>16</v>
      </c>
      <c r="C15" s="24">
        <v>44103</v>
      </c>
      <c r="D15" s="20" t="s">
        <v>35</v>
      </c>
      <c r="E15" s="159"/>
      <c r="F15" s="160"/>
    </row>
    <row r="16" spans="1:10" ht="20.100000000000001" customHeight="1">
      <c r="A16" s="336"/>
      <c r="B16" s="28" t="s">
        <v>36</v>
      </c>
      <c r="C16" s="164" t="s">
        <v>295</v>
      </c>
      <c r="D16" s="164"/>
      <c r="E16" s="56">
        <v>18.899999999999999</v>
      </c>
      <c r="F16" s="165" t="s">
        <v>15</v>
      </c>
    </row>
    <row r="17" spans="1:10" ht="20.100000000000001" customHeight="1">
      <c r="A17" s="336"/>
      <c r="B17" s="22" t="s">
        <v>37</v>
      </c>
      <c r="C17" s="161" t="s">
        <v>288</v>
      </c>
      <c r="D17" s="162"/>
      <c r="E17" s="162"/>
      <c r="F17" s="163"/>
      <c r="G17" s="330"/>
      <c r="H17" s="330"/>
      <c r="I17" s="330"/>
      <c r="J17" s="330"/>
    </row>
    <row r="18" spans="1:10" ht="20.100000000000001" customHeight="1">
      <c r="A18" s="336"/>
      <c r="B18" s="22" t="s">
        <v>38</v>
      </c>
      <c r="C18" s="161" t="s">
        <v>296</v>
      </c>
      <c r="D18" s="162"/>
      <c r="E18" s="162"/>
      <c r="F18" s="163"/>
      <c r="G18" s="15"/>
    </row>
    <row r="19" spans="1:10" ht="20.100000000000001" customHeight="1">
      <c r="A19" s="336"/>
      <c r="B19" s="22" t="s">
        <v>14</v>
      </c>
      <c r="C19" s="161" t="s">
        <v>297</v>
      </c>
      <c r="D19" s="162"/>
      <c r="E19" s="162"/>
      <c r="F19" s="163"/>
    </row>
    <row r="20" spans="1:10" ht="20.100000000000001" customHeight="1">
      <c r="A20" s="26"/>
      <c r="B20" s="21"/>
      <c r="C20" s="162"/>
      <c r="D20" s="162"/>
      <c r="E20" s="57"/>
      <c r="F20" s="17"/>
      <c r="G20" s="2"/>
    </row>
    <row r="21" spans="1:10" ht="20.100000000000001" customHeight="1">
      <c r="A21" s="336">
        <v>4</v>
      </c>
      <c r="B21" s="20" t="s">
        <v>16</v>
      </c>
      <c r="C21" s="24">
        <v>44103</v>
      </c>
      <c r="D21" s="20" t="s">
        <v>35</v>
      </c>
      <c r="E21" s="159">
        <v>45447</v>
      </c>
      <c r="F21" s="160"/>
    </row>
    <row r="22" spans="1:10" ht="20.100000000000001" customHeight="1">
      <c r="A22" s="336"/>
      <c r="B22" s="28" t="s">
        <v>36</v>
      </c>
      <c r="C22" s="164" t="s">
        <v>298</v>
      </c>
      <c r="D22" s="164"/>
      <c r="E22" s="56">
        <v>21.3</v>
      </c>
      <c r="F22" s="165" t="s">
        <v>15</v>
      </c>
    </row>
    <row r="23" spans="1:10" ht="20.100000000000001" customHeight="1">
      <c r="A23" s="336"/>
      <c r="B23" s="22" t="s">
        <v>37</v>
      </c>
      <c r="C23" s="161" t="s">
        <v>296</v>
      </c>
      <c r="D23" s="162"/>
      <c r="E23" s="162"/>
      <c r="F23" s="163"/>
      <c r="G23" s="330"/>
      <c r="H23" s="330"/>
      <c r="I23" s="330"/>
      <c r="J23" s="330"/>
    </row>
    <row r="24" spans="1:10" ht="20.100000000000001" customHeight="1">
      <c r="A24" s="336"/>
      <c r="B24" s="22" t="s">
        <v>38</v>
      </c>
      <c r="C24" s="161" t="s">
        <v>289</v>
      </c>
      <c r="D24" s="162"/>
      <c r="E24" s="162"/>
      <c r="F24" s="163"/>
      <c r="G24" s="15"/>
    </row>
    <row r="25" spans="1:10" ht="20.100000000000001" customHeight="1">
      <c r="A25" s="336"/>
      <c r="B25" s="22" t="s">
        <v>14</v>
      </c>
      <c r="C25" s="161" t="s">
        <v>297</v>
      </c>
      <c r="D25" s="162"/>
      <c r="E25" s="162"/>
      <c r="F25" s="163"/>
    </row>
    <row r="26" spans="1:10" ht="20.100000000000001" customHeight="1">
      <c r="A26" s="26"/>
      <c r="B26" s="21"/>
      <c r="C26" s="162"/>
      <c r="D26" s="162"/>
      <c r="E26" s="57"/>
      <c r="F26" s="17"/>
      <c r="G26" s="2"/>
    </row>
    <row r="27" spans="1:10" ht="20.100000000000001" customHeight="1">
      <c r="A27" s="336">
        <v>5</v>
      </c>
      <c r="B27" s="20" t="s">
        <v>16</v>
      </c>
      <c r="C27" s="24">
        <v>41347</v>
      </c>
      <c r="D27" s="20" t="s">
        <v>35</v>
      </c>
      <c r="E27" s="159">
        <v>41347</v>
      </c>
      <c r="F27" s="160"/>
    </row>
    <row r="28" spans="1:10" ht="20.100000000000001" customHeight="1">
      <c r="A28" s="336"/>
      <c r="B28" s="28" t="s">
        <v>36</v>
      </c>
      <c r="C28" s="164" t="s">
        <v>299</v>
      </c>
      <c r="D28" s="164"/>
      <c r="E28" s="56">
        <v>21.1</v>
      </c>
      <c r="F28" s="165" t="s">
        <v>15</v>
      </c>
    </row>
    <row r="29" spans="1:10" ht="20.100000000000001" customHeight="1">
      <c r="A29" s="336"/>
      <c r="B29" s="22" t="s">
        <v>37</v>
      </c>
      <c r="C29" s="161" t="s">
        <v>293</v>
      </c>
      <c r="D29" s="162"/>
      <c r="E29" s="162"/>
      <c r="F29" s="163"/>
    </row>
    <row r="30" spans="1:10" ht="20.100000000000001" customHeight="1">
      <c r="A30" s="336"/>
      <c r="B30" s="22" t="s">
        <v>38</v>
      </c>
      <c r="C30" s="161" t="s">
        <v>296</v>
      </c>
      <c r="D30" s="162"/>
      <c r="E30" s="162"/>
      <c r="F30" s="163"/>
      <c r="G30" s="330"/>
      <c r="H30" s="330"/>
      <c r="I30" s="330"/>
      <c r="J30" s="330"/>
    </row>
    <row r="31" spans="1:10" ht="20.100000000000001" customHeight="1">
      <c r="A31" s="336"/>
      <c r="B31" s="22" t="s">
        <v>14</v>
      </c>
      <c r="C31" s="161" t="s">
        <v>300</v>
      </c>
      <c r="D31" s="162"/>
      <c r="E31" s="162"/>
      <c r="F31" s="163"/>
      <c r="G31" s="15"/>
    </row>
    <row r="32" spans="1:10" ht="20.100000000000001" customHeight="1">
      <c r="A32" s="26"/>
      <c r="B32" s="21"/>
      <c r="C32" s="162"/>
      <c r="D32" s="162"/>
      <c r="E32" s="57"/>
      <c r="F32" s="17"/>
      <c r="G32" s="2"/>
    </row>
    <row r="33" spans="1:10" ht="20.100000000000001" customHeight="1">
      <c r="A33" s="336">
        <v>6</v>
      </c>
      <c r="B33" s="20" t="s">
        <v>16</v>
      </c>
      <c r="C33" s="24">
        <v>40817</v>
      </c>
      <c r="D33" s="20" t="s">
        <v>35</v>
      </c>
      <c r="E33" s="337">
        <v>45748</v>
      </c>
      <c r="F33" s="338"/>
      <c r="G33" s="53"/>
      <c r="H33" s="53"/>
      <c r="I33" s="53"/>
      <c r="J33" s="53"/>
    </row>
    <row r="34" spans="1:10" ht="20.100000000000001" customHeight="1">
      <c r="A34" s="336"/>
      <c r="B34" s="28" t="s">
        <v>36</v>
      </c>
      <c r="C34" s="335" t="s">
        <v>301</v>
      </c>
      <c r="D34" s="335"/>
      <c r="E34" s="56">
        <v>18</v>
      </c>
      <c r="F34" s="165" t="s">
        <v>15</v>
      </c>
    </row>
    <row r="35" spans="1:10" ht="20.100000000000001" customHeight="1">
      <c r="A35" s="336"/>
      <c r="B35" s="22" t="s">
        <v>37</v>
      </c>
      <c r="C35" s="332" t="s">
        <v>288</v>
      </c>
      <c r="D35" s="333"/>
      <c r="E35" s="333"/>
      <c r="F35" s="334"/>
    </row>
    <row r="36" spans="1:10" ht="20.100000000000001" customHeight="1">
      <c r="A36" s="336"/>
      <c r="B36" s="22" t="s">
        <v>38</v>
      </c>
      <c r="C36" s="332" t="s">
        <v>289</v>
      </c>
      <c r="D36" s="333"/>
      <c r="E36" s="333"/>
      <c r="F36" s="334"/>
      <c r="G36" s="330"/>
      <c r="H36" s="330"/>
      <c r="I36" s="330"/>
      <c r="J36" s="330"/>
    </row>
    <row r="37" spans="1:10" ht="20.100000000000001" customHeight="1">
      <c r="A37" s="336"/>
      <c r="B37" s="22" t="s">
        <v>14</v>
      </c>
      <c r="C37" s="332" t="s">
        <v>302</v>
      </c>
      <c r="D37" s="333"/>
      <c r="E37" s="333"/>
      <c r="F37" s="334"/>
      <c r="G37" s="330"/>
      <c r="H37" s="330"/>
      <c r="I37" s="330"/>
      <c r="J37" s="330"/>
    </row>
    <row r="38" spans="1:10" ht="20.100000000000001" customHeight="1">
      <c r="A38" s="26"/>
      <c r="B38" s="21"/>
      <c r="C38" s="162"/>
      <c r="D38" s="162"/>
      <c r="E38" s="57"/>
      <c r="F38" s="17"/>
      <c r="G38" s="2"/>
    </row>
    <row r="39" spans="1:10" ht="20.100000000000001" customHeight="1">
      <c r="A39" s="336">
        <v>7</v>
      </c>
      <c r="B39" s="20" t="s">
        <v>16</v>
      </c>
      <c r="C39" s="24">
        <v>41347</v>
      </c>
      <c r="D39" s="20" t="s">
        <v>35</v>
      </c>
      <c r="E39" s="337">
        <v>41347</v>
      </c>
      <c r="F39" s="338"/>
    </row>
    <row r="40" spans="1:10" ht="20.100000000000001" customHeight="1">
      <c r="A40" s="336"/>
      <c r="B40" s="28" t="s">
        <v>36</v>
      </c>
      <c r="C40" s="335" t="s">
        <v>303</v>
      </c>
      <c r="D40" s="335"/>
      <c r="E40" s="56">
        <v>20.6</v>
      </c>
      <c r="F40" s="165" t="s">
        <v>15</v>
      </c>
    </row>
    <row r="41" spans="1:10" ht="20.100000000000001" customHeight="1">
      <c r="A41" s="336"/>
      <c r="B41" s="22" t="s">
        <v>37</v>
      </c>
      <c r="C41" s="332" t="s">
        <v>293</v>
      </c>
      <c r="D41" s="333"/>
      <c r="E41" s="333"/>
      <c r="F41" s="334"/>
    </row>
    <row r="42" spans="1:10" ht="20.100000000000001" customHeight="1">
      <c r="A42" s="336"/>
      <c r="B42" s="22" t="s">
        <v>38</v>
      </c>
      <c r="C42" s="332" t="s">
        <v>288</v>
      </c>
      <c r="D42" s="333"/>
      <c r="E42" s="333"/>
      <c r="F42" s="334"/>
      <c r="G42" s="330"/>
      <c r="H42" s="330"/>
      <c r="I42" s="330"/>
      <c r="J42" s="330"/>
    </row>
    <row r="43" spans="1:10" ht="20.100000000000001" customHeight="1">
      <c r="A43" s="336"/>
      <c r="B43" s="22" t="s">
        <v>14</v>
      </c>
      <c r="C43" s="332" t="s">
        <v>304</v>
      </c>
      <c r="D43" s="333"/>
      <c r="E43" s="333"/>
      <c r="F43" s="334"/>
      <c r="G43" s="330"/>
      <c r="H43" s="330"/>
      <c r="I43" s="330"/>
      <c r="J43" s="330"/>
    </row>
    <row r="44" spans="1:10" ht="20.100000000000001" customHeight="1">
      <c r="A44" s="26"/>
      <c r="B44" s="21"/>
      <c r="C44" s="104"/>
      <c r="D44" s="104"/>
      <c r="E44" s="57"/>
      <c r="F44" s="17"/>
      <c r="G44" s="2"/>
    </row>
    <row r="45" spans="1:10" ht="20.100000000000001" customHeight="1">
      <c r="A45" s="336">
        <v>8</v>
      </c>
      <c r="B45" s="20" t="s">
        <v>16</v>
      </c>
      <c r="C45" s="24"/>
      <c r="D45" s="20" t="s">
        <v>35</v>
      </c>
      <c r="E45" s="337"/>
      <c r="F45" s="338"/>
      <c r="G45" s="330"/>
      <c r="H45" s="330"/>
      <c r="I45" s="330"/>
      <c r="J45" s="330"/>
    </row>
    <row r="46" spans="1:10" ht="20.100000000000001" customHeight="1">
      <c r="A46" s="336"/>
      <c r="B46" s="28" t="s">
        <v>36</v>
      </c>
      <c r="C46" s="340"/>
      <c r="D46" s="340"/>
      <c r="E46" s="56"/>
      <c r="F46" s="165"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4"/>
      <c r="D50" s="54"/>
      <c r="E50" s="58"/>
      <c r="F50" s="54"/>
      <c r="G50" s="2"/>
    </row>
    <row r="51" spans="1:10" ht="20.100000000000001" customHeight="1">
      <c r="A51" s="336">
        <v>9</v>
      </c>
      <c r="B51" s="20" t="s">
        <v>16</v>
      </c>
      <c r="C51" s="24"/>
      <c r="D51" s="20" t="s">
        <v>35</v>
      </c>
      <c r="E51" s="337"/>
      <c r="F51" s="338"/>
    </row>
    <row r="52" spans="1:10" ht="20.100000000000001" customHeight="1">
      <c r="A52" s="336"/>
      <c r="B52" s="28" t="s">
        <v>36</v>
      </c>
      <c r="C52" s="340"/>
      <c r="D52" s="340"/>
      <c r="E52" s="56"/>
      <c r="F52" s="165"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65"/>
      <c r="B56" s="21"/>
      <c r="C56" s="104"/>
      <c r="D56" s="104"/>
      <c r="E56" s="57"/>
      <c r="F56" s="17"/>
      <c r="G56" s="2"/>
    </row>
    <row r="57" spans="1:10" ht="20.100000000000001" customHeight="1">
      <c r="A57" s="336">
        <v>10</v>
      </c>
      <c r="B57" s="20" t="s">
        <v>16</v>
      </c>
      <c r="C57" s="24"/>
      <c r="D57" s="20" t="s">
        <v>35</v>
      </c>
      <c r="E57" s="337"/>
      <c r="F57" s="338"/>
    </row>
    <row r="58" spans="1:10" ht="20.100000000000001" customHeight="1">
      <c r="A58" s="336"/>
      <c r="B58" s="28" t="s">
        <v>36</v>
      </c>
      <c r="C58" s="340"/>
      <c r="D58" s="340"/>
      <c r="E58" s="56"/>
      <c r="F58" s="105"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54"/>
      <c r="B62" s="54"/>
      <c r="C62" s="54"/>
      <c r="D62" s="54"/>
      <c r="E62" s="58"/>
      <c r="F62" s="54"/>
      <c r="G62" s="2"/>
    </row>
    <row r="63" spans="1:10" ht="20.100000000000001" customHeight="1">
      <c r="A63" s="336">
        <v>11</v>
      </c>
      <c r="B63" s="20" t="s">
        <v>16</v>
      </c>
      <c r="C63" s="24"/>
      <c r="D63" s="20" t="s">
        <v>35</v>
      </c>
      <c r="E63" s="337"/>
      <c r="F63" s="338"/>
      <c r="G63" s="330"/>
      <c r="H63" s="330"/>
      <c r="I63" s="330"/>
      <c r="J63" s="330"/>
    </row>
    <row r="64" spans="1:10" ht="20.100000000000001" customHeight="1">
      <c r="A64" s="336"/>
      <c r="B64" s="28" t="s">
        <v>36</v>
      </c>
      <c r="C64" s="340"/>
      <c r="D64" s="340"/>
      <c r="E64" s="56"/>
      <c r="F64" s="105" t="s">
        <v>15</v>
      </c>
      <c r="G64" s="330"/>
      <c r="H64" s="330"/>
      <c r="I64" s="330"/>
      <c r="J64" s="330"/>
    </row>
    <row r="65" spans="1:10" ht="20.100000000000001" customHeight="1">
      <c r="A65" s="336"/>
      <c r="B65" s="22" t="s">
        <v>37</v>
      </c>
      <c r="C65" s="332"/>
      <c r="D65" s="333"/>
      <c r="E65" s="333"/>
      <c r="F65" s="334"/>
    </row>
    <row r="66" spans="1:10" ht="20.100000000000001" customHeight="1">
      <c r="A66" s="336"/>
      <c r="B66" s="22" t="s">
        <v>38</v>
      </c>
      <c r="C66" s="332"/>
      <c r="D66" s="333"/>
      <c r="E66" s="333"/>
      <c r="F66" s="334"/>
    </row>
    <row r="67" spans="1:10" ht="20.100000000000001" customHeight="1">
      <c r="A67" s="336"/>
      <c r="B67" s="22" t="s">
        <v>14</v>
      </c>
      <c r="C67" s="332"/>
      <c r="D67" s="333"/>
      <c r="E67" s="333"/>
      <c r="F67" s="334"/>
      <c r="G67" s="330"/>
      <c r="H67" s="330"/>
      <c r="I67" s="330"/>
      <c r="J67" s="330"/>
    </row>
    <row r="68" spans="1:10" ht="20.100000000000001" customHeight="1">
      <c r="A68" s="65"/>
      <c r="B68" s="21"/>
      <c r="C68" s="104"/>
      <c r="D68" s="104"/>
      <c r="E68" s="57"/>
      <c r="F68" s="17"/>
      <c r="G68" s="330"/>
      <c r="H68" s="330"/>
      <c r="I68" s="330"/>
      <c r="J68" s="330"/>
    </row>
    <row r="69" spans="1:10" ht="20.100000000000001" customHeight="1">
      <c r="A69" s="336">
        <v>12</v>
      </c>
      <c r="B69" s="20" t="s">
        <v>16</v>
      </c>
      <c r="C69" s="24"/>
      <c r="D69" s="20" t="s">
        <v>35</v>
      </c>
      <c r="E69" s="337"/>
      <c r="F69" s="338"/>
      <c r="G69" s="330"/>
      <c r="H69" s="330"/>
      <c r="I69" s="330"/>
      <c r="J69" s="330"/>
    </row>
    <row r="70" spans="1:10" ht="20.100000000000001" customHeight="1">
      <c r="A70" s="336"/>
      <c r="B70" s="28" t="s">
        <v>36</v>
      </c>
      <c r="C70" s="340"/>
      <c r="D70" s="340"/>
      <c r="E70" s="56"/>
      <c r="F70" s="105" t="s">
        <v>15</v>
      </c>
    </row>
    <row r="71" spans="1:10" ht="20.100000000000001" customHeight="1">
      <c r="A71" s="336"/>
      <c r="B71" s="22" t="s">
        <v>37</v>
      </c>
      <c r="C71" s="332"/>
      <c r="D71" s="333"/>
      <c r="E71" s="333"/>
      <c r="F71" s="334"/>
    </row>
    <row r="72" spans="1:10" ht="20.100000000000001" customHeight="1">
      <c r="A72" s="336"/>
      <c r="B72" s="22" t="s">
        <v>38</v>
      </c>
      <c r="C72" s="332"/>
      <c r="D72" s="333"/>
      <c r="E72" s="333"/>
      <c r="F72" s="334"/>
    </row>
    <row r="73" spans="1:10" ht="20.100000000000001" customHeight="1">
      <c r="A73" s="336"/>
      <c r="B73" s="22" t="s">
        <v>14</v>
      </c>
      <c r="C73" s="332"/>
      <c r="D73" s="333"/>
      <c r="E73" s="333"/>
      <c r="F73" s="334"/>
    </row>
    <row r="74" spans="1:10" ht="20.100000000000001" customHeight="1">
      <c r="A74" s="54"/>
      <c r="B74" s="54"/>
      <c r="C74" s="54"/>
      <c r="D74" s="54"/>
      <c r="E74" s="58"/>
      <c r="F74" s="54"/>
      <c r="G74" s="2"/>
    </row>
    <row r="75" spans="1:10" ht="20.100000000000001" customHeight="1">
      <c r="A75" s="336">
        <v>13</v>
      </c>
      <c r="B75" s="20" t="s">
        <v>16</v>
      </c>
      <c r="C75" s="24"/>
      <c r="D75" s="20" t="s">
        <v>35</v>
      </c>
      <c r="E75" s="337"/>
      <c r="F75" s="338"/>
    </row>
    <row r="76" spans="1:10" ht="20.100000000000001" customHeight="1">
      <c r="A76" s="336"/>
      <c r="B76" s="28" t="s">
        <v>36</v>
      </c>
      <c r="C76" s="340"/>
      <c r="D76" s="340"/>
      <c r="E76" s="56"/>
      <c r="F76" s="105" t="s">
        <v>15</v>
      </c>
    </row>
    <row r="77" spans="1:10" ht="20.100000000000001" customHeight="1">
      <c r="A77" s="336"/>
      <c r="B77" s="22" t="s">
        <v>37</v>
      </c>
      <c r="C77" s="332"/>
      <c r="D77" s="333"/>
      <c r="E77" s="333"/>
      <c r="F77" s="334"/>
    </row>
    <row r="78" spans="1:10" ht="20.100000000000001" customHeight="1">
      <c r="A78" s="336"/>
      <c r="B78" s="22" t="s">
        <v>38</v>
      </c>
      <c r="C78" s="332"/>
      <c r="D78" s="333"/>
      <c r="E78" s="333"/>
      <c r="F78" s="334"/>
    </row>
    <row r="79" spans="1:10" ht="20.100000000000001" customHeight="1">
      <c r="A79" s="336"/>
      <c r="B79" s="22" t="s">
        <v>14</v>
      </c>
      <c r="C79" s="332"/>
      <c r="D79" s="333"/>
      <c r="E79" s="333"/>
      <c r="F79" s="334"/>
    </row>
    <row r="80" spans="1:10" ht="20.100000000000001" customHeight="1">
      <c r="A80" s="65"/>
      <c r="B80" s="21"/>
      <c r="C80" s="104"/>
      <c r="D80" s="104"/>
      <c r="E80" s="57"/>
      <c r="F80" s="17"/>
    </row>
    <row r="81" spans="1:6" ht="20.100000000000001" customHeight="1">
      <c r="A81" s="336">
        <v>14</v>
      </c>
      <c r="B81" s="20" t="s">
        <v>16</v>
      </c>
      <c r="C81" s="24"/>
      <c r="D81" s="20" t="s">
        <v>35</v>
      </c>
      <c r="E81" s="337"/>
      <c r="F81" s="338"/>
    </row>
    <row r="82" spans="1:6" ht="20.100000000000001" customHeight="1">
      <c r="A82" s="336"/>
      <c r="B82" s="28" t="s">
        <v>36</v>
      </c>
      <c r="C82" s="340"/>
      <c r="D82" s="340"/>
      <c r="E82" s="56"/>
      <c r="F82" s="105" t="s">
        <v>15</v>
      </c>
    </row>
    <row r="83" spans="1:6" ht="20.100000000000001" customHeight="1">
      <c r="A83" s="336"/>
      <c r="B83" s="22" t="s">
        <v>37</v>
      </c>
      <c r="C83" s="332"/>
      <c r="D83" s="333"/>
      <c r="E83" s="333"/>
      <c r="F83" s="334"/>
    </row>
    <row r="84" spans="1:6" ht="20.100000000000001" customHeight="1">
      <c r="A84" s="336"/>
      <c r="B84" s="22" t="s">
        <v>38</v>
      </c>
      <c r="C84" s="332"/>
      <c r="D84" s="333"/>
      <c r="E84" s="333"/>
      <c r="F84" s="334"/>
    </row>
    <row r="85" spans="1:6" ht="20.100000000000001" customHeight="1">
      <c r="A85" s="336"/>
      <c r="B85" s="22" t="s">
        <v>14</v>
      </c>
      <c r="C85" s="332"/>
      <c r="D85" s="333"/>
      <c r="E85" s="333"/>
      <c r="F85" s="334"/>
    </row>
  </sheetData>
  <mergeCells count="89">
    <mergeCell ref="G68:J68"/>
    <mergeCell ref="C71:F71"/>
    <mergeCell ref="C72:F72"/>
    <mergeCell ref="G63:J63"/>
    <mergeCell ref="C65:F65"/>
    <mergeCell ref="C66:F66"/>
    <mergeCell ref="A63:A67"/>
    <mergeCell ref="E63:F63"/>
    <mergeCell ref="C64:D64"/>
    <mergeCell ref="G64:J64"/>
    <mergeCell ref="C67:F67"/>
    <mergeCell ref="G67:J67"/>
    <mergeCell ref="A69:A73"/>
    <mergeCell ref="E69:F69"/>
    <mergeCell ref="G69:J69"/>
    <mergeCell ref="C70:D70"/>
    <mergeCell ref="C73:F73"/>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G42:J42"/>
    <mergeCell ref="C43:F43"/>
    <mergeCell ref="G43:J43"/>
    <mergeCell ref="A33:A37"/>
    <mergeCell ref="E33:F33"/>
    <mergeCell ref="C34:D34"/>
    <mergeCell ref="C35:F35"/>
    <mergeCell ref="C36:F36"/>
    <mergeCell ref="G36:J36"/>
    <mergeCell ref="C37:F37"/>
    <mergeCell ref="G37:J37"/>
    <mergeCell ref="A39:A43"/>
    <mergeCell ref="E39:F39"/>
    <mergeCell ref="C40:D40"/>
    <mergeCell ref="C41:F41"/>
    <mergeCell ref="C42:F42"/>
    <mergeCell ref="C13:F13"/>
    <mergeCell ref="A21:A25"/>
    <mergeCell ref="G23:J23"/>
    <mergeCell ref="A15:A19"/>
    <mergeCell ref="G17:J17"/>
    <mergeCell ref="E1:F1"/>
    <mergeCell ref="A2:F2"/>
    <mergeCell ref="A3:A7"/>
    <mergeCell ref="E3:F3"/>
    <mergeCell ref="C4:D4"/>
    <mergeCell ref="C5:F5"/>
    <mergeCell ref="C6:F6"/>
    <mergeCell ref="G6:J6"/>
    <mergeCell ref="C7:F7"/>
    <mergeCell ref="A75:A79"/>
    <mergeCell ref="E75:F75"/>
    <mergeCell ref="C76:D76"/>
    <mergeCell ref="C78:F78"/>
    <mergeCell ref="C79:F79"/>
    <mergeCell ref="C77:F77"/>
    <mergeCell ref="A27:A31"/>
    <mergeCell ref="G30:J30"/>
    <mergeCell ref="A9:A13"/>
    <mergeCell ref="E9:F9"/>
    <mergeCell ref="C10:D10"/>
    <mergeCell ref="C11:F11"/>
    <mergeCell ref="G11:J11"/>
    <mergeCell ref="C12:F12"/>
    <mergeCell ref="A81:A85"/>
    <mergeCell ref="E81:F81"/>
    <mergeCell ref="C82:D82"/>
    <mergeCell ref="C84:F84"/>
    <mergeCell ref="C85:F85"/>
    <mergeCell ref="C83:F83"/>
  </mergeCells>
  <phoneticPr fontId="5"/>
  <pageMargins left="0.25" right="0.25" top="0.75" bottom="0.75" header="0.3" footer="0.3"/>
  <pageSetup paperSize="9" scale="94"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J85"/>
  <sheetViews>
    <sheetView view="pageBreakPreview" zoomScale="85" zoomScaleNormal="100" zoomScaleSheetLayoutView="85" workbookViewId="0">
      <selection activeCell="U15" sqref="U15"/>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138" customWidth="1"/>
    <col min="7" max="16384" width="2.125" style="4"/>
  </cols>
  <sheetData>
    <row r="1" spans="1:10" ht="15" customHeight="1">
      <c r="E1" s="331" t="s">
        <v>39</v>
      </c>
      <c r="F1" s="331"/>
    </row>
    <row r="2" spans="1:10" ht="24.95" customHeight="1">
      <c r="A2" s="339" t="s">
        <v>419</v>
      </c>
      <c r="B2" s="339"/>
      <c r="C2" s="339"/>
      <c r="D2" s="339"/>
      <c r="E2" s="339"/>
      <c r="F2" s="339"/>
    </row>
    <row r="3" spans="1:10" ht="20.100000000000001" customHeight="1">
      <c r="A3" s="336">
        <v>1</v>
      </c>
      <c r="B3" s="20" t="s">
        <v>16</v>
      </c>
      <c r="C3" s="24">
        <v>45118</v>
      </c>
      <c r="D3" s="20" t="s">
        <v>35</v>
      </c>
      <c r="E3" s="337"/>
      <c r="F3" s="338"/>
    </row>
    <row r="4" spans="1:10" ht="20.100000000000001" customHeight="1">
      <c r="A4" s="336"/>
      <c r="B4" s="374" t="s">
        <v>419</v>
      </c>
      <c r="C4" s="383" t="s">
        <v>444</v>
      </c>
      <c r="D4" s="384"/>
      <c r="E4" s="384"/>
      <c r="F4" s="385"/>
    </row>
    <row r="5" spans="1:10" ht="20.100000000000001" customHeight="1">
      <c r="A5" s="336"/>
      <c r="B5" s="375"/>
      <c r="C5" s="386"/>
      <c r="D5" s="387"/>
      <c r="E5" s="387"/>
      <c r="F5" s="388"/>
    </row>
    <row r="6" spans="1:10" ht="20.100000000000001" customHeight="1">
      <c r="A6" s="336"/>
      <c r="B6" s="375"/>
      <c r="C6" s="386"/>
      <c r="D6" s="387"/>
      <c r="E6" s="387"/>
      <c r="F6" s="388"/>
      <c r="G6" s="331"/>
      <c r="H6" s="331"/>
      <c r="I6" s="331"/>
      <c r="J6" s="331"/>
    </row>
    <row r="7" spans="1:10" ht="20.100000000000001" customHeight="1">
      <c r="A7" s="336"/>
      <c r="B7" s="340"/>
      <c r="C7" s="389"/>
      <c r="D7" s="390"/>
      <c r="E7" s="390"/>
      <c r="F7" s="391"/>
    </row>
    <row r="8" spans="1:10" ht="20.100000000000001" customHeight="1">
      <c r="A8" s="27"/>
      <c r="B8" s="139"/>
      <c r="C8" s="140"/>
      <c r="D8" s="140"/>
      <c r="E8" s="141"/>
      <c r="F8" s="142"/>
      <c r="G8" s="2"/>
    </row>
    <row r="9" spans="1:10" s="2" customFormat="1" ht="20.100000000000001" customHeight="1">
      <c r="A9" s="376"/>
      <c r="B9" s="143"/>
      <c r="C9" s="144"/>
      <c r="D9" s="143"/>
      <c r="E9" s="377"/>
      <c r="F9" s="377"/>
    </row>
    <row r="10" spans="1:10" s="2" customFormat="1" ht="20.100000000000001" customHeight="1">
      <c r="A10" s="376"/>
      <c r="B10" s="143"/>
      <c r="C10" s="370"/>
      <c r="D10" s="370"/>
      <c r="E10" s="145"/>
      <c r="F10" s="146"/>
    </row>
    <row r="11" spans="1:10" s="2" customFormat="1" ht="20.100000000000001" customHeight="1">
      <c r="A11" s="376"/>
      <c r="B11" s="143"/>
      <c r="C11" s="370"/>
      <c r="D11" s="370"/>
      <c r="E11" s="370"/>
      <c r="F11" s="370"/>
      <c r="G11" s="369"/>
      <c r="H11" s="369"/>
      <c r="I11" s="369"/>
      <c r="J11" s="369"/>
    </row>
    <row r="12" spans="1:10" s="2" customFormat="1" ht="20.100000000000001" customHeight="1">
      <c r="A12" s="376"/>
      <c r="B12" s="143"/>
      <c r="C12" s="370"/>
      <c r="D12" s="370"/>
      <c r="E12" s="370"/>
      <c r="F12" s="370"/>
      <c r="G12" s="147"/>
    </row>
    <row r="13" spans="1:10" s="2" customFormat="1" ht="20.100000000000001" customHeight="1">
      <c r="A13" s="376"/>
      <c r="B13" s="143"/>
      <c r="C13" s="370"/>
      <c r="D13" s="370"/>
      <c r="E13" s="370"/>
      <c r="F13" s="370"/>
    </row>
    <row r="14" spans="1:10" s="2" customFormat="1" ht="20.100000000000001" customHeight="1">
      <c r="A14" s="27"/>
      <c r="B14" s="143"/>
      <c r="C14" s="148"/>
      <c r="D14" s="148"/>
      <c r="E14" s="145"/>
      <c r="F14" s="146"/>
    </row>
    <row r="15" spans="1:10" s="2" customFormat="1" ht="20.100000000000001" customHeight="1">
      <c r="A15" s="376"/>
      <c r="B15" s="143"/>
      <c r="C15" s="144"/>
      <c r="D15" s="143"/>
      <c r="E15" s="377"/>
      <c r="F15" s="377"/>
    </row>
    <row r="16" spans="1:10" s="2" customFormat="1" ht="20.100000000000001" customHeight="1">
      <c r="A16" s="376"/>
      <c r="B16" s="143"/>
      <c r="C16" s="370"/>
      <c r="D16" s="370"/>
      <c r="E16" s="145"/>
      <c r="F16" s="146"/>
    </row>
    <row r="17" spans="1:10" s="2" customFormat="1" ht="20.100000000000001" customHeight="1">
      <c r="A17" s="376"/>
      <c r="B17" s="143"/>
      <c r="C17" s="370"/>
      <c r="D17" s="370"/>
      <c r="E17" s="370"/>
      <c r="F17" s="370"/>
      <c r="G17" s="369"/>
      <c r="H17" s="369"/>
      <c r="I17" s="369"/>
      <c r="J17" s="369"/>
    </row>
    <row r="18" spans="1:10" s="2" customFormat="1" ht="20.100000000000001" customHeight="1">
      <c r="A18" s="376"/>
      <c r="B18" s="143"/>
      <c r="C18" s="370"/>
      <c r="D18" s="370"/>
      <c r="E18" s="370"/>
      <c r="F18" s="370"/>
      <c r="G18" s="147"/>
    </row>
    <row r="19" spans="1:10" s="2" customFormat="1" ht="20.100000000000001" customHeight="1">
      <c r="A19" s="376"/>
      <c r="B19" s="143"/>
      <c r="C19" s="370"/>
      <c r="D19" s="370"/>
      <c r="E19" s="370"/>
      <c r="F19" s="370"/>
    </row>
    <row r="20" spans="1:10" s="2" customFormat="1" ht="20.100000000000001" customHeight="1">
      <c r="A20" s="27"/>
      <c r="B20" s="143"/>
      <c r="C20" s="148"/>
      <c r="D20" s="148"/>
      <c r="E20" s="145"/>
      <c r="F20" s="146"/>
    </row>
    <row r="21" spans="1:10" s="2" customFormat="1" ht="20.100000000000001" customHeight="1">
      <c r="A21" s="376"/>
      <c r="B21" s="143"/>
      <c r="C21" s="144"/>
      <c r="D21" s="143"/>
      <c r="E21" s="377"/>
      <c r="F21" s="377"/>
    </row>
    <row r="22" spans="1:10" s="2" customFormat="1" ht="20.100000000000001" customHeight="1">
      <c r="A22" s="376"/>
      <c r="B22" s="143"/>
      <c r="C22" s="370"/>
      <c r="D22" s="370"/>
      <c r="E22" s="145"/>
      <c r="F22" s="146"/>
    </row>
    <row r="23" spans="1:10" s="2" customFormat="1" ht="20.100000000000001" customHeight="1">
      <c r="A23" s="376"/>
      <c r="B23" s="143"/>
      <c r="C23" s="370"/>
      <c r="D23" s="370"/>
      <c r="E23" s="370"/>
      <c r="F23" s="370"/>
      <c r="G23" s="369"/>
      <c r="H23" s="369"/>
      <c r="I23" s="369"/>
      <c r="J23" s="369"/>
    </row>
    <row r="24" spans="1:10" s="2" customFormat="1" ht="20.100000000000001" customHeight="1">
      <c r="A24" s="376"/>
      <c r="B24" s="143"/>
      <c r="C24" s="370"/>
      <c r="D24" s="370"/>
      <c r="E24" s="370"/>
      <c r="F24" s="370"/>
      <c r="G24" s="147"/>
    </row>
    <row r="25" spans="1:10" s="2" customFormat="1" ht="20.100000000000001" customHeight="1">
      <c r="A25" s="376"/>
      <c r="B25" s="143"/>
      <c r="C25" s="370"/>
      <c r="D25" s="370"/>
      <c r="E25" s="370"/>
      <c r="F25" s="370"/>
    </row>
    <row r="26" spans="1:10" s="2" customFormat="1" ht="20.100000000000001" customHeight="1">
      <c r="A26" s="27"/>
      <c r="B26" s="143"/>
      <c r="C26" s="148"/>
      <c r="D26" s="148"/>
      <c r="E26" s="145"/>
      <c r="F26" s="146"/>
    </row>
    <row r="27" spans="1:10" s="2" customFormat="1" ht="20.100000000000001" customHeight="1">
      <c r="A27" s="376"/>
      <c r="B27" s="143"/>
      <c r="C27" s="144"/>
      <c r="D27" s="143"/>
      <c r="E27" s="377"/>
      <c r="F27" s="377"/>
    </row>
    <row r="28" spans="1:10" s="2" customFormat="1" ht="20.100000000000001" customHeight="1">
      <c r="A28" s="376"/>
      <c r="B28" s="143"/>
      <c r="C28" s="370"/>
      <c r="D28" s="370"/>
      <c r="E28" s="145"/>
      <c r="F28" s="146"/>
    </row>
    <row r="29" spans="1:10" s="2" customFormat="1" ht="20.100000000000001" customHeight="1">
      <c r="A29" s="376"/>
      <c r="B29" s="143"/>
      <c r="C29" s="370"/>
      <c r="D29" s="370"/>
      <c r="E29" s="370"/>
      <c r="F29" s="370"/>
    </row>
    <row r="30" spans="1:10" s="2" customFormat="1" ht="20.100000000000001" customHeight="1">
      <c r="A30" s="376"/>
      <c r="B30" s="143"/>
      <c r="C30" s="370"/>
      <c r="D30" s="370"/>
      <c r="E30" s="370"/>
      <c r="F30" s="370"/>
      <c r="G30" s="369"/>
      <c r="H30" s="369"/>
      <c r="I30" s="369"/>
      <c r="J30" s="369"/>
    </row>
    <row r="31" spans="1:10" s="2" customFormat="1" ht="20.100000000000001" customHeight="1">
      <c r="A31" s="376"/>
      <c r="B31" s="143"/>
      <c r="C31" s="370"/>
      <c r="D31" s="370"/>
      <c r="E31" s="370"/>
      <c r="F31" s="370"/>
      <c r="G31" s="147"/>
    </row>
    <row r="32" spans="1:10" s="2" customFormat="1" ht="20.100000000000001" customHeight="1">
      <c r="A32" s="27"/>
      <c r="B32" s="143"/>
      <c r="C32" s="148"/>
      <c r="D32" s="148"/>
      <c r="E32" s="145"/>
      <c r="F32" s="146"/>
    </row>
    <row r="33" spans="1:10" s="2" customFormat="1" ht="20.100000000000001" customHeight="1">
      <c r="A33" s="376"/>
      <c r="B33" s="143"/>
      <c r="C33" s="144"/>
      <c r="D33" s="143"/>
      <c r="E33" s="377"/>
      <c r="F33" s="377"/>
      <c r="G33" s="149"/>
      <c r="H33" s="149"/>
      <c r="I33" s="149"/>
      <c r="J33" s="149"/>
    </row>
    <row r="34" spans="1:10" s="2" customFormat="1" ht="20.100000000000001" customHeight="1">
      <c r="A34" s="376"/>
      <c r="B34" s="143"/>
      <c r="C34" s="370"/>
      <c r="D34" s="370"/>
      <c r="E34" s="145"/>
      <c r="F34" s="146"/>
    </row>
    <row r="35" spans="1:10" s="2" customFormat="1" ht="20.100000000000001" customHeight="1">
      <c r="A35" s="376"/>
      <c r="B35" s="143"/>
      <c r="C35" s="370"/>
      <c r="D35" s="370"/>
      <c r="E35" s="370"/>
      <c r="F35" s="370"/>
    </row>
    <row r="36" spans="1:10" s="2" customFormat="1" ht="20.100000000000001" customHeight="1">
      <c r="A36" s="376"/>
      <c r="B36" s="143"/>
      <c r="C36" s="370"/>
      <c r="D36" s="370"/>
      <c r="E36" s="370"/>
      <c r="F36" s="370"/>
      <c r="G36" s="369"/>
      <c r="H36" s="369"/>
      <c r="I36" s="369"/>
      <c r="J36" s="369"/>
    </row>
    <row r="37" spans="1:10" s="2" customFormat="1" ht="20.100000000000001" customHeight="1">
      <c r="A37" s="376"/>
      <c r="B37" s="143"/>
      <c r="C37" s="370"/>
      <c r="D37" s="370"/>
      <c r="E37" s="370"/>
      <c r="F37" s="370"/>
      <c r="G37" s="369"/>
      <c r="H37" s="369"/>
      <c r="I37" s="369"/>
      <c r="J37" s="369"/>
    </row>
    <row r="38" spans="1:10" s="2" customFormat="1" ht="20.100000000000001" customHeight="1">
      <c r="A38" s="27"/>
      <c r="B38" s="143"/>
      <c r="C38" s="148"/>
      <c r="D38" s="148"/>
      <c r="E38" s="145"/>
      <c r="F38" s="146"/>
    </row>
    <row r="39" spans="1:10" s="2" customFormat="1" ht="20.100000000000001" customHeight="1">
      <c r="A39" s="376"/>
      <c r="B39" s="143"/>
      <c r="C39" s="144"/>
      <c r="D39" s="143"/>
      <c r="E39" s="377"/>
      <c r="F39" s="377"/>
    </row>
    <row r="40" spans="1:10" s="2" customFormat="1" ht="20.100000000000001" customHeight="1">
      <c r="A40" s="376"/>
      <c r="B40" s="143"/>
      <c r="C40" s="370"/>
      <c r="D40" s="370"/>
      <c r="E40" s="145"/>
      <c r="F40" s="146"/>
    </row>
    <row r="41" spans="1:10" s="2" customFormat="1" ht="20.100000000000001" customHeight="1">
      <c r="A41" s="376"/>
      <c r="B41" s="143"/>
      <c r="C41" s="370"/>
      <c r="D41" s="370"/>
      <c r="E41" s="370"/>
      <c r="F41" s="370"/>
    </row>
    <row r="42" spans="1:10" s="2" customFormat="1" ht="20.100000000000001" customHeight="1">
      <c r="A42" s="376"/>
      <c r="B42" s="143"/>
      <c r="C42" s="370"/>
      <c r="D42" s="370"/>
      <c r="E42" s="370"/>
      <c r="F42" s="370"/>
      <c r="G42" s="369"/>
      <c r="H42" s="369"/>
      <c r="I42" s="369"/>
      <c r="J42" s="369"/>
    </row>
    <row r="43" spans="1:10" s="2" customFormat="1" ht="20.100000000000001" customHeight="1">
      <c r="A43" s="376"/>
      <c r="B43" s="143"/>
      <c r="C43" s="370"/>
      <c r="D43" s="370"/>
      <c r="E43" s="370"/>
      <c r="F43" s="370"/>
      <c r="G43" s="369"/>
      <c r="H43" s="369"/>
      <c r="I43" s="369"/>
      <c r="J43" s="369"/>
    </row>
    <row r="44" spans="1:10" s="2" customFormat="1" ht="20.100000000000001" customHeight="1">
      <c r="A44" s="27"/>
      <c r="B44" s="143"/>
      <c r="C44" s="148"/>
      <c r="D44" s="148"/>
      <c r="E44" s="145"/>
      <c r="F44" s="146"/>
    </row>
    <row r="45" spans="1:10" s="2" customFormat="1" ht="20.100000000000001" customHeight="1">
      <c r="A45" s="376"/>
      <c r="B45" s="143"/>
      <c r="C45" s="144"/>
      <c r="D45" s="143"/>
      <c r="E45" s="377"/>
      <c r="F45" s="377"/>
      <c r="G45" s="369"/>
      <c r="H45" s="369"/>
      <c r="I45" s="369"/>
      <c r="J45" s="369"/>
    </row>
    <row r="46" spans="1:10" s="2" customFormat="1" ht="20.100000000000001" customHeight="1">
      <c r="A46" s="376"/>
      <c r="B46" s="143"/>
      <c r="C46" s="370"/>
      <c r="D46" s="370"/>
      <c r="E46" s="145"/>
      <c r="F46" s="146"/>
    </row>
    <row r="47" spans="1:10" s="2" customFormat="1" ht="20.100000000000001" customHeight="1">
      <c r="A47" s="376"/>
      <c r="B47" s="143"/>
      <c r="C47" s="370"/>
      <c r="D47" s="370"/>
      <c r="E47" s="370"/>
      <c r="F47" s="370"/>
    </row>
    <row r="48" spans="1:10" s="2" customFormat="1" ht="20.100000000000001" customHeight="1">
      <c r="A48" s="376"/>
      <c r="B48" s="143"/>
      <c r="C48" s="370"/>
      <c r="D48" s="370"/>
      <c r="E48" s="370"/>
      <c r="F48" s="370"/>
      <c r="G48" s="369"/>
      <c r="H48" s="369"/>
      <c r="I48" s="369"/>
      <c r="J48" s="369"/>
    </row>
    <row r="49" spans="1:10" s="2" customFormat="1" ht="20.100000000000001" customHeight="1">
      <c r="A49" s="376"/>
      <c r="B49" s="143"/>
      <c r="C49" s="370"/>
      <c r="D49" s="370"/>
      <c r="E49" s="370"/>
      <c r="F49" s="370"/>
      <c r="G49" s="147"/>
    </row>
    <row r="50" spans="1:10" s="2" customFormat="1" ht="20.100000000000001" customHeight="1">
      <c r="A50" s="27"/>
      <c r="B50" s="143"/>
      <c r="C50" s="148"/>
      <c r="D50" s="148"/>
      <c r="E50" s="145"/>
      <c r="F50" s="146"/>
    </row>
    <row r="51" spans="1:10" s="2" customFormat="1" ht="20.100000000000001" customHeight="1">
      <c r="A51" s="376"/>
      <c r="B51" s="143"/>
      <c r="C51" s="144"/>
      <c r="D51" s="143"/>
      <c r="E51" s="377"/>
      <c r="F51" s="377"/>
    </row>
    <row r="52" spans="1:10" s="2" customFormat="1" ht="20.100000000000001" customHeight="1">
      <c r="A52" s="376"/>
      <c r="B52" s="143"/>
      <c r="C52" s="370"/>
      <c r="D52" s="370"/>
      <c r="E52" s="145"/>
      <c r="F52" s="146"/>
      <c r="G52" s="369"/>
      <c r="H52" s="369"/>
      <c r="I52" s="369"/>
      <c r="J52" s="369"/>
    </row>
    <row r="53" spans="1:10" s="2" customFormat="1" ht="20.100000000000001" customHeight="1">
      <c r="A53" s="376"/>
      <c r="B53" s="143"/>
      <c r="C53" s="370"/>
      <c r="D53" s="370"/>
      <c r="E53" s="370"/>
      <c r="F53" s="370"/>
    </row>
    <row r="54" spans="1:10" s="2" customFormat="1" ht="20.100000000000001" customHeight="1">
      <c r="A54" s="376"/>
      <c r="B54" s="143"/>
      <c r="C54" s="370"/>
      <c r="D54" s="370"/>
      <c r="E54" s="370"/>
      <c r="F54" s="370"/>
    </row>
    <row r="55" spans="1:10" s="2" customFormat="1" ht="20.100000000000001" customHeight="1">
      <c r="A55" s="376"/>
      <c r="B55" s="143"/>
      <c r="C55" s="370"/>
      <c r="D55" s="370"/>
      <c r="E55" s="370"/>
      <c r="F55" s="370"/>
    </row>
    <row r="56" spans="1:10" s="2" customFormat="1" ht="20.100000000000001" customHeight="1">
      <c r="A56" s="27"/>
      <c r="B56" s="143"/>
      <c r="C56" s="148"/>
      <c r="D56" s="148"/>
      <c r="E56" s="145"/>
      <c r="F56" s="146"/>
    </row>
    <row r="57" spans="1:10" s="2" customFormat="1" ht="20.100000000000001" customHeight="1">
      <c r="A57" s="376"/>
      <c r="B57" s="143"/>
      <c r="C57" s="144"/>
      <c r="D57" s="143"/>
      <c r="E57" s="377"/>
      <c r="F57" s="377"/>
    </row>
    <row r="58" spans="1:10" s="2" customFormat="1" ht="20.100000000000001" customHeight="1">
      <c r="A58" s="376"/>
      <c r="B58" s="143"/>
      <c r="C58" s="378"/>
      <c r="D58" s="378"/>
      <c r="E58" s="145"/>
      <c r="F58" s="146"/>
      <c r="G58" s="369"/>
      <c r="H58" s="369"/>
      <c r="I58" s="369"/>
      <c r="J58" s="369"/>
    </row>
    <row r="59" spans="1:10" s="2" customFormat="1" ht="20.100000000000001" customHeight="1">
      <c r="A59" s="376"/>
      <c r="B59" s="143"/>
      <c r="C59" s="370"/>
      <c r="D59" s="370"/>
      <c r="E59" s="370"/>
      <c r="F59" s="370"/>
      <c r="G59" s="147"/>
    </row>
    <row r="60" spans="1:10" s="2" customFormat="1" ht="20.100000000000001" customHeight="1">
      <c r="A60" s="376"/>
      <c r="B60" s="143"/>
      <c r="C60" s="370"/>
      <c r="D60" s="370"/>
      <c r="E60" s="370"/>
      <c r="F60" s="370"/>
    </row>
    <row r="61" spans="1:10" s="2" customFormat="1" ht="20.100000000000001" customHeight="1">
      <c r="A61" s="376"/>
      <c r="B61" s="143"/>
      <c r="C61" s="370"/>
      <c r="D61" s="370"/>
      <c r="E61" s="370"/>
      <c r="F61" s="370"/>
    </row>
    <row r="62" spans="1:10" s="2" customFormat="1" ht="20.100000000000001" customHeight="1">
      <c r="A62" s="150"/>
      <c r="B62" s="150"/>
      <c r="C62" s="150"/>
      <c r="D62" s="150"/>
      <c r="E62" s="151"/>
      <c r="F62" s="150"/>
    </row>
    <row r="63" spans="1:10" s="2" customFormat="1" ht="20.100000000000001" customHeight="1">
      <c r="A63" s="376"/>
      <c r="B63" s="143"/>
      <c r="C63" s="144"/>
      <c r="D63" s="143"/>
      <c r="E63" s="377"/>
      <c r="F63" s="377"/>
      <c r="G63" s="369"/>
      <c r="H63" s="369"/>
      <c r="I63" s="369"/>
      <c r="J63" s="369"/>
    </row>
    <row r="64" spans="1:10" s="2" customFormat="1" ht="20.100000000000001" customHeight="1">
      <c r="A64" s="376"/>
      <c r="B64" s="143"/>
      <c r="C64" s="378"/>
      <c r="D64" s="378"/>
      <c r="E64" s="145"/>
      <c r="F64" s="146"/>
      <c r="G64" s="369"/>
      <c r="H64" s="369"/>
      <c r="I64" s="369"/>
      <c r="J64" s="369"/>
    </row>
    <row r="65" spans="1:10" s="2" customFormat="1" ht="20.100000000000001" customHeight="1">
      <c r="A65" s="376"/>
      <c r="B65" s="143"/>
      <c r="C65" s="370"/>
      <c r="D65" s="370"/>
      <c r="E65" s="370"/>
      <c r="F65" s="370"/>
    </row>
    <row r="66" spans="1:10" s="2" customFormat="1" ht="20.100000000000001" customHeight="1">
      <c r="A66" s="376"/>
      <c r="B66" s="143"/>
      <c r="C66" s="370"/>
      <c r="D66" s="370"/>
      <c r="E66" s="370"/>
      <c r="F66" s="370"/>
    </row>
    <row r="67" spans="1:10" s="2" customFormat="1" ht="20.100000000000001" customHeight="1">
      <c r="A67" s="376"/>
      <c r="B67" s="143"/>
      <c r="C67" s="370"/>
      <c r="D67" s="370"/>
      <c r="E67" s="370"/>
      <c r="F67" s="370"/>
      <c r="G67" s="369"/>
      <c r="H67" s="369"/>
      <c r="I67" s="369"/>
      <c r="J67" s="369"/>
    </row>
    <row r="68" spans="1:10" s="2" customFormat="1" ht="20.100000000000001" customHeight="1">
      <c r="A68" s="27"/>
      <c r="B68" s="143"/>
      <c r="C68" s="148"/>
      <c r="D68" s="148"/>
      <c r="E68" s="145"/>
      <c r="F68" s="146"/>
      <c r="G68" s="369"/>
      <c r="H68" s="369"/>
      <c r="I68" s="369"/>
      <c r="J68" s="369"/>
    </row>
    <row r="69" spans="1:10" s="2" customFormat="1" ht="20.100000000000001" customHeight="1">
      <c r="A69" s="376"/>
      <c r="B69" s="143"/>
      <c r="C69" s="144"/>
      <c r="D69" s="143"/>
      <c r="E69" s="377"/>
      <c r="F69" s="377"/>
      <c r="G69" s="369"/>
      <c r="H69" s="369"/>
      <c r="I69" s="369"/>
      <c r="J69" s="369"/>
    </row>
    <row r="70" spans="1:10" s="2" customFormat="1" ht="20.100000000000001" customHeight="1">
      <c r="A70" s="376"/>
      <c r="B70" s="143"/>
      <c r="C70" s="378"/>
      <c r="D70" s="378"/>
      <c r="E70" s="145"/>
      <c r="F70" s="146"/>
    </row>
    <row r="71" spans="1:10" s="2" customFormat="1" ht="20.100000000000001" customHeight="1">
      <c r="A71" s="376"/>
      <c r="B71" s="143"/>
      <c r="C71" s="370"/>
      <c r="D71" s="370"/>
      <c r="E71" s="370"/>
      <c r="F71" s="370"/>
    </row>
    <row r="72" spans="1:10" s="2" customFormat="1" ht="20.100000000000001" customHeight="1">
      <c r="A72" s="376"/>
      <c r="B72" s="143"/>
      <c r="C72" s="370"/>
      <c r="D72" s="370"/>
      <c r="E72" s="370"/>
      <c r="F72" s="370"/>
    </row>
    <row r="73" spans="1:10" s="2" customFormat="1" ht="20.100000000000001" customHeight="1">
      <c r="A73" s="376"/>
      <c r="B73" s="143"/>
      <c r="C73" s="370"/>
      <c r="D73" s="370"/>
      <c r="E73" s="370"/>
      <c r="F73" s="370"/>
    </row>
    <row r="74" spans="1:10" s="2" customFormat="1" ht="20.100000000000001" customHeight="1">
      <c r="A74" s="150"/>
      <c r="B74" s="150"/>
      <c r="C74" s="150"/>
      <c r="D74" s="150"/>
      <c r="E74" s="151"/>
      <c r="F74" s="150"/>
    </row>
    <row r="75" spans="1:10" s="2" customFormat="1" ht="20.100000000000001" customHeight="1">
      <c r="A75" s="376"/>
      <c r="B75" s="143"/>
      <c r="C75" s="144"/>
      <c r="D75" s="143"/>
      <c r="E75" s="377"/>
      <c r="F75" s="377"/>
    </row>
    <row r="76" spans="1:10" s="2" customFormat="1" ht="20.100000000000001" customHeight="1">
      <c r="A76" s="376"/>
      <c r="B76" s="143"/>
      <c r="C76" s="378"/>
      <c r="D76" s="378"/>
      <c r="E76" s="145"/>
      <c r="F76" s="146"/>
    </row>
    <row r="77" spans="1:10" s="2" customFormat="1" ht="20.100000000000001" customHeight="1">
      <c r="A77" s="376"/>
      <c r="B77" s="143"/>
      <c r="C77" s="370"/>
      <c r="D77" s="370"/>
      <c r="E77" s="370"/>
      <c r="F77" s="370"/>
    </row>
    <row r="78" spans="1:10" s="2" customFormat="1" ht="20.100000000000001" customHeight="1">
      <c r="A78" s="376"/>
      <c r="B78" s="143"/>
      <c r="C78" s="370"/>
      <c r="D78" s="370"/>
      <c r="E78" s="370"/>
      <c r="F78" s="370"/>
    </row>
    <row r="79" spans="1:10" s="2" customFormat="1" ht="20.100000000000001" customHeight="1">
      <c r="A79" s="376"/>
      <c r="B79" s="143"/>
      <c r="C79" s="370"/>
      <c r="D79" s="370"/>
      <c r="E79" s="370"/>
      <c r="F79" s="370"/>
    </row>
    <row r="80" spans="1:10" s="2" customFormat="1" ht="20.100000000000001" customHeight="1">
      <c r="A80" s="27"/>
      <c r="B80" s="143"/>
      <c r="C80" s="148"/>
      <c r="D80" s="148"/>
      <c r="E80" s="145"/>
      <c r="F80" s="146"/>
    </row>
    <row r="81" spans="1:6" s="2" customFormat="1" ht="20.100000000000001" customHeight="1">
      <c r="A81" s="376"/>
      <c r="B81" s="143"/>
      <c r="C81" s="144"/>
      <c r="D81" s="143"/>
      <c r="E81" s="377"/>
      <c r="F81" s="377"/>
    </row>
    <row r="82" spans="1:6" s="2" customFormat="1" ht="20.100000000000001" customHeight="1">
      <c r="A82" s="376"/>
      <c r="B82" s="143"/>
      <c r="C82" s="378"/>
      <c r="D82" s="378"/>
      <c r="E82" s="145"/>
      <c r="F82" s="146"/>
    </row>
    <row r="83" spans="1:6" s="2" customFormat="1" ht="20.100000000000001" customHeight="1">
      <c r="A83" s="376"/>
      <c r="B83" s="143"/>
      <c r="C83" s="370"/>
      <c r="D83" s="370"/>
      <c r="E83" s="370"/>
      <c r="F83" s="370"/>
    </row>
    <row r="84" spans="1:6" s="2" customFormat="1" ht="20.100000000000001" customHeight="1">
      <c r="A84" s="376"/>
      <c r="B84" s="143"/>
      <c r="C84" s="370"/>
      <c r="D84" s="370"/>
      <c r="E84" s="370"/>
      <c r="F84" s="370"/>
    </row>
    <row r="85" spans="1:6" s="2" customFormat="1" ht="20.100000000000001" customHeight="1">
      <c r="A85" s="376"/>
      <c r="B85" s="143"/>
      <c r="C85" s="370"/>
      <c r="D85" s="370"/>
      <c r="E85" s="370"/>
      <c r="F85" s="370"/>
    </row>
  </sheetData>
  <mergeCells count="102">
    <mergeCell ref="E1:F1"/>
    <mergeCell ref="A2:F2"/>
    <mergeCell ref="A3:A7"/>
    <mergeCell ref="E3:F3"/>
    <mergeCell ref="C4:F7"/>
    <mergeCell ref="G6:J6"/>
    <mergeCell ref="A9:A13"/>
    <mergeCell ref="E9:F9"/>
    <mergeCell ref="C10:D10"/>
    <mergeCell ref="C11:F11"/>
    <mergeCell ref="G11:J11"/>
    <mergeCell ref="C12:F12"/>
    <mergeCell ref="C13:F13"/>
    <mergeCell ref="B4:B7"/>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G68:J68"/>
    <mergeCell ref="A69:A73"/>
    <mergeCell ref="E69:F69"/>
    <mergeCell ref="G69:J69"/>
    <mergeCell ref="C70:D70"/>
    <mergeCell ref="C71:F71"/>
    <mergeCell ref="C72:F72"/>
    <mergeCell ref="C73:F73"/>
    <mergeCell ref="A63:A67"/>
    <mergeCell ref="E63:F63"/>
    <mergeCell ref="G63:J63"/>
    <mergeCell ref="C64:D64"/>
    <mergeCell ref="G64:J64"/>
    <mergeCell ref="C65:F65"/>
    <mergeCell ref="C66:F66"/>
    <mergeCell ref="C67:F67"/>
    <mergeCell ref="G67:J67"/>
    <mergeCell ref="A81:A85"/>
    <mergeCell ref="E81:F81"/>
    <mergeCell ref="C82:D82"/>
    <mergeCell ref="C83:F83"/>
    <mergeCell ref="C84:F84"/>
    <mergeCell ref="C85:F85"/>
    <mergeCell ref="A75:A79"/>
    <mergeCell ref="E75:F75"/>
    <mergeCell ref="C76:D76"/>
    <mergeCell ref="C77:F77"/>
    <mergeCell ref="C78:F78"/>
    <mergeCell ref="C79:F79"/>
  </mergeCells>
  <phoneticPr fontId="5"/>
  <pageMargins left="0.25" right="0.25" top="0.75" bottom="0.75" header="0.3" footer="0.3"/>
  <pageSetup paperSize="9" scale="94"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166</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45230</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当麻町</v>
      </c>
      <c r="E6" s="305"/>
      <c r="F6" s="305"/>
      <c r="G6" s="305"/>
      <c r="H6" s="305"/>
      <c r="I6" s="305"/>
      <c r="J6" s="305"/>
      <c r="K6" s="306"/>
    </row>
    <row r="7" spans="1:25" ht="30" customHeight="1">
      <c r="A7" s="286" t="s">
        <v>9</v>
      </c>
      <c r="B7" s="287"/>
      <c r="C7" s="287"/>
      <c r="D7" s="304" t="str">
        <f>VLOOKUP($D$2,交通空白!$B$4:$U$30,6,FALSE)</f>
        <v>町長　村椿　哲朗</v>
      </c>
      <c r="E7" s="305"/>
      <c r="F7" s="305"/>
      <c r="G7" s="305"/>
      <c r="H7" s="305"/>
      <c r="I7" s="305"/>
      <c r="J7" s="305"/>
      <c r="K7" s="306"/>
    </row>
    <row r="8" spans="1:25" ht="30" customHeight="1">
      <c r="A8" s="286" t="s">
        <v>25</v>
      </c>
      <c r="B8" s="287"/>
      <c r="C8" s="287"/>
      <c r="D8" s="304" t="str">
        <f>VLOOKUP($D$2,交通空白!$B$4:$U$30,8,FALSE)</f>
        <v>上川郡当麻町３条東２丁目１１番１号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当麻町教育委員会</v>
      </c>
      <c r="E12" s="319"/>
      <c r="F12" s="320" t="str">
        <f>VLOOKUP($D$2,交通空白!$B$4:$U$30,10,FALSE)</f>
        <v>上川郡当麻町３条東２丁目１１番１号</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２路線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当麻町教育委員会</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1</v>
      </c>
      <c r="J23" s="5">
        <f>VLOOKUP($D$2,交通空白!$B:$BU,31,FALSE)</f>
        <v>3</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1</v>
      </c>
      <c r="J35" s="5">
        <f t="shared" si="0"/>
        <v>3</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type="list" allowBlank="1" showInputMessage="1" sqref="D10" xr:uid="{00000000-0002-0000-0F00-000000000000}">
      <formula1>"○"</formula1>
    </dataValidation>
    <dataValidation type="list" allowBlank="1" showInputMessage="1" sqref="A22:B33" xr:uid="{00000000-0002-0000-0F00-000001000000}">
      <formula1>"交通空白地有償運送,福祉有償運送"</formula1>
    </dataValidation>
    <dataValidation allowBlank="1" showInputMessage="1" sqref="D2:K2" xr:uid="{00000000-0002-0000-0F00-000002000000}"/>
  </dataValidations>
  <hyperlinks>
    <hyperlink ref="O1:Q1" location="交通空白!A1" display="目次へ" xr:uid="{00000000-0004-0000-0F00-000000000000}"/>
  </hyperlinks>
  <pageMargins left="0.25" right="0.25" top="0.75" bottom="0.75" header="0.3" footer="0.3"/>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8" tint="0.59999389629810485"/>
  </sheetPr>
  <dimension ref="A1:J83"/>
  <sheetViews>
    <sheetView view="pageBreakPreview" zoomScale="85" zoomScaleNormal="100" zoomScaleSheetLayoutView="85" workbookViewId="0">
      <selection activeCell="E14" sqref="E14"/>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38991</v>
      </c>
      <c r="D3" s="20" t="s">
        <v>35</v>
      </c>
      <c r="E3" s="354"/>
      <c r="F3" s="355"/>
    </row>
    <row r="4" spans="1:10" ht="20.100000000000001" customHeight="1">
      <c r="A4" s="336"/>
      <c r="B4" s="28" t="s">
        <v>36</v>
      </c>
      <c r="C4" s="335" t="s">
        <v>305</v>
      </c>
      <c r="D4" s="335"/>
      <c r="E4" s="60">
        <v>19.2</v>
      </c>
      <c r="F4" s="50" t="s">
        <v>15</v>
      </c>
    </row>
    <row r="5" spans="1:10" ht="20.100000000000001" customHeight="1">
      <c r="A5" s="336"/>
      <c r="B5" s="22" t="s">
        <v>37</v>
      </c>
      <c r="C5" s="332" t="s">
        <v>306</v>
      </c>
      <c r="D5" s="333"/>
      <c r="E5" s="333"/>
      <c r="F5" s="334"/>
    </row>
    <row r="6" spans="1:10" ht="20.100000000000001" customHeight="1">
      <c r="A6" s="336"/>
      <c r="B6" s="22" t="s">
        <v>38</v>
      </c>
      <c r="C6" s="332" t="s">
        <v>307</v>
      </c>
      <c r="D6" s="333"/>
      <c r="E6" s="333"/>
      <c r="F6" s="334"/>
      <c r="G6" s="331"/>
      <c r="H6" s="331"/>
      <c r="I6" s="331"/>
      <c r="J6" s="331"/>
    </row>
    <row r="7" spans="1:10" ht="20.100000000000001" customHeight="1">
      <c r="A7" s="336"/>
      <c r="B7" s="22" t="s">
        <v>14</v>
      </c>
      <c r="C7" s="332" t="s">
        <v>308</v>
      </c>
      <c r="D7" s="333"/>
      <c r="E7" s="333"/>
      <c r="F7" s="334"/>
    </row>
    <row r="8" spans="1:10" ht="20.100000000000001" customHeight="1">
      <c r="A8" s="27"/>
      <c r="B8" s="21"/>
      <c r="C8" s="51"/>
      <c r="D8" s="51"/>
      <c r="E8" s="61"/>
      <c r="F8" s="17"/>
      <c r="G8" s="2"/>
    </row>
    <row r="9" spans="1:10" ht="20.100000000000001" customHeight="1">
      <c r="A9" s="336">
        <v>2</v>
      </c>
      <c r="B9" s="20" t="s">
        <v>16</v>
      </c>
      <c r="C9" s="24">
        <v>38991</v>
      </c>
      <c r="D9" s="20" t="s">
        <v>35</v>
      </c>
      <c r="E9" s="354"/>
      <c r="F9" s="355"/>
    </row>
    <row r="10" spans="1:10" ht="20.100000000000001" customHeight="1">
      <c r="A10" s="336"/>
      <c r="B10" s="28" t="s">
        <v>36</v>
      </c>
      <c r="C10" s="335" t="s">
        <v>309</v>
      </c>
      <c r="D10" s="335"/>
      <c r="E10" s="60">
        <v>16.399999999999999</v>
      </c>
      <c r="F10" s="50" t="s">
        <v>15</v>
      </c>
    </row>
    <row r="11" spans="1:10" ht="20.100000000000001" customHeight="1">
      <c r="A11" s="336"/>
      <c r="B11" s="22" t="s">
        <v>37</v>
      </c>
      <c r="C11" s="332" t="s">
        <v>310</v>
      </c>
      <c r="D11" s="333"/>
      <c r="E11" s="333"/>
      <c r="F11" s="334"/>
      <c r="G11" s="330"/>
      <c r="H11" s="330"/>
      <c r="I11" s="330"/>
      <c r="J11" s="330"/>
    </row>
    <row r="12" spans="1:10" ht="20.100000000000001" customHeight="1">
      <c r="A12" s="336"/>
      <c r="B12" s="22" t="s">
        <v>38</v>
      </c>
      <c r="C12" s="332" t="s">
        <v>311</v>
      </c>
      <c r="D12" s="333"/>
      <c r="E12" s="333"/>
      <c r="F12" s="334"/>
      <c r="G12" s="15"/>
    </row>
    <row r="13" spans="1:10" ht="20.100000000000001" customHeight="1">
      <c r="A13" s="336"/>
      <c r="B13" s="22" t="s">
        <v>14</v>
      </c>
      <c r="C13" s="332" t="s">
        <v>312</v>
      </c>
      <c r="D13" s="333"/>
      <c r="E13" s="333"/>
      <c r="F13" s="334"/>
    </row>
    <row r="14" spans="1:10" ht="20.100000000000001" customHeight="1">
      <c r="A14" s="26"/>
      <c r="B14" s="21"/>
      <c r="C14" s="51"/>
      <c r="D14" s="51"/>
      <c r="E14" s="61"/>
      <c r="F14" s="17"/>
      <c r="G14" s="2"/>
    </row>
    <row r="15" spans="1:10" ht="20.100000000000001" customHeight="1">
      <c r="A15" s="336">
        <v>3</v>
      </c>
      <c r="B15" s="20" t="s">
        <v>16</v>
      </c>
      <c r="C15" s="24"/>
      <c r="D15" s="20" t="s">
        <v>35</v>
      </c>
      <c r="E15" s="354"/>
      <c r="F15" s="355"/>
    </row>
    <row r="16" spans="1:10" ht="20.100000000000001" customHeight="1">
      <c r="A16" s="336"/>
      <c r="B16" s="28" t="s">
        <v>36</v>
      </c>
      <c r="C16" s="340"/>
      <c r="D16" s="340"/>
      <c r="E16" s="60"/>
      <c r="F16" s="50"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51"/>
      <c r="D20" s="51"/>
      <c r="E20" s="61"/>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60"/>
      <c r="F22" s="50"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51"/>
      <c r="D26" s="51"/>
      <c r="E26" s="6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60"/>
      <c r="F28" s="50"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51"/>
      <c r="D32" s="51"/>
      <c r="E32" s="61"/>
      <c r="F32" s="17"/>
      <c r="G32" s="2"/>
    </row>
    <row r="33" spans="1:10" ht="20.100000000000001" customHeight="1">
      <c r="A33" s="336">
        <v>6</v>
      </c>
      <c r="B33" s="20" t="s">
        <v>16</v>
      </c>
      <c r="C33" s="24"/>
      <c r="D33" s="20" t="s">
        <v>35</v>
      </c>
      <c r="E33" s="354"/>
      <c r="F33" s="355"/>
      <c r="G33" s="53"/>
      <c r="H33" s="53"/>
      <c r="I33" s="53"/>
      <c r="J33" s="53"/>
    </row>
    <row r="34" spans="1:10" ht="20.100000000000001" customHeight="1">
      <c r="A34" s="336"/>
      <c r="B34" s="28" t="s">
        <v>36</v>
      </c>
      <c r="C34" s="340"/>
      <c r="D34" s="340"/>
      <c r="E34" s="60"/>
      <c r="F34" s="50"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51"/>
      <c r="D38" s="51"/>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50"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51"/>
      <c r="D44" s="51"/>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50"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1"/>
      <c r="D50" s="51"/>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50"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51"/>
      <c r="D56" s="51"/>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50"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50"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51"/>
      <c r="D67" s="51"/>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50"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50"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51"/>
      <c r="D78" s="51"/>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50"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8" tint="0.59999389629810485"/>
  </sheetPr>
  <dimension ref="A1:Y38"/>
  <sheetViews>
    <sheetView view="pageBreakPreview" zoomScale="70" zoomScaleNormal="100" zoomScaleSheetLayoutView="70" workbookViewId="0">
      <selection sqref="A1:K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165</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45215</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占冠村</v>
      </c>
      <c r="E6" s="305"/>
      <c r="F6" s="305"/>
      <c r="G6" s="305"/>
      <c r="H6" s="305"/>
      <c r="I6" s="305"/>
      <c r="J6" s="305"/>
      <c r="K6" s="306"/>
    </row>
    <row r="7" spans="1:25" ht="30" customHeight="1">
      <c r="A7" s="286" t="s">
        <v>9</v>
      </c>
      <c r="B7" s="287"/>
      <c r="C7" s="287"/>
      <c r="D7" s="304" t="str">
        <f>VLOOKUP($D$2,交通空白!$B$4:$U$30,6,FALSE)</f>
        <v>村長　田中　正治</v>
      </c>
      <c r="E7" s="305"/>
      <c r="F7" s="305"/>
      <c r="G7" s="305"/>
      <c r="H7" s="305"/>
      <c r="I7" s="305"/>
      <c r="J7" s="305"/>
      <c r="K7" s="306"/>
    </row>
    <row r="8" spans="1:25" ht="30" customHeight="1">
      <c r="A8" s="286" t="s">
        <v>25</v>
      </c>
      <c r="B8" s="287"/>
      <c r="C8" s="287"/>
      <c r="D8" s="304" t="str">
        <f>VLOOKUP($D$2,交通空白!$B$4:$U$30,8,FALSE)</f>
        <v>勇払郡占冠村字中央</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占冠村役場</v>
      </c>
      <c r="E12" s="319"/>
      <c r="F12" s="320" t="str">
        <f>VLOOKUP($D$2,交通空白!$B$4:$U$30,10,FALSE)</f>
        <v>北海道勇払郡占冠村字シムカプ原野46番地の25</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２路線　9系統</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
※地域住民：南富良野町民も含む</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占冠村役場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0</v>
      </c>
      <c r="J23" s="5">
        <f>VLOOKUP($D$2,交通空白!$B:$BU,31,FALSE)</f>
        <v>7</v>
      </c>
      <c r="K23" s="126">
        <f>SUM(E23:J23)</f>
        <v>7</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0</v>
      </c>
      <c r="J35" s="5">
        <f t="shared" si="0"/>
        <v>7</v>
      </c>
      <c r="K35" s="126">
        <f>SUM(E35:J35)</f>
        <v>7</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allowBlank="1" showInputMessage="1" sqref="D2:K2" xr:uid="{00000000-0002-0000-1100-000000000000}"/>
    <dataValidation type="list" allowBlank="1" showInputMessage="1" sqref="A22:B33" xr:uid="{00000000-0002-0000-1100-000001000000}">
      <formula1>"交通空白地有償運送,福祉有償運送"</formula1>
    </dataValidation>
    <dataValidation type="list" allowBlank="1" showInputMessage="1" sqref="D10" xr:uid="{00000000-0002-0000-1100-000002000000}">
      <formula1>"○"</formula1>
    </dataValidation>
  </dataValidations>
  <hyperlinks>
    <hyperlink ref="O1:Q1" location="交通空白!A1" display="目次へ" xr:uid="{00000000-0004-0000-1100-000000000000}"/>
  </hyperlinks>
  <pageMargins left="0.25" right="0.25" top="0.75" bottom="0.75" header="0.3" footer="0.3"/>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8" tint="0.59999389629810485"/>
  </sheetPr>
  <dimension ref="A1:S84"/>
  <sheetViews>
    <sheetView view="pageBreakPreview" zoomScale="85" zoomScaleNormal="100" zoomScaleSheetLayoutView="85" workbookViewId="0">
      <selection activeCell="F28" sqref="F28"/>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52" customWidth="1"/>
    <col min="7" max="16384" width="2.125" style="4"/>
  </cols>
  <sheetData>
    <row r="1" spans="1:19" ht="15" customHeight="1">
      <c r="E1" s="331" t="s">
        <v>39</v>
      </c>
      <c r="F1" s="331"/>
    </row>
    <row r="2" spans="1:19" ht="24.95" customHeight="1">
      <c r="A2" s="339" t="s">
        <v>13</v>
      </c>
      <c r="B2" s="339"/>
      <c r="C2" s="339"/>
      <c r="D2" s="339"/>
      <c r="E2" s="339"/>
      <c r="F2" s="339"/>
    </row>
    <row r="3" spans="1:19" ht="20.100000000000001" customHeight="1">
      <c r="A3" s="336">
        <v>1</v>
      </c>
      <c r="B3" s="20" t="s">
        <v>16</v>
      </c>
      <c r="C3" s="24">
        <v>38991</v>
      </c>
      <c r="D3" s="20" t="s">
        <v>35</v>
      </c>
      <c r="E3" s="392">
        <v>45747</v>
      </c>
      <c r="F3" s="355"/>
      <c r="G3" s="2"/>
    </row>
    <row r="4" spans="1:19" ht="20.100000000000001" customHeight="1">
      <c r="A4" s="336"/>
      <c r="B4" s="28" t="s">
        <v>36</v>
      </c>
      <c r="C4" s="393" t="s">
        <v>313</v>
      </c>
      <c r="D4" s="335"/>
      <c r="E4" s="60">
        <v>63.6</v>
      </c>
      <c r="F4" s="115" t="s">
        <v>15</v>
      </c>
      <c r="G4" s="2"/>
    </row>
    <row r="5" spans="1:19" ht="20.100000000000001" customHeight="1">
      <c r="A5" s="336"/>
      <c r="B5" s="22" t="s">
        <v>37</v>
      </c>
      <c r="C5" s="394" t="s">
        <v>542</v>
      </c>
      <c r="D5" s="395"/>
      <c r="E5" s="395"/>
      <c r="F5" s="396"/>
      <c r="G5" s="119"/>
      <c r="H5" s="119"/>
      <c r="I5" s="119"/>
      <c r="J5" s="119"/>
      <c r="K5" s="119"/>
      <c r="L5" s="119"/>
      <c r="M5" s="119"/>
      <c r="N5" s="119"/>
      <c r="O5" s="119"/>
      <c r="P5" s="119"/>
      <c r="Q5" s="119"/>
      <c r="R5" s="119"/>
      <c r="S5" s="2"/>
    </row>
    <row r="6" spans="1:19" ht="20.100000000000001" customHeight="1">
      <c r="A6" s="336"/>
      <c r="B6" s="22" t="s">
        <v>38</v>
      </c>
      <c r="C6" s="394" t="s">
        <v>543</v>
      </c>
      <c r="D6" s="395"/>
      <c r="E6" s="395"/>
      <c r="F6" s="396"/>
      <c r="G6" s="119"/>
      <c r="H6" s="119"/>
      <c r="I6" s="119"/>
      <c r="J6" s="119"/>
      <c r="K6" s="119"/>
      <c r="L6" s="119"/>
      <c r="M6" s="119"/>
      <c r="N6" s="119"/>
      <c r="O6" s="119"/>
      <c r="P6" s="119"/>
      <c r="Q6" s="119"/>
      <c r="R6" s="119"/>
      <c r="S6" s="2"/>
    </row>
    <row r="7" spans="1:19" ht="20.100000000000001" customHeight="1">
      <c r="A7" s="336"/>
      <c r="B7" s="22" t="s">
        <v>14</v>
      </c>
      <c r="C7" s="397" t="s">
        <v>314</v>
      </c>
      <c r="D7" s="398"/>
      <c r="E7" s="398"/>
      <c r="F7" s="399"/>
      <c r="G7" s="120"/>
      <c r="H7" s="120"/>
      <c r="I7" s="120"/>
      <c r="J7" s="120"/>
      <c r="K7" s="120"/>
      <c r="L7" s="120"/>
      <c r="M7" s="120"/>
      <c r="N7" s="120"/>
      <c r="O7" s="120"/>
      <c r="P7" s="120"/>
      <c r="Q7" s="120"/>
      <c r="R7" s="120"/>
      <c r="S7" s="2"/>
    </row>
    <row r="8" spans="1:19" ht="20.100000000000001" customHeight="1">
      <c r="A8" s="27"/>
      <c r="B8" s="121"/>
      <c r="C8" s="122"/>
      <c r="D8" s="122"/>
      <c r="E8" s="123"/>
      <c r="F8" s="124"/>
      <c r="G8" s="2"/>
    </row>
    <row r="9" spans="1:19" ht="20.100000000000001" customHeight="1">
      <c r="A9" s="336">
        <v>2</v>
      </c>
      <c r="B9" s="20" t="s">
        <v>16</v>
      </c>
      <c r="C9" s="24">
        <v>38991</v>
      </c>
      <c r="D9" s="20" t="s">
        <v>35</v>
      </c>
      <c r="E9" s="354"/>
      <c r="F9" s="355"/>
    </row>
    <row r="10" spans="1:19" ht="20.100000000000001" customHeight="1">
      <c r="A10" s="336"/>
      <c r="B10" s="28" t="s">
        <v>36</v>
      </c>
      <c r="C10" s="335" t="s">
        <v>315</v>
      </c>
      <c r="D10" s="335"/>
      <c r="E10" s="60">
        <v>9.5</v>
      </c>
      <c r="F10" s="50" t="s">
        <v>15</v>
      </c>
    </row>
    <row r="11" spans="1:19" ht="20.100000000000001" customHeight="1">
      <c r="A11" s="336"/>
      <c r="B11" s="22" t="s">
        <v>37</v>
      </c>
      <c r="C11" s="332" t="s">
        <v>544</v>
      </c>
      <c r="D11" s="333"/>
      <c r="E11" s="333"/>
      <c r="F11" s="334"/>
      <c r="G11" s="330"/>
      <c r="H11" s="330"/>
      <c r="I11" s="330"/>
      <c r="J11" s="330"/>
    </row>
    <row r="12" spans="1:19" ht="20.100000000000001" customHeight="1">
      <c r="A12" s="336"/>
      <c r="B12" s="22" t="s">
        <v>38</v>
      </c>
      <c r="C12" s="332" t="s">
        <v>545</v>
      </c>
      <c r="D12" s="333"/>
      <c r="E12" s="333"/>
      <c r="F12" s="334"/>
      <c r="G12" s="15"/>
    </row>
    <row r="13" spans="1:19" ht="20.100000000000001" customHeight="1">
      <c r="A13" s="336"/>
      <c r="B13" s="22" t="s">
        <v>14</v>
      </c>
      <c r="C13" s="332" t="s">
        <v>316</v>
      </c>
      <c r="D13" s="333"/>
      <c r="E13" s="333"/>
      <c r="F13" s="334"/>
    </row>
    <row r="14" spans="1:19" ht="20.100000000000001" customHeight="1">
      <c r="A14" s="26"/>
      <c r="B14" s="21"/>
      <c r="C14" s="51"/>
      <c r="D14" s="51"/>
      <c r="E14" s="61"/>
      <c r="F14" s="17"/>
      <c r="G14" s="2"/>
    </row>
    <row r="15" spans="1:19" ht="20.100000000000001" customHeight="1">
      <c r="A15" s="336">
        <v>3</v>
      </c>
      <c r="B15" s="20" t="s">
        <v>16</v>
      </c>
      <c r="C15" s="24">
        <v>38991</v>
      </c>
      <c r="D15" s="20" t="s">
        <v>35</v>
      </c>
      <c r="E15" s="354"/>
      <c r="F15" s="355"/>
    </row>
    <row r="16" spans="1:19" ht="20.100000000000001" customHeight="1">
      <c r="A16" s="336"/>
      <c r="B16" s="28" t="s">
        <v>36</v>
      </c>
      <c r="C16" s="335" t="s">
        <v>317</v>
      </c>
      <c r="D16" s="335"/>
      <c r="E16" s="60">
        <v>3.8</v>
      </c>
      <c r="F16" s="50" t="s">
        <v>15</v>
      </c>
    </row>
    <row r="17" spans="1:10" ht="20.100000000000001" customHeight="1">
      <c r="A17" s="336"/>
      <c r="B17" s="22" t="s">
        <v>37</v>
      </c>
      <c r="C17" s="332" t="s">
        <v>546</v>
      </c>
      <c r="D17" s="333"/>
      <c r="E17" s="333"/>
      <c r="F17" s="334"/>
      <c r="G17" s="330"/>
      <c r="H17" s="330"/>
      <c r="I17" s="330"/>
      <c r="J17" s="330"/>
    </row>
    <row r="18" spans="1:10" ht="20.100000000000001" customHeight="1">
      <c r="A18" s="336"/>
      <c r="B18" s="22" t="s">
        <v>38</v>
      </c>
      <c r="C18" s="332" t="s">
        <v>547</v>
      </c>
      <c r="D18" s="333"/>
      <c r="E18" s="333"/>
      <c r="F18" s="334"/>
      <c r="G18" s="15"/>
    </row>
    <row r="19" spans="1:10" ht="20.100000000000001" customHeight="1">
      <c r="A19" s="336"/>
      <c r="B19" s="22" t="s">
        <v>14</v>
      </c>
      <c r="C19" s="332" t="s">
        <v>318</v>
      </c>
      <c r="D19" s="333"/>
      <c r="E19" s="333"/>
      <c r="F19" s="334"/>
    </row>
    <row r="20" spans="1:10" ht="20.100000000000001" customHeight="1">
      <c r="A20" s="26"/>
      <c r="B20" s="21"/>
      <c r="C20" s="51"/>
      <c r="D20" s="51"/>
      <c r="E20" s="61"/>
      <c r="F20" s="17"/>
      <c r="G20" s="2"/>
    </row>
    <row r="21" spans="1:10" ht="20.100000000000001" customHeight="1">
      <c r="A21" s="336">
        <v>4</v>
      </c>
      <c r="B21" s="20" t="s">
        <v>16</v>
      </c>
      <c r="C21" s="24">
        <v>38991</v>
      </c>
      <c r="D21" s="20" t="s">
        <v>35</v>
      </c>
      <c r="E21" s="392">
        <v>45747</v>
      </c>
      <c r="F21" s="355"/>
    </row>
    <row r="22" spans="1:10" ht="20.100000000000001" customHeight="1">
      <c r="A22" s="336"/>
      <c r="B22" s="28" t="s">
        <v>36</v>
      </c>
      <c r="C22" s="335" t="s">
        <v>319</v>
      </c>
      <c r="D22" s="335"/>
      <c r="E22" s="60">
        <v>54.1</v>
      </c>
      <c r="F22" s="50" t="s">
        <v>15</v>
      </c>
    </row>
    <row r="23" spans="1:10" ht="20.100000000000001" customHeight="1">
      <c r="A23" s="336"/>
      <c r="B23" s="22" t="s">
        <v>37</v>
      </c>
      <c r="C23" s="332" t="s">
        <v>548</v>
      </c>
      <c r="D23" s="333"/>
      <c r="E23" s="333"/>
      <c r="F23" s="334"/>
      <c r="G23" s="330"/>
      <c r="H23" s="330"/>
      <c r="I23" s="330"/>
      <c r="J23" s="330"/>
    </row>
    <row r="24" spans="1:10" ht="20.100000000000001" customHeight="1">
      <c r="A24" s="336"/>
      <c r="B24" s="22" t="s">
        <v>38</v>
      </c>
      <c r="C24" s="332" t="s">
        <v>549</v>
      </c>
      <c r="D24" s="333"/>
      <c r="E24" s="333"/>
      <c r="F24" s="334"/>
      <c r="G24" s="15"/>
    </row>
    <row r="25" spans="1:10" ht="20.100000000000001" customHeight="1">
      <c r="A25" s="336"/>
      <c r="B25" s="22" t="s">
        <v>14</v>
      </c>
      <c r="C25" s="332" t="s">
        <v>320</v>
      </c>
      <c r="D25" s="333"/>
      <c r="E25" s="333"/>
      <c r="F25" s="334"/>
    </row>
    <row r="26" spans="1:10" ht="20.100000000000001" customHeight="1">
      <c r="A26" s="26"/>
      <c r="B26" s="21"/>
      <c r="C26" s="51"/>
      <c r="D26" s="51"/>
      <c r="E26" s="61"/>
      <c r="F26" s="17"/>
      <c r="G26" s="2"/>
    </row>
    <row r="27" spans="1:10" ht="20.100000000000001" customHeight="1">
      <c r="A27" s="336">
        <v>5</v>
      </c>
      <c r="B27" s="20" t="s">
        <v>16</v>
      </c>
      <c r="C27" s="24">
        <v>43665</v>
      </c>
      <c r="D27" s="20" t="s">
        <v>35</v>
      </c>
      <c r="E27" s="392">
        <v>45747</v>
      </c>
      <c r="F27" s="355"/>
    </row>
    <row r="28" spans="1:10" ht="20.100000000000001" customHeight="1">
      <c r="A28" s="336"/>
      <c r="B28" s="28" t="s">
        <v>36</v>
      </c>
      <c r="C28" s="335" t="s">
        <v>321</v>
      </c>
      <c r="D28" s="335"/>
      <c r="E28" s="60">
        <v>63.6</v>
      </c>
      <c r="F28" s="50" t="s">
        <v>15</v>
      </c>
    </row>
    <row r="29" spans="1:10" ht="20.100000000000001" customHeight="1">
      <c r="A29" s="336"/>
      <c r="B29" s="22" t="s">
        <v>37</v>
      </c>
      <c r="C29" s="332" t="s">
        <v>550</v>
      </c>
      <c r="D29" s="333"/>
      <c r="E29" s="333"/>
      <c r="F29" s="334"/>
    </row>
    <row r="30" spans="1:10" ht="20.100000000000001" customHeight="1">
      <c r="A30" s="336"/>
      <c r="B30" s="22" t="s">
        <v>38</v>
      </c>
      <c r="C30" s="332" t="s">
        <v>544</v>
      </c>
      <c r="D30" s="333"/>
      <c r="E30" s="333"/>
      <c r="F30" s="334"/>
      <c r="G30" s="330"/>
      <c r="H30" s="330"/>
      <c r="I30" s="330"/>
      <c r="J30" s="330"/>
    </row>
    <row r="31" spans="1:10" ht="20.100000000000001" customHeight="1">
      <c r="A31" s="336"/>
      <c r="B31" s="22" t="s">
        <v>14</v>
      </c>
      <c r="C31" s="332" t="s">
        <v>322</v>
      </c>
      <c r="D31" s="333"/>
      <c r="E31" s="333"/>
      <c r="F31" s="334"/>
      <c r="G31" s="15"/>
    </row>
    <row r="32" spans="1:10" ht="20.100000000000001" customHeight="1">
      <c r="A32" s="26"/>
      <c r="B32" s="21"/>
      <c r="C32" s="51"/>
      <c r="D32" s="51"/>
      <c r="E32" s="61"/>
      <c r="F32" s="17"/>
      <c r="G32" s="2"/>
    </row>
    <row r="33" spans="1:10" ht="20.100000000000001" customHeight="1">
      <c r="A33" s="336">
        <v>6</v>
      </c>
      <c r="B33" s="20" t="s">
        <v>16</v>
      </c>
      <c r="C33" s="24">
        <v>43665</v>
      </c>
      <c r="D33" s="20" t="s">
        <v>35</v>
      </c>
      <c r="E33" s="354"/>
      <c r="F33" s="355"/>
      <c r="G33" s="53"/>
      <c r="H33" s="53"/>
      <c r="I33" s="53"/>
      <c r="J33" s="53"/>
    </row>
    <row r="34" spans="1:10" ht="20.100000000000001" customHeight="1">
      <c r="A34" s="336"/>
      <c r="B34" s="28" t="s">
        <v>36</v>
      </c>
      <c r="C34" s="335" t="s">
        <v>323</v>
      </c>
      <c r="D34" s="335"/>
      <c r="E34" s="60">
        <v>9.5</v>
      </c>
      <c r="F34" s="50" t="s">
        <v>15</v>
      </c>
    </row>
    <row r="35" spans="1:10" ht="20.100000000000001" customHeight="1">
      <c r="A35" s="336"/>
      <c r="B35" s="22" t="s">
        <v>37</v>
      </c>
      <c r="C35" s="332" t="s">
        <v>551</v>
      </c>
      <c r="D35" s="333"/>
      <c r="E35" s="333"/>
      <c r="F35" s="334"/>
    </row>
    <row r="36" spans="1:10" ht="20.100000000000001" customHeight="1">
      <c r="A36" s="336"/>
      <c r="B36" s="22" t="s">
        <v>38</v>
      </c>
      <c r="C36" s="332" t="s">
        <v>544</v>
      </c>
      <c r="D36" s="333"/>
      <c r="E36" s="333"/>
      <c r="F36" s="334"/>
      <c r="G36" s="330"/>
      <c r="H36" s="330"/>
      <c r="I36" s="330"/>
      <c r="J36" s="330"/>
    </row>
    <row r="37" spans="1:10" ht="20.100000000000001" customHeight="1">
      <c r="A37" s="336"/>
      <c r="B37" s="22" t="s">
        <v>14</v>
      </c>
      <c r="C37" s="332" t="s">
        <v>324</v>
      </c>
      <c r="D37" s="333"/>
      <c r="E37" s="333"/>
      <c r="F37" s="334"/>
      <c r="G37" s="330"/>
      <c r="H37" s="330"/>
      <c r="I37" s="330"/>
      <c r="J37" s="330"/>
    </row>
    <row r="38" spans="1:10" ht="20.100000000000001" customHeight="1">
      <c r="A38" s="26"/>
      <c r="B38" s="21"/>
      <c r="C38" s="51"/>
      <c r="D38" s="51"/>
      <c r="E38" s="61"/>
      <c r="F38" s="17"/>
      <c r="G38" s="2"/>
    </row>
    <row r="39" spans="1:10" ht="20.100000000000001" customHeight="1">
      <c r="A39" s="336">
        <v>7</v>
      </c>
      <c r="B39" s="20" t="s">
        <v>16</v>
      </c>
      <c r="C39" s="24">
        <v>38991</v>
      </c>
      <c r="D39" s="20" t="s">
        <v>35</v>
      </c>
      <c r="E39" s="392">
        <v>45378</v>
      </c>
      <c r="F39" s="355"/>
    </row>
    <row r="40" spans="1:10" ht="20.100000000000001" customHeight="1">
      <c r="A40" s="336"/>
      <c r="B40" s="28" t="s">
        <v>36</v>
      </c>
      <c r="C40" s="335" t="s">
        <v>325</v>
      </c>
      <c r="D40" s="335"/>
      <c r="E40" s="60">
        <v>56.1</v>
      </c>
      <c r="F40" s="50" t="s">
        <v>15</v>
      </c>
    </row>
    <row r="41" spans="1:10" ht="20.100000000000001" customHeight="1">
      <c r="A41" s="336"/>
      <c r="B41" s="22" t="s">
        <v>37</v>
      </c>
      <c r="C41" s="332" t="s">
        <v>552</v>
      </c>
      <c r="D41" s="333"/>
      <c r="E41" s="333"/>
      <c r="F41" s="334"/>
    </row>
    <row r="42" spans="1:10" ht="20.100000000000001" customHeight="1">
      <c r="A42" s="336"/>
      <c r="B42" s="22" t="s">
        <v>38</v>
      </c>
      <c r="C42" s="332" t="s">
        <v>553</v>
      </c>
      <c r="D42" s="333"/>
      <c r="E42" s="333"/>
      <c r="F42" s="334"/>
      <c r="G42" s="330"/>
      <c r="H42" s="330"/>
      <c r="I42" s="330"/>
      <c r="J42" s="330"/>
    </row>
    <row r="43" spans="1:10" ht="20.100000000000001" customHeight="1">
      <c r="A43" s="336"/>
      <c r="B43" s="22" t="s">
        <v>14</v>
      </c>
      <c r="C43" s="332" t="s">
        <v>496</v>
      </c>
      <c r="D43" s="333"/>
      <c r="E43" s="333"/>
      <c r="F43" s="334"/>
      <c r="G43" s="330"/>
      <c r="H43" s="330"/>
      <c r="I43" s="330"/>
      <c r="J43" s="330"/>
    </row>
    <row r="44" spans="1:10" ht="20.100000000000001" customHeight="1">
      <c r="A44" s="26"/>
      <c r="B44" s="21"/>
      <c r="C44" s="116"/>
      <c r="D44" s="116"/>
      <c r="E44" s="61"/>
      <c r="F44" s="17"/>
    </row>
    <row r="45" spans="1:10" ht="20.100000000000001" customHeight="1">
      <c r="A45" s="336">
        <v>8</v>
      </c>
      <c r="B45" s="20" t="s">
        <v>16</v>
      </c>
      <c r="C45" s="24">
        <v>38991</v>
      </c>
      <c r="D45" s="20" t="s">
        <v>35</v>
      </c>
      <c r="E45" s="392">
        <v>45378</v>
      </c>
      <c r="F45" s="355"/>
    </row>
    <row r="46" spans="1:10" ht="20.100000000000001" customHeight="1">
      <c r="A46" s="336"/>
      <c r="B46" s="28" t="s">
        <v>36</v>
      </c>
      <c r="C46" s="335" t="s">
        <v>326</v>
      </c>
      <c r="D46" s="335"/>
      <c r="E46" s="60">
        <v>23.5</v>
      </c>
      <c r="F46" s="115" t="s">
        <v>15</v>
      </c>
    </row>
    <row r="47" spans="1:10" ht="20.100000000000001" customHeight="1">
      <c r="A47" s="336"/>
      <c r="B47" s="22" t="s">
        <v>37</v>
      </c>
      <c r="C47" s="332" t="s">
        <v>554</v>
      </c>
      <c r="D47" s="333"/>
      <c r="E47" s="333"/>
      <c r="F47" s="334"/>
    </row>
    <row r="48" spans="1:10" ht="20.100000000000001" customHeight="1">
      <c r="A48" s="336"/>
      <c r="B48" s="22" t="s">
        <v>38</v>
      </c>
      <c r="C48" s="332" t="s">
        <v>555</v>
      </c>
      <c r="D48" s="333"/>
      <c r="E48" s="333"/>
      <c r="F48" s="334"/>
    </row>
    <row r="49" spans="1:6" ht="20.100000000000001" customHeight="1">
      <c r="A49" s="336"/>
      <c r="B49" s="22" t="s">
        <v>14</v>
      </c>
      <c r="C49" s="332" t="s">
        <v>495</v>
      </c>
      <c r="D49" s="333"/>
      <c r="E49" s="333"/>
      <c r="F49" s="334"/>
    </row>
    <row r="50" spans="1:6" ht="20.100000000000001" customHeight="1">
      <c r="A50" s="26"/>
      <c r="B50" s="21"/>
      <c r="C50" s="116"/>
      <c r="D50" s="116"/>
      <c r="E50" s="61"/>
      <c r="F50" s="17"/>
    </row>
    <row r="51" spans="1:6" ht="20.100000000000001" customHeight="1">
      <c r="A51" s="336">
        <v>9</v>
      </c>
      <c r="B51" s="20" t="s">
        <v>16</v>
      </c>
      <c r="C51" s="24">
        <v>41900</v>
      </c>
      <c r="D51" s="20" t="s">
        <v>35</v>
      </c>
      <c r="E51" s="354"/>
      <c r="F51" s="355"/>
    </row>
    <row r="52" spans="1:6" ht="20.100000000000001" customHeight="1">
      <c r="A52" s="336"/>
      <c r="B52" s="28" t="s">
        <v>36</v>
      </c>
      <c r="C52" s="335" t="s">
        <v>327</v>
      </c>
      <c r="D52" s="335"/>
      <c r="E52" s="60">
        <v>1</v>
      </c>
      <c r="F52" s="115" t="s">
        <v>15</v>
      </c>
    </row>
    <row r="53" spans="1:6" ht="20.100000000000001" customHeight="1">
      <c r="A53" s="336"/>
      <c r="B53" s="22" t="s">
        <v>37</v>
      </c>
      <c r="C53" s="332" t="s">
        <v>556</v>
      </c>
      <c r="D53" s="333"/>
      <c r="E53" s="333"/>
      <c r="F53" s="334"/>
    </row>
    <row r="54" spans="1:6" ht="20.100000000000001" customHeight="1">
      <c r="A54" s="336"/>
      <c r="B54" s="22" t="s">
        <v>38</v>
      </c>
      <c r="C54" s="332" t="s">
        <v>551</v>
      </c>
      <c r="D54" s="333"/>
      <c r="E54" s="333"/>
      <c r="F54" s="334"/>
    </row>
    <row r="55" spans="1:6" ht="20.100000000000001" customHeight="1">
      <c r="A55" s="336"/>
      <c r="B55" s="22" t="s">
        <v>14</v>
      </c>
      <c r="C55" s="332" t="s">
        <v>328</v>
      </c>
      <c r="D55" s="333"/>
      <c r="E55" s="333"/>
      <c r="F55" s="334"/>
    </row>
    <row r="56" spans="1:6" ht="20.100000000000001" customHeight="1">
      <c r="A56" s="2"/>
      <c r="E56" s="4"/>
      <c r="F56" s="4"/>
    </row>
    <row r="57" spans="1:6" ht="20.100000000000001" customHeight="1">
      <c r="A57" s="4"/>
      <c r="E57" s="4"/>
      <c r="F57" s="4"/>
    </row>
    <row r="58" spans="1:6" ht="20.100000000000001" customHeight="1">
      <c r="A58" s="330"/>
      <c r="B58" s="330"/>
      <c r="C58" s="330"/>
      <c r="D58" s="330"/>
      <c r="E58" s="4"/>
      <c r="F58" s="4"/>
    </row>
    <row r="59" spans="1:6" ht="20.100000000000001" customHeight="1">
      <c r="A59" s="15"/>
      <c r="E59" s="4"/>
      <c r="F59" s="4"/>
    </row>
    <row r="60" spans="1:6" ht="20.100000000000001" customHeight="1">
      <c r="A60" s="4"/>
      <c r="E60" s="4"/>
      <c r="F60" s="4"/>
    </row>
    <row r="61" spans="1:6" ht="20.100000000000001" customHeight="1">
      <c r="A61" s="4"/>
      <c r="E61" s="4"/>
      <c r="F61" s="4"/>
    </row>
    <row r="62" spans="1:6" ht="20.100000000000001" customHeight="1">
      <c r="A62" s="4"/>
      <c r="E62" s="4"/>
      <c r="F62" s="4"/>
    </row>
    <row r="63" spans="1:6" ht="20.100000000000001" customHeight="1">
      <c r="A63" s="330"/>
      <c r="B63" s="330"/>
      <c r="C63" s="330"/>
      <c r="D63" s="330"/>
      <c r="E63" s="4"/>
      <c r="F63" s="4"/>
    </row>
    <row r="64" spans="1:6" ht="20.100000000000001" customHeight="1">
      <c r="A64" s="330"/>
      <c r="B64" s="330"/>
      <c r="C64" s="330"/>
      <c r="D64" s="330"/>
      <c r="E64" s="4"/>
      <c r="F64" s="4"/>
    </row>
    <row r="65" spans="1:6" ht="20.100000000000001" customHeight="1">
      <c r="A65" s="4"/>
      <c r="E65" s="4"/>
      <c r="F65" s="4"/>
    </row>
    <row r="66" spans="1:6" ht="20.100000000000001" customHeight="1">
      <c r="A66" s="4"/>
      <c r="E66" s="4"/>
      <c r="F66" s="4"/>
    </row>
    <row r="67" spans="1:6" ht="20.100000000000001" customHeight="1">
      <c r="A67" s="330"/>
      <c r="B67" s="330"/>
      <c r="C67" s="330"/>
      <c r="D67" s="330"/>
      <c r="E67" s="4"/>
      <c r="F67" s="4"/>
    </row>
    <row r="68" spans="1:6" ht="20.100000000000001" customHeight="1">
      <c r="A68" s="330"/>
      <c r="B68" s="330"/>
      <c r="C68" s="330"/>
      <c r="D68" s="330"/>
      <c r="E68" s="4"/>
      <c r="F68" s="4"/>
    </row>
    <row r="69" spans="1:6" ht="20.100000000000001" customHeight="1">
      <c r="A69" s="330"/>
      <c r="B69" s="330"/>
      <c r="C69" s="330"/>
      <c r="D69" s="330"/>
      <c r="E69" s="4"/>
      <c r="F69" s="4"/>
    </row>
    <row r="70" spans="1:6" ht="20.100000000000001" customHeight="1">
      <c r="A70" s="4"/>
      <c r="E70" s="4"/>
      <c r="F70" s="4"/>
    </row>
    <row r="71" spans="1:6" ht="20.100000000000001" customHeight="1">
      <c r="A71" s="4"/>
      <c r="E71" s="4"/>
      <c r="F71" s="4"/>
    </row>
    <row r="72" spans="1:6" ht="20.100000000000001" customHeight="1">
      <c r="A72" s="4"/>
      <c r="E72" s="4"/>
      <c r="F72" s="4"/>
    </row>
    <row r="73" spans="1:6" ht="20.100000000000001" customHeight="1">
      <c r="A73" s="4"/>
      <c r="E73" s="4"/>
      <c r="F73" s="4"/>
    </row>
    <row r="74" spans="1:6" ht="20.100000000000001" customHeight="1">
      <c r="A74" s="4"/>
      <c r="E74" s="4"/>
      <c r="F74" s="4"/>
    </row>
    <row r="75" spans="1:6" ht="20.100000000000001" customHeight="1">
      <c r="A75" s="4"/>
      <c r="E75" s="4"/>
      <c r="F75" s="4"/>
    </row>
    <row r="76" spans="1:6" ht="20.100000000000001" customHeight="1">
      <c r="A76" s="4"/>
      <c r="E76" s="4"/>
      <c r="F76" s="4"/>
    </row>
    <row r="77" spans="1:6" ht="20.100000000000001" customHeight="1">
      <c r="A77" s="4"/>
      <c r="E77" s="4"/>
      <c r="F77" s="4"/>
    </row>
    <row r="78" spans="1:6" ht="20.100000000000001" customHeight="1">
      <c r="A78" s="4"/>
      <c r="E78" s="4"/>
      <c r="F78" s="4"/>
    </row>
    <row r="79" spans="1:6" ht="20.100000000000001" customHeight="1">
      <c r="A79" s="4"/>
      <c r="E79" s="4"/>
      <c r="F79" s="4"/>
    </row>
    <row r="80" spans="1:6" ht="20.100000000000001" customHeight="1">
      <c r="A80" s="4"/>
      <c r="E80" s="4"/>
      <c r="F80" s="4"/>
    </row>
    <row r="81" s="4" customFormat="1" ht="20.100000000000001" customHeight="1"/>
    <row r="82" s="4" customFormat="1" ht="20.100000000000001" customHeight="1"/>
    <row r="83" s="4" customFormat="1" ht="20.100000000000001" customHeight="1"/>
    <row r="84" s="4" customFormat="1" ht="20.100000000000001" customHeight="1"/>
  </sheetData>
  <mergeCells count="70">
    <mergeCell ref="A68:D68"/>
    <mergeCell ref="A69:D69"/>
    <mergeCell ref="A63:D63"/>
    <mergeCell ref="A64:D64"/>
    <mergeCell ref="A67:D67"/>
    <mergeCell ref="A58:D58"/>
    <mergeCell ref="A51:A55"/>
    <mergeCell ref="E51:F51"/>
    <mergeCell ref="C52:D52"/>
    <mergeCell ref="C53:F53"/>
    <mergeCell ref="C54:F54"/>
    <mergeCell ref="C55:F55"/>
    <mergeCell ref="A45:A49"/>
    <mergeCell ref="E45:F45"/>
    <mergeCell ref="C46:D46"/>
    <mergeCell ref="C47:F47"/>
    <mergeCell ref="C48:F48"/>
    <mergeCell ref="C49:F49"/>
    <mergeCell ref="G42:J42"/>
    <mergeCell ref="C43:F43"/>
    <mergeCell ref="G43:J43"/>
    <mergeCell ref="A33:A37"/>
    <mergeCell ref="E33:F33"/>
    <mergeCell ref="C34:D34"/>
    <mergeCell ref="C35:F35"/>
    <mergeCell ref="C36:F36"/>
    <mergeCell ref="G36:J36"/>
    <mergeCell ref="C37:F37"/>
    <mergeCell ref="G37:J37"/>
    <mergeCell ref="A39:A43"/>
    <mergeCell ref="E39:F39"/>
    <mergeCell ref="C40:D40"/>
    <mergeCell ref="C41:F41"/>
    <mergeCell ref="C42:F42"/>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C7:F7"/>
  </mergeCells>
  <phoneticPr fontId="5"/>
  <dataValidations count="1">
    <dataValidation imeMode="on" allowBlank="1" showInputMessage="1" showErrorMessage="1" sqref="C5:C7 G7:R7" xr:uid="{00000000-0002-0000-1200-000000000000}"/>
  </dataValidations>
  <pageMargins left="0.25" right="0.25" top="0.75" bottom="0.75" header="0.3" footer="0.3"/>
  <pageSetup paperSize="9" scale="73"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164</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45162</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羽幌町</v>
      </c>
      <c r="E6" s="305"/>
      <c r="F6" s="305"/>
      <c r="G6" s="305"/>
      <c r="H6" s="305"/>
      <c r="I6" s="305"/>
      <c r="J6" s="305"/>
      <c r="K6" s="306"/>
    </row>
    <row r="7" spans="1:25" ht="30" customHeight="1">
      <c r="A7" s="286" t="s">
        <v>9</v>
      </c>
      <c r="B7" s="287"/>
      <c r="C7" s="287"/>
      <c r="D7" s="304" t="str">
        <f>VLOOKUP($D$2,交通空白!$B$4:$U$30,6,FALSE)</f>
        <v>町長　森　淳</v>
      </c>
      <c r="E7" s="305"/>
      <c r="F7" s="305"/>
      <c r="G7" s="305"/>
      <c r="H7" s="305"/>
      <c r="I7" s="305"/>
      <c r="J7" s="305"/>
      <c r="K7" s="306"/>
    </row>
    <row r="8" spans="1:25" ht="30" customHeight="1">
      <c r="A8" s="286" t="s">
        <v>25</v>
      </c>
      <c r="B8" s="287"/>
      <c r="C8" s="287"/>
      <c r="D8" s="304" t="str">
        <f>VLOOKUP($D$2,交通空白!$B$4:$U$30,8,FALSE)</f>
        <v>苫前郡羽幌町南町１番地の１</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羽幌町スクールバス事務所</v>
      </c>
      <c r="E12" s="319"/>
      <c r="F12" s="320" t="str">
        <f>VLOOKUP($D$2,交通空白!$B$4:$U$30,10,FALSE)</f>
        <v>苫前郡羽幌町南７条４丁目２２番４（沿岸バス羽幌ターミナル事務室内）</v>
      </c>
      <c r="G12" s="320"/>
      <c r="H12" s="319"/>
      <c r="I12" s="319"/>
      <c r="J12" s="321"/>
      <c r="K12" s="322"/>
      <c r="O12" s="1" t="s">
        <v>407</v>
      </c>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2路線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羽幌町スクールバス事務所</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4</v>
      </c>
      <c r="K23" s="126">
        <f>SUM(E23:J23)</f>
        <v>6</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4</v>
      </c>
      <c r="K35" s="126">
        <f>SUM(E35:J35)</f>
        <v>6</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type="list" allowBlank="1" showInputMessage="1" sqref="D10" xr:uid="{00000000-0002-0000-1300-000000000000}">
      <formula1>"○"</formula1>
    </dataValidation>
    <dataValidation type="list" allowBlank="1" showInputMessage="1" sqref="A22:B33" xr:uid="{00000000-0002-0000-1300-000001000000}">
      <formula1>"交通空白地有償運送,福祉有償運送"</formula1>
    </dataValidation>
    <dataValidation allowBlank="1" showInputMessage="1" sqref="D2:K2" xr:uid="{00000000-0002-0000-1300-000002000000}"/>
  </dataValidations>
  <hyperlinks>
    <hyperlink ref="O1:Q1" location="交通空白!A1" display="目次へ" xr:uid="{00000000-0004-0000-1300-000000000000}"/>
  </hyperlinks>
  <pageMargins left="0.25" right="0.25" top="0.75" bottom="0.75" header="0.3" footer="0.3"/>
  <pageSetup paperSize="9" scale="9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8" tint="0.59999389629810485"/>
  </sheetPr>
  <dimension ref="A1:J83"/>
  <sheetViews>
    <sheetView view="pageBreakPreview" zoomScale="85" zoomScaleNormal="100" zoomScaleSheetLayoutView="85" workbookViewId="0">
      <selection activeCell="Y11" sqref="Y11"/>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38991</v>
      </c>
      <c r="D3" s="20" t="s">
        <v>35</v>
      </c>
      <c r="E3" s="354"/>
      <c r="F3" s="355"/>
    </row>
    <row r="4" spans="1:10" ht="20.100000000000001" customHeight="1">
      <c r="A4" s="336"/>
      <c r="B4" s="28" t="s">
        <v>36</v>
      </c>
      <c r="C4" s="335" t="s">
        <v>329</v>
      </c>
      <c r="D4" s="335"/>
      <c r="E4" s="56">
        <v>22.4</v>
      </c>
      <c r="F4" s="50" t="s">
        <v>15</v>
      </c>
    </row>
    <row r="5" spans="1:10" ht="20.100000000000001" customHeight="1">
      <c r="A5" s="336"/>
      <c r="B5" s="22" t="s">
        <v>37</v>
      </c>
      <c r="C5" s="332" t="s">
        <v>330</v>
      </c>
      <c r="D5" s="333"/>
      <c r="E5" s="333"/>
      <c r="F5" s="334"/>
    </row>
    <row r="6" spans="1:10" ht="20.100000000000001" customHeight="1">
      <c r="A6" s="336"/>
      <c r="B6" s="22" t="s">
        <v>38</v>
      </c>
      <c r="C6" s="332" t="s">
        <v>331</v>
      </c>
      <c r="D6" s="333"/>
      <c r="E6" s="333"/>
      <c r="F6" s="334"/>
      <c r="G6" s="331"/>
      <c r="H6" s="331"/>
      <c r="I6" s="331"/>
      <c r="J6" s="331"/>
    </row>
    <row r="7" spans="1:10" ht="20.100000000000001" customHeight="1">
      <c r="A7" s="336"/>
      <c r="B7" s="22" t="s">
        <v>14</v>
      </c>
      <c r="C7" s="332" t="s">
        <v>332</v>
      </c>
      <c r="D7" s="333"/>
      <c r="E7" s="333"/>
      <c r="F7" s="334"/>
    </row>
    <row r="8" spans="1:10" ht="20.100000000000001" customHeight="1">
      <c r="A8" s="27"/>
      <c r="B8" s="21"/>
      <c r="C8" s="51"/>
      <c r="D8" s="51"/>
      <c r="E8" s="57"/>
      <c r="F8" s="17"/>
      <c r="G8" s="2"/>
    </row>
    <row r="9" spans="1:10" ht="20.100000000000001" customHeight="1">
      <c r="A9" s="336">
        <v>2</v>
      </c>
      <c r="B9" s="20" t="s">
        <v>16</v>
      </c>
      <c r="C9" s="24">
        <v>38991</v>
      </c>
      <c r="D9" s="20" t="s">
        <v>35</v>
      </c>
      <c r="E9" s="354"/>
      <c r="F9" s="355"/>
    </row>
    <row r="10" spans="1:10" ht="20.100000000000001" customHeight="1">
      <c r="A10" s="336"/>
      <c r="B10" s="28" t="s">
        <v>36</v>
      </c>
      <c r="C10" s="335" t="s">
        <v>333</v>
      </c>
      <c r="D10" s="335"/>
      <c r="E10" s="56">
        <v>22.3</v>
      </c>
      <c r="F10" s="50" t="s">
        <v>15</v>
      </c>
    </row>
    <row r="11" spans="1:10" ht="20.100000000000001" customHeight="1">
      <c r="A11" s="336"/>
      <c r="B11" s="22" t="s">
        <v>37</v>
      </c>
      <c r="C11" s="332" t="s">
        <v>334</v>
      </c>
      <c r="D11" s="333"/>
      <c r="E11" s="333"/>
      <c r="F11" s="334"/>
      <c r="G11" s="330"/>
      <c r="H11" s="330"/>
      <c r="I11" s="330"/>
      <c r="J11" s="330"/>
    </row>
    <row r="12" spans="1:10" ht="20.100000000000001" customHeight="1">
      <c r="A12" s="336"/>
      <c r="B12" s="22" t="s">
        <v>38</v>
      </c>
      <c r="C12" s="332" t="s">
        <v>335</v>
      </c>
      <c r="D12" s="333"/>
      <c r="E12" s="333"/>
      <c r="F12" s="334"/>
      <c r="G12" s="15"/>
    </row>
    <row r="13" spans="1:10" ht="20.100000000000001" customHeight="1">
      <c r="A13" s="336"/>
      <c r="B13" s="22" t="s">
        <v>14</v>
      </c>
      <c r="C13" s="332" t="s">
        <v>336</v>
      </c>
      <c r="D13" s="333"/>
      <c r="E13" s="333"/>
      <c r="F13" s="334"/>
    </row>
    <row r="14" spans="1:10" ht="20.100000000000001" customHeight="1">
      <c r="A14" s="26"/>
      <c r="B14" s="21"/>
      <c r="C14" s="51"/>
      <c r="D14" s="51"/>
      <c r="E14" s="57"/>
      <c r="F14" s="17"/>
      <c r="G14" s="2"/>
    </row>
    <row r="15" spans="1:10" ht="20.100000000000001" customHeight="1">
      <c r="A15" s="336">
        <v>3</v>
      </c>
      <c r="B15" s="20" t="s">
        <v>16</v>
      </c>
      <c r="C15" s="24"/>
      <c r="D15" s="20" t="s">
        <v>35</v>
      </c>
      <c r="E15" s="354"/>
      <c r="F15" s="355"/>
    </row>
    <row r="16" spans="1:10" ht="20.100000000000001" customHeight="1">
      <c r="A16" s="336"/>
      <c r="B16" s="28" t="s">
        <v>36</v>
      </c>
      <c r="C16" s="340"/>
      <c r="D16" s="340"/>
      <c r="E16" s="56"/>
      <c r="F16" s="50"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51"/>
      <c r="D20" s="51"/>
      <c r="E20" s="57"/>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56"/>
      <c r="F22" s="50"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51"/>
      <c r="D26" s="51"/>
      <c r="E26" s="57"/>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56"/>
      <c r="F28" s="50"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51"/>
      <c r="D32" s="51"/>
      <c r="E32" s="57"/>
      <c r="F32" s="17"/>
      <c r="G32" s="2"/>
    </row>
    <row r="33" spans="1:10" ht="20.100000000000001" customHeight="1">
      <c r="A33" s="336">
        <v>6</v>
      </c>
      <c r="B33" s="20" t="s">
        <v>16</v>
      </c>
      <c r="C33" s="24"/>
      <c r="D33" s="20" t="s">
        <v>35</v>
      </c>
      <c r="E33" s="354"/>
      <c r="F33" s="355"/>
      <c r="G33" s="53"/>
      <c r="H33" s="53"/>
      <c r="I33" s="53"/>
      <c r="J33" s="53"/>
    </row>
    <row r="34" spans="1:10" ht="20.100000000000001" customHeight="1">
      <c r="A34" s="336"/>
      <c r="B34" s="28" t="s">
        <v>36</v>
      </c>
      <c r="C34" s="340"/>
      <c r="D34" s="340"/>
      <c r="E34" s="56"/>
      <c r="F34" s="50"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51"/>
      <c r="D38" s="51"/>
      <c r="E38" s="57"/>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56"/>
      <c r="F40" s="50"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51"/>
      <c r="D44" s="51"/>
      <c r="E44" s="57"/>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56"/>
      <c r="F46" s="50"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1"/>
      <c r="D50" s="51"/>
      <c r="E50" s="57"/>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56"/>
      <c r="F52" s="50"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51"/>
      <c r="D56" s="51"/>
      <c r="E56" s="57"/>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56"/>
      <c r="F58" s="50"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56"/>
      <c r="F63" s="50"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51"/>
      <c r="D67" s="51"/>
      <c r="E67" s="57"/>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56"/>
      <c r="F69" s="50"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56"/>
      <c r="F74" s="50"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51"/>
      <c r="D78" s="51"/>
      <c r="E78" s="57"/>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56"/>
      <c r="F80" s="50"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172</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45184</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愛別町</v>
      </c>
      <c r="E6" s="305"/>
      <c r="F6" s="305"/>
      <c r="G6" s="305"/>
      <c r="H6" s="305"/>
      <c r="I6" s="305"/>
      <c r="J6" s="305"/>
      <c r="K6" s="306"/>
    </row>
    <row r="7" spans="1:25" ht="30" customHeight="1">
      <c r="A7" s="286" t="s">
        <v>9</v>
      </c>
      <c r="B7" s="287"/>
      <c r="C7" s="287"/>
      <c r="D7" s="304" t="str">
        <f>VLOOKUP($D$2,交通空白!$B$4:$U$30,6,FALSE)</f>
        <v>町長　　矢部　福二郎</v>
      </c>
      <c r="E7" s="305"/>
      <c r="F7" s="305"/>
      <c r="G7" s="305"/>
      <c r="H7" s="305"/>
      <c r="I7" s="305"/>
      <c r="J7" s="305"/>
      <c r="K7" s="306"/>
    </row>
    <row r="8" spans="1:25" ht="30" customHeight="1">
      <c r="A8" s="286" t="s">
        <v>25</v>
      </c>
      <c r="B8" s="287"/>
      <c r="C8" s="287"/>
      <c r="D8" s="304" t="str">
        <f>VLOOKUP($D$2,交通空白!$B$4:$U$30,8,FALSE)</f>
        <v xml:space="preserve">上川郡愛別町字本町１７９番地 </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愛別町役場</v>
      </c>
      <c r="E12" s="319"/>
      <c r="F12" s="320" t="str">
        <f>VLOOKUP($D$2,交通空白!$B$4:$U$30,10,FALSE)</f>
        <v>上川郡愛別町字本町１７９番地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１路線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愛別町役場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1</v>
      </c>
      <c r="K23" s="126">
        <f>SUM(E23:J23)</f>
        <v>3</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1</v>
      </c>
      <c r="K35" s="126">
        <f>SUM(E35:J35)</f>
        <v>3</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allowBlank="1" showInputMessage="1" sqref="D2:K2" xr:uid="{00000000-0002-0000-1500-000000000000}"/>
    <dataValidation type="list" allowBlank="1" showInputMessage="1" sqref="A22:B33" xr:uid="{00000000-0002-0000-1500-000001000000}">
      <formula1>"交通空白地有償運送,福祉有償運送"</formula1>
    </dataValidation>
    <dataValidation type="list" allowBlank="1" showInputMessage="1" sqref="D10" xr:uid="{00000000-0002-0000-1500-000002000000}">
      <formula1>"○"</formula1>
    </dataValidation>
  </dataValidations>
  <hyperlinks>
    <hyperlink ref="O1:Q1" location="交通空白!A1" display="目次へ" xr:uid="{00000000-0004-0000-1500-000000000000}"/>
  </hyperlinks>
  <pageMargins left="0.25" right="0.25" top="0.75" bottom="0.75" header="0.3" footer="0.3"/>
  <pageSetup paperSize="9" scale="8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8" tint="0.59999389629810485"/>
  </sheetPr>
  <dimension ref="A1:J83"/>
  <sheetViews>
    <sheetView view="pageBreakPreview" zoomScale="85" zoomScaleNormal="100" zoomScaleSheetLayoutView="85" workbookViewId="0">
      <selection activeCell="R9" sqref="R9"/>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11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38991</v>
      </c>
      <c r="D3" s="20" t="s">
        <v>35</v>
      </c>
      <c r="E3" s="337">
        <v>41913</v>
      </c>
      <c r="F3" s="338"/>
    </row>
    <row r="4" spans="1:10" ht="20.100000000000001" customHeight="1">
      <c r="A4" s="336"/>
      <c r="B4" s="28" t="s">
        <v>36</v>
      </c>
      <c r="C4" s="335" t="s">
        <v>337</v>
      </c>
      <c r="D4" s="335"/>
      <c r="E4" s="56">
        <v>18.5</v>
      </c>
      <c r="F4" s="115" t="s">
        <v>15</v>
      </c>
    </row>
    <row r="5" spans="1:10" ht="20.100000000000001" customHeight="1">
      <c r="A5" s="336"/>
      <c r="B5" s="22" t="s">
        <v>37</v>
      </c>
      <c r="C5" s="332" t="s">
        <v>338</v>
      </c>
      <c r="D5" s="333"/>
      <c r="E5" s="333"/>
      <c r="F5" s="334"/>
    </row>
    <row r="6" spans="1:10" ht="20.100000000000001" customHeight="1">
      <c r="A6" s="336"/>
      <c r="B6" s="22" t="s">
        <v>38</v>
      </c>
      <c r="C6" s="332" t="s">
        <v>339</v>
      </c>
      <c r="D6" s="333"/>
      <c r="E6" s="333"/>
      <c r="F6" s="334"/>
      <c r="G6" s="331"/>
      <c r="H6" s="331"/>
      <c r="I6" s="331"/>
      <c r="J6" s="331"/>
    </row>
    <row r="7" spans="1:10" ht="20.100000000000001" customHeight="1">
      <c r="A7" s="336"/>
      <c r="B7" s="22" t="s">
        <v>14</v>
      </c>
      <c r="C7" s="362" t="s">
        <v>340</v>
      </c>
      <c r="D7" s="363"/>
      <c r="E7" s="363"/>
      <c r="F7" s="364"/>
    </row>
    <row r="8" spans="1:10" ht="20.100000000000001" customHeight="1">
      <c r="A8" s="27"/>
      <c r="B8" s="21"/>
      <c r="C8" s="116"/>
      <c r="D8" s="116"/>
      <c r="E8" s="57"/>
      <c r="F8" s="17"/>
      <c r="G8" s="2"/>
    </row>
    <row r="9" spans="1:10" ht="20.100000000000001" customHeight="1">
      <c r="A9" s="336">
        <v>2</v>
      </c>
      <c r="B9" s="20" t="s">
        <v>16</v>
      </c>
      <c r="C9" s="24"/>
      <c r="D9" s="20" t="s">
        <v>35</v>
      </c>
      <c r="E9" s="354"/>
      <c r="F9" s="355"/>
    </row>
    <row r="10" spans="1:10" ht="20.100000000000001" customHeight="1">
      <c r="A10" s="336"/>
      <c r="B10" s="28" t="s">
        <v>36</v>
      </c>
      <c r="C10" s="340"/>
      <c r="D10" s="340"/>
      <c r="E10" s="56"/>
      <c r="F10" s="115" t="s">
        <v>15</v>
      </c>
    </row>
    <row r="11" spans="1:10" ht="20.100000000000001" customHeight="1">
      <c r="A11" s="336"/>
      <c r="B11" s="22" t="s">
        <v>37</v>
      </c>
      <c r="C11" s="332"/>
      <c r="D11" s="333"/>
      <c r="E11" s="333"/>
      <c r="F11" s="334"/>
      <c r="G11" s="330"/>
      <c r="H11" s="330"/>
      <c r="I11" s="330"/>
      <c r="J11" s="330"/>
    </row>
    <row r="12" spans="1:10" ht="20.100000000000001" customHeight="1">
      <c r="A12" s="336"/>
      <c r="B12" s="22" t="s">
        <v>38</v>
      </c>
      <c r="C12" s="332"/>
      <c r="D12" s="333"/>
      <c r="E12" s="333"/>
      <c r="F12" s="334"/>
      <c r="G12" s="15"/>
    </row>
    <row r="13" spans="1:10" ht="20.100000000000001" customHeight="1">
      <c r="A13" s="336"/>
      <c r="B13" s="22" t="s">
        <v>14</v>
      </c>
      <c r="C13" s="332"/>
      <c r="D13" s="333"/>
      <c r="E13" s="333"/>
      <c r="F13" s="334"/>
    </row>
    <row r="14" spans="1:10" ht="20.100000000000001" customHeight="1">
      <c r="A14" s="26"/>
      <c r="B14" s="21"/>
      <c r="C14" s="116"/>
      <c r="D14" s="116"/>
      <c r="E14" s="57"/>
      <c r="F14" s="17"/>
      <c r="G14" s="2"/>
    </row>
    <row r="15" spans="1:10" ht="20.100000000000001" customHeight="1">
      <c r="A15" s="336">
        <v>3</v>
      </c>
      <c r="B15" s="20" t="s">
        <v>16</v>
      </c>
      <c r="C15" s="24"/>
      <c r="D15" s="20" t="s">
        <v>35</v>
      </c>
      <c r="E15" s="354"/>
      <c r="F15" s="355"/>
    </row>
    <row r="16" spans="1:10" ht="20.100000000000001" customHeight="1">
      <c r="A16" s="336"/>
      <c r="B16" s="28" t="s">
        <v>36</v>
      </c>
      <c r="C16" s="340"/>
      <c r="D16" s="340"/>
      <c r="E16" s="56"/>
      <c r="F16" s="115"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116"/>
      <c r="D20" s="116"/>
      <c r="E20" s="57"/>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56"/>
      <c r="F22" s="115"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16"/>
      <c r="D26" s="116"/>
      <c r="E26" s="57"/>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56"/>
      <c r="F28" s="115"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16"/>
      <c r="D32" s="116"/>
      <c r="E32" s="57"/>
      <c r="F32" s="17"/>
      <c r="G32" s="2"/>
    </row>
    <row r="33" spans="1:10" ht="20.100000000000001" customHeight="1">
      <c r="A33" s="336">
        <v>6</v>
      </c>
      <c r="B33" s="20" t="s">
        <v>16</v>
      </c>
      <c r="C33" s="24"/>
      <c r="D33" s="20" t="s">
        <v>35</v>
      </c>
      <c r="E33" s="354"/>
      <c r="F33" s="355"/>
      <c r="G33" s="118"/>
      <c r="H33" s="118"/>
      <c r="I33" s="118"/>
      <c r="J33" s="118"/>
    </row>
    <row r="34" spans="1:10" ht="20.100000000000001" customHeight="1">
      <c r="A34" s="336"/>
      <c r="B34" s="28" t="s">
        <v>36</v>
      </c>
      <c r="C34" s="340"/>
      <c r="D34" s="340"/>
      <c r="E34" s="56"/>
      <c r="F34" s="115"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16"/>
      <c r="D38" s="116"/>
      <c r="E38" s="57"/>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56"/>
      <c r="F40" s="115"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16"/>
      <c r="D44" s="116"/>
      <c r="E44" s="57"/>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56"/>
      <c r="F46" s="115"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16"/>
      <c r="D50" s="116"/>
      <c r="E50" s="57"/>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56"/>
      <c r="F52" s="115"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116"/>
      <c r="D56" s="116"/>
      <c r="E56" s="57"/>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56"/>
      <c r="F58" s="115"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56"/>
      <c r="F63" s="115"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116"/>
      <c r="D67" s="116"/>
      <c r="E67" s="57"/>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56"/>
      <c r="F69" s="115"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56"/>
      <c r="F74" s="115"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116"/>
      <c r="D78" s="116"/>
      <c r="E78" s="57"/>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56"/>
      <c r="F80" s="115"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163</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45202</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東神楽町</v>
      </c>
      <c r="E6" s="305"/>
      <c r="F6" s="305"/>
      <c r="G6" s="305"/>
      <c r="H6" s="305"/>
      <c r="I6" s="305"/>
      <c r="J6" s="305"/>
      <c r="K6" s="306"/>
    </row>
    <row r="7" spans="1:25" ht="30" customHeight="1">
      <c r="A7" s="286" t="s">
        <v>9</v>
      </c>
      <c r="B7" s="287"/>
      <c r="C7" s="287"/>
      <c r="D7" s="304" t="str">
        <f>VLOOKUP($D$2,交通空白!$B$4:$U$30,6,FALSE)</f>
        <v>町長　山本　進</v>
      </c>
      <c r="E7" s="305"/>
      <c r="F7" s="305"/>
      <c r="G7" s="305"/>
      <c r="H7" s="305"/>
      <c r="I7" s="305"/>
      <c r="J7" s="305"/>
      <c r="K7" s="306"/>
    </row>
    <row r="8" spans="1:25" ht="30" customHeight="1">
      <c r="A8" s="286" t="s">
        <v>25</v>
      </c>
      <c r="B8" s="287"/>
      <c r="C8" s="287"/>
      <c r="D8" s="304" t="str">
        <f>VLOOKUP($D$2,交通空白!$B$4:$U$30,8,FALSE)</f>
        <v>上川郡東神楽町南1条西1丁目3番2号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東神楽町役場</v>
      </c>
      <c r="E12" s="319"/>
      <c r="F12" s="320" t="str">
        <f>VLOOKUP($D$2,交通空白!$B$4:$U$30,10,FALSE)</f>
        <v>上川郡東神楽町南１条西１丁目３番２号</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３路線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東神楽町役場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6</v>
      </c>
      <c r="K23" s="126">
        <f>SUM(E23:J23)</f>
        <v>8</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6</v>
      </c>
      <c r="K35" s="126">
        <f>SUM(E35:J35)</f>
        <v>8</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allowBlank="1" showInputMessage="1" sqref="D2:K2" xr:uid="{00000000-0002-0000-1700-000000000000}"/>
    <dataValidation type="list" allowBlank="1" showInputMessage="1" sqref="A22:B33" xr:uid="{00000000-0002-0000-1700-000001000000}">
      <formula1>"交通空白地有償運送,福祉有償運送"</formula1>
    </dataValidation>
    <dataValidation type="list" allowBlank="1" showInputMessage="1" sqref="D10" xr:uid="{00000000-0002-0000-1700-000002000000}">
      <formula1>"○"</formula1>
    </dataValidation>
  </dataValidations>
  <hyperlinks>
    <hyperlink ref="O1:Q1" location="交通空白!A1" display="目次へ" xr:uid="{00000000-0004-0000-1700-000000000000}"/>
  </hyperlinks>
  <pageMargins left="0.25" right="0.25" top="0.75" bottom="0.75" header="0.3" footer="0.3"/>
  <pageSetup paperSize="9" scale="8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8" tint="0.59999389629810485"/>
  </sheetPr>
  <dimension ref="A1:J83"/>
  <sheetViews>
    <sheetView view="pageBreakPreview" zoomScale="85" zoomScaleNormal="100" zoomScaleSheetLayoutView="85" workbookViewId="0">
      <selection activeCell="AG22" sqref="AG22"/>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11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38991</v>
      </c>
      <c r="D3" s="20" t="s">
        <v>35</v>
      </c>
      <c r="E3" s="400">
        <v>45504</v>
      </c>
      <c r="F3" s="401"/>
    </row>
    <row r="4" spans="1:10" ht="20.100000000000001" customHeight="1">
      <c r="A4" s="336"/>
      <c r="B4" s="28" t="s">
        <v>36</v>
      </c>
      <c r="C4" s="402" t="s">
        <v>341</v>
      </c>
      <c r="D4" s="402"/>
      <c r="E4" s="56">
        <v>18.600000000000001</v>
      </c>
      <c r="F4" s="115" t="s">
        <v>15</v>
      </c>
    </row>
    <row r="5" spans="1:10" ht="20.100000000000001" customHeight="1">
      <c r="A5" s="336"/>
      <c r="B5" s="22" t="s">
        <v>37</v>
      </c>
      <c r="C5" s="332" t="s">
        <v>498</v>
      </c>
      <c r="D5" s="333"/>
      <c r="E5" s="333"/>
      <c r="F5" s="334"/>
    </row>
    <row r="6" spans="1:10" ht="20.100000000000001" customHeight="1">
      <c r="A6" s="336"/>
      <c r="B6" s="22" t="s">
        <v>38</v>
      </c>
      <c r="C6" s="332" t="s">
        <v>342</v>
      </c>
      <c r="D6" s="333"/>
      <c r="E6" s="333"/>
      <c r="F6" s="334"/>
      <c r="G6" s="331"/>
      <c r="H6" s="331"/>
      <c r="I6" s="331"/>
      <c r="J6" s="331"/>
    </row>
    <row r="7" spans="1:10" ht="20.100000000000001" customHeight="1">
      <c r="A7" s="336"/>
      <c r="B7" s="22" t="s">
        <v>14</v>
      </c>
      <c r="C7" s="362" t="s">
        <v>343</v>
      </c>
      <c r="D7" s="363"/>
      <c r="E7" s="363"/>
      <c r="F7" s="364"/>
    </row>
    <row r="8" spans="1:10" ht="20.100000000000001" customHeight="1">
      <c r="A8" s="27"/>
      <c r="B8" s="21"/>
      <c r="C8" s="116"/>
      <c r="D8" s="116"/>
      <c r="E8" s="57"/>
      <c r="F8" s="17"/>
      <c r="G8" s="2"/>
    </row>
    <row r="9" spans="1:10" ht="20.100000000000001" customHeight="1">
      <c r="A9" s="336">
        <v>2</v>
      </c>
      <c r="B9" s="20" t="s">
        <v>16</v>
      </c>
      <c r="C9" s="24">
        <v>38991</v>
      </c>
      <c r="D9" s="20" t="s">
        <v>35</v>
      </c>
      <c r="E9" s="400">
        <v>45504</v>
      </c>
      <c r="F9" s="401"/>
    </row>
    <row r="10" spans="1:10" ht="20.100000000000001" customHeight="1">
      <c r="A10" s="336"/>
      <c r="B10" s="28" t="s">
        <v>36</v>
      </c>
      <c r="C10" s="402" t="s">
        <v>344</v>
      </c>
      <c r="D10" s="402"/>
      <c r="E10" s="56">
        <v>16.899999999999999</v>
      </c>
      <c r="F10" s="115" t="s">
        <v>15</v>
      </c>
    </row>
    <row r="11" spans="1:10" ht="20.100000000000001" customHeight="1">
      <c r="A11" s="336"/>
      <c r="B11" s="22" t="s">
        <v>37</v>
      </c>
      <c r="C11" s="332" t="s">
        <v>498</v>
      </c>
      <c r="D11" s="333"/>
      <c r="E11" s="333"/>
      <c r="F11" s="334"/>
      <c r="G11" s="330"/>
      <c r="H11" s="330"/>
      <c r="I11" s="330"/>
      <c r="J11" s="330"/>
    </row>
    <row r="12" spans="1:10" ht="20.100000000000001" customHeight="1">
      <c r="A12" s="336"/>
      <c r="B12" s="22" t="s">
        <v>38</v>
      </c>
      <c r="C12" s="332" t="s">
        <v>345</v>
      </c>
      <c r="D12" s="333"/>
      <c r="E12" s="333"/>
      <c r="F12" s="334"/>
      <c r="G12" s="15"/>
    </row>
    <row r="13" spans="1:10" ht="20.100000000000001" customHeight="1">
      <c r="A13" s="336"/>
      <c r="B13" s="22" t="s">
        <v>14</v>
      </c>
      <c r="C13" s="332" t="s">
        <v>346</v>
      </c>
      <c r="D13" s="333"/>
      <c r="E13" s="333"/>
      <c r="F13" s="334"/>
    </row>
    <row r="14" spans="1:10" ht="20.100000000000001" customHeight="1">
      <c r="A14" s="26"/>
      <c r="B14" s="21"/>
      <c r="C14" s="116"/>
      <c r="D14" s="116"/>
      <c r="E14" s="57"/>
      <c r="F14" s="17"/>
      <c r="G14" s="2"/>
    </row>
    <row r="15" spans="1:10" ht="20.100000000000001" customHeight="1">
      <c r="A15" s="336">
        <v>3</v>
      </c>
      <c r="B15" s="20" t="s">
        <v>16</v>
      </c>
      <c r="C15" s="24">
        <v>44109</v>
      </c>
      <c r="D15" s="20" t="s">
        <v>35</v>
      </c>
      <c r="E15" s="400">
        <v>45504</v>
      </c>
      <c r="F15" s="401"/>
    </row>
    <row r="16" spans="1:10" ht="20.100000000000001" customHeight="1">
      <c r="A16" s="336"/>
      <c r="B16" s="28" t="s">
        <v>36</v>
      </c>
      <c r="C16" s="402" t="s">
        <v>347</v>
      </c>
      <c r="D16" s="402"/>
      <c r="E16" s="56">
        <v>11.6</v>
      </c>
      <c r="F16" s="115" t="s">
        <v>15</v>
      </c>
    </row>
    <row r="17" spans="1:10" ht="20.100000000000001" customHeight="1">
      <c r="A17" s="336"/>
      <c r="B17" s="22" t="s">
        <v>37</v>
      </c>
      <c r="C17" s="332" t="s">
        <v>498</v>
      </c>
      <c r="D17" s="333"/>
      <c r="E17" s="333"/>
      <c r="F17" s="334"/>
      <c r="G17" s="330"/>
      <c r="H17" s="330"/>
      <c r="I17" s="330"/>
      <c r="J17" s="330"/>
    </row>
    <row r="18" spans="1:10" ht="20.100000000000001" customHeight="1">
      <c r="A18" s="336"/>
      <c r="B18" s="22" t="s">
        <v>38</v>
      </c>
      <c r="C18" s="332" t="s">
        <v>348</v>
      </c>
      <c r="D18" s="333"/>
      <c r="E18" s="333"/>
      <c r="F18" s="334"/>
      <c r="G18" s="15"/>
    </row>
    <row r="19" spans="1:10" ht="20.100000000000001" customHeight="1">
      <c r="A19" s="336"/>
      <c r="B19" s="22" t="s">
        <v>14</v>
      </c>
      <c r="C19" s="332" t="s">
        <v>349</v>
      </c>
      <c r="D19" s="333"/>
      <c r="E19" s="333"/>
      <c r="F19" s="334"/>
    </row>
    <row r="20" spans="1:10" ht="20.100000000000001" customHeight="1">
      <c r="A20" s="26"/>
      <c r="B20" s="21"/>
      <c r="C20" s="116"/>
      <c r="D20" s="116"/>
      <c r="E20" s="57"/>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56"/>
      <c r="F22" s="115"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16"/>
      <c r="D26" s="116"/>
      <c r="E26" s="57"/>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56"/>
      <c r="F28" s="115"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16"/>
      <c r="D32" s="116"/>
      <c r="E32" s="57"/>
      <c r="F32" s="17"/>
      <c r="G32" s="2"/>
    </row>
    <row r="33" spans="1:10" ht="20.100000000000001" customHeight="1">
      <c r="A33" s="336">
        <v>6</v>
      </c>
      <c r="B33" s="20" t="s">
        <v>16</v>
      </c>
      <c r="C33" s="24"/>
      <c r="D33" s="20" t="s">
        <v>35</v>
      </c>
      <c r="E33" s="354"/>
      <c r="F33" s="355"/>
      <c r="G33" s="118"/>
      <c r="H33" s="118"/>
      <c r="I33" s="118"/>
      <c r="J33" s="118"/>
    </row>
    <row r="34" spans="1:10" ht="20.100000000000001" customHeight="1">
      <c r="A34" s="336"/>
      <c r="B34" s="28" t="s">
        <v>36</v>
      </c>
      <c r="C34" s="340"/>
      <c r="D34" s="340"/>
      <c r="E34" s="56"/>
      <c r="F34" s="115"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16"/>
      <c r="D38" s="116"/>
      <c r="E38" s="57"/>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56"/>
      <c r="F40" s="115"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16"/>
      <c r="D44" s="116"/>
      <c r="E44" s="57"/>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56"/>
      <c r="F46" s="115"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16"/>
      <c r="D50" s="116"/>
      <c r="E50" s="57"/>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56"/>
      <c r="F52" s="115"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116"/>
      <c r="D56" s="116"/>
      <c r="E56" s="57"/>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56"/>
      <c r="F58" s="115"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56"/>
      <c r="F63" s="115"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116"/>
      <c r="D67" s="116"/>
      <c r="E67" s="57"/>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56"/>
      <c r="F69" s="115"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56"/>
      <c r="F74" s="115"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116"/>
      <c r="D78" s="116"/>
      <c r="E78" s="57"/>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56"/>
      <c r="F80" s="115"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162</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45198</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上川町</v>
      </c>
      <c r="E6" s="305"/>
      <c r="F6" s="305"/>
      <c r="G6" s="305"/>
      <c r="H6" s="305"/>
      <c r="I6" s="305"/>
      <c r="J6" s="305"/>
      <c r="K6" s="306"/>
    </row>
    <row r="7" spans="1:25" ht="30" customHeight="1">
      <c r="A7" s="286" t="s">
        <v>9</v>
      </c>
      <c r="B7" s="287"/>
      <c r="C7" s="287"/>
      <c r="D7" s="304" t="str">
        <f>VLOOKUP($D$2,交通空白!$B$4:$U$30,6,FALSE)</f>
        <v>佐藤　芳治</v>
      </c>
      <c r="E7" s="305"/>
      <c r="F7" s="305"/>
      <c r="G7" s="305"/>
      <c r="H7" s="305"/>
      <c r="I7" s="305"/>
      <c r="J7" s="305"/>
      <c r="K7" s="306"/>
    </row>
    <row r="8" spans="1:25" ht="30" customHeight="1">
      <c r="A8" s="286" t="s">
        <v>25</v>
      </c>
      <c r="B8" s="287"/>
      <c r="C8" s="287"/>
      <c r="D8" s="304" t="str">
        <f>VLOOKUP($D$2,交通空白!$B$4:$U$30,8,FALSE)</f>
        <v>上川郡上川町南町１８０番地</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上川町役場</v>
      </c>
      <c r="E12" s="319"/>
      <c r="F12" s="320" t="str">
        <f>VLOOKUP($D$2,交通空白!$B$4:$U$30,10,FALSE)</f>
        <v>上川町南町１８０番地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2路線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上川町役場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3</v>
      </c>
      <c r="J23" s="5">
        <f>VLOOKUP($D$2,交通空白!$B:$BU,31,FALSE)</f>
        <v>1</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3</v>
      </c>
      <c r="J35" s="5">
        <f t="shared" si="0"/>
        <v>1</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type="list" allowBlank="1" showInputMessage="1" sqref="D10" xr:uid="{00000000-0002-0000-1900-000000000000}">
      <formula1>"○"</formula1>
    </dataValidation>
    <dataValidation type="list" allowBlank="1" showInputMessage="1" sqref="A22:B33" xr:uid="{00000000-0002-0000-1900-000001000000}">
      <formula1>"交通空白地有償運送,福祉有償運送"</formula1>
    </dataValidation>
    <dataValidation allowBlank="1" showInputMessage="1" sqref="D2:K2" xr:uid="{00000000-0002-0000-1900-000002000000}"/>
  </dataValidations>
  <hyperlinks>
    <hyperlink ref="O1:Q1" location="交通空白!A1" display="目次へ" xr:uid="{00000000-0004-0000-1900-000000000000}"/>
  </hyperlinks>
  <pageMargins left="0.25" right="0.25" top="0.75" bottom="0.75" header="0.3" footer="0.3"/>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8" tint="0.59999389629810485"/>
  </sheetPr>
  <dimension ref="A1:J83"/>
  <sheetViews>
    <sheetView view="pageBreakPreview" zoomScale="85" zoomScaleNormal="100" zoomScaleSheetLayoutView="85" workbookViewId="0">
      <selection activeCell="AU22" sqref="AU22"/>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38991</v>
      </c>
      <c r="D3" s="20" t="s">
        <v>35</v>
      </c>
      <c r="E3" s="337">
        <v>40269</v>
      </c>
      <c r="F3" s="338"/>
    </row>
    <row r="4" spans="1:10" ht="20.100000000000001" customHeight="1">
      <c r="A4" s="336"/>
      <c r="B4" s="28" t="s">
        <v>36</v>
      </c>
      <c r="C4" s="335" t="s">
        <v>350</v>
      </c>
      <c r="D4" s="335"/>
      <c r="E4" s="60">
        <v>9</v>
      </c>
      <c r="F4" s="50" t="s">
        <v>15</v>
      </c>
    </row>
    <row r="5" spans="1:10" ht="20.100000000000001" customHeight="1">
      <c r="A5" s="336"/>
      <c r="B5" s="22" t="s">
        <v>37</v>
      </c>
      <c r="C5" s="332" t="s">
        <v>351</v>
      </c>
      <c r="D5" s="333"/>
      <c r="E5" s="333"/>
      <c r="F5" s="334"/>
    </row>
    <row r="6" spans="1:10" ht="20.100000000000001" customHeight="1">
      <c r="A6" s="336"/>
      <c r="B6" s="22" t="s">
        <v>38</v>
      </c>
      <c r="C6" s="332" t="s">
        <v>352</v>
      </c>
      <c r="D6" s="333"/>
      <c r="E6" s="333"/>
      <c r="F6" s="334"/>
      <c r="G6" s="331"/>
      <c r="H6" s="331"/>
      <c r="I6" s="331"/>
      <c r="J6" s="331"/>
    </row>
    <row r="7" spans="1:10" ht="20.100000000000001" customHeight="1">
      <c r="A7" s="336"/>
      <c r="B7" s="22" t="s">
        <v>14</v>
      </c>
      <c r="C7" s="332" t="s">
        <v>353</v>
      </c>
      <c r="D7" s="333"/>
      <c r="E7" s="333"/>
      <c r="F7" s="334"/>
    </row>
    <row r="8" spans="1:10" ht="20.100000000000001" customHeight="1">
      <c r="A8" s="27"/>
      <c r="B8" s="21"/>
      <c r="C8" s="51"/>
      <c r="D8" s="51"/>
      <c r="E8" s="61"/>
      <c r="F8" s="17"/>
      <c r="G8" s="2"/>
    </row>
    <row r="9" spans="1:10" ht="20.100000000000001" customHeight="1">
      <c r="A9" s="336">
        <v>2</v>
      </c>
      <c r="B9" s="20" t="s">
        <v>16</v>
      </c>
      <c r="C9" s="24">
        <v>43489</v>
      </c>
      <c r="D9" s="20" t="s">
        <v>35</v>
      </c>
      <c r="E9" s="337">
        <v>45566</v>
      </c>
      <c r="F9" s="338"/>
    </row>
    <row r="10" spans="1:10" ht="20.100000000000001" customHeight="1">
      <c r="A10" s="336"/>
      <c r="B10" s="28" t="s">
        <v>36</v>
      </c>
      <c r="C10" s="335" t="s">
        <v>354</v>
      </c>
      <c r="D10" s="335"/>
      <c r="E10" s="60">
        <v>15.3</v>
      </c>
      <c r="F10" s="50" t="s">
        <v>15</v>
      </c>
    </row>
    <row r="11" spans="1:10" ht="20.100000000000001" customHeight="1">
      <c r="A11" s="336"/>
      <c r="B11" s="22" t="s">
        <v>37</v>
      </c>
      <c r="C11" s="332" t="s">
        <v>355</v>
      </c>
      <c r="D11" s="333"/>
      <c r="E11" s="333"/>
      <c r="F11" s="334"/>
      <c r="G11" s="330"/>
      <c r="H11" s="330"/>
      <c r="I11" s="330"/>
      <c r="J11" s="330"/>
    </row>
    <row r="12" spans="1:10" ht="20.100000000000001" customHeight="1">
      <c r="A12" s="336"/>
      <c r="B12" s="22" t="s">
        <v>38</v>
      </c>
      <c r="C12" s="332" t="s">
        <v>355</v>
      </c>
      <c r="D12" s="333"/>
      <c r="E12" s="333"/>
      <c r="F12" s="334"/>
      <c r="G12" s="15"/>
    </row>
    <row r="13" spans="1:10" ht="20.100000000000001" customHeight="1">
      <c r="A13" s="336"/>
      <c r="B13" s="22" t="s">
        <v>14</v>
      </c>
      <c r="C13" s="332" t="s">
        <v>510</v>
      </c>
      <c r="D13" s="333"/>
      <c r="E13" s="333"/>
      <c r="F13" s="334"/>
    </row>
    <row r="14" spans="1:10" ht="20.100000000000001" customHeight="1">
      <c r="A14" s="26"/>
      <c r="B14" s="21"/>
      <c r="C14" s="51"/>
      <c r="D14" s="51"/>
      <c r="E14" s="61"/>
      <c r="F14" s="17"/>
      <c r="G14" s="2"/>
    </row>
    <row r="15" spans="1:10" ht="20.100000000000001" customHeight="1">
      <c r="A15" s="336">
        <v>3</v>
      </c>
      <c r="B15" s="20" t="s">
        <v>16</v>
      </c>
      <c r="C15" s="24"/>
      <c r="D15" s="20" t="s">
        <v>35</v>
      </c>
      <c r="E15" s="354"/>
      <c r="F15" s="355"/>
    </row>
    <row r="16" spans="1:10" ht="20.100000000000001" customHeight="1">
      <c r="A16" s="336"/>
      <c r="B16" s="28" t="s">
        <v>36</v>
      </c>
      <c r="C16" s="335"/>
      <c r="D16" s="335"/>
      <c r="E16" s="60"/>
      <c r="F16" s="50"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51"/>
      <c r="D20" s="51"/>
      <c r="E20" s="61"/>
      <c r="F20" s="17"/>
      <c r="G20" s="2"/>
    </row>
    <row r="21" spans="1:10" ht="20.100000000000001" customHeight="1">
      <c r="A21" s="336">
        <v>4</v>
      </c>
      <c r="B21" s="20" t="s">
        <v>16</v>
      </c>
      <c r="C21" s="24"/>
      <c r="D21" s="20" t="s">
        <v>35</v>
      </c>
      <c r="E21" s="354"/>
      <c r="F21" s="355"/>
    </row>
    <row r="22" spans="1:10" ht="20.100000000000001" customHeight="1">
      <c r="A22" s="336"/>
      <c r="B22" s="28" t="s">
        <v>36</v>
      </c>
      <c r="C22" s="335"/>
      <c r="D22" s="335"/>
      <c r="E22" s="60"/>
      <c r="F22" s="50"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51"/>
      <c r="D26" s="51"/>
      <c r="E26" s="6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60"/>
      <c r="F28" s="50"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51"/>
      <c r="D32" s="51"/>
      <c r="E32" s="61"/>
      <c r="F32" s="17"/>
      <c r="G32" s="2"/>
    </row>
    <row r="33" spans="1:10" ht="20.100000000000001" customHeight="1">
      <c r="A33" s="336">
        <v>6</v>
      </c>
      <c r="B33" s="20" t="s">
        <v>16</v>
      </c>
      <c r="C33" s="24"/>
      <c r="D33" s="20" t="s">
        <v>35</v>
      </c>
      <c r="E33" s="354"/>
      <c r="F33" s="355"/>
      <c r="G33" s="53"/>
      <c r="H33" s="53"/>
      <c r="I33" s="53"/>
      <c r="J33" s="53"/>
    </row>
    <row r="34" spans="1:10" ht="20.100000000000001" customHeight="1">
      <c r="A34" s="336"/>
      <c r="B34" s="28" t="s">
        <v>36</v>
      </c>
      <c r="C34" s="340"/>
      <c r="D34" s="340"/>
      <c r="E34" s="60"/>
      <c r="F34" s="50"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51"/>
      <c r="D38" s="51"/>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50"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51"/>
      <c r="D44" s="51"/>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50"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1"/>
      <c r="D50" s="51"/>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50"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51"/>
      <c r="D56" s="51"/>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50"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50"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51"/>
      <c r="D67" s="51"/>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50"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50"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51"/>
      <c r="D78" s="51"/>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50"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161</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45147</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猿払村</v>
      </c>
      <c r="E6" s="305"/>
      <c r="F6" s="305"/>
      <c r="G6" s="305"/>
      <c r="H6" s="305"/>
      <c r="I6" s="305"/>
      <c r="J6" s="305"/>
      <c r="K6" s="306"/>
    </row>
    <row r="7" spans="1:25" ht="30" customHeight="1">
      <c r="A7" s="286" t="s">
        <v>9</v>
      </c>
      <c r="B7" s="287"/>
      <c r="C7" s="287"/>
      <c r="D7" s="304" t="str">
        <f>VLOOKUP($D$2,交通空白!$B$4:$U$30,6,FALSE)</f>
        <v>村長　　伊藤　浩一</v>
      </c>
      <c r="E7" s="305"/>
      <c r="F7" s="305"/>
      <c r="G7" s="305"/>
      <c r="H7" s="305"/>
      <c r="I7" s="305"/>
      <c r="J7" s="305"/>
      <c r="K7" s="306"/>
    </row>
    <row r="8" spans="1:25" ht="30" customHeight="1">
      <c r="A8" s="286" t="s">
        <v>25</v>
      </c>
      <c r="B8" s="287"/>
      <c r="C8" s="287"/>
      <c r="D8" s="304" t="str">
        <f>VLOOKUP($D$2,交通空白!$B$4:$U$30,8,FALSE)</f>
        <v>宗谷郡猿払村鬼志別西町172番地1</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猿払村運営有償運送事務所</v>
      </c>
      <c r="E12" s="319"/>
      <c r="F12" s="320" t="str">
        <f>VLOOKUP($D$2,交通空白!$B$4:$U$30,10,FALSE)</f>
        <v>宗谷郡猿払村鬼志別南町243番地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２路線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猿払村運営有償運送事務所</v>
      </c>
      <c r="D22" s="275"/>
      <c r="E22" s="6"/>
      <c r="F22" s="6"/>
      <c r="G22" s="6"/>
      <c r="H22" s="6"/>
      <c r="I22" s="6"/>
      <c r="J22" s="6"/>
      <c r="K22" s="125"/>
    </row>
    <row r="23" spans="1:24" ht="14.25">
      <c r="A23" s="270"/>
      <c r="B23" s="271"/>
      <c r="C23" s="276"/>
      <c r="D23" s="277"/>
      <c r="E23" s="5">
        <f>VLOOKUP($D$2,交通空白!$B:$BU,21,FALSE)</f>
        <v>0</v>
      </c>
      <c r="F23" s="5">
        <f>VLOOKUP($D$2,交通空白!$B:$BU,23,FALSE)</f>
        <v>3</v>
      </c>
      <c r="G23" s="5">
        <f>VLOOKUP($D$2,交通空白!$B:$BU,25,FALSE)</f>
        <v>0</v>
      </c>
      <c r="H23" s="5">
        <f>VLOOKUP($D$2,交通空白!$B:$BU,27,FALSE)</f>
        <v>0</v>
      </c>
      <c r="I23" s="5">
        <f>VLOOKUP($D$2,交通空白!$B:$BU,29,FALSE)</f>
        <v>2</v>
      </c>
      <c r="J23" s="5">
        <f>VLOOKUP($D$2,交通空白!$B:$BU,31,FALSE)</f>
        <v>0</v>
      </c>
      <c r="K23" s="126">
        <f>SUM(E23:J23)</f>
        <v>5</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3</v>
      </c>
      <c r="G35" s="5">
        <f t="shared" si="0"/>
        <v>0</v>
      </c>
      <c r="H35" s="5">
        <f t="shared" si="0"/>
        <v>0</v>
      </c>
      <c r="I35" s="5">
        <f t="shared" si="0"/>
        <v>2</v>
      </c>
      <c r="J35" s="5">
        <f t="shared" si="0"/>
        <v>0</v>
      </c>
      <c r="K35" s="126">
        <f>SUM(E35:J35)</f>
        <v>5</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allowBlank="1" showInputMessage="1" sqref="D2:K2" xr:uid="{00000000-0002-0000-1B00-000000000000}"/>
    <dataValidation type="list" allowBlank="1" showInputMessage="1" sqref="A22:B33" xr:uid="{00000000-0002-0000-1B00-000001000000}">
      <formula1>"交通空白地有償運送,福祉有償運送"</formula1>
    </dataValidation>
    <dataValidation type="list" allowBlank="1" showInputMessage="1" sqref="D10" xr:uid="{00000000-0002-0000-1B00-000002000000}">
      <formula1>"○"</formula1>
    </dataValidation>
  </dataValidations>
  <hyperlinks>
    <hyperlink ref="O1:Q1" location="交通空白!A1" display="目次へ" xr:uid="{00000000-0004-0000-1B00-000000000000}"/>
  </hyperlinks>
  <pageMargins left="0.25" right="0.25" top="0.75" bottom="0.75" header="0.3" footer="0.3"/>
  <pageSetup paperSize="9" scale="8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8" tint="0.59999389629810485"/>
  </sheetPr>
  <dimension ref="A1:J83"/>
  <sheetViews>
    <sheetView view="pageBreakPreview" zoomScale="85" zoomScaleNormal="100" zoomScaleSheetLayoutView="85" workbookViewId="0">
      <selection activeCell="Q7" sqref="Q7"/>
    </sheetView>
  </sheetViews>
  <sheetFormatPr defaultColWidth="2.125" defaultRowHeight="14.25"/>
  <cols>
    <col min="1" max="1" width="3.625" style="25" customWidth="1"/>
    <col min="2" max="2" width="20.625" style="4" customWidth="1"/>
    <col min="3" max="3" width="23.625" style="4" customWidth="1"/>
    <col min="4" max="5" width="20.625" style="4"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40817</v>
      </c>
      <c r="D3" s="20" t="s">
        <v>35</v>
      </c>
      <c r="E3" s="354"/>
      <c r="F3" s="355"/>
    </row>
    <row r="4" spans="1:10" ht="20.100000000000001" customHeight="1">
      <c r="A4" s="336"/>
      <c r="B4" s="28" t="s">
        <v>36</v>
      </c>
      <c r="C4" s="335" t="s">
        <v>356</v>
      </c>
      <c r="D4" s="335"/>
      <c r="E4" s="60">
        <v>5.7</v>
      </c>
      <c r="F4" s="50" t="s">
        <v>15</v>
      </c>
    </row>
    <row r="5" spans="1:10" ht="20.100000000000001" customHeight="1">
      <c r="A5" s="336"/>
      <c r="B5" s="22" t="s">
        <v>37</v>
      </c>
      <c r="C5" s="332" t="s">
        <v>357</v>
      </c>
      <c r="D5" s="333"/>
      <c r="E5" s="333"/>
      <c r="F5" s="334"/>
    </row>
    <row r="6" spans="1:10" ht="20.100000000000001" customHeight="1">
      <c r="A6" s="336"/>
      <c r="B6" s="22" t="s">
        <v>38</v>
      </c>
      <c r="C6" s="332" t="s">
        <v>358</v>
      </c>
      <c r="D6" s="333"/>
      <c r="E6" s="333"/>
      <c r="F6" s="334"/>
      <c r="G6" s="331"/>
      <c r="H6" s="331"/>
      <c r="I6" s="331"/>
      <c r="J6" s="331"/>
    </row>
    <row r="7" spans="1:10" ht="20.100000000000001" customHeight="1">
      <c r="A7" s="336"/>
      <c r="B7" s="22" t="s">
        <v>14</v>
      </c>
      <c r="C7" s="332" t="s">
        <v>359</v>
      </c>
      <c r="D7" s="333"/>
      <c r="E7" s="333"/>
      <c r="F7" s="334"/>
    </row>
    <row r="8" spans="1:10" ht="20.100000000000001" customHeight="1">
      <c r="A8" s="27"/>
      <c r="B8" s="21"/>
      <c r="C8" s="51"/>
      <c r="D8" s="51"/>
      <c r="E8" s="51"/>
      <c r="F8" s="17"/>
      <c r="G8" s="2"/>
    </row>
    <row r="9" spans="1:10" ht="20.100000000000001" customHeight="1">
      <c r="A9" s="336">
        <v>2</v>
      </c>
      <c r="B9" s="20" t="s">
        <v>16</v>
      </c>
      <c r="C9" s="24">
        <v>43153</v>
      </c>
      <c r="D9" s="20" t="s">
        <v>35</v>
      </c>
      <c r="E9" s="354"/>
      <c r="F9" s="355"/>
    </row>
    <row r="10" spans="1:10" ht="20.100000000000001" customHeight="1">
      <c r="A10" s="336"/>
      <c r="B10" s="28" t="s">
        <v>36</v>
      </c>
      <c r="C10" s="335" t="s">
        <v>360</v>
      </c>
      <c r="D10" s="335"/>
      <c r="E10" s="60">
        <v>11.6</v>
      </c>
      <c r="F10" s="50" t="s">
        <v>15</v>
      </c>
    </row>
    <row r="11" spans="1:10" ht="20.100000000000001" customHeight="1">
      <c r="A11" s="336"/>
      <c r="B11" s="22" t="s">
        <v>37</v>
      </c>
      <c r="C11" s="332" t="s">
        <v>361</v>
      </c>
      <c r="D11" s="333"/>
      <c r="E11" s="333"/>
      <c r="F11" s="334"/>
      <c r="G11" s="330"/>
      <c r="H11" s="330"/>
      <c r="I11" s="330"/>
      <c r="J11" s="330"/>
    </row>
    <row r="12" spans="1:10" ht="20.100000000000001" customHeight="1">
      <c r="A12" s="336"/>
      <c r="B12" s="22" t="s">
        <v>38</v>
      </c>
      <c r="C12" s="332" t="s">
        <v>362</v>
      </c>
      <c r="D12" s="333"/>
      <c r="E12" s="333"/>
      <c r="F12" s="334"/>
      <c r="G12" s="15"/>
    </row>
    <row r="13" spans="1:10" ht="20.100000000000001" customHeight="1">
      <c r="A13" s="336"/>
      <c r="B13" s="22" t="s">
        <v>14</v>
      </c>
      <c r="C13" s="332" t="s">
        <v>363</v>
      </c>
      <c r="D13" s="333"/>
      <c r="E13" s="333"/>
      <c r="F13" s="334"/>
    </row>
    <row r="14" spans="1:10" ht="20.100000000000001" customHeight="1">
      <c r="A14" s="26"/>
      <c r="B14" s="21"/>
      <c r="C14" s="51"/>
      <c r="D14" s="51"/>
      <c r="E14" s="51"/>
      <c r="F14" s="17"/>
      <c r="G14" s="2"/>
    </row>
    <row r="15" spans="1:10" ht="20.100000000000001" customHeight="1">
      <c r="A15" s="336">
        <v>3</v>
      </c>
      <c r="B15" s="20" t="s">
        <v>16</v>
      </c>
      <c r="C15" s="24"/>
      <c r="D15" s="20" t="s">
        <v>35</v>
      </c>
      <c r="E15" s="354"/>
      <c r="F15" s="355"/>
    </row>
    <row r="16" spans="1:10" ht="20.100000000000001" customHeight="1">
      <c r="A16" s="336"/>
      <c r="B16" s="28" t="s">
        <v>36</v>
      </c>
      <c r="C16" s="340"/>
      <c r="D16" s="340"/>
      <c r="E16" s="29"/>
      <c r="F16" s="50"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51"/>
      <c r="D20" s="51"/>
      <c r="E20" s="51"/>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29"/>
      <c r="F22" s="50"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51"/>
      <c r="D26" s="51"/>
      <c r="E26" s="5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29"/>
      <c r="F28" s="50"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51"/>
      <c r="D32" s="51"/>
      <c r="E32" s="51"/>
      <c r="F32" s="17"/>
      <c r="G32" s="2"/>
    </row>
    <row r="33" spans="1:10" ht="20.100000000000001" customHeight="1">
      <c r="A33" s="336">
        <v>6</v>
      </c>
      <c r="B33" s="20" t="s">
        <v>16</v>
      </c>
      <c r="C33" s="24"/>
      <c r="D33" s="20" t="s">
        <v>35</v>
      </c>
      <c r="E33" s="354"/>
      <c r="F33" s="355"/>
      <c r="G33" s="53"/>
      <c r="H33" s="53"/>
      <c r="I33" s="53"/>
      <c r="J33" s="53"/>
    </row>
    <row r="34" spans="1:10" ht="20.100000000000001" customHeight="1">
      <c r="A34" s="336"/>
      <c r="B34" s="28" t="s">
        <v>36</v>
      </c>
      <c r="C34" s="340"/>
      <c r="D34" s="340"/>
      <c r="E34" s="29"/>
      <c r="F34" s="50"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51"/>
      <c r="D38" s="51"/>
      <c r="E38" s="5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29"/>
      <c r="F40" s="50"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51"/>
      <c r="D44" s="51"/>
      <c r="E44" s="5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29"/>
      <c r="F46" s="50"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1"/>
      <c r="D50" s="51"/>
      <c r="E50" s="5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29"/>
      <c r="F52" s="50"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51"/>
      <c r="D56" s="51"/>
      <c r="E56" s="5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29"/>
      <c r="F58" s="50"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29"/>
      <c r="F63" s="50"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51"/>
      <c r="D67" s="51"/>
      <c r="E67" s="5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29"/>
      <c r="F69" s="50"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29"/>
      <c r="F74" s="50"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51"/>
      <c r="D78" s="51"/>
      <c r="E78" s="5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29"/>
      <c r="F80" s="50"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160</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45204</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沼田町</v>
      </c>
      <c r="E6" s="305"/>
      <c r="F6" s="305"/>
      <c r="G6" s="305"/>
      <c r="H6" s="305"/>
      <c r="I6" s="305"/>
      <c r="J6" s="305"/>
      <c r="K6" s="306"/>
    </row>
    <row r="7" spans="1:25" ht="30" customHeight="1">
      <c r="A7" s="286" t="s">
        <v>9</v>
      </c>
      <c r="B7" s="287"/>
      <c r="C7" s="287"/>
      <c r="D7" s="304" t="str">
        <f>VLOOKUP($D$2,交通空白!$B$4:$U$30,6,FALSE)</f>
        <v>町長　横山　茂</v>
      </c>
      <c r="E7" s="305"/>
      <c r="F7" s="305"/>
      <c r="G7" s="305"/>
      <c r="H7" s="305"/>
      <c r="I7" s="305"/>
      <c r="J7" s="305"/>
      <c r="K7" s="306"/>
    </row>
    <row r="8" spans="1:25" ht="30" customHeight="1">
      <c r="A8" s="286" t="s">
        <v>25</v>
      </c>
      <c r="B8" s="287"/>
      <c r="C8" s="287"/>
      <c r="D8" s="304" t="str">
        <f>VLOOKUP($D$2,交通空白!$B$4:$U$30,8,FALSE)</f>
        <v>雨竜郡沼田町南１条３丁目６番５３号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沼田町役場</v>
      </c>
      <c r="E12" s="319"/>
      <c r="F12" s="320" t="str">
        <f>VLOOKUP($D$2,交通空白!$B$4:$U$30,10,FALSE)</f>
        <v>雨竜郡沼田町南１条３丁目６番５３号</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５路線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沼田町役場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5</v>
      </c>
      <c r="K23" s="126">
        <f>SUM(E23:J23)</f>
        <v>7</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5</v>
      </c>
      <c r="K35" s="126">
        <f>SUM(E35:J35)</f>
        <v>7</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type="list" allowBlank="1" showInputMessage="1" sqref="D10" xr:uid="{00000000-0002-0000-1D00-000000000000}">
      <formula1>"○"</formula1>
    </dataValidation>
    <dataValidation type="list" allowBlank="1" showInputMessage="1" sqref="A22:B33" xr:uid="{00000000-0002-0000-1D00-000001000000}">
      <formula1>"交通空白地有償運送,福祉有償運送"</formula1>
    </dataValidation>
    <dataValidation allowBlank="1" showInputMessage="1" sqref="D2:K2" xr:uid="{00000000-0002-0000-1D00-000002000000}"/>
  </dataValidations>
  <hyperlinks>
    <hyperlink ref="O1:Q1" location="交通空白!A1" display="目次へ" xr:uid="{00000000-0004-0000-1D00-000000000000}"/>
  </hyperlinks>
  <pageMargins left="0.25" right="0.25" top="0.75" bottom="0.75" header="0.3" footer="0.3"/>
  <pageSetup paperSize="9" scale="8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8" tint="0.59999389629810485"/>
  </sheetPr>
  <dimension ref="A1:J83"/>
  <sheetViews>
    <sheetView view="pageBreakPreview" zoomScale="85" zoomScaleNormal="100" zoomScaleSheetLayoutView="85" workbookViewId="0">
      <selection activeCell="W10" sqref="W10"/>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52"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38991</v>
      </c>
      <c r="D3" s="20" t="s">
        <v>35</v>
      </c>
      <c r="E3" s="337">
        <v>43006</v>
      </c>
      <c r="F3" s="338"/>
    </row>
    <row r="4" spans="1:10" ht="20.100000000000001" customHeight="1">
      <c r="A4" s="336"/>
      <c r="B4" s="28" t="s">
        <v>36</v>
      </c>
      <c r="C4" s="335" t="s">
        <v>364</v>
      </c>
      <c r="D4" s="335"/>
      <c r="E4" s="60">
        <v>15.4</v>
      </c>
      <c r="F4" s="50" t="s">
        <v>15</v>
      </c>
    </row>
    <row r="5" spans="1:10" ht="20.100000000000001" customHeight="1">
      <c r="A5" s="336"/>
      <c r="B5" s="22" t="s">
        <v>37</v>
      </c>
      <c r="C5" s="332" t="s">
        <v>365</v>
      </c>
      <c r="D5" s="333"/>
      <c r="E5" s="333"/>
      <c r="F5" s="334"/>
    </row>
    <row r="6" spans="1:10" ht="20.100000000000001" customHeight="1">
      <c r="A6" s="336"/>
      <c r="B6" s="22" t="s">
        <v>38</v>
      </c>
      <c r="C6" s="332" t="s">
        <v>366</v>
      </c>
      <c r="D6" s="333"/>
      <c r="E6" s="333"/>
      <c r="F6" s="334"/>
      <c r="G6" s="331"/>
      <c r="H6" s="331"/>
      <c r="I6" s="331"/>
      <c r="J6" s="331"/>
    </row>
    <row r="7" spans="1:10" ht="20.100000000000001" customHeight="1">
      <c r="A7" s="336"/>
      <c r="B7" s="22" t="s">
        <v>14</v>
      </c>
      <c r="C7" s="332" t="s">
        <v>367</v>
      </c>
      <c r="D7" s="333"/>
      <c r="E7" s="333"/>
      <c r="F7" s="334"/>
    </row>
    <row r="8" spans="1:10" ht="20.100000000000001" customHeight="1">
      <c r="A8" s="27"/>
      <c r="B8" s="21"/>
      <c r="C8" s="51"/>
      <c r="D8" s="51"/>
      <c r="E8" s="61"/>
      <c r="F8" s="17"/>
      <c r="G8" s="2"/>
    </row>
    <row r="9" spans="1:10" ht="20.100000000000001" customHeight="1">
      <c r="A9" s="336">
        <v>2</v>
      </c>
      <c r="B9" s="20" t="s">
        <v>16</v>
      </c>
      <c r="C9" s="24">
        <v>42437</v>
      </c>
      <c r="D9" s="20" t="s">
        <v>35</v>
      </c>
      <c r="E9" s="337">
        <v>43006</v>
      </c>
      <c r="F9" s="338"/>
    </row>
    <row r="10" spans="1:10" ht="20.100000000000001" customHeight="1">
      <c r="A10" s="336"/>
      <c r="B10" s="28" t="s">
        <v>36</v>
      </c>
      <c r="C10" s="335" t="s">
        <v>368</v>
      </c>
      <c r="D10" s="335"/>
      <c r="E10" s="60">
        <v>19.36</v>
      </c>
      <c r="F10" s="50" t="s">
        <v>15</v>
      </c>
    </row>
    <row r="11" spans="1:10" ht="20.100000000000001" customHeight="1">
      <c r="A11" s="336"/>
      <c r="B11" s="22" t="s">
        <v>37</v>
      </c>
      <c r="C11" s="332" t="s">
        <v>369</v>
      </c>
      <c r="D11" s="333"/>
      <c r="E11" s="333"/>
      <c r="F11" s="334"/>
      <c r="G11" s="330"/>
      <c r="H11" s="330"/>
      <c r="I11" s="330"/>
      <c r="J11" s="330"/>
    </row>
    <row r="12" spans="1:10" ht="20.100000000000001" customHeight="1">
      <c r="A12" s="336"/>
      <c r="B12" s="22" t="s">
        <v>38</v>
      </c>
      <c r="C12" s="332" t="s">
        <v>370</v>
      </c>
      <c r="D12" s="333"/>
      <c r="E12" s="333"/>
      <c r="F12" s="334"/>
      <c r="G12" s="15"/>
    </row>
    <row r="13" spans="1:10" ht="20.100000000000001" customHeight="1">
      <c r="A13" s="336"/>
      <c r="B13" s="22" t="s">
        <v>14</v>
      </c>
      <c r="C13" s="332" t="s">
        <v>371</v>
      </c>
      <c r="D13" s="333"/>
      <c r="E13" s="333"/>
      <c r="F13" s="334"/>
    </row>
    <row r="14" spans="1:10" ht="20.100000000000001" customHeight="1">
      <c r="A14" s="26"/>
      <c r="B14" s="21"/>
      <c r="C14" s="51"/>
      <c r="D14" s="51"/>
      <c r="E14" s="61"/>
      <c r="F14" s="17"/>
      <c r="G14" s="2"/>
    </row>
    <row r="15" spans="1:10" ht="20.100000000000001" customHeight="1">
      <c r="A15" s="336">
        <v>3</v>
      </c>
      <c r="B15" s="20" t="s">
        <v>16</v>
      </c>
      <c r="C15" s="24">
        <v>41345</v>
      </c>
      <c r="D15" s="20" t="s">
        <v>35</v>
      </c>
      <c r="E15" s="337">
        <v>44652</v>
      </c>
      <c r="F15" s="338"/>
    </row>
    <row r="16" spans="1:10" ht="20.100000000000001" customHeight="1">
      <c r="A16" s="336"/>
      <c r="B16" s="28" t="s">
        <v>36</v>
      </c>
      <c r="C16" s="335" t="s">
        <v>372</v>
      </c>
      <c r="D16" s="335"/>
      <c r="E16" s="60">
        <v>27.7</v>
      </c>
      <c r="F16" s="50" t="s">
        <v>15</v>
      </c>
    </row>
    <row r="17" spans="1:10" ht="20.100000000000001" customHeight="1">
      <c r="A17" s="336"/>
      <c r="B17" s="22" t="s">
        <v>37</v>
      </c>
      <c r="C17" s="332" t="s">
        <v>373</v>
      </c>
      <c r="D17" s="333"/>
      <c r="E17" s="333"/>
      <c r="F17" s="334"/>
      <c r="G17" s="330"/>
      <c r="H17" s="330"/>
      <c r="I17" s="330"/>
      <c r="J17" s="330"/>
    </row>
    <row r="18" spans="1:10" ht="20.100000000000001" customHeight="1">
      <c r="A18" s="336"/>
      <c r="B18" s="22" t="s">
        <v>38</v>
      </c>
      <c r="C18" s="332" t="s">
        <v>374</v>
      </c>
      <c r="D18" s="333"/>
      <c r="E18" s="333"/>
      <c r="F18" s="334"/>
      <c r="G18" s="15"/>
    </row>
    <row r="19" spans="1:10" ht="20.100000000000001" customHeight="1">
      <c r="A19" s="336"/>
      <c r="B19" s="22" t="s">
        <v>14</v>
      </c>
      <c r="C19" s="332" t="s">
        <v>375</v>
      </c>
      <c r="D19" s="333"/>
      <c r="E19" s="333"/>
      <c r="F19" s="334"/>
    </row>
    <row r="20" spans="1:10" ht="20.100000000000001" customHeight="1">
      <c r="A20" s="26"/>
      <c r="B20" s="21"/>
      <c r="C20" s="51"/>
      <c r="D20" s="51"/>
      <c r="E20" s="61"/>
      <c r="F20" s="17"/>
      <c r="G20" s="2"/>
    </row>
    <row r="21" spans="1:10" ht="20.100000000000001" customHeight="1">
      <c r="A21" s="336">
        <v>4</v>
      </c>
      <c r="B21" s="20" t="s">
        <v>16</v>
      </c>
      <c r="C21" s="24" t="s">
        <v>434</v>
      </c>
      <c r="D21" s="20" t="s">
        <v>35</v>
      </c>
      <c r="E21" s="354"/>
      <c r="F21" s="355"/>
    </row>
    <row r="22" spans="1:10" ht="20.100000000000001" customHeight="1">
      <c r="A22" s="336"/>
      <c r="B22" s="28" t="s">
        <v>36</v>
      </c>
      <c r="C22" s="335" t="s">
        <v>433</v>
      </c>
      <c r="D22" s="335"/>
      <c r="E22" s="60">
        <v>14</v>
      </c>
      <c r="F22" s="50" t="s">
        <v>15</v>
      </c>
    </row>
    <row r="23" spans="1:10" ht="20.100000000000001" customHeight="1">
      <c r="A23" s="336"/>
      <c r="B23" s="22" t="s">
        <v>37</v>
      </c>
      <c r="C23" s="332" t="s">
        <v>430</v>
      </c>
      <c r="D23" s="333"/>
      <c r="E23" s="333"/>
      <c r="F23" s="334"/>
    </row>
    <row r="24" spans="1:10" ht="20.100000000000001" customHeight="1">
      <c r="A24" s="336"/>
      <c r="B24" s="22" t="s">
        <v>38</v>
      </c>
      <c r="C24" s="332" t="s">
        <v>431</v>
      </c>
      <c r="D24" s="333"/>
      <c r="E24" s="333"/>
      <c r="F24" s="334"/>
    </row>
    <row r="25" spans="1:10" ht="20.100000000000001" customHeight="1">
      <c r="A25" s="336"/>
      <c r="B25" s="22" t="s">
        <v>14</v>
      </c>
      <c r="C25" s="332" t="s">
        <v>432</v>
      </c>
      <c r="D25" s="333"/>
      <c r="E25" s="333"/>
      <c r="F25" s="334"/>
    </row>
    <row r="26" spans="1:10" ht="20.100000000000001" customHeight="1">
      <c r="A26" s="26"/>
      <c r="B26" s="21"/>
      <c r="C26" s="51"/>
      <c r="D26" s="51"/>
      <c r="E26" s="61"/>
      <c r="F26" s="17"/>
      <c r="G26" s="2"/>
    </row>
    <row r="27" spans="1:10" ht="20.100000000000001" customHeight="1">
      <c r="A27" s="336">
        <v>5</v>
      </c>
      <c r="B27" s="20" t="s">
        <v>16</v>
      </c>
      <c r="C27" s="24" t="s">
        <v>434</v>
      </c>
      <c r="D27" s="20" t="s">
        <v>35</v>
      </c>
      <c r="E27" s="354"/>
      <c r="F27" s="355"/>
    </row>
    <row r="28" spans="1:10" ht="20.100000000000001" customHeight="1">
      <c r="A28" s="336"/>
      <c r="B28" s="28" t="s">
        <v>36</v>
      </c>
      <c r="C28" s="340" t="s">
        <v>435</v>
      </c>
      <c r="D28" s="340"/>
      <c r="E28" s="60">
        <v>7.1</v>
      </c>
      <c r="F28" s="50" t="s">
        <v>15</v>
      </c>
    </row>
    <row r="29" spans="1:10" ht="20.100000000000001" customHeight="1">
      <c r="A29" s="336"/>
      <c r="B29" s="22" t="s">
        <v>37</v>
      </c>
      <c r="C29" s="332" t="s">
        <v>436</v>
      </c>
      <c r="D29" s="333"/>
      <c r="E29" s="333"/>
      <c r="F29" s="334"/>
    </row>
    <row r="30" spans="1:10" ht="20.100000000000001" customHeight="1">
      <c r="A30" s="336"/>
      <c r="B30" s="22" t="s">
        <v>38</v>
      </c>
      <c r="C30" s="332" t="s">
        <v>430</v>
      </c>
      <c r="D30" s="333"/>
      <c r="E30" s="333"/>
      <c r="F30" s="334"/>
    </row>
    <row r="31" spans="1:10" ht="20.100000000000001" customHeight="1">
      <c r="A31" s="336"/>
      <c r="B31" s="22" t="s">
        <v>14</v>
      </c>
      <c r="C31" s="332" t="s">
        <v>437</v>
      </c>
      <c r="D31" s="333"/>
      <c r="E31" s="333"/>
      <c r="F31" s="334"/>
    </row>
    <row r="32" spans="1:10" ht="20.100000000000001" customHeight="1">
      <c r="A32" s="26"/>
      <c r="B32" s="21"/>
      <c r="C32" s="51"/>
      <c r="D32" s="51"/>
      <c r="E32" s="61"/>
      <c r="F32" s="17"/>
      <c r="G32" s="2"/>
    </row>
    <row r="33" spans="1:10" ht="20.100000000000001" customHeight="1">
      <c r="A33" s="336">
        <v>6</v>
      </c>
      <c r="B33" s="20" t="s">
        <v>16</v>
      </c>
      <c r="C33" s="24"/>
      <c r="D33" s="20" t="s">
        <v>35</v>
      </c>
      <c r="E33" s="354"/>
      <c r="F33" s="355"/>
      <c r="G33" s="53"/>
      <c r="H33" s="53"/>
      <c r="I33" s="53"/>
      <c r="J33" s="53"/>
    </row>
    <row r="34" spans="1:10" ht="20.100000000000001" customHeight="1">
      <c r="A34" s="336"/>
      <c r="B34" s="28" t="s">
        <v>36</v>
      </c>
      <c r="C34" s="340"/>
      <c r="D34" s="340"/>
      <c r="E34" s="60"/>
      <c r="F34" s="50"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51"/>
      <c r="D38" s="51"/>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50"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51"/>
      <c r="D44" s="51"/>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50"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51"/>
      <c r="D50" s="51"/>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50"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51"/>
      <c r="D56" s="51"/>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50"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50"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51"/>
      <c r="D67" s="51"/>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50"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50"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51"/>
      <c r="D78" s="51"/>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50"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2">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C31:F31"/>
    <mergeCell ref="A9:A13"/>
    <mergeCell ref="E9:F9"/>
    <mergeCell ref="C10:D10"/>
    <mergeCell ref="C11:F11"/>
    <mergeCell ref="G11:J11"/>
    <mergeCell ref="C12:F12"/>
    <mergeCell ref="C13:F13"/>
    <mergeCell ref="A21:A25"/>
    <mergeCell ref="E21:F21"/>
    <mergeCell ref="C22:D22"/>
    <mergeCell ref="C23:F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dataValidations count="1">
    <dataValidation imeMode="on" allowBlank="1" showInputMessage="1" showErrorMessage="1" sqref="C23:F25 C29:F31" xr:uid="{E0FC1005-F424-45A5-B9FB-7443EB2BE880}"/>
  </dataValidations>
  <pageMargins left="0.25" right="0.25" top="0.75" bottom="0.75" header="0.3" footer="0.3"/>
  <pageSetup paperSize="9" scale="94" orientation="portrait" blackAndWhite="1" r:id="rId1"/>
  <headerFooter alignWithMargins="0"/>
  <rowBreaks count="1" manualBreakCount="1">
    <brk id="43" max="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8" tint="0.59999389629810485"/>
  </sheetPr>
  <dimension ref="A1:Y38"/>
  <sheetViews>
    <sheetView view="pageBreakPreview" topLeftCell="A3" zoomScale="70" zoomScaleNormal="100" zoomScaleSheetLayoutView="70" workbookViewId="0">
      <selection activeCell="C25" sqref="C25:D27"/>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159</v>
      </c>
      <c r="E2" s="328"/>
      <c r="F2" s="328"/>
      <c r="G2" s="328"/>
      <c r="H2" s="328"/>
      <c r="I2" s="328"/>
      <c r="J2" s="328"/>
      <c r="K2" s="329"/>
      <c r="L2" s="1" t="s">
        <v>58</v>
      </c>
    </row>
    <row r="3" spans="1:25" ht="30" customHeight="1">
      <c r="A3" s="286" t="s">
        <v>10</v>
      </c>
      <c r="B3" s="287"/>
      <c r="C3" s="287"/>
      <c r="D3" s="304">
        <f>VLOOKUP($D$2,交通空白!$B$4:$U$30,2,FALSE)</f>
        <v>40071</v>
      </c>
      <c r="E3" s="305"/>
      <c r="F3" s="305"/>
      <c r="G3" s="305"/>
      <c r="H3" s="305"/>
      <c r="I3" s="305"/>
      <c r="J3" s="305"/>
      <c r="K3" s="306"/>
    </row>
    <row r="4" spans="1:25" ht="30" customHeight="1">
      <c r="A4" s="286" t="s">
        <v>1</v>
      </c>
      <c r="B4" s="287"/>
      <c r="C4" s="287"/>
      <c r="D4" s="304">
        <f>VLOOKUP($D$2,交通空白!$B$4:$U$30,3,FALSE)</f>
        <v>45194</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稚内市</v>
      </c>
      <c r="E6" s="305"/>
      <c r="F6" s="305"/>
      <c r="G6" s="305"/>
      <c r="H6" s="305"/>
      <c r="I6" s="305"/>
      <c r="J6" s="305"/>
      <c r="K6" s="306"/>
    </row>
    <row r="7" spans="1:25" ht="30" customHeight="1">
      <c r="A7" s="286" t="s">
        <v>9</v>
      </c>
      <c r="B7" s="287"/>
      <c r="C7" s="287"/>
      <c r="D7" s="304" t="str">
        <f>VLOOKUP($D$2,交通空白!$B$4:$U$30,6,FALSE)</f>
        <v>市長　工藤　広</v>
      </c>
      <c r="E7" s="305"/>
      <c r="F7" s="305"/>
      <c r="G7" s="305"/>
      <c r="H7" s="305"/>
      <c r="I7" s="305"/>
      <c r="J7" s="305"/>
      <c r="K7" s="306"/>
    </row>
    <row r="8" spans="1:25" ht="30" customHeight="1">
      <c r="A8" s="286" t="s">
        <v>25</v>
      </c>
      <c r="B8" s="287"/>
      <c r="C8" s="287"/>
      <c r="D8" s="304" t="str">
        <f>VLOOKUP($D$2,交通空白!$B$4:$U$30,8,FALSE)</f>
        <v>稚内市中央３丁目１３番１５号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宗谷バス㈱</v>
      </c>
      <c r="E12" s="319"/>
      <c r="F12" s="320" t="str">
        <f>VLOOKUP($D$2,交通空白!$B$4:$U$30,10,FALSE)</f>
        <v>稚内市末広５丁目２番２３号</v>
      </c>
      <c r="G12" s="320"/>
      <c r="H12" s="319"/>
      <c r="I12" s="319"/>
      <c r="J12" s="321"/>
      <c r="K12" s="322"/>
    </row>
    <row r="13" spans="1:25" ht="57" customHeight="1">
      <c r="A13" s="316"/>
      <c r="B13" s="317"/>
      <c r="C13" s="318"/>
      <c r="D13" s="319" t="s">
        <v>520</v>
      </c>
      <c r="E13" s="319"/>
      <c r="F13" s="320" t="s">
        <v>521</v>
      </c>
      <c r="G13" s="320"/>
      <c r="H13" s="288"/>
      <c r="I13" s="288"/>
      <c r="J13" s="321"/>
      <c r="K13" s="322"/>
      <c r="O13" s="44"/>
      <c r="X13" s="44"/>
    </row>
    <row r="14" spans="1:25" ht="33.950000000000003" customHeight="1">
      <c r="A14" s="301" t="s">
        <v>20</v>
      </c>
      <c r="B14" s="302"/>
      <c r="C14" s="302"/>
      <c r="D14" s="288" t="str">
        <f>VLOOKUP($D$2,交通空白!$B$4:$U$30,17,FALSE)</f>
        <v>1路線　詳細別紙</v>
      </c>
      <c r="E14" s="288"/>
      <c r="F14" s="288"/>
      <c r="G14" s="288"/>
      <c r="H14" s="288"/>
      <c r="I14" s="288"/>
      <c r="J14" s="288"/>
      <c r="K14" s="289"/>
      <c r="O14" s="44"/>
      <c r="X14" s="44"/>
      <c r="Y14"/>
    </row>
    <row r="15" spans="1:25" ht="40.35" customHeight="1">
      <c r="A15" s="301" t="s">
        <v>21</v>
      </c>
      <c r="B15" s="302"/>
      <c r="C15" s="302"/>
      <c r="D15" s="303" t="str">
        <f>VLOOKUP($D$2,交通空白!$B$4:$U$30,18,FALSE)</f>
        <v>稚内市各地区（天北地区、恵北・増幌地区、抜海・クトネベツ地区）に在住する住民又は観光旅客、その他の当該地域を来訪する者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宗谷バス㈱</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5</v>
      </c>
      <c r="K23" s="126">
        <f>SUM(E23:J23)</f>
        <v>7</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t="s">
        <v>520</v>
      </c>
      <c r="D25" s="275"/>
      <c r="E25" s="6"/>
      <c r="F25" s="6"/>
      <c r="G25" s="6"/>
      <c r="H25" s="6"/>
      <c r="I25" s="6"/>
      <c r="J25" s="6"/>
      <c r="K25" s="125"/>
    </row>
    <row r="26" spans="1:24" ht="14.25">
      <c r="A26" s="270"/>
      <c r="B26" s="271"/>
      <c r="C26" s="276"/>
      <c r="D26" s="277"/>
      <c r="E26" s="5">
        <v>0</v>
      </c>
      <c r="F26" s="5">
        <v>0</v>
      </c>
      <c r="G26" s="5">
        <v>0</v>
      </c>
      <c r="H26" s="5">
        <v>0</v>
      </c>
      <c r="I26" s="5">
        <v>37</v>
      </c>
      <c r="J26" s="5">
        <v>0</v>
      </c>
      <c r="K26" s="126">
        <f>SUM(E26:J26)</f>
        <v>37</v>
      </c>
    </row>
    <row r="27" spans="1:24" ht="14.25">
      <c r="A27" s="272"/>
      <c r="B27" s="273"/>
      <c r="C27" s="278"/>
      <c r="D27" s="279"/>
      <c r="E27" s="5">
        <v>0</v>
      </c>
      <c r="F27" s="5">
        <v>0</v>
      </c>
      <c r="G27" s="5">
        <v>0</v>
      </c>
      <c r="H27" s="5">
        <v>0</v>
      </c>
      <c r="I27" s="5">
        <v>0</v>
      </c>
      <c r="J27" s="5">
        <v>0</v>
      </c>
      <c r="K27" s="127">
        <f>SUM(E27:J27)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39</v>
      </c>
      <c r="J35" s="5">
        <f t="shared" si="0"/>
        <v>5</v>
      </c>
      <c r="K35" s="126">
        <f>SUM(E35:J35)</f>
        <v>44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A14:C14"/>
    <mergeCell ref="D14:G14"/>
    <mergeCell ref="H14:K14"/>
    <mergeCell ref="A15:C15"/>
    <mergeCell ref="D15:G15"/>
    <mergeCell ref="H15:K15"/>
    <mergeCell ref="D16:E16"/>
    <mergeCell ref="F16:G16"/>
    <mergeCell ref="H16:I16"/>
    <mergeCell ref="J16:K16"/>
    <mergeCell ref="D17:E17"/>
    <mergeCell ref="F17:G17"/>
    <mergeCell ref="H17:I17"/>
    <mergeCell ref="J17:K17"/>
    <mergeCell ref="O1:Q1"/>
    <mergeCell ref="A34:B36"/>
    <mergeCell ref="C34:D36"/>
    <mergeCell ref="A22:B27"/>
    <mergeCell ref="C22:D24"/>
    <mergeCell ref="C25:D27"/>
    <mergeCell ref="A28:B33"/>
    <mergeCell ref="C28:D30"/>
    <mergeCell ref="C31:D33"/>
    <mergeCell ref="A18:C18"/>
    <mergeCell ref="D18:G18"/>
    <mergeCell ref="H18:K18"/>
    <mergeCell ref="A19:B21"/>
    <mergeCell ref="C19:D21"/>
    <mergeCell ref="E19:K19"/>
    <mergeCell ref="A16:C17"/>
  </mergeCells>
  <phoneticPr fontId="5"/>
  <dataValidations count="3">
    <dataValidation allowBlank="1" showInputMessage="1" sqref="D2:K2" xr:uid="{00000000-0002-0000-1F00-000000000000}"/>
    <dataValidation type="list" allowBlank="1" showInputMessage="1" sqref="A22:B33" xr:uid="{00000000-0002-0000-1F00-000001000000}">
      <formula1>"交通空白地有償運送,福祉有償運送"</formula1>
    </dataValidation>
    <dataValidation type="list" allowBlank="1" showInputMessage="1" sqref="D10" xr:uid="{00000000-0002-0000-1F00-000002000000}">
      <formula1>"○"</formula1>
    </dataValidation>
  </dataValidations>
  <hyperlinks>
    <hyperlink ref="O1:Q1" location="交通空白!A1" display="目次へ" xr:uid="{00000000-0004-0000-1F00-000000000000}"/>
  </hyperlinks>
  <pageMargins left="0.25" right="0.25" top="0.75" bottom="0.75" header="0.3" footer="0.3"/>
  <pageSetup paperSize="9" scale="8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
    <tabColor theme="8" tint="0.59999389629810485"/>
  </sheetPr>
  <dimension ref="A1:J83"/>
  <sheetViews>
    <sheetView view="pageBreakPreview" zoomScale="85" zoomScaleNormal="100" zoomScaleSheetLayoutView="85" workbookViewId="0">
      <selection activeCell="L10" sqref="L10"/>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11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43888</v>
      </c>
      <c r="D3" s="20" t="s">
        <v>35</v>
      </c>
      <c r="E3" s="337">
        <v>44105</v>
      </c>
      <c r="F3" s="338"/>
    </row>
    <row r="4" spans="1:10" ht="20.100000000000001" customHeight="1">
      <c r="A4" s="336"/>
      <c r="B4" s="28" t="s">
        <v>36</v>
      </c>
      <c r="C4" s="335" t="s">
        <v>376</v>
      </c>
      <c r="D4" s="335"/>
      <c r="E4" s="60">
        <v>146.80000000000001</v>
      </c>
      <c r="F4" s="115" t="s">
        <v>15</v>
      </c>
    </row>
    <row r="5" spans="1:10" ht="20.100000000000001" customHeight="1">
      <c r="A5" s="336"/>
      <c r="B5" s="22" t="s">
        <v>37</v>
      </c>
      <c r="C5" s="332" t="s">
        <v>377</v>
      </c>
      <c r="D5" s="333"/>
      <c r="E5" s="333"/>
      <c r="F5" s="334"/>
    </row>
    <row r="6" spans="1:10" ht="20.100000000000001" customHeight="1">
      <c r="A6" s="336"/>
      <c r="B6" s="22" t="s">
        <v>38</v>
      </c>
      <c r="C6" s="332" t="s">
        <v>378</v>
      </c>
      <c r="D6" s="333"/>
      <c r="E6" s="333"/>
      <c r="F6" s="334"/>
      <c r="G6" s="331"/>
      <c r="H6" s="331"/>
      <c r="I6" s="331"/>
      <c r="J6" s="331"/>
    </row>
    <row r="7" spans="1:10" ht="20.100000000000001" customHeight="1">
      <c r="A7" s="336"/>
      <c r="B7" s="22" t="s">
        <v>14</v>
      </c>
      <c r="C7" s="332" t="s">
        <v>379</v>
      </c>
      <c r="D7" s="333"/>
      <c r="E7" s="333"/>
      <c r="F7" s="334"/>
    </row>
    <row r="8" spans="1:10" ht="20.100000000000001" customHeight="1">
      <c r="A8" s="27"/>
      <c r="B8" s="21"/>
      <c r="C8" s="116"/>
      <c r="D8" s="116"/>
      <c r="E8" s="61"/>
      <c r="F8" s="17"/>
      <c r="G8" s="2"/>
    </row>
    <row r="9" spans="1:10" ht="20.100000000000001" customHeight="1">
      <c r="A9" s="336">
        <v>2</v>
      </c>
      <c r="B9" s="20" t="s">
        <v>16</v>
      </c>
      <c r="C9" s="24">
        <v>45723</v>
      </c>
      <c r="D9" s="20" t="s">
        <v>35</v>
      </c>
      <c r="E9" s="337">
        <v>45748</v>
      </c>
      <c r="F9" s="338"/>
    </row>
    <row r="10" spans="1:10" ht="20.100000000000001" customHeight="1">
      <c r="A10" s="336"/>
      <c r="B10" s="28" t="s">
        <v>36</v>
      </c>
      <c r="C10" s="335" t="s">
        <v>522</v>
      </c>
      <c r="D10" s="335"/>
      <c r="E10" s="60">
        <v>28.347000000000001</v>
      </c>
      <c r="F10" s="115" t="s">
        <v>15</v>
      </c>
    </row>
    <row r="11" spans="1:10" ht="20.100000000000001" customHeight="1">
      <c r="A11" s="336"/>
      <c r="B11" s="22" t="s">
        <v>37</v>
      </c>
      <c r="C11" s="332" t="s">
        <v>523</v>
      </c>
      <c r="D11" s="333"/>
      <c r="E11" s="333"/>
      <c r="F11" s="334"/>
      <c r="G11" s="330"/>
      <c r="H11" s="330"/>
      <c r="I11" s="330"/>
      <c r="J11" s="330"/>
    </row>
    <row r="12" spans="1:10" ht="20.100000000000001" customHeight="1">
      <c r="A12" s="336"/>
      <c r="B12" s="22" t="s">
        <v>38</v>
      </c>
      <c r="C12" s="332" t="s">
        <v>524</v>
      </c>
      <c r="D12" s="333"/>
      <c r="E12" s="333"/>
      <c r="F12" s="334"/>
      <c r="G12" s="15"/>
    </row>
    <row r="13" spans="1:10" ht="20.100000000000001" customHeight="1">
      <c r="A13" s="336"/>
      <c r="B13" s="22" t="s">
        <v>14</v>
      </c>
      <c r="C13" s="332" t="s">
        <v>525</v>
      </c>
      <c r="D13" s="333"/>
      <c r="E13" s="333"/>
      <c r="F13" s="334"/>
    </row>
    <row r="14" spans="1:10" ht="20.100000000000001" customHeight="1">
      <c r="A14" s="26"/>
      <c r="B14" s="21"/>
      <c r="C14" s="116"/>
      <c r="D14" s="116"/>
      <c r="E14" s="61"/>
      <c r="F14" s="17"/>
      <c r="G14" s="2"/>
    </row>
    <row r="15" spans="1:10" ht="20.100000000000001" customHeight="1">
      <c r="A15" s="336">
        <v>3</v>
      </c>
      <c r="B15" s="20" t="s">
        <v>16</v>
      </c>
      <c r="C15" s="24"/>
      <c r="D15" s="20" t="s">
        <v>35</v>
      </c>
      <c r="E15" s="337"/>
      <c r="F15" s="338"/>
    </row>
    <row r="16" spans="1:10" ht="20.100000000000001" customHeight="1">
      <c r="A16" s="336"/>
      <c r="B16" s="28" t="s">
        <v>36</v>
      </c>
      <c r="C16" s="335"/>
      <c r="D16" s="335"/>
      <c r="E16" s="60"/>
      <c r="F16" s="115"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116"/>
      <c r="D20" s="116"/>
      <c r="E20" s="61"/>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60"/>
      <c r="F22" s="115"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16"/>
      <c r="D26" s="116"/>
      <c r="E26" s="6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60"/>
      <c r="F28" s="115"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16"/>
      <c r="D32" s="116"/>
      <c r="E32" s="61"/>
      <c r="F32" s="17"/>
      <c r="G32" s="2"/>
    </row>
    <row r="33" spans="1:10" ht="20.100000000000001" customHeight="1">
      <c r="A33" s="336">
        <v>6</v>
      </c>
      <c r="B33" s="20" t="s">
        <v>16</v>
      </c>
      <c r="C33" s="24"/>
      <c r="D33" s="20" t="s">
        <v>35</v>
      </c>
      <c r="E33" s="354"/>
      <c r="F33" s="355"/>
      <c r="G33" s="118"/>
      <c r="H33" s="118"/>
      <c r="I33" s="118"/>
      <c r="J33" s="118"/>
    </row>
    <row r="34" spans="1:10" ht="20.100000000000001" customHeight="1">
      <c r="A34" s="336"/>
      <c r="B34" s="28" t="s">
        <v>36</v>
      </c>
      <c r="C34" s="340"/>
      <c r="D34" s="340"/>
      <c r="E34" s="60"/>
      <c r="F34" s="115"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16"/>
      <c r="D38" s="116"/>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115"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16"/>
      <c r="D44" s="116"/>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115"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16"/>
      <c r="D50" s="116"/>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115"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116"/>
      <c r="D56" s="116"/>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115"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115"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116"/>
      <c r="D67" s="116"/>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115"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115"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116"/>
      <c r="D78" s="116"/>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115"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158</v>
      </c>
      <c r="E2" s="328"/>
      <c r="F2" s="328"/>
      <c r="G2" s="328"/>
      <c r="H2" s="328"/>
      <c r="I2" s="328"/>
      <c r="J2" s="328"/>
      <c r="K2" s="329"/>
      <c r="L2" s="1" t="s">
        <v>58</v>
      </c>
    </row>
    <row r="3" spans="1:25" ht="30" customHeight="1">
      <c r="A3" s="286" t="s">
        <v>10</v>
      </c>
      <c r="B3" s="287"/>
      <c r="C3" s="287"/>
      <c r="D3" s="304">
        <f>VLOOKUP($D$2,交通空白!$B$4:$U$30,2,FALSE)</f>
        <v>40071</v>
      </c>
      <c r="E3" s="305"/>
      <c r="F3" s="305"/>
      <c r="G3" s="305"/>
      <c r="H3" s="305"/>
      <c r="I3" s="305"/>
      <c r="J3" s="305"/>
      <c r="K3" s="306"/>
    </row>
    <row r="4" spans="1:25" ht="30" customHeight="1">
      <c r="A4" s="286" t="s">
        <v>1</v>
      </c>
      <c r="B4" s="287"/>
      <c r="C4" s="287"/>
      <c r="D4" s="304">
        <f>VLOOKUP($D$2,交通空白!$B$4:$U$30,3,FALSE)</f>
        <v>45184</v>
      </c>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富良野市</v>
      </c>
      <c r="E6" s="305"/>
      <c r="F6" s="305"/>
      <c r="G6" s="305"/>
      <c r="H6" s="305"/>
      <c r="I6" s="305"/>
      <c r="J6" s="305"/>
      <c r="K6" s="306"/>
    </row>
    <row r="7" spans="1:25" ht="30" customHeight="1">
      <c r="A7" s="286" t="s">
        <v>9</v>
      </c>
      <c r="B7" s="287"/>
      <c r="C7" s="287"/>
      <c r="D7" s="304" t="str">
        <f>VLOOKUP($D$2,交通空白!$B$4:$U$30,6,FALSE)</f>
        <v>北　猛俊</v>
      </c>
      <c r="E7" s="305"/>
      <c r="F7" s="305"/>
      <c r="G7" s="305"/>
      <c r="H7" s="305"/>
      <c r="I7" s="305"/>
      <c r="J7" s="305"/>
      <c r="K7" s="306"/>
    </row>
    <row r="8" spans="1:25" ht="30" customHeight="1">
      <c r="A8" s="286" t="s">
        <v>25</v>
      </c>
      <c r="B8" s="287"/>
      <c r="C8" s="287"/>
      <c r="D8" s="304" t="str">
        <f>VLOOKUP($D$2,交通空白!$B$4:$U$30,8,FALSE)</f>
        <v>富良野市弥生町１番１号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富良野市東山支所</v>
      </c>
      <c r="E12" s="319"/>
      <c r="F12" s="320" t="str">
        <f>VLOOKUP($D$2,交通空白!$B$4:$U$30,10,FALSE)</f>
        <v>富良野市字東山５０４７番地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２路線　詳細別紙</v>
      </c>
      <c r="E14" s="288"/>
      <c r="F14" s="288"/>
      <c r="G14" s="288"/>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富良野市東山支所</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4</v>
      </c>
      <c r="J23" s="5">
        <f>VLOOKUP($D$2,交通空白!$B:$BU,31,FALSE)</f>
        <v>0</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4</v>
      </c>
      <c r="J35" s="5">
        <f t="shared" si="0"/>
        <v>0</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type="list" allowBlank="1" showInputMessage="1" sqref="D10" xr:uid="{00000000-0002-0000-2100-000000000000}">
      <formula1>"○"</formula1>
    </dataValidation>
    <dataValidation type="list" allowBlank="1" showInputMessage="1" sqref="A22:B33" xr:uid="{00000000-0002-0000-2100-000001000000}">
      <formula1>"交通空白地有償運送,福祉有償運送"</formula1>
    </dataValidation>
    <dataValidation allowBlank="1" showInputMessage="1" sqref="D2:K2" xr:uid="{00000000-0002-0000-2100-000002000000}"/>
  </dataValidations>
  <hyperlinks>
    <hyperlink ref="O1:Q1" location="交通空白!A1" display="目次へ" xr:uid="{00000000-0004-0000-2100-000000000000}"/>
  </hyperlinks>
  <pageMargins left="0.25" right="0.25" top="0.75" bottom="0.75" header="0.3" footer="0.3"/>
  <pageSetup paperSize="9" scale="8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theme="8" tint="0.59999389629810485"/>
  </sheetPr>
  <dimension ref="A1:J83"/>
  <sheetViews>
    <sheetView view="pageBreakPreview" zoomScale="85" zoomScaleNormal="100" zoomScaleSheetLayoutView="85" workbookViewId="0">
      <selection activeCell="C11" sqref="C11:F11"/>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11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40071</v>
      </c>
      <c r="D3" s="20" t="s">
        <v>35</v>
      </c>
      <c r="E3" s="337"/>
      <c r="F3" s="338"/>
    </row>
    <row r="4" spans="1:10" ht="20.100000000000001" customHeight="1">
      <c r="A4" s="336"/>
      <c r="B4" s="28" t="s">
        <v>36</v>
      </c>
      <c r="C4" s="335" t="s">
        <v>380</v>
      </c>
      <c r="D4" s="335"/>
      <c r="E4" s="60">
        <v>30</v>
      </c>
      <c r="F4" s="115" t="s">
        <v>15</v>
      </c>
    </row>
    <row r="5" spans="1:10" ht="20.100000000000001" customHeight="1">
      <c r="A5" s="336"/>
      <c r="B5" s="22" t="s">
        <v>37</v>
      </c>
      <c r="C5" s="332" t="s">
        <v>381</v>
      </c>
      <c r="D5" s="333"/>
      <c r="E5" s="333"/>
      <c r="F5" s="334"/>
    </row>
    <row r="6" spans="1:10" ht="20.100000000000001" customHeight="1">
      <c r="A6" s="336"/>
      <c r="B6" s="22" t="s">
        <v>38</v>
      </c>
      <c r="C6" s="332" t="s">
        <v>382</v>
      </c>
      <c r="D6" s="333"/>
      <c r="E6" s="333"/>
      <c r="F6" s="334"/>
      <c r="G6" s="331"/>
      <c r="H6" s="331"/>
      <c r="I6" s="331"/>
      <c r="J6" s="331"/>
    </row>
    <row r="7" spans="1:10" ht="20.100000000000001" customHeight="1">
      <c r="A7" s="336"/>
      <c r="B7" s="22" t="s">
        <v>14</v>
      </c>
      <c r="C7" s="332" t="s">
        <v>383</v>
      </c>
      <c r="D7" s="333"/>
      <c r="E7" s="333"/>
      <c r="F7" s="334"/>
    </row>
    <row r="8" spans="1:10" ht="20.100000000000001" customHeight="1">
      <c r="A8" s="27"/>
      <c r="B8" s="21"/>
      <c r="C8" s="116"/>
      <c r="D8" s="116"/>
      <c r="E8" s="61"/>
      <c r="F8" s="17"/>
      <c r="G8" s="2"/>
    </row>
    <row r="9" spans="1:10" ht="20.100000000000001" customHeight="1">
      <c r="A9" s="336">
        <v>2</v>
      </c>
      <c r="B9" s="20" t="s">
        <v>16</v>
      </c>
      <c r="C9" s="24">
        <v>40071</v>
      </c>
      <c r="D9" s="20" t="s">
        <v>35</v>
      </c>
      <c r="E9" s="337">
        <v>43006</v>
      </c>
      <c r="F9" s="338"/>
    </row>
    <row r="10" spans="1:10" ht="20.100000000000001" customHeight="1">
      <c r="A10" s="336"/>
      <c r="B10" s="28" t="s">
        <v>36</v>
      </c>
      <c r="C10" s="335" t="s">
        <v>384</v>
      </c>
      <c r="D10" s="335"/>
      <c r="E10" s="60">
        <v>19.36</v>
      </c>
      <c r="F10" s="115" t="s">
        <v>15</v>
      </c>
    </row>
    <row r="11" spans="1:10" ht="20.100000000000001" customHeight="1">
      <c r="A11" s="336"/>
      <c r="B11" s="22" t="s">
        <v>37</v>
      </c>
      <c r="C11" s="332" t="s">
        <v>385</v>
      </c>
      <c r="D11" s="333"/>
      <c r="E11" s="333"/>
      <c r="F11" s="334"/>
      <c r="G11" s="330"/>
      <c r="H11" s="330"/>
      <c r="I11" s="330"/>
      <c r="J11" s="330"/>
    </row>
    <row r="12" spans="1:10" ht="20.100000000000001" customHeight="1">
      <c r="A12" s="336"/>
      <c r="B12" s="22" t="s">
        <v>38</v>
      </c>
      <c r="C12" s="332" t="s">
        <v>386</v>
      </c>
      <c r="D12" s="333"/>
      <c r="E12" s="333"/>
      <c r="F12" s="334"/>
      <c r="G12" s="15"/>
    </row>
    <row r="13" spans="1:10" ht="20.100000000000001" customHeight="1">
      <c r="A13" s="336"/>
      <c r="B13" s="22" t="s">
        <v>14</v>
      </c>
      <c r="C13" s="332" t="s">
        <v>387</v>
      </c>
      <c r="D13" s="333"/>
      <c r="E13" s="333"/>
      <c r="F13" s="334"/>
    </row>
    <row r="14" spans="1:10" ht="20.100000000000001" customHeight="1">
      <c r="A14" s="26"/>
      <c r="B14" s="21"/>
      <c r="C14" s="116"/>
      <c r="D14" s="116"/>
      <c r="E14" s="61"/>
      <c r="F14" s="17"/>
      <c r="G14" s="2"/>
    </row>
    <row r="15" spans="1:10" ht="20.100000000000001" customHeight="1">
      <c r="A15" s="336">
        <v>3</v>
      </c>
      <c r="B15" s="20" t="s">
        <v>16</v>
      </c>
      <c r="C15" s="24"/>
      <c r="D15" s="20" t="s">
        <v>35</v>
      </c>
      <c r="E15" s="337"/>
      <c r="F15" s="338"/>
    </row>
    <row r="16" spans="1:10" ht="20.100000000000001" customHeight="1">
      <c r="A16" s="336"/>
      <c r="B16" s="28" t="s">
        <v>36</v>
      </c>
      <c r="C16" s="335"/>
      <c r="D16" s="335"/>
      <c r="E16" s="60"/>
      <c r="F16" s="115"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116"/>
      <c r="D20" s="116"/>
      <c r="E20" s="61"/>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60"/>
      <c r="F22" s="115"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16"/>
      <c r="D26" s="116"/>
      <c r="E26" s="6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60"/>
      <c r="F28" s="115"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16"/>
      <c r="D32" s="116"/>
      <c r="E32" s="61"/>
      <c r="F32" s="17"/>
      <c r="G32" s="2"/>
    </row>
    <row r="33" spans="1:10" ht="20.100000000000001" customHeight="1">
      <c r="A33" s="336">
        <v>6</v>
      </c>
      <c r="B33" s="20" t="s">
        <v>16</v>
      </c>
      <c r="C33" s="24"/>
      <c r="D33" s="20" t="s">
        <v>35</v>
      </c>
      <c r="E33" s="354"/>
      <c r="F33" s="355"/>
      <c r="G33" s="118"/>
      <c r="H33" s="118"/>
      <c r="I33" s="118"/>
      <c r="J33" s="118"/>
    </row>
    <row r="34" spans="1:10" ht="20.100000000000001" customHeight="1">
      <c r="A34" s="336"/>
      <c r="B34" s="28" t="s">
        <v>36</v>
      </c>
      <c r="C34" s="340"/>
      <c r="D34" s="340"/>
      <c r="E34" s="60"/>
      <c r="F34" s="115"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16"/>
      <c r="D38" s="116"/>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115"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16"/>
      <c r="D44" s="116"/>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115"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16"/>
      <c r="D50" s="116"/>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115"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116"/>
      <c r="D56" s="116"/>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115"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115"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116"/>
      <c r="D67" s="116"/>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115"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115"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116"/>
      <c r="D78" s="116"/>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115"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tabColor theme="8" tint="0.59999389629810485"/>
  </sheetPr>
  <dimension ref="A1:Y38"/>
  <sheetViews>
    <sheetView view="pageBreakPreview" zoomScale="70" zoomScaleNormal="100" zoomScaleSheetLayoutView="70" workbookViewId="0">
      <selection sqref="A1:K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157</v>
      </c>
      <c r="E2" s="328"/>
      <c r="F2" s="328"/>
      <c r="G2" s="328"/>
      <c r="H2" s="328"/>
      <c r="I2" s="328"/>
      <c r="J2" s="328"/>
      <c r="K2" s="329"/>
      <c r="L2" s="1" t="s">
        <v>58</v>
      </c>
    </row>
    <row r="3" spans="1:25" ht="30" customHeight="1">
      <c r="A3" s="286" t="s">
        <v>10</v>
      </c>
      <c r="B3" s="287"/>
      <c r="C3" s="287"/>
      <c r="D3" s="304">
        <f>VLOOKUP($D$2,交通空白!$B$4:$U$30,2,FALSE)</f>
        <v>41558</v>
      </c>
      <c r="E3" s="305"/>
      <c r="F3" s="305"/>
      <c r="G3" s="305"/>
      <c r="H3" s="305"/>
      <c r="I3" s="305"/>
      <c r="J3" s="305"/>
      <c r="K3" s="306"/>
    </row>
    <row r="4" spans="1:25" ht="30" customHeight="1">
      <c r="A4" s="286" t="s">
        <v>1</v>
      </c>
      <c r="B4" s="287"/>
      <c r="C4" s="287"/>
      <c r="D4" s="304">
        <f>VLOOKUP($D$2,交通空白!$B$4:$U$30,3,FALSE)</f>
        <v>45681</v>
      </c>
      <c r="E4" s="305"/>
      <c r="F4" s="305"/>
      <c r="G4" s="305"/>
      <c r="H4" s="305"/>
      <c r="I4" s="305"/>
      <c r="J4" s="305"/>
      <c r="K4" s="306"/>
    </row>
    <row r="5" spans="1:25" ht="30" customHeight="1">
      <c r="A5" s="286" t="s">
        <v>34</v>
      </c>
      <c r="B5" s="287"/>
      <c r="C5" s="287"/>
      <c r="D5" s="304">
        <f>VLOOKUP($D$2,交通空白!$B$4:$U$30,4,FALSE)</f>
        <v>46691</v>
      </c>
      <c r="E5" s="305"/>
      <c r="F5" s="305"/>
      <c r="G5" s="305"/>
      <c r="H5" s="305"/>
      <c r="I5" s="305"/>
      <c r="J5" s="305"/>
      <c r="K5" s="306"/>
      <c r="L5" s="1" t="s">
        <v>40</v>
      </c>
    </row>
    <row r="6" spans="1:25" ht="30" customHeight="1">
      <c r="A6" s="286" t="s">
        <v>24</v>
      </c>
      <c r="B6" s="287"/>
      <c r="C6" s="287"/>
      <c r="D6" s="304" t="str">
        <f>VLOOKUP($D$2,交通空白!$B$4:$U$30,5,FALSE)</f>
        <v>北竜町</v>
      </c>
      <c r="E6" s="305"/>
      <c r="F6" s="305"/>
      <c r="G6" s="305"/>
      <c r="H6" s="305"/>
      <c r="I6" s="305"/>
      <c r="J6" s="305"/>
      <c r="K6" s="306"/>
    </row>
    <row r="7" spans="1:25" ht="30" customHeight="1">
      <c r="A7" s="286" t="s">
        <v>9</v>
      </c>
      <c r="B7" s="287"/>
      <c r="C7" s="287"/>
      <c r="D7" s="304" t="str">
        <f>VLOOKUP($D$2,交通空白!$B$4:$U$30,6,FALSE)</f>
        <v>町長　佐々木　康宏</v>
      </c>
      <c r="E7" s="305"/>
      <c r="F7" s="305"/>
      <c r="G7" s="305"/>
      <c r="H7" s="305"/>
      <c r="I7" s="305"/>
      <c r="J7" s="305"/>
      <c r="K7" s="306"/>
    </row>
    <row r="8" spans="1:25" ht="30" customHeight="1">
      <c r="A8" s="286" t="s">
        <v>25</v>
      </c>
      <c r="B8" s="287"/>
      <c r="C8" s="287"/>
      <c r="D8" s="304" t="str">
        <f>VLOOKUP($D$2,交通空白!$B$4:$U$30,8,FALSE)</f>
        <v>雨竜郡北竜町字和１１－１</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北竜町役場</v>
      </c>
      <c r="E12" s="319"/>
      <c r="F12" s="320" t="str">
        <f>VLOOKUP($D$2,交通空白!$B$4:$U$30,10,FALSE)</f>
        <v>雨竜郡北竜町字和１１－１</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路線　４路線　詳細別紙</v>
      </c>
      <c r="E14" s="288"/>
      <c r="F14" s="288"/>
      <c r="G14" s="288"/>
      <c r="H14" s="295"/>
      <c r="I14" s="295"/>
      <c r="J14" s="295"/>
      <c r="K14" s="296"/>
      <c r="O14" s="44"/>
      <c r="X14" s="44"/>
      <c r="Y14"/>
    </row>
    <row r="15" spans="1:25" ht="40.35" customHeight="1">
      <c r="A15" s="301" t="s">
        <v>21</v>
      </c>
      <c r="B15" s="302"/>
      <c r="C15" s="302"/>
      <c r="D15" s="303" t="str">
        <f>VLOOKUP($D$2,交通空白!$B$4:$U$30,18,FALSE)</f>
        <v>北竜町に在住する住民及びその親族、その他北竜町に日常の用務を有する者等</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北竜町役場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1</v>
      </c>
      <c r="J23" s="5">
        <f>VLOOKUP($D$2,交通空白!$B:$BU,31,FALSE)</f>
        <v>7</v>
      </c>
      <c r="K23" s="126">
        <f>SUM(E23:J23)</f>
        <v>8</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1</v>
      </c>
      <c r="J35" s="5">
        <f t="shared" si="0"/>
        <v>7</v>
      </c>
      <c r="K35" s="126">
        <f>SUM(E35:J35)</f>
        <v>8</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allowBlank="1" showInputMessage="1" sqref="D2:K2" xr:uid="{00000000-0002-0000-2300-000000000000}"/>
    <dataValidation type="list" allowBlank="1" showInputMessage="1" sqref="A22:B33" xr:uid="{00000000-0002-0000-2300-000001000000}">
      <formula1>"交通空白地有償運送,福祉有償運送"</formula1>
    </dataValidation>
    <dataValidation type="list" allowBlank="1" showInputMessage="1" sqref="D10" xr:uid="{00000000-0002-0000-2300-000002000000}">
      <formula1>"○"</formula1>
    </dataValidation>
  </dataValidations>
  <hyperlinks>
    <hyperlink ref="O1:Q1" location="交通空白!A1" display="目次へ" xr:uid="{00000000-0004-0000-2300-000000000000}"/>
  </hyperlinks>
  <pageMargins left="0.25" right="0.25" top="0.75" bottom="0.75" header="0.3" footer="0.3"/>
  <pageSetup paperSize="9" scale="92"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theme="8" tint="0.59999389629810485"/>
  </sheetPr>
  <dimension ref="A1:J85"/>
  <sheetViews>
    <sheetView view="pageBreakPreview" zoomScale="85" zoomScaleNormal="100" zoomScaleSheetLayoutView="85" workbookViewId="0">
      <selection activeCell="U24" sqref="U24"/>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11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41964</v>
      </c>
      <c r="D3" s="20" t="s">
        <v>35</v>
      </c>
      <c r="E3" s="337">
        <v>41974</v>
      </c>
      <c r="F3" s="338"/>
    </row>
    <row r="4" spans="1:10" ht="20.100000000000001" customHeight="1">
      <c r="A4" s="336"/>
      <c r="B4" s="28" t="s">
        <v>36</v>
      </c>
      <c r="C4" s="335" t="s">
        <v>404</v>
      </c>
      <c r="D4" s="335"/>
      <c r="E4" s="60">
        <v>31.5</v>
      </c>
      <c r="F4" s="115" t="s">
        <v>15</v>
      </c>
    </row>
    <row r="5" spans="1:10" ht="20.100000000000001" customHeight="1">
      <c r="A5" s="336"/>
      <c r="B5" s="22" t="s">
        <v>37</v>
      </c>
      <c r="C5" s="332" t="s">
        <v>405</v>
      </c>
      <c r="D5" s="333"/>
      <c r="E5" s="333"/>
      <c r="F5" s="334"/>
    </row>
    <row r="6" spans="1:10" ht="20.100000000000001" customHeight="1">
      <c r="A6" s="336"/>
      <c r="B6" s="22" t="s">
        <v>38</v>
      </c>
      <c r="C6" s="332" t="s">
        <v>406</v>
      </c>
      <c r="D6" s="333"/>
      <c r="E6" s="333"/>
      <c r="F6" s="334"/>
      <c r="G6" s="331"/>
      <c r="H6" s="331"/>
      <c r="I6" s="331"/>
      <c r="J6" s="331"/>
    </row>
    <row r="7" spans="1:10" ht="20.100000000000001" customHeight="1">
      <c r="A7" s="336"/>
      <c r="B7" s="22" t="s">
        <v>14</v>
      </c>
      <c r="C7" s="332" t="s">
        <v>388</v>
      </c>
      <c r="D7" s="333"/>
      <c r="E7" s="333"/>
      <c r="F7" s="334"/>
    </row>
    <row r="8" spans="1:10" ht="20.100000000000001" customHeight="1">
      <c r="A8" s="27"/>
      <c r="B8" s="21"/>
      <c r="C8" s="116"/>
      <c r="D8" s="116"/>
      <c r="E8" s="61"/>
      <c r="F8" s="17"/>
      <c r="G8" s="2"/>
    </row>
    <row r="9" spans="1:10" ht="20.100000000000001" customHeight="1">
      <c r="A9" s="336">
        <v>2</v>
      </c>
      <c r="B9" s="20" t="s">
        <v>16</v>
      </c>
      <c r="C9" s="24">
        <v>41717</v>
      </c>
      <c r="D9" s="20" t="s">
        <v>35</v>
      </c>
      <c r="E9" s="129">
        <v>41730</v>
      </c>
      <c r="F9" s="130"/>
    </row>
    <row r="10" spans="1:10" ht="20.100000000000001" customHeight="1">
      <c r="A10" s="336"/>
      <c r="B10" s="28" t="s">
        <v>36</v>
      </c>
      <c r="C10" s="131" t="s">
        <v>389</v>
      </c>
      <c r="D10" s="133"/>
      <c r="E10" s="60">
        <v>22.8</v>
      </c>
      <c r="F10" s="134" t="s">
        <v>15</v>
      </c>
    </row>
    <row r="11" spans="1:10" ht="20.100000000000001" customHeight="1">
      <c r="A11" s="336"/>
      <c r="B11" s="22" t="s">
        <v>37</v>
      </c>
      <c r="C11" s="131" t="s">
        <v>390</v>
      </c>
      <c r="D11" s="132"/>
      <c r="E11" s="132"/>
      <c r="F11" s="133"/>
      <c r="G11" s="330"/>
      <c r="H11" s="330"/>
      <c r="I11" s="330"/>
      <c r="J11" s="330"/>
    </row>
    <row r="12" spans="1:10" ht="20.100000000000001" customHeight="1">
      <c r="A12" s="336"/>
      <c r="B12" s="22" t="s">
        <v>38</v>
      </c>
      <c r="C12" s="131" t="s">
        <v>391</v>
      </c>
      <c r="D12" s="132"/>
      <c r="E12" s="132"/>
      <c r="F12" s="133"/>
      <c r="G12" s="15"/>
    </row>
    <row r="13" spans="1:10" ht="20.100000000000001" customHeight="1">
      <c r="A13" s="336"/>
      <c r="B13" s="22" t="s">
        <v>14</v>
      </c>
      <c r="C13" s="131" t="s">
        <v>392</v>
      </c>
      <c r="D13" s="132"/>
      <c r="E13" s="132"/>
      <c r="F13" s="133"/>
    </row>
    <row r="14" spans="1:10" ht="20.100000000000001" customHeight="1">
      <c r="A14" s="26"/>
      <c r="B14" s="21"/>
      <c r="C14" s="132"/>
      <c r="D14" s="132"/>
      <c r="E14" s="61"/>
      <c r="F14" s="17"/>
      <c r="G14" s="2"/>
    </row>
    <row r="15" spans="1:10" ht="20.100000000000001" customHeight="1">
      <c r="A15" s="336">
        <v>3</v>
      </c>
      <c r="B15" s="20" t="s">
        <v>16</v>
      </c>
      <c r="C15" s="24">
        <v>43915</v>
      </c>
      <c r="D15" s="20" t="s">
        <v>35</v>
      </c>
      <c r="E15" s="337">
        <v>45013</v>
      </c>
      <c r="F15" s="338"/>
    </row>
    <row r="16" spans="1:10" ht="20.100000000000001" customHeight="1">
      <c r="A16" s="336"/>
      <c r="B16" s="28" t="s">
        <v>36</v>
      </c>
      <c r="C16" s="335" t="s">
        <v>393</v>
      </c>
      <c r="D16" s="335"/>
      <c r="E16" s="60">
        <v>14.7</v>
      </c>
      <c r="F16" s="134" t="s">
        <v>15</v>
      </c>
    </row>
    <row r="17" spans="1:10" ht="20.100000000000001" customHeight="1">
      <c r="A17" s="336"/>
      <c r="B17" s="22" t="s">
        <v>37</v>
      </c>
      <c r="C17" s="332" t="s">
        <v>390</v>
      </c>
      <c r="D17" s="333"/>
      <c r="E17" s="333"/>
      <c r="F17" s="334"/>
      <c r="G17" s="330"/>
      <c r="H17" s="330"/>
      <c r="I17" s="330"/>
      <c r="J17" s="330"/>
    </row>
    <row r="18" spans="1:10" ht="20.100000000000001" customHeight="1">
      <c r="A18" s="336"/>
      <c r="B18" s="22" t="s">
        <v>38</v>
      </c>
      <c r="C18" s="332" t="s">
        <v>394</v>
      </c>
      <c r="D18" s="333"/>
      <c r="E18" s="333"/>
      <c r="F18" s="334"/>
      <c r="G18" s="15"/>
    </row>
    <row r="19" spans="1:10" ht="20.100000000000001" customHeight="1">
      <c r="A19" s="336"/>
      <c r="B19" s="22" t="s">
        <v>14</v>
      </c>
      <c r="C19" s="332" t="s">
        <v>395</v>
      </c>
      <c r="D19" s="333"/>
      <c r="E19" s="333"/>
      <c r="F19" s="334"/>
    </row>
    <row r="20" spans="1:10" ht="20.100000000000001" customHeight="1">
      <c r="A20" s="26"/>
      <c r="B20" s="21"/>
      <c r="C20" s="116"/>
      <c r="D20" s="116"/>
      <c r="E20" s="61"/>
      <c r="F20" s="17"/>
      <c r="G20" s="2"/>
    </row>
    <row r="21" spans="1:10" ht="20.100000000000001" customHeight="1">
      <c r="A21" s="336">
        <v>4</v>
      </c>
      <c r="B21" s="20" t="s">
        <v>16</v>
      </c>
      <c r="C21" s="24">
        <v>45743</v>
      </c>
      <c r="D21" s="20" t="s">
        <v>35</v>
      </c>
      <c r="E21" s="337">
        <v>45748</v>
      </c>
      <c r="F21" s="338"/>
    </row>
    <row r="22" spans="1:10" ht="20.100000000000001" customHeight="1">
      <c r="A22" s="336"/>
      <c r="B22" s="28" t="s">
        <v>36</v>
      </c>
      <c r="C22" s="335" t="s">
        <v>492</v>
      </c>
      <c r="D22" s="335"/>
      <c r="E22" s="60">
        <v>21.2</v>
      </c>
      <c r="F22" s="153" t="s">
        <v>15</v>
      </c>
    </row>
    <row r="23" spans="1:10" ht="20.100000000000001" customHeight="1">
      <c r="A23" s="336"/>
      <c r="B23" s="22" t="s">
        <v>37</v>
      </c>
      <c r="C23" s="332" t="s">
        <v>541</v>
      </c>
      <c r="D23" s="333"/>
      <c r="E23" s="333"/>
      <c r="F23" s="334"/>
      <c r="G23" s="330"/>
      <c r="H23" s="330"/>
      <c r="I23" s="330"/>
      <c r="J23" s="330"/>
    </row>
    <row r="24" spans="1:10" ht="20.100000000000001" customHeight="1">
      <c r="A24" s="336"/>
      <c r="B24" s="22" t="s">
        <v>38</v>
      </c>
      <c r="C24" s="332" t="s">
        <v>493</v>
      </c>
      <c r="D24" s="333"/>
      <c r="E24" s="333"/>
      <c r="F24" s="334"/>
      <c r="G24" s="15"/>
    </row>
    <row r="25" spans="1:10" ht="20.100000000000001" customHeight="1">
      <c r="A25" s="371"/>
      <c r="B25" s="22" t="s">
        <v>14</v>
      </c>
      <c r="C25" s="332" t="s">
        <v>422</v>
      </c>
      <c r="D25" s="333"/>
      <c r="E25" s="333"/>
      <c r="F25" s="334"/>
    </row>
    <row r="26" spans="1:10" ht="20.100000000000001" customHeight="1">
      <c r="A26" s="157"/>
      <c r="B26" s="143"/>
      <c r="C26" s="155"/>
      <c r="D26" s="155"/>
      <c r="E26" s="155"/>
      <c r="F26" s="155"/>
    </row>
    <row r="27" spans="1:10" ht="20.100000000000001" customHeight="1">
      <c r="A27" s="154"/>
      <c r="B27" s="143"/>
      <c r="C27" s="155"/>
      <c r="D27" s="155"/>
      <c r="E27" s="155"/>
      <c r="F27" s="155"/>
    </row>
    <row r="28" spans="1:10" ht="20.100000000000001" customHeight="1">
      <c r="A28" s="407"/>
      <c r="B28" s="407"/>
      <c r="C28" s="407"/>
      <c r="D28" s="407"/>
      <c r="E28" s="407"/>
      <c r="F28" s="407"/>
      <c r="G28" s="2"/>
    </row>
    <row r="29" spans="1:10" ht="20.100000000000001" customHeight="1">
      <c r="A29" s="403"/>
      <c r="B29" s="171"/>
      <c r="C29" s="158"/>
      <c r="D29" s="171"/>
      <c r="E29" s="405"/>
      <c r="F29" s="406"/>
    </row>
    <row r="30" spans="1:10" ht="20.100000000000001" customHeight="1">
      <c r="A30" s="404"/>
      <c r="B30" s="408"/>
      <c r="C30" s="409"/>
      <c r="D30" s="409"/>
      <c r="E30" s="409"/>
      <c r="F30" s="410"/>
    </row>
    <row r="31" spans="1:10" ht="20.100000000000001" customHeight="1">
      <c r="A31" s="404"/>
      <c r="B31" s="411"/>
      <c r="C31" s="412"/>
      <c r="D31" s="412"/>
      <c r="E31" s="412"/>
      <c r="F31" s="413"/>
    </row>
    <row r="32" spans="1:10" ht="20.100000000000001" customHeight="1">
      <c r="A32" s="404"/>
      <c r="B32" s="411"/>
      <c r="C32" s="412"/>
      <c r="D32" s="412"/>
      <c r="E32" s="412"/>
      <c r="F32" s="413"/>
      <c r="G32" s="330"/>
      <c r="H32" s="330"/>
      <c r="I32" s="330"/>
      <c r="J32" s="330"/>
    </row>
    <row r="33" spans="1:10" ht="20.100000000000001" customHeight="1">
      <c r="A33" s="404"/>
      <c r="B33" s="414"/>
      <c r="C33" s="415"/>
      <c r="D33" s="415"/>
      <c r="E33" s="415"/>
      <c r="F33" s="416"/>
      <c r="G33" s="15"/>
    </row>
    <row r="34" spans="1:10" ht="20.100000000000001" customHeight="1">
      <c r="A34" s="26"/>
      <c r="B34" s="121"/>
      <c r="C34" s="122"/>
      <c r="D34" s="122"/>
      <c r="E34" s="123"/>
      <c r="F34" s="124"/>
      <c r="G34" s="2"/>
    </row>
    <row r="35" spans="1:10" ht="20.100000000000001" customHeight="1">
      <c r="A35" s="336">
        <v>6</v>
      </c>
      <c r="B35" s="20" t="s">
        <v>16</v>
      </c>
      <c r="C35" s="24"/>
      <c r="D35" s="20" t="s">
        <v>35</v>
      </c>
      <c r="E35" s="354"/>
      <c r="F35" s="355"/>
      <c r="G35" s="118"/>
      <c r="H35" s="118"/>
      <c r="I35" s="118"/>
      <c r="J35" s="118"/>
    </row>
    <row r="36" spans="1:10" ht="20.100000000000001" customHeight="1">
      <c r="A36" s="336"/>
      <c r="B36" s="28" t="s">
        <v>36</v>
      </c>
      <c r="C36" s="340"/>
      <c r="D36" s="340"/>
      <c r="E36" s="60"/>
      <c r="F36" s="115" t="s">
        <v>15</v>
      </c>
    </row>
    <row r="37" spans="1:10" ht="20.100000000000001" customHeight="1">
      <c r="A37" s="336"/>
      <c r="B37" s="22" t="s">
        <v>37</v>
      </c>
      <c r="C37" s="332"/>
      <c r="D37" s="333"/>
      <c r="E37" s="333"/>
      <c r="F37" s="334"/>
    </row>
    <row r="38" spans="1:10" ht="20.100000000000001" customHeight="1">
      <c r="A38" s="336"/>
      <c r="B38" s="22" t="s">
        <v>38</v>
      </c>
      <c r="C38" s="332"/>
      <c r="D38" s="333"/>
      <c r="E38" s="333"/>
      <c r="F38" s="334"/>
      <c r="G38" s="330"/>
      <c r="H38" s="330"/>
      <c r="I38" s="330"/>
      <c r="J38" s="330"/>
    </row>
    <row r="39" spans="1:10" ht="20.100000000000001" customHeight="1">
      <c r="A39" s="336"/>
      <c r="B39" s="22" t="s">
        <v>14</v>
      </c>
      <c r="C39" s="332"/>
      <c r="D39" s="333"/>
      <c r="E39" s="333"/>
      <c r="F39" s="334"/>
      <c r="G39" s="330"/>
      <c r="H39" s="330"/>
      <c r="I39" s="330"/>
      <c r="J39" s="330"/>
    </row>
    <row r="40" spans="1:10" ht="20.100000000000001" customHeight="1">
      <c r="A40" s="26"/>
      <c r="B40" s="21"/>
      <c r="C40" s="116"/>
      <c r="D40" s="116"/>
      <c r="E40" s="61"/>
      <c r="F40" s="17"/>
      <c r="G40" s="2"/>
    </row>
    <row r="41" spans="1:10" ht="20.100000000000001" customHeight="1">
      <c r="A41" s="336">
        <v>7</v>
      </c>
      <c r="B41" s="20" t="s">
        <v>16</v>
      </c>
      <c r="C41" s="24"/>
      <c r="D41" s="20" t="s">
        <v>35</v>
      </c>
      <c r="E41" s="354"/>
      <c r="F41" s="355"/>
    </row>
    <row r="42" spans="1:10" ht="20.100000000000001" customHeight="1">
      <c r="A42" s="336"/>
      <c r="B42" s="28" t="s">
        <v>36</v>
      </c>
      <c r="C42" s="340"/>
      <c r="D42" s="340"/>
      <c r="E42" s="60"/>
      <c r="F42" s="115" t="s">
        <v>15</v>
      </c>
    </row>
    <row r="43" spans="1:10" ht="20.100000000000001" customHeight="1">
      <c r="A43" s="336"/>
      <c r="B43" s="22" t="s">
        <v>37</v>
      </c>
      <c r="C43" s="332"/>
      <c r="D43" s="333"/>
      <c r="E43" s="333"/>
      <c r="F43" s="334"/>
    </row>
    <row r="44" spans="1:10" ht="20.100000000000001" customHeight="1">
      <c r="A44" s="336"/>
      <c r="B44" s="22" t="s">
        <v>38</v>
      </c>
      <c r="C44" s="332"/>
      <c r="D44" s="333"/>
      <c r="E44" s="333"/>
      <c r="F44" s="334"/>
      <c r="G44" s="330"/>
      <c r="H44" s="330"/>
      <c r="I44" s="330"/>
      <c r="J44" s="330"/>
    </row>
    <row r="45" spans="1:10" ht="20.100000000000001" customHeight="1">
      <c r="A45" s="336"/>
      <c r="B45" s="22" t="s">
        <v>14</v>
      </c>
      <c r="C45" s="332"/>
      <c r="D45" s="333"/>
      <c r="E45" s="333"/>
      <c r="F45" s="334"/>
      <c r="G45" s="330"/>
      <c r="H45" s="330"/>
      <c r="I45" s="330"/>
      <c r="J45" s="330"/>
    </row>
    <row r="46" spans="1:10" ht="20.100000000000001" customHeight="1">
      <c r="A46" s="26"/>
      <c r="B46" s="21"/>
      <c r="C46" s="116"/>
      <c r="D46" s="116"/>
      <c r="E46" s="61"/>
      <c r="F46" s="17"/>
      <c r="G46" s="2"/>
    </row>
    <row r="47" spans="1:10" ht="20.100000000000001" customHeight="1">
      <c r="A47" s="336">
        <v>8</v>
      </c>
      <c r="B47" s="20" t="s">
        <v>16</v>
      </c>
      <c r="C47" s="24"/>
      <c r="D47" s="20" t="s">
        <v>35</v>
      </c>
      <c r="E47" s="354"/>
      <c r="F47" s="355"/>
      <c r="G47" s="330"/>
      <c r="H47" s="330"/>
      <c r="I47" s="330"/>
      <c r="J47" s="330"/>
    </row>
    <row r="48" spans="1:10" ht="20.100000000000001" customHeight="1">
      <c r="A48" s="336"/>
      <c r="B48" s="28" t="s">
        <v>36</v>
      </c>
      <c r="C48" s="340"/>
      <c r="D48" s="340"/>
      <c r="E48" s="60"/>
      <c r="F48" s="115" t="s">
        <v>15</v>
      </c>
    </row>
    <row r="49" spans="1:10" ht="20.100000000000001" customHeight="1">
      <c r="A49" s="336"/>
      <c r="B49" s="22" t="s">
        <v>37</v>
      </c>
      <c r="C49" s="332"/>
      <c r="D49" s="333"/>
      <c r="E49" s="333"/>
      <c r="F49" s="334"/>
    </row>
    <row r="50" spans="1:10" ht="20.100000000000001" customHeight="1">
      <c r="A50" s="336"/>
      <c r="B50" s="22" t="s">
        <v>38</v>
      </c>
      <c r="C50" s="332"/>
      <c r="D50" s="333"/>
      <c r="E50" s="333"/>
      <c r="F50" s="334"/>
      <c r="G50" s="330"/>
      <c r="H50" s="330"/>
      <c r="I50" s="330"/>
      <c r="J50" s="330"/>
    </row>
    <row r="51" spans="1:10" ht="20.100000000000001" customHeight="1">
      <c r="A51" s="336"/>
      <c r="B51" s="22" t="s">
        <v>14</v>
      </c>
      <c r="C51" s="332"/>
      <c r="D51" s="333"/>
      <c r="E51" s="333"/>
      <c r="F51" s="334"/>
      <c r="G51" s="15"/>
    </row>
    <row r="52" spans="1:10" ht="20.100000000000001" customHeight="1">
      <c r="A52" s="26"/>
      <c r="B52" s="21"/>
      <c r="C52" s="116"/>
      <c r="D52" s="116"/>
      <c r="E52" s="61"/>
      <c r="F52" s="17"/>
      <c r="G52" s="2"/>
    </row>
    <row r="53" spans="1:10" ht="20.100000000000001" customHeight="1">
      <c r="A53" s="336">
        <v>9</v>
      </c>
      <c r="B53" s="20" t="s">
        <v>16</v>
      </c>
      <c r="C53" s="24"/>
      <c r="D53" s="20" t="s">
        <v>35</v>
      </c>
      <c r="E53" s="354"/>
      <c r="F53" s="355"/>
    </row>
    <row r="54" spans="1:10" ht="20.100000000000001" customHeight="1">
      <c r="A54" s="336"/>
      <c r="B54" s="28" t="s">
        <v>36</v>
      </c>
      <c r="C54" s="340"/>
      <c r="D54" s="340"/>
      <c r="E54" s="60"/>
      <c r="F54" s="115" t="s">
        <v>15</v>
      </c>
      <c r="G54" s="330"/>
      <c r="H54" s="330"/>
      <c r="I54" s="330"/>
      <c r="J54" s="330"/>
    </row>
    <row r="55" spans="1:10" ht="20.100000000000001" customHeight="1">
      <c r="A55" s="336"/>
      <c r="B55" s="22" t="s">
        <v>37</v>
      </c>
      <c r="C55" s="332"/>
      <c r="D55" s="333"/>
      <c r="E55" s="333"/>
      <c r="F55" s="334"/>
    </row>
    <row r="56" spans="1:10" ht="20.100000000000001" customHeight="1">
      <c r="A56" s="336"/>
      <c r="B56" s="22" t="s">
        <v>38</v>
      </c>
      <c r="C56" s="332"/>
      <c r="D56" s="333"/>
      <c r="E56" s="333"/>
      <c r="F56" s="334"/>
    </row>
    <row r="57" spans="1:10" ht="20.100000000000001" customHeight="1">
      <c r="A57" s="336"/>
      <c r="B57" s="22" t="s">
        <v>14</v>
      </c>
      <c r="C57" s="332"/>
      <c r="D57" s="333"/>
      <c r="E57" s="333"/>
      <c r="F57" s="334"/>
    </row>
    <row r="58" spans="1:10" ht="20.100000000000001" customHeight="1">
      <c r="A58" s="26"/>
      <c r="B58" s="21"/>
      <c r="C58" s="116"/>
      <c r="D58" s="116"/>
      <c r="E58" s="61"/>
      <c r="F58" s="17"/>
      <c r="G58" s="2"/>
    </row>
    <row r="59" spans="1:10" ht="20.100000000000001" customHeight="1">
      <c r="A59" s="336">
        <v>10</v>
      </c>
      <c r="B59" s="20" t="s">
        <v>16</v>
      </c>
      <c r="C59" s="24"/>
      <c r="D59" s="20" t="s">
        <v>35</v>
      </c>
      <c r="E59" s="354"/>
      <c r="F59" s="355"/>
    </row>
    <row r="60" spans="1:10" ht="20.100000000000001" customHeight="1">
      <c r="A60" s="336"/>
      <c r="B60" s="28" t="s">
        <v>36</v>
      </c>
      <c r="C60" s="340"/>
      <c r="D60" s="340"/>
      <c r="E60" s="60"/>
      <c r="F60" s="115" t="s">
        <v>15</v>
      </c>
      <c r="G60" s="330"/>
      <c r="H60" s="330"/>
      <c r="I60" s="330"/>
      <c r="J60" s="330"/>
    </row>
    <row r="61" spans="1:10" ht="20.100000000000001" customHeight="1">
      <c r="A61" s="336"/>
      <c r="B61" s="22" t="s">
        <v>37</v>
      </c>
      <c r="C61" s="332"/>
      <c r="D61" s="333"/>
      <c r="E61" s="333"/>
      <c r="F61" s="334"/>
      <c r="G61" s="15"/>
    </row>
    <row r="62" spans="1:10" ht="20.100000000000001" customHeight="1">
      <c r="A62" s="336"/>
      <c r="B62" s="22" t="s">
        <v>38</v>
      </c>
      <c r="C62" s="332"/>
      <c r="D62" s="333"/>
      <c r="E62" s="333"/>
      <c r="F62" s="334"/>
    </row>
    <row r="63" spans="1:10" ht="20.100000000000001" customHeight="1">
      <c r="A63" s="336"/>
      <c r="B63" s="22" t="s">
        <v>14</v>
      </c>
      <c r="C63" s="332"/>
      <c r="D63" s="333"/>
      <c r="E63" s="333"/>
      <c r="F63" s="334"/>
    </row>
    <row r="64" spans="1:10" ht="20.100000000000001" customHeight="1">
      <c r="A64" s="336">
        <v>11</v>
      </c>
      <c r="B64" s="20" t="s">
        <v>16</v>
      </c>
      <c r="C64" s="24"/>
      <c r="D64" s="20" t="s">
        <v>35</v>
      </c>
      <c r="E64" s="354"/>
      <c r="F64" s="355"/>
      <c r="G64" s="330"/>
      <c r="H64" s="330"/>
      <c r="I64" s="330"/>
      <c r="J64" s="330"/>
    </row>
    <row r="65" spans="1:10" ht="20.100000000000001" customHeight="1">
      <c r="A65" s="336"/>
      <c r="B65" s="28" t="s">
        <v>36</v>
      </c>
      <c r="C65" s="340"/>
      <c r="D65" s="340"/>
      <c r="E65" s="60"/>
      <c r="F65" s="115" t="s">
        <v>15</v>
      </c>
      <c r="G65" s="330"/>
      <c r="H65" s="330"/>
      <c r="I65" s="330"/>
      <c r="J65" s="330"/>
    </row>
    <row r="66" spans="1:10" ht="20.100000000000001" customHeight="1">
      <c r="A66" s="336"/>
      <c r="B66" s="22" t="s">
        <v>37</v>
      </c>
      <c r="C66" s="332"/>
      <c r="D66" s="333"/>
      <c r="E66" s="333"/>
      <c r="F66" s="334"/>
    </row>
    <row r="67" spans="1:10" ht="20.100000000000001" customHeight="1">
      <c r="A67" s="336"/>
      <c r="B67" s="22" t="s">
        <v>38</v>
      </c>
      <c r="C67" s="332"/>
      <c r="D67" s="333"/>
      <c r="E67" s="333"/>
      <c r="F67" s="334"/>
    </row>
    <row r="68" spans="1:10" ht="20.100000000000001" customHeight="1">
      <c r="A68" s="336"/>
      <c r="B68" s="22" t="s">
        <v>14</v>
      </c>
      <c r="C68" s="332"/>
      <c r="D68" s="333"/>
      <c r="E68" s="333"/>
      <c r="F68" s="334"/>
      <c r="G68" s="330"/>
      <c r="H68" s="330"/>
      <c r="I68" s="330"/>
      <c r="J68" s="330"/>
    </row>
    <row r="69" spans="1:10" ht="20.100000000000001" customHeight="1">
      <c r="A69" s="26"/>
      <c r="B69" s="21"/>
      <c r="C69" s="116"/>
      <c r="D69" s="116"/>
      <c r="E69" s="61"/>
      <c r="F69" s="17"/>
      <c r="G69" s="330"/>
      <c r="H69" s="330"/>
      <c r="I69" s="330"/>
      <c r="J69" s="330"/>
    </row>
    <row r="70" spans="1:10" ht="20.100000000000001" customHeight="1">
      <c r="A70" s="336">
        <v>12</v>
      </c>
      <c r="B70" s="20" t="s">
        <v>16</v>
      </c>
      <c r="C70" s="24"/>
      <c r="D70" s="20" t="s">
        <v>35</v>
      </c>
      <c r="E70" s="354"/>
      <c r="F70" s="355"/>
      <c r="G70" s="330"/>
      <c r="H70" s="330"/>
      <c r="I70" s="330"/>
      <c r="J70" s="330"/>
    </row>
    <row r="71" spans="1:10" ht="20.100000000000001" customHeight="1">
      <c r="A71" s="336"/>
      <c r="B71" s="28" t="s">
        <v>36</v>
      </c>
      <c r="C71" s="340"/>
      <c r="D71" s="340"/>
      <c r="E71" s="60"/>
      <c r="F71" s="115" t="s">
        <v>15</v>
      </c>
    </row>
    <row r="72" spans="1:10" ht="20.100000000000001" customHeight="1">
      <c r="A72" s="336"/>
      <c r="B72" s="22" t="s">
        <v>37</v>
      </c>
      <c r="C72" s="332"/>
      <c r="D72" s="333"/>
      <c r="E72" s="333"/>
      <c r="F72" s="334"/>
    </row>
    <row r="73" spans="1:10" ht="20.100000000000001" customHeight="1">
      <c r="A73" s="336"/>
      <c r="B73" s="22" t="s">
        <v>38</v>
      </c>
      <c r="C73" s="332"/>
      <c r="D73" s="333"/>
      <c r="E73" s="333"/>
      <c r="F73" s="334"/>
    </row>
    <row r="74" spans="1:10" ht="20.100000000000001" customHeight="1">
      <c r="A74" s="336"/>
      <c r="B74" s="22" t="s">
        <v>14</v>
      </c>
      <c r="C74" s="332"/>
      <c r="D74" s="333"/>
      <c r="E74" s="333"/>
      <c r="F74" s="334"/>
    </row>
    <row r="75" spans="1:10" ht="20.100000000000001" customHeight="1">
      <c r="A75" s="336">
        <v>13</v>
      </c>
      <c r="B75" s="20" t="s">
        <v>16</v>
      </c>
      <c r="C75" s="24"/>
      <c r="D75" s="20" t="s">
        <v>35</v>
      </c>
      <c r="E75" s="354"/>
      <c r="F75" s="355"/>
    </row>
    <row r="76" spans="1:10" ht="20.100000000000001" customHeight="1">
      <c r="A76" s="336"/>
      <c r="B76" s="28" t="s">
        <v>36</v>
      </c>
      <c r="C76" s="340"/>
      <c r="D76" s="340"/>
      <c r="E76" s="60"/>
      <c r="F76" s="115" t="s">
        <v>15</v>
      </c>
    </row>
    <row r="77" spans="1:10" ht="20.100000000000001" customHeight="1">
      <c r="A77" s="336"/>
      <c r="B77" s="22" t="s">
        <v>37</v>
      </c>
      <c r="C77" s="332"/>
      <c r="D77" s="333"/>
      <c r="E77" s="333"/>
      <c r="F77" s="334"/>
    </row>
    <row r="78" spans="1:10" ht="20.100000000000001" customHeight="1">
      <c r="A78" s="336"/>
      <c r="B78" s="22" t="s">
        <v>38</v>
      </c>
      <c r="C78" s="332"/>
      <c r="D78" s="333"/>
      <c r="E78" s="333"/>
      <c r="F78" s="334"/>
    </row>
    <row r="79" spans="1:10" ht="20.100000000000001" customHeight="1">
      <c r="A79" s="336"/>
      <c r="B79" s="22" t="s">
        <v>14</v>
      </c>
      <c r="C79" s="332"/>
      <c r="D79" s="333"/>
      <c r="E79" s="333"/>
      <c r="F79" s="334"/>
    </row>
    <row r="80" spans="1:10" ht="20.100000000000001" customHeight="1">
      <c r="A80" s="26"/>
      <c r="B80" s="21"/>
      <c r="C80" s="116"/>
      <c r="D80" s="116"/>
      <c r="E80" s="61"/>
      <c r="F80" s="17"/>
    </row>
    <row r="81" spans="1:6" ht="20.100000000000001" customHeight="1">
      <c r="A81" s="336">
        <v>14</v>
      </c>
      <c r="B81" s="20" t="s">
        <v>16</v>
      </c>
      <c r="C81" s="24"/>
      <c r="D81" s="20" t="s">
        <v>35</v>
      </c>
      <c r="E81" s="354"/>
      <c r="F81" s="355"/>
    </row>
    <row r="82" spans="1:6" ht="20.100000000000001" customHeight="1">
      <c r="A82" s="336"/>
      <c r="B82" s="28" t="s">
        <v>36</v>
      </c>
      <c r="C82" s="340"/>
      <c r="D82" s="340"/>
      <c r="E82" s="60"/>
      <c r="F82" s="115" t="s">
        <v>15</v>
      </c>
    </row>
    <row r="83" spans="1:6" ht="20.100000000000001" customHeight="1">
      <c r="A83" s="336"/>
      <c r="B83" s="22" t="s">
        <v>37</v>
      </c>
      <c r="C83" s="332"/>
      <c r="D83" s="333"/>
      <c r="E83" s="333"/>
      <c r="F83" s="334"/>
    </row>
    <row r="84" spans="1:6" ht="20.100000000000001" customHeight="1">
      <c r="A84" s="336"/>
      <c r="B84" s="22" t="s">
        <v>38</v>
      </c>
      <c r="C84" s="332"/>
      <c r="D84" s="333"/>
      <c r="E84" s="333"/>
      <c r="F84" s="334"/>
    </row>
    <row r="85" spans="1:6" ht="20.100000000000001" customHeight="1">
      <c r="A85" s="336"/>
      <c r="B85" s="22" t="s">
        <v>14</v>
      </c>
      <c r="C85" s="332"/>
      <c r="D85" s="333"/>
      <c r="E85" s="333"/>
      <c r="F85" s="334"/>
    </row>
  </sheetData>
  <mergeCells count="97">
    <mergeCell ref="A28:F28"/>
    <mergeCell ref="B30:F33"/>
    <mergeCell ref="A81:A85"/>
    <mergeCell ref="E81:F81"/>
    <mergeCell ref="C82:D82"/>
    <mergeCell ref="C83:F83"/>
    <mergeCell ref="C84:F84"/>
    <mergeCell ref="C85:F85"/>
    <mergeCell ref="A75:A79"/>
    <mergeCell ref="E75:F75"/>
    <mergeCell ref="C76:D76"/>
    <mergeCell ref="C77:F77"/>
    <mergeCell ref="C78:F78"/>
    <mergeCell ref="C79:F79"/>
    <mergeCell ref="A64:A68"/>
    <mergeCell ref="E64:F64"/>
    <mergeCell ref="G69:J69"/>
    <mergeCell ref="A70:A74"/>
    <mergeCell ref="E70:F70"/>
    <mergeCell ref="G70:J70"/>
    <mergeCell ref="C71:D71"/>
    <mergeCell ref="C72:F72"/>
    <mergeCell ref="C73:F73"/>
    <mergeCell ref="C74:F74"/>
    <mergeCell ref="C68:F68"/>
    <mergeCell ref="G68:J68"/>
    <mergeCell ref="A59:A63"/>
    <mergeCell ref="E59:F59"/>
    <mergeCell ref="C60:D60"/>
    <mergeCell ref="G60:J60"/>
    <mergeCell ref="C61:F61"/>
    <mergeCell ref="C62:F62"/>
    <mergeCell ref="C63:F63"/>
    <mergeCell ref="G64:J64"/>
    <mergeCell ref="C65:D65"/>
    <mergeCell ref="G65:J65"/>
    <mergeCell ref="C66:F66"/>
    <mergeCell ref="C67:F67"/>
    <mergeCell ref="A53:A57"/>
    <mergeCell ref="E53:F53"/>
    <mergeCell ref="C54:D54"/>
    <mergeCell ref="G54:J54"/>
    <mergeCell ref="C55:F55"/>
    <mergeCell ref="C56:F56"/>
    <mergeCell ref="C57:F57"/>
    <mergeCell ref="A47:A51"/>
    <mergeCell ref="E47:F47"/>
    <mergeCell ref="G47:J47"/>
    <mergeCell ref="C48:D48"/>
    <mergeCell ref="C49:F49"/>
    <mergeCell ref="C50:F50"/>
    <mergeCell ref="G50:J50"/>
    <mergeCell ref="C51:F51"/>
    <mergeCell ref="G44:J44"/>
    <mergeCell ref="C45:F45"/>
    <mergeCell ref="G45:J45"/>
    <mergeCell ref="A35:A39"/>
    <mergeCell ref="E35:F35"/>
    <mergeCell ref="C36:D36"/>
    <mergeCell ref="C37:F37"/>
    <mergeCell ref="C38:F38"/>
    <mergeCell ref="G38:J38"/>
    <mergeCell ref="C39:F39"/>
    <mergeCell ref="G39:J39"/>
    <mergeCell ref="A41:A45"/>
    <mergeCell ref="E41:F41"/>
    <mergeCell ref="C42:D42"/>
    <mergeCell ref="C43:F43"/>
    <mergeCell ref="C44:F44"/>
    <mergeCell ref="A29:A33"/>
    <mergeCell ref="E29:F29"/>
    <mergeCell ref="G32:J32"/>
    <mergeCell ref="A9:A13"/>
    <mergeCell ref="G11:J11"/>
    <mergeCell ref="A21:A25"/>
    <mergeCell ref="E21:F21"/>
    <mergeCell ref="C22:D22"/>
    <mergeCell ref="C23:F23"/>
    <mergeCell ref="G23:J23"/>
    <mergeCell ref="C24:F24"/>
    <mergeCell ref="C25:F25"/>
    <mergeCell ref="A15:A19"/>
    <mergeCell ref="E15:F15"/>
    <mergeCell ref="C16:D16"/>
    <mergeCell ref="C17:F17"/>
    <mergeCell ref="G17:J17"/>
    <mergeCell ref="G6:J6"/>
    <mergeCell ref="C7:F7"/>
    <mergeCell ref="C18:F18"/>
    <mergeCell ref="C19:F19"/>
    <mergeCell ref="E1:F1"/>
    <mergeCell ref="A2:F2"/>
    <mergeCell ref="A3:A7"/>
    <mergeCell ref="E3:F3"/>
    <mergeCell ref="C4:D4"/>
    <mergeCell ref="C5:F5"/>
    <mergeCell ref="C6:F6"/>
  </mergeCells>
  <phoneticPr fontId="5"/>
  <pageMargins left="0.25" right="0.25" top="0.75" bottom="0.75" header="0.3" footer="0.3"/>
  <pageSetup paperSize="9" scale="94" orientation="portrait" blackAndWhite="1" r:id="rId1"/>
  <headerFooter alignWithMargins="0"/>
  <rowBreaks count="1" manualBreakCount="1">
    <brk id="45" max="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156</v>
      </c>
      <c r="E2" s="328"/>
      <c r="F2" s="328"/>
      <c r="G2" s="328"/>
      <c r="H2" s="328"/>
      <c r="I2" s="328"/>
      <c r="J2" s="328"/>
      <c r="K2" s="329"/>
      <c r="L2" s="1" t="s">
        <v>58</v>
      </c>
    </row>
    <row r="3" spans="1:25" ht="30" customHeight="1">
      <c r="A3" s="286" t="s">
        <v>10</v>
      </c>
      <c r="B3" s="287"/>
      <c r="C3" s="287"/>
      <c r="D3" s="304">
        <f>VLOOKUP($D$2,交通空白!$B$4:$U$30,2,FALSE)</f>
        <v>42979</v>
      </c>
      <c r="E3" s="305"/>
      <c r="F3" s="305"/>
      <c r="G3" s="305"/>
      <c r="H3" s="305"/>
      <c r="I3" s="305"/>
      <c r="J3" s="305"/>
      <c r="K3" s="306"/>
    </row>
    <row r="4" spans="1:25" ht="30" customHeight="1">
      <c r="A4" s="286" t="s">
        <v>1</v>
      </c>
      <c r="B4" s="287"/>
      <c r="C4" s="287"/>
      <c r="D4" s="304">
        <f>VLOOKUP($D$2,交通空白!$B$4:$U$30,3,FALSE)</f>
        <v>44910</v>
      </c>
      <c r="E4" s="305"/>
      <c r="F4" s="305"/>
      <c r="G4" s="305"/>
      <c r="H4" s="305"/>
      <c r="I4" s="305"/>
      <c r="J4" s="305"/>
      <c r="K4" s="306"/>
    </row>
    <row r="5" spans="1:25" ht="30" customHeight="1">
      <c r="A5" s="286" t="s">
        <v>34</v>
      </c>
      <c r="B5" s="287"/>
      <c r="C5" s="287"/>
      <c r="D5" s="304">
        <f>VLOOKUP($D$2,交通空白!$B$4:$U$30,4,FALSE)</f>
        <v>45900</v>
      </c>
      <c r="E5" s="305"/>
      <c r="F5" s="305"/>
      <c r="G5" s="305"/>
      <c r="H5" s="305"/>
      <c r="I5" s="305"/>
      <c r="J5" s="305"/>
      <c r="K5" s="306"/>
      <c r="L5" s="1" t="s">
        <v>40</v>
      </c>
    </row>
    <row r="6" spans="1:25" ht="30" customHeight="1">
      <c r="A6" s="286" t="s">
        <v>24</v>
      </c>
      <c r="B6" s="287"/>
      <c r="C6" s="287"/>
      <c r="D6" s="304" t="str">
        <f>VLOOKUP($D$2,交通空白!$B$4:$U$30,5,FALSE)</f>
        <v>幌加内町</v>
      </c>
      <c r="E6" s="305"/>
      <c r="F6" s="305"/>
      <c r="G6" s="305"/>
      <c r="H6" s="305"/>
      <c r="I6" s="305"/>
      <c r="J6" s="305"/>
      <c r="K6" s="306"/>
    </row>
    <row r="7" spans="1:25" ht="30" customHeight="1">
      <c r="A7" s="286" t="s">
        <v>9</v>
      </c>
      <c r="B7" s="287"/>
      <c r="C7" s="287"/>
      <c r="D7" s="304" t="str">
        <f>VLOOKUP($D$2,交通空白!$B$4:$U$30,6,FALSE)</f>
        <v>町長　細川　雅弘　</v>
      </c>
      <c r="E7" s="305"/>
      <c r="F7" s="305"/>
      <c r="G7" s="305"/>
      <c r="H7" s="305"/>
      <c r="I7" s="305"/>
      <c r="J7" s="305"/>
      <c r="K7" s="306"/>
    </row>
    <row r="8" spans="1:25" ht="30" customHeight="1">
      <c r="A8" s="286" t="s">
        <v>25</v>
      </c>
      <c r="B8" s="287"/>
      <c r="C8" s="287"/>
      <c r="D8" s="304" t="str">
        <f>VLOOKUP($D$2,交通空白!$B$4:$U$30,8,FALSE)</f>
        <v>雨竜郡幌加内町字幌加内４６９９番地</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幌加内町役場</v>
      </c>
      <c r="E12" s="319"/>
      <c r="F12" s="320" t="str">
        <f>VLOOKUP($D$2,交通空白!$B$4:$U$30,10,FALSE)</f>
        <v>雨竜郡幌加内町字幌加内４６９９番地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１路線　詳細別紙</v>
      </c>
      <c r="E14" s="288"/>
      <c r="F14" s="288"/>
      <c r="G14" s="288"/>
      <c r="H14" s="288"/>
      <c r="I14" s="288"/>
      <c r="J14" s="288"/>
      <c r="K14" s="289"/>
      <c r="O14" s="44"/>
      <c r="X14" s="44"/>
      <c r="Y14"/>
    </row>
    <row r="15" spans="1:25" ht="40.35" customHeight="1">
      <c r="A15" s="301" t="s">
        <v>21</v>
      </c>
      <c r="B15" s="302"/>
      <c r="C15" s="302"/>
      <c r="D15" s="303" t="str">
        <f>VLOOKUP($D$2,交通空白!$B$4:$U$30,18,FALSE)</f>
        <v>幌加内町に在住する住民及びその親族、その他幌加内に日常の用務を有する者等</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幌加内町役場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4</v>
      </c>
      <c r="J23" s="5">
        <f>VLOOKUP($D$2,交通空白!$B:$BU,31,FALSE)</f>
        <v>0</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4</v>
      </c>
      <c r="J35" s="5">
        <f t="shared" si="0"/>
        <v>0</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type="list" allowBlank="1" showInputMessage="1" sqref="D10" xr:uid="{00000000-0002-0000-2500-000000000000}">
      <formula1>"○"</formula1>
    </dataValidation>
    <dataValidation type="list" allowBlank="1" showInputMessage="1" sqref="A22:B33" xr:uid="{00000000-0002-0000-2500-000001000000}">
      <formula1>"交通空白地有償運送,福祉有償運送"</formula1>
    </dataValidation>
    <dataValidation allowBlank="1" showInputMessage="1" sqref="D2:K2" xr:uid="{00000000-0002-0000-2500-000002000000}"/>
  </dataValidations>
  <hyperlinks>
    <hyperlink ref="O1:Q1" location="交通空白!A1" display="目次へ" xr:uid="{00000000-0004-0000-2500-000000000000}"/>
  </hyperlinks>
  <pageMargins left="0.25" right="0.25" top="0.75" bottom="0.75" header="0.3" footer="0.3"/>
  <pageSetup paperSize="9" scale="9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theme="8" tint="0.59999389629810485"/>
  </sheetPr>
  <dimension ref="A1:J83"/>
  <sheetViews>
    <sheetView view="pageBreakPreview" zoomScale="85" zoomScaleNormal="100" zoomScaleSheetLayoutView="85" workbookViewId="0">
      <selection activeCell="D8" sqref="D8"/>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11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42955</v>
      </c>
      <c r="D3" s="20" t="s">
        <v>35</v>
      </c>
      <c r="E3" s="337">
        <v>44652</v>
      </c>
      <c r="F3" s="338"/>
    </row>
    <row r="4" spans="1:10" ht="20.100000000000001" customHeight="1">
      <c r="A4" s="336"/>
      <c r="B4" s="28" t="s">
        <v>36</v>
      </c>
      <c r="C4" s="335" t="s">
        <v>396</v>
      </c>
      <c r="D4" s="335"/>
      <c r="E4" s="60">
        <v>109.9</v>
      </c>
      <c r="F4" s="115" t="s">
        <v>15</v>
      </c>
    </row>
    <row r="5" spans="1:10" ht="20.100000000000001" customHeight="1">
      <c r="A5" s="336"/>
      <c r="B5" s="22" t="s">
        <v>37</v>
      </c>
      <c r="C5" s="332" t="s">
        <v>397</v>
      </c>
      <c r="D5" s="333"/>
      <c r="E5" s="333"/>
      <c r="F5" s="334"/>
    </row>
    <row r="6" spans="1:10" ht="20.100000000000001" customHeight="1">
      <c r="A6" s="336"/>
      <c r="B6" s="22" t="s">
        <v>38</v>
      </c>
      <c r="C6" s="332" t="s">
        <v>411</v>
      </c>
      <c r="D6" s="333"/>
      <c r="E6" s="333"/>
      <c r="F6" s="334"/>
      <c r="G6" s="331"/>
      <c r="H6" s="331"/>
      <c r="I6" s="331"/>
      <c r="J6" s="331"/>
    </row>
    <row r="7" spans="1:10" ht="20.100000000000001" customHeight="1">
      <c r="A7" s="336"/>
      <c r="B7" s="22" t="s">
        <v>14</v>
      </c>
      <c r="C7" s="332" t="s">
        <v>410</v>
      </c>
      <c r="D7" s="333"/>
      <c r="E7" s="333"/>
      <c r="F7" s="334"/>
    </row>
    <row r="8" spans="1:10" ht="20.100000000000001" customHeight="1">
      <c r="A8" s="27"/>
      <c r="B8" s="21"/>
      <c r="C8" s="116"/>
      <c r="D8" s="116"/>
      <c r="E8" s="61"/>
      <c r="F8" s="17"/>
      <c r="G8" s="2"/>
    </row>
    <row r="9" spans="1:10" ht="20.100000000000001" customHeight="1">
      <c r="A9" s="336">
        <v>2</v>
      </c>
      <c r="B9" s="20" t="s">
        <v>16</v>
      </c>
      <c r="C9" s="24"/>
      <c r="D9" s="20" t="s">
        <v>35</v>
      </c>
      <c r="E9" s="337"/>
      <c r="F9" s="338"/>
    </row>
    <row r="10" spans="1:10" ht="20.100000000000001" customHeight="1">
      <c r="A10" s="336"/>
      <c r="B10" s="28" t="s">
        <v>36</v>
      </c>
      <c r="C10" s="335"/>
      <c r="D10" s="335"/>
      <c r="E10" s="60"/>
      <c r="F10" s="115" t="s">
        <v>15</v>
      </c>
    </row>
    <row r="11" spans="1:10" ht="20.100000000000001" customHeight="1">
      <c r="A11" s="336"/>
      <c r="B11" s="22" t="s">
        <v>37</v>
      </c>
      <c r="C11" s="332"/>
      <c r="D11" s="333"/>
      <c r="E11" s="333"/>
      <c r="F11" s="334"/>
      <c r="G11" s="330"/>
      <c r="H11" s="330"/>
      <c r="I11" s="330"/>
      <c r="J11" s="330"/>
    </row>
    <row r="12" spans="1:10" ht="20.100000000000001" customHeight="1">
      <c r="A12" s="336"/>
      <c r="B12" s="22" t="s">
        <v>38</v>
      </c>
      <c r="C12" s="332"/>
      <c r="D12" s="333"/>
      <c r="E12" s="333"/>
      <c r="F12" s="334"/>
      <c r="G12" s="15"/>
    </row>
    <row r="13" spans="1:10" ht="20.100000000000001" customHeight="1">
      <c r="A13" s="336"/>
      <c r="B13" s="22" t="s">
        <v>14</v>
      </c>
      <c r="C13" s="332"/>
      <c r="D13" s="333"/>
      <c r="E13" s="333"/>
      <c r="F13" s="334"/>
    </row>
    <row r="14" spans="1:10" ht="20.100000000000001" customHeight="1">
      <c r="A14" s="26"/>
      <c r="B14" s="21"/>
      <c r="C14" s="116"/>
      <c r="D14" s="116"/>
      <c r="E14" s="61"/>
      <c r="F14" s="17"/>
      <c r="G14" s="2"/>
    </row>
    <row r="15" spans="1:10" ht="20.100000000000001" customHeight="1">
      <c r="A15" s="336">
        <v>3</v>
      </c>
      <c r="B15" s="20" t="s">
        <v>16</v>
      </c>
      <c r="C15" s="24"/>
      <c r="D15" s="20" t="s">
        <v>35</v>
      </c>
      <c r="E15" s="337"/>
      <c r="F15" s="338"/>
    </row>
    <row r="16" spans="1:10" ht="20.100000000000001" customHeight="1">
      <c r="A16" s="336"/>
      <c r="B16" s="28" t="s">
        <v>36</v>
      </c>
      <c r="C16" s="335"/>
      <c r="D16" s="335"/>
      <c r="E16" s="60"/>
      <c r="F16" s="115"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116"/>
      <c r="D20" s="116"/>
      <c r="E20" s="61"/>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60"/>
      <c r="F22" s="115"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16"/>
      <c r="D26" s="116"/>
      <c r="E26" s="6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60"/>
      <c r="F28" s="115"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16"/>
      <c r="D32" s="116"/>
      <c r="E32" s="61"/>
      <c r="F32" s="17"/>
      <c r="G32" s="2"/>
    </row>
    <row r="33" spans="1:10" ht="20.100000000000001" customHeight="1">
      <c r="A33" s="336">
        <v>6</v>
      </c>
      <c r="B33" s="20" t="s">
        <v>16</v>
      </c>
      <c r="C33" s="24"/>
      <c r="D33" s="20" t="s">
        <v>35</v>
      </c>
      <c r="E33" s="354"/>
      <c r="F33" s="355"/>
      <c r="G33" s="118"/>
      <c r="H33" s="118"/>
      <c r="I33" s="118"/>
      <c r="J33" s="118"/>
    </row>
    <row r="34" spans="1:10" ht="20.100000000000001" customHeight="1">
      <c r="A34" s="336"/>
      <c r="B34" s="28" t="s">
        <v>36</v>
      </c>
      <c r="C34" s="340"/>
      <c r="D34" s="340"/>
      <c r="E34" s="60"/>
      <c r="F34" s="115"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16"/>
      <c r="D38" s="116"/>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115"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16"/>
      <c r="D44" s="116"/>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115"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16"/>
      <c r="D50" s="116"/>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115"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116"/>
      <c r="D56" s="116"/>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115"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115"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116"/>
      <c r="D67" s="116"/>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115"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115"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116"/>
      <c r="D78" s="116"/>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115"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155</v>
      </c>
      <c r="E2" s="328"/>
      <c r="F2" s="328"/>
      <c r="G2" s="328"/>
      <c r="H2" s="328"/>
      <c r="I2" s="328"/>
      <c r="J2" s="328"/>
      <c r="K2" s="329"/>
      <c r="L2" s="1" t="s">
        <v>58</v>
      </c>
    </row>
    <row r="3" spans="1:25" ht="30" customHeight="1">
      <c r="A3" s="286" t="s">
        <v>10</v>
      </c>
      <c r="B3" s="287"/>
      <c r="C3" s="287"/>
      <c r="D3" s="304">
        <f>VLOOKUP($D$2,交通空白!$B$4:$U$30,2,FALSE)</f>
        <v>44105</v>
      </c>
      <c r="E3" s="305"/>
      <c r="F3" s="305"/>
      <c r="G3" s="305"/>
      <c r="H3" s="305"/>
      <c r="I3" s="305"/>
      <c r="J3" s="305"/>
      <c r="K3" s="306"/>
    </row>
    <row r="4" spans="1:25" ht="30" customHeight="1">
      <c r="A4" s="286" t="s">
        <v>1</v>
      </c>
      <c r="B4" s="287"/>
      <c r="C4" s="287"/>
      <c r="D4" s="304">
        <f>VLOOKUP($D$2,交通空白!$B$4:$U$30,3,FALSE)</f>
        <v>44845</v>
      </c>
      <c r="E4" s="305"/>
      <c r="F4" s="305"/>
      <c r="G4" s="305"/>
      <c r="H4" s="305"/>
      <c r="I4" s="305"/>
      <c r="J4" s="305"/>
      <c r="K4" s="306"/>
    </row>
    <row r="5" spans="1:25" ht="30" customHeight="1">
      <c r="A5" s="286" t="s">
        <v>34</v>
      </c>
      <c r="B5" s="287"/>
      <c r="C5" s="287"/>
      <c r="D5" s="304">
        <f>VLOOKUP($D$2,交通空白!$B$4:$U$30,4,FALSE)</f>
        <v>45930</v>
      </c>
      <c r="E5" s="305"/>
      <c r="F5" s="305"/>
      <c r="G5" s="305"/>
      <c r="H5" s="305"/>
      <c r="I5" s="305"/>
      <c r="J5" s="305"/>
      <c r="K5" s="306"/>
      <c r="L5" s="1" t="s">
        <v>40</v>
      </c>
    </row>
    <row r="6" spans="1:25" ht="30" customHeight="1">
      <c r="A6" s="286" t="s">
        <v>24</v>
      </c>
      <c r="B6" s="287"/>
      <c r="C6" s="287"/>
      <c r="D6" s="304" t="str">
        <f>VLOOKUP($D$2,交通空白!$B$4:$U$30,5,FALSE)</f>
        <v>遠別町</v>
      </c>
      <c r="E6" s="305"/>
      <c r="F6" s="305"/>
      <c r="G6" s="305"/>
      <c r="H6" s="305"/>
      <c r="I6" s="305"/>
      <c r="J6" s="305"/>
      <c r="K6" s="306"/>
    </row>
    <row r="7" spans="1:25" ht="30" customHeight="1">
      <c r="A7" s="286" t="s">
        <v>9</v>
      </c>
      <c r="B7" s="287"/>
      <c r="C7" s="287"/>
      <c r="D7" s="304" t="str">
        <f>VLOOKUP($D$2,交通空白!$B$4:$U$30,6,FALSE)</f>
        <v>町長　笹川　洸志</v>
      </c>
      <c r="E7" s="305"/>
      <c r="F7" s="305"/>
      <c r="G7" s="305"/>
      <c r="H7" s="305"/>
      <c r="I7" s="305"/>
      <c r="J7" s="305"/>
      <c r="K7" s="306"/>
    </row>
    <row r="8" spans="1:25" ht="30" customHeight="1">
      <c r="A8" s="286" t="s">
        <v>25</v>
      </c>
      <c r="B8" s="287"/>
      <c r="C8" s="287"/>
      <c r="D8" s="304" t="str">
        <f>VLOOKUP($D$2,交通空白!$B$4:$U$30,8,FALSE)</f>
        <v>北海道天塩郡遠別町字本町３丁目３７番地</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遠別町役場</v>
      </c>
      <c r="E12" s="319"/>
      <c r="F12" s="320" t="str">
        <f>VLOOKUP($D$2,交通空白!$B$4:$U$30,10,FALSE)</f>
        <v>天塩郡遠別町字本町３丁目３７番地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２路線　詳細別紙</v>
      </c>
      <c r="E14" s="288"/>
      <c r="F14" s="288"/>
      <c r="G14" s="288"/>
      <c r="H14" s="288"/>
      <c r="I14" s="288"/>
      <c r="J14" s="288"/>
      <c r="K14" s="289"/>
      <c r="O14" s="44"/>
      <c r="X14" s="44"/>
      <c r="Y14"/>
    </row>
    <row r="15" spans="1:25" ht="40.35" customHeight="1">
      <c r="A15" s="301" t="s">
        <v>21</v>
      </c>
      <c r="B15" s="302"/>
      <c r="C15" s="302"/>
      <c r="D15" s="303" t="str">
        <f>VLOOKUP($D$2,交通空白!$B$4:$U$30,18,FALSE)</f>
        <v>遠別町に在住する住民及びその親族、観光旅客その他遠別町に日常の用務を有する者等</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遠別町役場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0</v>
      </c>
      <c r="J23" s="5">
        <f>VLOOKUP($D$2,交通空白!$B:$BU,31,FALSE)</f>
        <v>3</v>
      </c>
      <c r="K23" s="126">
        <f>SUM(E23:J23)</f>
        <v>3</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0</v>
      </c>
      <c r="J35" s="5">
        <f t="shared" si="0"/>
        <v>3</v>
      </c>
      <c r="K35" s="126">
        <f>SUM(E35:J35)</f>
        <v>3</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allowBlank="1" showInputMessage="1" sqref="D2:K2" xr:uid="{00000000-0002-0000-2700-000000000000}"/>
    <dataValidation type="list" allowBlank="1" showInputMessage="1" sqref="A22:B33" xr:uid="{00000000-0002-0000-2700-000001000000}">
      <formula1>"交通空白地有償運送,福祉有償運送"</formula1>
    </dataValidation>
    <dataValidation type="list" allowBlank="1" showInputMessage="1" sqref="D10" xr:uid="{00000000-0002-0000-2700-000002000000}">
      <formula1>"○"</formula1>
    </dataValidation>
  </dataValidations>
  <hyperlinks>
    <hyperlink ref="O1:Q1" location="交通空白!A1" display="目次へ" xr:uid="{00000000-0004-0000-2700-000000000000}"/>
  </hyperlinks>
  <pageMargins left="0.25" right="0.25" top="0.75" bottom="0.75" header="0.3" footer="0.3"/>
  <pageSetup paperSize="9" scale="92"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8" tint="0.59999389629810485"/>
  </sheetPr>
  <dimension ref="A1:J83"/>
  <sheetViews>
    <sheetView view="pageBreakPreview" zoomScale="85" zoomScaleNormal="100" zoomScaleSheetLayoutView="85" workbookViewId="0">
      <selection activeCell="C12" sqref="C12:F12"/>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62" customWidth="1"/>
    <col min="6" max="6" width="3.625" style="11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v>44105</v>
      </c>
      <c r="D3" s="20" t="s">
        <v>35</v>
      </c>
      <c r="E3" s="337"/>
      <c r="F3" s="338"/>
    </row>
    <row r="4" spans="1:10" ht="20.100000000000001" customHeight="1">
      <c r="A4" s="336"/>
      <c r="B4" s="28" t="s">
        <v>36</v>
      </c>
      <c r="C4" s="335" t="s">
        <v>398</v>
      </c>
      <c r="D4" s="335"/>
      <c r="E4" s="60">
        <v>18.2</v>
      </c>
      <c r="F4" s="115" t="s">
        <v>15</v>
      </c>
    </row>
    <row r="5" spans="1:10" ht="20.100000000000001" customHeight="1">
      <c r="A5" s="336"/>
      <c r="B5" s="22" t="s">
        <v>37</v>
      </c>
      <c r="C5" s="332" t="s">
        <v>425</v>
      </c>
      <c r="D5" s="333"/>
      <c r="E5" s="333"/>
      <c r="F5" s="334"/>
    </row>
    <row r="6" spans="1:10" ht="20.100000000000001" customHeight="1">
      <c r="A6" s="336"/>
      <c r="B6" s="22" t="s">
        <v>38</v>
      </c>
      <c r="C6" s="332" t="s">
        <v>399</v>
      </c>
      <c r="D6" s="333"/>
      <c r="E6" s="333"/>
      <c r="F6" s="334"/>
      <c r="G6" s="331"/>
      <c r="H6" s="331"/>
      <c r="I6" s="331"/>
      <c r="J6" s="331"/>
    </row>
    <row r="7" spans="1:10" ht="20.100000000000001" customHeight="1">
      <c r="A7" s="336"/>
      <c r="B7" s="22" t="s">
        <v>14</v>
      </c>
      <c r="C7" s="332" t="s">
        <v>400</v>
      </c>
      <c r="D7" s="333"/>
      <c r="E7" s="333"/>
      <c r="F7" s="334"/>
    </row>
    <row r="8" spans="1:10" ht="20.100000000000001" customHeight="1">
      <c r="A8" s="27"/>
      <c r="B8" s="21"/>
      <c r="C8" s="116"/>
      <c r="D8" s="116"/>
      <c r="E8" s="61"/>
      <c r="F8" s="17"/>
      <c r="G8" s="2"/>
    </row>
    <row r="9" spans="1:10" ht="20.100000000000001" customHeight="1">
      <c r="A9" s="336">
        <v>2</v>
      </c>
      <c r="B9" s="20" t="s">
        <v>16</v>
      </c>
      <c r="C9" s="24">
        <v>44105</v>
      </c>
      <c r="D9" s="20" t="s">
        <v>35</v>
      </c>
      <c r="E9" s="337"/>
      <c r="F9" s="338"/>
    </row>
    <row r="10" spans="1:10" ht="20.100000000000001" customHeight="1">
      <c r="A10" s="336"/>
      <c r="B10" s="28" t="s">
        <v>36</v>
      </c>
      <c r="C10" s="335" t="s">
        <v>401</v>
      </c>
      <c r="D10" s="335"/>
      <c r="E10" s="60">
        <v>15.8</v>
      </c>
      <c r="F10" s="115" t="s">
        <v>15</v>
      </c>
    </row>
    <row r="11" spans="1:10" ht="20.100000000000001" customHeight="1">
      <c r="A11" s="336"/>
      <c r="B11" s="22" t="s">
        <v>37</v>
      </c>
      <c r="C11" s="332" t="s">
        <v>426</v>
      </c>
      <c r="D11" s="333"/>
      <c r="E11" s="333"/>
      <c r="F11" s="334"/>
      <c r="G11" s="330"/>
      <c r="H11" s="330"/>
      <c r="I11" s="330"/>
      <c r="J11" s="330"/>
    </row>
    <row r="12" spans="1:10" ht="20.100000000000001" customHeight="1">
      <c r="A12" s="336"/>
      <c r="B12" s="22" t="s">
        <v>38</v>
      </c>
      <c r="C12" s="332" t="s">
        <v>402</v>
      </c>
      <c r="D12" s="333"/>
      <c r="E12" s="333"/>
      <c r="F12" s="334"/>
      <c r="G12" s="15"/>
    </row>
    <row r="13" spans="1:10" ht="20.100000000000001" customHeight="1">
      <c r="A13" s="336"/>
      <c r="B13" s="22" t="s">
        <v>14</v>
      </c>
      <c r="C13" s="332" t="s">
        <v>403</v>
      </c>
      <c r="D13" s="333"/>
      <c r="E13" s="333"/>
      <c r="F13" s="334"/>
    </row>
    <row r="14" spans="1:10" ht="20.100000000000001" customHeight="1">
      <c r="A14" s="26"/>
      <c r="B14" s="21"/>
      <c r="C14" s="116"/>
      <c r="D14" s="116"/>
      <c r="E14" s="61"/>
      <c r="F14" s="17"/>
      <c r="G14" s="2"/>
    </row>
    <row r="15" spans="1:10" ht="20.100000000000001" customHeight="1">
      <c r="A15" s="336">
        <v>3</v>
      </c>
      <c r="B15" s="20" t="s">
        <v>16</v>
      </c>
      <c r="C15" s="24"/>
      <c r="D15" s="20" t="s">
        <v>35</v>
      </c>
      <c r="E15" s="337"/>
      <c r="F15" s="338"/>
    </row>
    <row r="16" spans="1:10" ht="20.100000000000001" customHeight="1">
      <c r="A16" s="336"/>
      <c r="B16" s="28" t="s">
        <v>36</v>
      </c>
      <c r="C16" s="335"/>
      <c r="D16" s="335"/>
      <c r="E16" s="60"/>
      <c r="F16" s="115"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116"/>
      <c r="D20" s="116"/>
      <c r="E20" s="61"/>
      <c r="F20" s="17"/>
      <c r="G20" s="2"/>
    </row>
    <row r="21" spans="1:10" ht="20.100000000000001" customHeight="1">
      <c r="A21" s="336">
        <v>4</v>
      </c>
      <c r="B21" s="20" t="s">
        <v>16</v>
      </c>
      <c r="C21" s="24"/>
      <c r="D21" s="20" t="s">
        <v>35</v>
      </c>
      <c r="E21" s="354"/>
      <c r="F21" s="355"/>
    </row>
    <row r="22" spans="1:10" ht="20.100000000000001" customHeight="1">
      <c r="A22" s="336"/>
      <c r="B22" s="28" t="s">
        <v>36</v>
      </c>
      <c r="C22" s="340"/>
      <c r="D22" s="340"/>
      <c r="E22" s="60"/>
      <c r="F22" s="115"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16"/>
      <c r="D26" s="116"/>
      <c r="E26" s="61"/>
      <c r="F26" s="17"/>
      <c r="G26" s="2"/>
    </row>
    <row r="27" spans="1:10" ht="20.100000000000001" customHeight="1">
      <c r="A27" s="336">
        <v>5</v>
      </c>
      <c r="B27" s="20" t="s">
        <v>16</v>
      </c>
      <c r="C27" s="24"/>
      <c r="D27" s="20" t="s">
        <v>35</v>
      </c>
      <c r="E27" s="354"/>
      <c r="F27" s="355"/>
    </row>
    <row r="28" spans="1:10" ht="20.100000000000001" customHeight="1">
      <c r="A28" s="336"/>
      <c r="B28" s="28" t="s">
        <v>36</v>
      </c>
      <c r="C28" s="340"/>
      <c r="D28" s="340"/>
      <c r="E28" s="60"/>
      <c r="F28" s="115"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16"/>
      <c r="D32" s="116"/>
      <c r="E32" s="61"/>
      <c r="F32" s="17"/>
      <c r="G32" s="2"/>
    </row>
    <row r="33" spans="1:10" ht="20.100000000000001" customHeight="1">
      <c r="A33" s="336">
        <v>6</v>
      </c>
      <c r="B33" s="20" t="s">
        <v>16</v>
      </c>
      <c r="C33" s="24"/>
      <c r="D33" s="20" t="s">
        <v>35</v>
      </c>
      <c r="E33" s="354"/>
      <c r="F33" s="355"/>
      <c r="G33" s="118"/>
      <c r="H33" s="118"/>
      <c r="I33" s="118"/>
      <c r="J33" s="118"/>
    </row>
    <row r="34" spans="1:10" ht="20.100000000000001" customHeight="1">
      <c r="A34" s="336"/>
      <c r="B34" s="28" t="s">
        <v>36</v>
      </c>
      <c r="C34" s="340"/>
      <c r="D34" s="340"/>
      <c r="E34" s="60"/>
      <c r="F34" s="115"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16"/>
      <c r="D38" s="116"/>
      <c r="E38" s="61"/>
      <c r="F38" s="17"/>
      <c r="G38" s="2"/>
    </row>
    <row r="39" spans="1:10" ht="20.100000000000001" customHeight="1">
      <c r="A39" s="336">
        <v>7</v>
      </c>
      <c r="B39" s="20" t="s">
        <v>16</v>
      </c>
      <c r="C39" s="24"/>
      <c r="D39" s="20" t="s">
        <v>35</v>
      </c>
      <c r="E39" s="354"/>
      <c r="F39" s="355"/>
    </row>
    <row r="40" spans="1:10" ht="20.100000000000001" customHeight="1">
      <c r="A40" s="336"/>
      <c r="B40" s="28" t="s">
        <v>36</v>
      </c>
      <c r="C40" s="340"/>
      <c r="D40" s="340"/>
      <c r="E40" s="60"/>
      <c r="F40" s="115"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16"/>
      <c r="D44" s="116"/>
      <c r="E44" s="61"/>
      <c r="F44" s="17"/>
      <c r="G44" s="2"/>
    </row>
    <row r="45" spans="1:10" ht="20.100000000000001" customHeight="1">
      <c r="A45" s="336">
        <v>8</v>
      </c>
      <c r="B45" s="20" t="s">
        <v>16</v>
      </c>
      <c r="C45" s="24"/>
      <c r="D45" s="20" t="s">
        <v>35</v>
      </c>
      <c r="E45" s="354"/>
      <c r="F45" s="355"/>
      <c r="G45" s="330"/>
      <c r="H45" s="330"/>
      <c r="I45" s="330"/>
      <c r="J45" s="330"/>
    </row>
    <row r="46" spans="1:10" ht="20.100000000000001" customHeight="1">
      <c r="A46" s="336"/>
      <c r="B46" s="28" t="s">
        <v>36</v>
      </c>
      <c r="C46" s="340"/>
      <c r="D46" s="340"/>
      <c r="E46" s="60"/>
      <c r="F46" s="115"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16"/>
      <c r="D50" s="116"/>
      <c r="E50" s="61"/>
      <c r="F50" s="17"/>
      <c r="G50" s="2"/>
    </row>
    <row r="51" spans="1:10" ht="20.100000000000001" customHeight="1">
      <c r="A51" s="336">
        <v>9</v>
      </c>
      <c r="B51" s="20" t="s">
        <v>16</v>
      </c>
      <c r="C51" s="24"/>
      <c r="D51" s="20" t="s">
        <v>35</v>
      </c>
      <c r="E51" s="354"/>
      <c r="F51" s="355"/>
    </row>
    <row r="52" spans="1:10" ht="20.100000000000001" customHeight="1">
      <c r="A52" s="336"/>
      <c r="B52" s="28" t="s">
        <v>36</v>
      </c>
      <c r="C52" s="340"/>
      <c r="D52" s="340"/>
      <c r="E52" s="60"/>
      <c r="F52" s="115"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26"/>
      <c r="B56" s="21"/>
      <c r="C56" s="116"/>
      <c r="D56" s="116"/>
      <c r="E56" s="61"/>
      <c r="F56" s="17"/>
      <c r="G56" s="2"/>
    </row>
    <row r="57" spans="1:10" ht="20.100000000000001" customHeight="1">
      <c r="A57" s="336">
        <v>10</v>
      </c>
      <c r="B57" s="20" t="s">
        <v>16</v>
      </c>
      <c r="C57" s="24"/>
      <c r="D57" s="20" t="s">
        <v>35</v>
      </c>
      <c r="E57" s="354"/>
      <c r="F57" s="355"/>
    </row>
    <row r="58" spans="1:10" ht="20.100000000000001" customHeight="1">
      <c r="A58" s="336"/>
      <c r="B58" s="28" t="s">
        <v>36</v>
      </c>
      <c r="C58" s="340"/>
      <c r="D58" s="340"/>
      <c r="E58" s="60"/>
      <c r="F58" s="115"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336">
        <v>11</v>
      </c>
      <c r="B62" s="20" t="s">
        <v>16</v>
      </c>
      <c r="C62" s="24"/>
      <c r="D62" s="20" t="s">
        <v>35</v>
      </c>
      <c r="E62" s="354"/>
      <c r="F62" s="355"/>
      <c r="G62" s="330"/>
      <c r="H62" s="330"/>
      <c r="I62" s="330"/>
      <c r="J62" s="330"/>
    </row>
    <row r="63" spans="1:10" ht="20.100000000000001" customHeight="1">
      <c r="A63" s="336"/>
      <c r="B63" s="28" t="s">
        <v>36</v>
      </c>
      <c r="C63" s="340"/>
      <c r="D63" s="340"/>
      <c r="E63" s="60"/>
      <c r="F63" s="115" t="s">
        <v>15</v>
      </c>
      <c r="G63" s="330"/>
      <c r="H63" s="330"/>
      <c r="I63" s="330"/>
      <c r="J63" s="330"/>
    </row>
    <row r="64" spans="1:10" ht="20.100000000000001" customHeight="1">
      <c r="A64" s="336"/>
      <c r="B64" s="22" t="s">
        <v>37</v>
      </c>
      <c r="C64" s="332"/>
      <c r="D64" s="333"/>
      <c r="E64" s="333"/>
      <c r="F64" s="334"/>
    </row>
    <row r="65" spans="1:10" ht="20.100000000000001" customHeight="1">
      <c r="A65" s="336"/>
      <c r="B65" s="22" t="s">
        <v>38</v>
      </c>
      <c r="C65" s="332"/>
      <c r="D65" s="333"/>
      <c r="E65" s="333"/>
      <c r="F65" s="334"/>
    </row>
    <row r="66" spans="1:10" ht="20.100000000000001" customHeight="1">
      <c r="A66" s="336"/>
      <c r="B66" s="22" t="s">
        <v>14</v>
      </c>
      <c r="C66" s="332"/>
      <c r="D66" s="333"/>
      <c r="E66" s="333"/>
      <c r="F66" s="334"/>
      <c r="G66" s="330"/>
      <c r="H66" s="330"/>
      <c r="I66" s="330"/>
      <c r="J66" s="330"/>
    </row>
    <row r="67" spans="1:10" ht="20.100000000000001" customHeight="1">
      <c r="A67" s="26"/>
      <c r="B67" s="21"/>
      <c r="C67" s="116"/>
      <c r="D67" s="116"/>
      <c r="E67" s="61"/>
      <c r="F67" s="17"/>
      <c r="G67" s="330"/>
      <c r="H67" s="330"/>
      <c r="I67" s="330"/>
      <c r="J67" s="330"/>
    </row>
    <row r="68" spans="1:10" ht="20.100000000000001" customHeight="1">
      <c r="A68" s="336">
        <v>12</v>
      </c>
      <c r="B68" s="20" t="s">
        <v>16</v>
      </c>
      <c r="C68" s="24"/>
      <c r="D68" s="20" t="s">
        <v>35</v>
      </c>
      <c r="E68" s="354"/>
      <c r="F68" s="355"/>
      <c r="G68" s="330"/>
      <c r="H68" s="330"/>
      <c r="I68" s="330"/>
      <c r="J68" s="330"/>
    </row>
    <row r="69" spans="1:10" ht="20.100000000000001" customHeight="1">
      <c r="A69" s="336"/>
      <c r="B69" s="28" t="s">
        <v>36</v>
      </c>
      <c r="C69" s="340"/>
      <c r="D69" s="340"/>
      <c r="E69" s="60"/>
      <c r="F69" s="115" t="s">
        <v>15</v>
      </c>
    </row>
    <row r="70" spans="1:10" ht="20.100000000000001" customHeight="1">
      <c r="A70" s="336"/>
      <c r="B70" s="22" t="s">
        <v>37</v>
      </c>
      <c r="C70" s="332"/>
      <c r="D70" s="333"/>
      <c r="E70" s="333"/>
      <c r="F70" s="334"/>
    </row>
    <row r="71" spans="1:10" ht="20.100000000000001" customHeight="1">
      <c r="A71" s="336"/>
      <c r="B71" s="22" t="s">
        <v>38</v>
      </c>
      <c r="C71" s="332"/>
      <c r="D71" s="333"/>
      <c r="E71" s="333"/>
      <c r="F71" s="334"/>
    </row>
    <row r="72" spans="1:10" ht="20.100000000000001" customHeight="1">
      <c r="A72" s="336"/>
      <c r="B72" s="22" t="s">
        <v>14</v>
      </c>
      <c r="C72" s="332"/>
      <c r="D72" s="333"/>
      <c r="E72" s="333"/>
      <c r="F72" s="334"/>
    </row>
    <row r="73" spans="1:10" ht="20.100000000000001" customHeight="1">
      <c r="A73" s="336">
        <v>13</v>
      </c>
      <c r="B73" s="20" t="s">
        <v>16</v>
      </c>
      <c r="C73" s="24"/>
      <c r="D73" s="20" t="s">
        <v>35</v>
      </c>
      <c r="E73" s="354"/>
      <c r="F73" s="355"/>
    </row>
    <row r="74" spans="1:10" ht="20.100000000000001" customHeight="1">
      <c r="A74" s="336"/>
      <c r="B74" s="28" t="s">
        <v>36</v>
      </c>
      <c r="C74" s="340"/>
      <c r="D74" s="340"/>
      <c r="E74" s="60"/>
      <c r="F74" s="115" t="s">
        <v>15</v>
      </c>
    </row>
    <row r="75" spans="1:10" ht="20.100000000000001" customHeight="1">
      <c r="A75" s="336"/>
      <c r="B75" s="22" t="s">
        <v>37</v>
      </c>
      <c r="C75" s="332"/>
      <c r="D75" s="333"/>
      <c r="E75" s="333"/>
      <c r="F75" s="334"/>
    </row>
    <row r="76" spans="1:10" ht="20.100000000000001" customHeight="1">
      <c r="A76" s="336"/>
      <c r="B76" s="22" t="s">
        <v>38</v>
      </c>
      <c r="C76" s="332"/>
      <c r="D76" s="333"/>
      <c r="E76" s="333"/>
      <c r="F76" s="334"/>
    </row>
    <row r="77" spans="1:10" ht="20.100000000000001" customHeight="1">
      <c r="A77" s="336"/>
      <c r="B77" s="22" t="s">
        <v>14</v>
      </c>
      <c r="C77" s="332"/>
      <c r="D77" s="333"/>
      <c r="E77" s="333"/>
      <c r="F77" s="334"/>
    </row>
    <row r="78" spans="1:10" ht="20.100000000000001" customHeight="1">
      <c r="A78" s="26"/>
      <c r="B78" s="21"/>
      <c r="C78" s="116"/>
      <c r="D78" s="116"/>
      <c r="E78" s="61"/>
      <c r="F78" s="17"/>
    </row>
    <row r="79" spans="1:10" ht="20.100000000000001" customHeight="1">
      <c r="A79" s="336">
        <v>14</v>
      </c>
      <c r="B79" s="20" t="s">
        <v>16</v>
      </c>
      <c r="C79" s="24"/>
      <c r="D79" s="20" t="s">
        <v>35</v>
      </c>
      <c r="E79" s="354"/>
      <c r="F79" s="355"/>
    </row>
    <row r="80" spans="1:10" ht="20.100000000000001" customHeight="1">
      <c r="A80" s="336"/>
      <c r="B80" s="28" t="s">
        <v>36</v>
      </c>
      <c r="C80" s="340"/>
      <c r="D80" s="340"/>
      <c r="E80" s="60"/>
      <c r="F80" s="115" t="s">
        <v>15</v>
      </c>
    </row>
    <row r="81" spans="1:6" ht="20.100000000000001" customHeight="1">
      <c r="A81" s="336"/>
      <c r="B81" s="22" t="s">
        <v>37</v>
      </c>
      <c r="C81" s="332"/>
      <c r="D81" s="333"/>
      <c r="E81" s="333"/>
      <c r="F81" s="334"/>
    </row>
    <row r="82" spans="1:6" ht="20.100000000000001" customHeight="1">
      <c r="A82" s="336"/>
      <c r="B82" s="22" t="s">
        <v>38</v>
      </c>
      <c r="C82" s="332"/>
      <c r="D82" s="333"/>
      <c r="E82" s="333"/>
      <c r="F82" s="334"/>
    </row>
    <row r="83" spans="1:6" ht="20.100000000000001" customHeight="1">
      <c r="A83" s="336"/>
      <c r="B83" s="22" t="s">
        <v>14</v>
      </c>
      <c r="C83" s="332"/>
      <c r="D83" s="333"/>
      <c r="E83" s="333"/>
      <c r="F83" s="334"/>
    </row>
  </sheetData>
  <mergeCells count="104">
    <mergeCell ref="A79:A83"/>
    <mergeCell ref="E79:F79"/>
    <mergeCell ref="C80:D80"/>
    <mergeCell ref="C81:F81"/>
    <mergeCell ref="C82:F82"/>
    <mergeCell ref="C83:F83"/>
    <mergeCell ref="A73:A77"/>
    <mergeCell ref="E73:F73"/>
    <mergeCell ref="C74:D74"/>
    <mergeCell ref="C75:F75"/>
    <mergeCell ref="C76:F76"/>
    <mergeCell ref="C77:F77"/>
    <mergeCell ref="G67:J67"/>
    <mergeCell ref="A68:A72"/>
    <mergeCell ref="E68:F68"/>
    <mergeCell ref="G68:J68"/>
    <mergeCell ref="C69:D69"/>
    <mergeCell ref="C70:F70"/>
    <mergeCell ref="C71:F71"/>
    <mergeCell ref="C72:F72"/>
    <mergeCell ref="A62:A66"/>
    <mergeCell ref="E62:F62"/>
    <mergeCell ref="G62:J62"/>
    <mergeCell ref="C63:D63"/>
    <mergeCell ref="G63:J63"/>
    <mergeCell ref="C64:F64"/>
    <mergeCell ref="C65:F65"/>
    <mergeCell ref="C66:F66"/>
    <mergeCell ref="G66:J66"/>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154</v>
      </c>
      <c r="E2" s="328"/>
      <c r="F2" s="328"/>
      <c r="G2" s="328"/>
      <c r="H2" s="328"/>
      <c r="I2" s="328"/>
      <c r="J2" s="328"/>
      <c r="K2" s="329"/>
      <c r="L2" s="1" t="s">
        <v>58</v>
      </c>
    </row>
    <row r="3" spans="1:25" ht="30" customHeight="1">
      <c r="A3" s="286" t="s">
        <v>10</v>
      </c>
      <c r="B3" s="287"/>
      <c r="C3" s="287"/>
      <c r="D3" s="304">
        <f>VLOOKUP($D$2,交通空白!$B$4:$U$30,2,FALSE)</f>
        <v>44105</v>
      </c>
      <c r="E3" s="305"/>
      <c r="F3" s="305"/>
      <c r="G3" s="305"/>
      <c r="H3" s="305"/>
      <c r="I3" s="305"/>
      <c r="J3" s="305"/>
      <c r="K3" s="306"/>
    </row>
    <row r="4" spans="1:25" ht="30" customHeight="1">
      <c r="A4" s="286" t="s">
        <v>1</v>
      </c>
      <c r="B4" s="287"/>
      <c r="C4" s="287"/>
      <c r="D4" s="304">
        <f>VLOOKUP($D$2,交通空白!$B$4:$U$30,3,FALSE)</f>
        <v>44986</v>
      </c>
      <c r="E4" s="305"/>
      <c r="F4" s="305"/>
      <c r="G4" s="305"/>
      <c r="H4" s="305"/>
      <c r="I4" s="305"/>
      <c r="J4" s="305"/>
      <c r="K4" s="306"/>
    </row>
    <row r="5" spans="1:25" ht="30" customHeight="1">
      <c r="A5" s="286" t="s">
        <v>34</v>
      </c>
      <c r="B5" s="287"/>
      <c r="C5" s="287"/>
      <c r="D5" s="304">
        <f>VLOOKUP($D$2,交通空白!$B$4:$U$30,4,FALSE)</f>
        <v>45930</v>
      </c>
      <c r="E5" s="305"/>
      <c r="F5" s="305"/>
      <c r="G5" s="305"/>
      <c r="H5" s="305"/>
      <c r="I5" s="305"/>
      <c r="J5" s="305"/>
      <c r="K5" s="306"/>
      <c r="L5" s="1" t="s">
        <v>40</v>
      </c>
    </row>
    <row r="6" spans="1:25" ht="30" customHeight="1">
      <c r="A6" s="286" t="s">
        <v>24</v>
      </c>
      <c r="B6" s="287"/>
      <c r="C6" s="287"/>
      <c r="D6" s="304" t="str">
        <f>VLOOKUP($D$2,交通空白!$B$4:$U$30,5,FALSE)</f>
        <v>初山別村</v>
      </c>
      <c r="E6" s="305"/>
      <c r="F6" s="305"/>
      <c r="G6" s="305"/>
      <c r="H6" s="305"/>
      <c r="I6" s="305"/>
      <c r="J6" s="305"/>
      <c r="K6" s="306"/>
    </row>
    <row r="7" spans="1:25" ht="30" customHeight="1">
      <c r="A7" s="286" t="s">
        <v>9</v>
      </c>
      <c r="B7" s="287"/>
      <c r="C7" s="287"/>
      <c r="D7" s="304" t="str">
        <f>VLOOKUP($D$2,交通空白!$B$4:$U$30,6,FALSE)</f>
        <v>村長　宮本　憲幸</v>
      </c>
      <c r="E7" s="305"/>
      <c r="F7" s="305"/>
      <c r="G7" s="305"/>
      <c r="H7" s="305"/>
      <c r="I7" s="305"/>
      <c r="J7" s="305"/>
      <c r="K7" s="306"/>
    </row>
    <row r="8" spans="1:25" ht="30" customHeight="1">
      <c r="A8" s="286" t="s">
        <v>25</v>
      </c>
      <c r="B8" s="287"/>
      <c r="C8" s="287"/>
      <c r="D8" s="304" t="str">
        <f>VLOOKUP($D$2,交通空白!$B$4:$U$30,8,FALSE)</f>
        <v>苫前郡初山別村字初山別９６番地１</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社会福祉法人初山別村社会福祉協議会</v>
      </c>
      <c r="E12" s="319"/>
      <c r="F12" s="320" t="str">
        <f>VLOOKUP($D$2,交通空白!$B$4:$U$30,10,FALSE)</f>
        <v>苫前郡初山別村字初山別１４９番地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初山別村</v>
      </c>
      <c r="E14" s="288"/>
      <c r="F14" s="288"/>
      <c r="G14" s="288"/>
      <c r="H14" s="288"/>
      <c r="I14" s="288"/>
      <c r="J14" s="288"/>
      <c r="K14" s="289"/>
      <c r="O14" s="44"/>
      <c r="X14" s="44"/>
      <c r="Y14"/>
    </row>
    <row r="15" spans="1:25" ht="40.35" customHeight="1">
      <c r="A15" s="301" t="s">
        <v>21</v>
      </c>
      <c r="B15" s="302"/>
      <c r="C15" s="302"/>
      <c r="D15" s="303" t="str">
        <f>VLOOKUP($D$2,交通空白!$B$4:$U$30,18,FALSE)</f>
        <v>初山別村に在住する住民及びその親族、観光旅客その他初山別村に日常の用務を有する者等</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社会福祉法人初山別村社会福祉協議会</v>
      </c>
      <c r="D22" s="275"/>
      <c r="E22" s="6"/>
      <c r="F22" s="6"/>
      <c r="G22" s="6"/>
      <c r="H22" s="6"/>
      <c r="I22" s="6"/>
      <c r="J22" s="6"/>
      <c r="K22" s="125"/>
    </row>
    <row r="23" spans="1:24" ht="14.25">
      <c r="A23" s="270"/>
      <c r="B23" s="271"/>
      <c r="C23" s="276"/>
      <c r="D23" s="277"/>
      <c r="E23" s="5">
        <f>VLOOKUP($D$2,交通空白!$B:$BU,21,FALSE)</f>
        <v>0</v>
      </c>
      <c r="F23" s="5">
        <f>VLOOKUP($D$2,交通空白!$B:$BU,23,FALSE)</f>
        <v>1</v>
      </c>
      <c r="G23" s="5">
        <f>VLOOKUP($D$2,交通空白!$B:$BU,25,FALSE)</f>
        <v>0</v>
      </c>
      <c r="H23" s="5">
        <f>VLOOKUP($D$2,交通空白!$B:$BU,27,FALSE)</f>
        <v>0</v>
      </c>
      <c r="I23" s="5">
        <f>VLOOKUP($D$2,交通空白!$B:$BU,29,FALSE)</f>
        <v>3</v>
      </c>
      <c r="J23" s="5">
        <f>VLOOKUP($D$2,交通空白!$B:$BU,31,FALSE)</f>
        <v>0</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1</v>
      </c>
      <c r="G35" s="5">
        <f t="shared" si="0"/>
        <v>0</v>
      </c>
      <c r="H35" s="5">
        <f t="shared" si="0"/>
        <v>0</v>
      </c>
      <c r="I35" s="5">
        <f t="shared" si="0"/>
        <v>3</v>
      </c>
      <c r="J35" s="5">
        <f t="shared" si="0"/>
        <v>0</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type="list" allowBlank="1" showInputMessage="1" sqref="D10" xr:uid="{00000000-0002-0000-2900-000000000000}">
      <formula1>"○"</formula1>
    </dataValidation>
    <dataValidation type="list" allowBlank="1" showInputMessage="1" sqref="A22:B33" xr:uid="{00000000-0002-0000-2900-000001000000}">
      <formula1>"交通空白地有償運送,福祉有償運送"</formula1>
    </dataValidation>
    <dataValidation allowBlank="1" showInputMessage="1" sqref="D2:K2" xr:uid="{00000000-0002-0000-2900-000002000000}"/>
  </dataValidations>
  <hyperlinks>
    <hyperlink ref="O1:Q1" location="交通空白!A1" display="目次へ" xr:uid="{00000000-0004-0000-2900-000000000000}"/>
  </hyperlinks>
  <pageMargins left="0.25" right="0.25" top="0.75" bottom="0.75" header="0.3" footer="0.3"/>
  <pageSetup paperSize="9" scale="9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421</v>
      </c>
      <c r="E2" s="328"/>
      <c r="F2" s="328"/>
      <c r="G2" s="328"/>
      <c r="H2" s="328"/>
      <c r="I2" s="328"/>
      <c r="J2" s="328"/>
      <c r="K2" s="329"/>
      <c r="L2" s="1" t="s">
        <v>58</v>
      </c>
    </row>
    <row r="3" spans="1:25" ht="30" customHeight="1">
      <c r="A3" s="286" t="s">
        <v>10</v>
      </c>
      <c r="B3" s="287"/>
      <c r="C3" s="287"/>
      <c r="D3" s="304">
        <f>VLOOKUP($D$2,交通空白!$B$4:$U$30,2,FALSE)</f>
        <v>44634</v>
      </c>
      <c r="E3" s="305"/>
      <c r="F3" s="305"/>
      <c r="G3" s="305"/>
      <c r="H3" s="305"/>
      <c r="I3" s="305"/>
      <c r="J3" s="305"/>
      <c r="K3" s="306"/>
    </row>
    <row r="4" spans="1:25" ht="30" customHeight="1">
      <c r="A4" s="286" t="s">
        <v>1</v>
      </c>
      <c r="B4" s="287"/>
      <c r="C4" s="287"/>
      <c r="D4" s="304" t="s">
        <v>453</v>
      </c>
      <c r="E4" s="305"/>
      <c r="F4" s="305"/>
      <c r="G4" s="305"/>
      <c r="H4" s="305"/>
      <c r="I4" s="305"/>
      <c r="J4" s="305"/>
      <c r="K4" s="306"/>
    </row>
    <row r="5" spans="1:25" ht="30" customHeight="1">
      <c r="A5" s="286" t="s">
        <v>34</v>
      </c>
      <c r="B5" s="287"/>
      <c r="C5" s="287"/>
      <c r="D5" s="304">
        <f>VLOOKUP($D$2,交通空白!$B$4:$U$30,4,FALSE)</f>
        <v>46477</v>
      </c>
      <c r="E5" s="305"/>
      <c r="F5" s="305"/>
      <c r="G5" s="305"/>
      <c r="H5" s="305"/>
      <c r="I5" s="305"/>
      <c r="J5" s="305"/>
      <c r="K5" s="306"/>
      <c r="L5" s="1" t="s">
        <v>40</v>
      </c>
    </row>
    <row r="6" spans="1:25" ht="30" customHeight="1">
      <c r="A6" s="286" t="s">
        <v>24</v>
      </c>
      <c r="B6" s="287"/>
      <c r="C6" s="287"/>
      <c r="D6" s="304" t="str">
        <f>VLOOKUP($D$2,交通空白!$B$4:$U$30,5,FALSE)</f>
        <v>増毛町</v>
      </c>
      <c r="E6" s="305"/>
      <c r="F6" s="305"/>
      <c r="G6" s="305"/>
      <c r="H6" s="305"/>
      <c r="I6" s="305"/>
      <c r="J6" s="305"/>
      <c r="K6" s="306"/>
    </row>
    <row r="7" spans="1:25" ht="30" customHeight="1">
      <c r="A7" s="286" t="s">
        <v>9</v>
      </c>
      <c r="B7" s="287"/>
      <c r="C7" s="287"/>
      <c r="D7" s="304" t="str">
        <f>VLOOKUP($D$2,交通空白!$B$4:$U$30,6,FALSE)</f>
        <v>町長　堀　雅志</v>
      </c>
      <c r="E7" s="305"/>
      <c r="F7" s="305"/>
      <c r="G7" s="305"/>
      <c r="H7" s="305"/>
      <c r="I7" s="305"/>
      <c r="J7" s="305"/>
      <c r="K7" s="306"/>
    </row>
    <row r="8" spans="1:25" ht="30" customHeight="1">
      <c r="A8" s="286" t="s">
        <v>25</v>
      </c>
      <c r="B8" s="287"/>
      <c r="C8" s="287"/>
      <c r="D8" s="304" t="str">
        <f>VLOOKUP($D$2,交通空白!$B$4:$U$30,8,FALSE)</f>
        <v>増毛郡増毛町弁天町３丁目６１番地</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増毛町役場</v>
      </c>
      <c r="E12" s="319"/>
      <c r="F12" s="320" t="str">
        <f>VLOOKUP($D$2,交通空白!$B$4:$U$30,10,FALSE)</f>
        <v>増毛郡増毛町弁天町３丁目６１番地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320" t="str">
        <f>VLOOKUP($D$2,交通空白!$B$4:$U$30,17,FALSE)</f>
        <v>増毛町。ただし、発地及び着地のいずれもが増毛町内に限る</v>
      </c>
      <c r="E14" s="320"/>
      <c r="F14" s="320"/>
      <c r="G14" s="320"/>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増毛町役場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0</v>
      </c>
      <c r="K23" s="126">
        <f>SUM(E23:J23)</f>
        <v>2</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0</v>
      </c>
      <c r="K35" s="126">
        <f>SUM(E35:J35)</f>
        <v>2</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00000000-0002-0000-2C00-000000000000}">
      <formula1>"○"</formula1>
    </dataValidation>
    <dataValidation type="list" allowBlank="1" showInputMessage="1" sqref="A22:B33" xr:uid="{00000000-0002-0000-2C00-000001000000}">
      <formula1>"交通空白地有償運送,福祉有償運送"</formula1>
    </dataValidation>
    <dataValidation allowBlank="1" showInputMessage="1" sqref="D2:K2" xr:uid="{00000000-0002-0000-2C00-000002000000}"/>
  </dataValidations>
  <hyperlinks>
    <hyperlink ref="O1:Q1" location="交通空白!A1" display="目次へ" xr:uid="{00000000-0004-0000-2C00-000000000000}"/>
  </hyperlinks>
  <pageMargins left="0.25" right="0.25" top="0.75" bottom="0.75" header="0.3" footer="0.3"/>
  <pageSetup paperSize="9" scale="9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8AC0-5DA5-4B53-A03A-8B3BF65070EA}">
  <sheetPr>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447</v>
      </c>
      <c r="E2" s="328"/>
      <c r="F2" s="328"/>
      <c r="G2" s="328"/>
      <c r="H2" s="328"/>
      <c r="I2" s="328"/>
      <c r="J2" s="328"/>
      <c r="K2" s="329"/>
      <c r="L2" s="1" t="s">
        <v>58</v>
      </c>
    </row>
    <row r="3" spans="1:25" ht="30" customHeight="1">
      <c r="A3" s="286" t="s">
        <v>10</v>
      </c>
      <c r="B3" s="287"/>
      <c r="C3" s="287"/>
      <c r="D3" s="304">
        <f>VLOOKUP($D$2,交通空白!$B$4:$U$30,2,FALSE)</f>
        <v>45127</v>
      </c>
      <c r="E3" s="305"/>
      <c r="F3" s="305"/>
      <c r="G3" s="305"/>
      <c r="H3" s="305"/>
      <c r="I3" s="305"/>
      <c r="J3" s="305"/>
      <c r="K3" s="306"/>
    </row>
    <row r="4" spans="1:25" ht="30" customHeight="1">
      <c r="A4" s="286" t="s">
        <v>1</v>
      </c>
      <c r="B4" s="287"/>
      <c r="C4" s="287"/>
      <c r="D4" s="304"/>
      <c r="E4" s="305"/>
      <c r="F4" s="305"/>
      <c r="G4" s="305"/>
      <c r="H4" s="305"/>
      <c r="I4" s="305"/>
      <c r="J4" s="305"/>
      <c r="K4" s="306"/>
    </row>
    <row r="5" spans="1:25" ht="30" customHeight="1">
      <c r="A5" s="286" t="s">
        <v>34</v>
      </c>
      <c r="B5" s="287"/>
      <c r="C5" s="287"/>
      <c r="D5" s="304">
        <f>VLOOKUP($D$2,交通空白!$B$4:$U$30,4,FALSE)</f>
        <v>45869</v>
      </c>
      <c r="E5" s="305"/>
      <c r="F5" s="305"/>
      <c r="G5" s="305"/>
      <c r="H5" s="305"/>
      <c r="I5" s="305"/>
      <c r="J5" s="305"/>
      <c r="K5" s="306"/>
      <c r="L5" s="1" t="s">
        <v>40</v>
      </c>
    </row>
    <row r="6" spans="1:25" ht="30" customHeight="1">
      <c r="A6" s="286" t="s">
        <v>24</v>
      </c>
      <c r="B6" s="287"/>
      <c r="C6" s="287"/>
      <c r="D6" s="304" t="str">
        <f>VLOOKUP($D$2,交通空白!$B$4:$U$30,5,FALSE)</f>
        <v>中頓別町</v>
      </c>
      <c r="E6" s="305"/>
      <c r="F6" s="305"/>
      <c r="G6" s="305"/>
      <c r="H6" s="305"/>
      <c r="I6" s="305"/>
      <c r="J6" s="305"/>
      <c r="K6" s="306"/>
    </row>
    <row r="7" spans="1:25" ht="30" customHeight="1">
      <c r="A7" s="286" t="s">
        <v>9</v>
      </c>
      <c r="B7" s="287"/>
      <c r="C7" s="287"/>
      <c r="D7" s="304" t="str">
        <f>VLOOKUP($D$2,交通空白!$B$4:$U$30,6,FALSE)</f>
        <v>町長　小林　生吉</v>
      </c>
      <c r="E7" s="305"/>
      <c r="F7" s="305"/>
      <c r="G7" s="305"/>
      <c r="H7" s="305"/>
      <c r="I7" s="305"/>
      <c r="J7" s="305"/>
      <c r="K7" s="306"/>
    </row>
    <row r="8" spans="1:25" ht="30" customHeight="1">
      <c r="A8" s="286" t="s">
        <v>25</v>
      </c>
      <c r="B8" s="287"/>
      <c r="C8" s="287"/>
      <c r="D8" s="304" t="str">
        <f>VLOOKUP($D$2,交通空白!$B$4:$U$30,8,FALSE)</f>
        <v>枝幸郡中頓別町字中頓別１７２－６</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中頓別町役場</v>
      </c>
      <c r="E12" s="319"/>
      <c r="F12" s="320" t="str">
        <f>VLOOKUP($D$2,交通空白!$B$4:$U$30,10,FALSE)</f>
        <v>枝幸郡中頓別町字中頓別１７２－６</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320" t="str">
        <f>VLOOKUP($D$2,交通空白!$B$4:$U$30,17,FALSE)</f>
        <v>１路線　詳細別紙</v>
      </c>
      <c r="E14" s="320"/>
      <c r="F14" s="320"/>
      <c r="G14" s="320"/>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中頓別町役場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4</v>
      </c>
      <c r="J23" s="5">
        <f>VLOOKUP($D$2,交通空白!$B:$BU,31,FALSE)</f>
        <v>3</v>
      </c>
      <c r="K23" s="126">
        <f>SUM(E23:J23)</f>
        <v>7</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4</v>
      </c>
      <c r="J35" s="5">
        <f t="shared" si="0"/>
        <v>3</v>
      </c>
      <c r="K35" s="126">
        <f>SUM(E35:J35)</f>
        <v>7</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allowBlank="1" showInputMessage="1" sqref="D2:K2" xr:uid="{D84A9DE6-3314-479B-B6A6-0F197AD1C8D8}"/>
    <dataValidation type="list" allowBlank="1" showInputMessage="1" sqref="A22:B33" xr:uid="{170AE67A-F855-4B8E-8FC8-7EA624505A25}">
      <formula1>"交通空白地有償運送,福祉有償運送"</formula1>
    </dataValidation>
    <dataValidation type="list" allowBlank="1" showInputMessage="1" sqref="D10" xr:uid="{383132E1-2A28-4C56-BE08-68EE67B81DBB}">
      <formula1>"○"</formula1>
    </dataValidation>
  </dataValidations>
  <hyperlinks>
    <hyperlink ref="O1:Q1" location="交通空白!A1" display="目次へ" xr:uid="{FB572CFB-5DA2-486F-88BD-77EDF1DF01DE}"/>
  </hyperlinks>
  <pageMargins left="0.25" right="0.25" top="0.75" bottom="0.75" header="0.3" footer="0.3"/>
  <pageSetup paperSize="9" scale="8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427D9-56DD-425C-B326-1429E302832D}">
  <dimension ref="A1:J85"/>
  <sheetViews>
    <sheetView view="pageBreakPreview" zoomScale="85" zoomScaleNormal="100" zoomScaleSheetLayoutView="85" workbookViewId="0">
      <selection activeCell="C8" sqref="C8"/>
    </sheetView>
  </sheetViews>
  <sheetFormatPr defaultColWidth="2.125" defaultRowHeight="14.25"/>
  <cols>
    <col min="1" max="1" width="3.625" style="25" customWidth="1"/>
    <col min="2" max="2" width="20.625" style="4" customWidth="1"/>
    <col min="3" max="3" width="23.625" style="4" customWidth="1"/>
    <col min="4" max="4" width="20.625" style="4" customWidth="1"/>
    <col min="5" max="5" width="20.625" style="59" customWidth="1"/>
    <col min="6" max="6" width="3.625" style="167" customWidth="1"/>
    <col min="7" max="16384" width="2.125" style="4"/>
  </cols>
  <sheetData>
    <row r="1" spans="1:10" ht="15" customHeight="1">
      <c r="E1" s="331" t="s">
        <v>39</v>
      </c>
      <c r="F1" s="331"/>
    </row>
    <row r="2" spans="1:10" ht="24.95" customHeight="1">
      <c r="A2" s="339" t="s">
        <v>13</v>
      </c>
      <c r="B2" s="339"/>
      <c r="C2" s="339"/>
      <c r="D2" s="339"/>
      <c r="E2" s="339"/>
      <c r="F2" s="339"/>
    </row>
    <row r="3" spans="1:10" ht="20.100000000000001" customHeight="1">
      <c r="A3" s="336">
        <v>1</v>
      </c>
      <c r="B3" s="20" t="s">
        <v>16</v>
      </c>
      <c r="C3" s="24" t="s">
        <v>453</v>
      </c>
      <c r="D3" s="20" t="s">
        <v>35</v>
      </c>
      <c r="E3" s="337"/>
      <c r="F3" s="338"/>
    </row>
    <row r="4" spans="1:10" ht="20.100000000000001" customHeight="1">
      <c r="A4" s="336"/>
      <c r="B4" s="28" t="s">
        <v>36</v>
      </c>
      <c r="C4" s="335" t="s">
        <v>454</v>
      </c>
      <c r="D4" s="335"/>
      <c r="E4" s="56">
        <v>61.1</v>
      </c>
      <c r="F4" s="169" t="s">
        <v>15</v>
      </c>
    </row>
    <row r="5" spans="1:10" ht="20.100000000000001" customHeight="1">
      <c r="A5" s="336"/>
      <c r="B5" s="22" t="s">
        <v>37</v>
      </c>
      <c r="C5" s="332" t="s">
        <v>455</v>
      </c>
      <c r="D5" s="333"/>
      <c r="E5" s="333"/>
      <c r="F5" s="334"/>
    </row>
    <row r="6" spans="1:10" ht="20.100000000000001" customHeight="1">
      <c r="A6" s="336"/>
      <c r="B6" s="22" t="s">
        <v>38</v>
      </c>
      <c r="C6" s="332" t="s">
        <v>456</v>
      </c>
      <c r="D6" s="333"/>
      <c r="E6" s="333"/>
      <c r="F6" s="334"/>
      <c r="G6" s="331"/>
      <c r="H6" s="331"/>
      <c r="I6" s="331"/>
      <c r="J6" s="331"/>
    </row>
    <row r="7" spans="1:10" ht="20.100000000000001" customHeight="1">
      <c r="A7" s="336"/>
      <c r="B7" s="22" t="s">
        <v>14</v>
      </c>
      <c r="C7" s="332" t="s">
        <v>457</v>
      </c>
      <c r="D7" s="333"/>
      <c r="E7" s="333"/>
      <c r="F7" s="334"/>
    </row>
    <row r="8" spans="1:10" ht="20.100000000000001" customHeight="1">
      <c r="A8" s="27"/>
      <c r="B8" s="21"/>
      <c r="C8" s="166"/>
      <c r="D8" s="166"/>
      <c r="E8" s="57"/>
      <c r="F8" s="17"/>
      <c r="G8" s="2"/>
    </row>
    <row r="9" spans="1:10" ht="20.100000000000001" customHeight="1">
      <c r="A9" s="336">
        <v>2</v>
      </c>
      <c r="B9" s="20" t="s">
        <v>16</v>
      </c>
      <c r="C9" s="24"/>
      <c r="D9" s="20" t="s">
        <v>35</v>
      </c>
      <c r="E9" s="337"/>
      <c r="F9" s="338"/>
    </row>
    <row r="10" spans="1:10" ht="20.100000000000001" customHeight="1">
      <c r="A10" s="336"/>
      <c r="B10" s="28" t="s">
        <v>36</v>
      </c>
      <c r="C10" s="335"/>
      <c r="D10" s="335"/>
      <c r="E10" s="56"/>
      <c r="F10" s="169" t="s">
        <v>15</v>
      </c>
    </row>
    <row r="11" spans="1:10" ht="20.100000000000001" customHeight="1">
      <c r="A11" s="336"/>
      <c r="B11" s="22" t="s">
        <v>37</v>
      </c>
      <c r="C11" s="332"/>
      <c r="D11" s="333"/>
      <c r="E11" s="333"/>
      <c r="F11" s="334"/>
      <c r="G11" s="330"/>
      <c r="H11" s="330"/>
      <c r="I11" s="330"/>
      <c r="J11" s="330"/>
    </row>
    <row r="12" spans="1:10" ht="20.100000000000001" customHeight="1">
      <c r="A12" s="336"/>
      <c r="B12" s="22" t="s">
        <v>38</v>
      </c>
      <c r="C12" s="332"/>
      <c r="D12" s="333"/>
      <c r="E12" s="333"/>
      <c r="F12" s="334"/>
      <c r="G12" s="15"/>
    </row>
    <row r="13" spans="1:10" ht="20.100000000000001" customHeight="1">
      <c r="A13" s="336"/>
      <c r="B13" s="22" t="s">
        <v>14</v>
      </c>
      <c r="C13" s="332"/>
      <c r="D13" s="333"/>
      <c r="E13" s="333"/>
      <c r="F13" s="334"/>
    </row>
    <row r="14" spans="1:10" ht="20.100000000000001" customHeight="1">
      <c r="A14" s="26"/>
      <c r="B14" s="21"/>
      <c r="C14" s="166"/>
      <c r="D14" s="166"/>
      <c r="E14" s="57"/>
      <c r="F14" s="17"/>
      <c r="G14" s="2"/>
    </row>
    <row r="15" spans="1:10" ht="20.100000000000001" customHeight="1">
      <c r="A15" s="336">
        <v>3</v>
      </c>
      <c r="B15" s="20" t="s">
        <v>16</v>
      </c>
      <c r="C15" s="24"/>
      <c r="D15" s="20" t="s">
        <v>35</v>
      </c>
      <c r="E15" s="337"/>
      <c r="F15" s="338"/>
    </row>
    <row r="16" spans="1:10" ht="20.100000000000001" customHeight="1">
      <c r="A16" s="336"/>
      <c r="B16" s="28" t="s">
        <v>36</v>
      </c>
      <c r="C16" s="335"/>
      <c r="D16" s="335"/>
      <c r="E16" s="56"/>
      <c r="F16" s="169" t="s">
        <v>15</v>
      </c>
    </row>
    <row r="17" spans="1:10" ht="20.100000000000001" customHeight="1">
      <c r="A17" s="336"/>
      <c r="B17" s="22" t="s">
        <v>37</v>
      </c>
      <c r="C17" s="332"/>
      <c r="D17" s="333"/>
      <c r="E17" s="333"/>
      <c r="F17" s="334"/>
      <c r="G17" s="330"/>
      <c r="H17" s="330"/>
      <c r="I17" s="330"/>
      <c r="J17" s="330"/>
    </row>
    <row r="18" spans="1:10" ht="20.100000000000001" customHeight="1">
      <c r="A18" s="336"/>
      <c r="B18" s="22" t="s">
        <v>38</v>
      </c>
      <c r="C18" s="332"/>
      <c r="D18" s="333"/>
      <c r="E18" s="333"/>
      <c r="F18" s="334"/>
      <c r="G18" s="15"/>
    </row>
    <row r="19" spans="1:10" ht="20.100000000000001" customHeight="1">
      <c r="A19" s="336"/>
      <c r="B19" s="22" t="s">
        <v>14</v>
      </c>
      <c r="C19" s="332"/>
      <c r="D19" s="333"/>
      <c r="E19" s="333"/>
      <c r="F19" s="334"/>
    </row>
    <row r="20" spans="1:10" ht="20.100000000000001" customHeight="1">
      <c r="A20" s="26"/>
      <c r="B20" s="21"/>
      <c r="C20" s="166"/>
      <c r="D20" s="166"/>
      <c r="E20" s="57"/>
      <c r="F20" s="17"/>
      <c r="G20" s="2"/>
    </row>
    <row r="21" spans="1:10" ht="20.100000000000001" customHeight="1">
      <c r="A21" s="336">
        <v>4</v>
      </c>
      <c r="B21" s="20" t="s">
        <v>16</v>
      </c>
      <c r="C21" s="24" t="str">
        <f>$C$3</f>
        <v>決裁日</v>
      </c>
      <c r="D21" s="20" t="s">
        <v>35</v>
      </c>
      <c r="E21" s="337"/>
      <c r="F21" s="338"/>
    </row>
    <row r="22" spans="1:10" ht="20.100000000000001" customHeight="1">
      <c r="A22" s="336"/>
      <c r="B22" s="28" t="s">
        <v>36</v>
      </c>
      <c r="C22" s="335"/>
      <c r="D22" s="335"/>
      <c r="E22" s="56"/>
      <c r="F22" s="169" t="s">
        <v>15</v>
      </c>
    </row>
    <row r="23" spans="1:10" ht="20.100000000000001" customHeight="1">
      <c r="A23" s="336"/>
      <c r="B23" s="22" t="s">
        <v>37</v>
      </c>
      <c r="C23" s="332"/>
      <c r="D23" s="333"/>
      <c r="E23" s="333"/>
      <c r="F23" s="334"/>
      <c r="G23" s="330"/>
      <c r="H23" s="330"/>
      <c r="I23" s="330"/>
      <c r="J23" s="330"/>
    </row>
    <row r="24" spans="1:10" ht="20.100000000000001" customHeight="1">
      <c r="A24" s="336"/>
      <c r="B24" s="22" t="s">
        <v>38</v>
      </c>
      <c r="C24" s="332"/>
      <c r="D24" s="333"/>
      <c r="E24" s="333"/>
      <c r="F24" s="334"/>
      <c r="G24" s="15"/>
    </row>
    <row r="25" spans="1:10" ht="20.100000000000001" customHeight="1">
      <c r="A25" s="336"/>
      <c r="B25" s="22" t="s">
        <v>14</v>
      </c>
      <c r="C25" s="332"/>
      <c r="D25" s="333"/>
      <c r="E25" s="333"/>
      <c r="F25" s="334"/>
    </row>
    <row r="26" spans="1:10" ht="20.100000000000001" customHeight="1">
      <c r="A26" s="26"/>
      <c r="B26" s="21"/>
      <c r="C26" s="166"/>
      <c r="D26" s="166"/>
      <c r="E26" s="57"/>
      <c r="F26" s="17"/>
      <c r="G26" s="2"/>
    </row>
    <row r="27" spans="1:10" ht="20.100000000000001" customHeight="1">
      <c r="A27" s="336">
        <v>5</v>
      </c>
      <c r="B27" s="20" t="s">
        <v>16</v>
      </c>
      <c r="C27" s="24" t="str">
        <f>$C$3</f>
        <v>決裁日</v>
      </c>
      <c r="D27" s="20" t="s">
        <v>35</v>
      </c>
      <c r="E27" s="337"/>
      <c r="F27" s="338"/>
    </row>
    <row r="28" spans="1:10" ht="20.100000000000001" customHeight="1">
      <c r="A28" s="336"/>
      <c r="B28" s="28" t="s">
        <v>36</v>
      </c>
      <c r="C28" s="335"/>
      <c r="D28" s="335"/>
      <c r="E28" s="56"/>
      <c r="F28" s="169" t="s">
        <v>15</v>
      </c>
    </row>
    <row r="29" spans="1:10" ht="20.100000000000001" customHeight="1">
      <c r="A29" s="336"/>
      <c r="B29" s="22" t="s">
        <v>37</v>
      </c>
      <c r="C29" s="332"/>
      <c r="D29" s="333"/>
      <c r="E29" s="333"/>
      <c r="F29" s="334"/>
    </row>
    <row r="30" spans="1:10" ht="20.100000000000001" customHeight="1">
      <c r="A30" s="336"/>
      <c r="B30" s="22" t="s">
        <v>38</v>
      </c>
      <c r="C30" s="332"/>
      <c r="D30" s="333"/>
      <c r="E30" s="333"/>
      <c r="F30" s="334"/>
      <c r="G30" s="330"/>
      <c r="H30" s="330"/>
      <c r="I30" s="330"/>
      <c r="J30" s="330"/>
    </row>
    <row r="31" spans="1:10" ht="20.100000000000001" customHeight="1">
      <c r="A31" s="336"/>
      <c r="B31" s="22" t="s">
        <v>14</v>
      </c>
      <c r="C31" s="332"/>
      <c r="D31" s="333"/>
      <c r="E31" s="333"/>
      <c r="F31" s="334"/>
      <c r="G31" s="15"/>
    </row>
    <row r="32" spans="1:10" ht="20.100000000000001" customHeight="1">
      <c r="A32" s="26"/>
      <c r="B32" s="21"/>
      <c r="C32" s="166"/>
      <c r="D32" s="166"/>
      <c r="E32" s="57"/>
      <c r="F32" s="17"/>
      <c r="G32" s="2"/>
    </row>
    <row r="33" spans="1:10" ht="20.100000000000001" customHeight="1">
      <c r="A33" s="336">
        <v>6</v>
      </c>
      <c r="B33" s="20" t="s">
        <v>16</v>
      </c>
      <c r="C33" s="24" t="str">
        <f>$C$3</f>
        <v>決裁日</v>
      </c>
      <c r="D33" s="20" t="s">
        <v>35</v>
      </c>
      <c r="E33" s="337"/>
      <c r="F33" s="338"/>
      <c r="G33" s="168"/>
      <c r="H33" s="168"/>
      <c r="I33" s="168"/>
      <c r="J33" s="168"/>
    </row>
    <row r="34" spans="1:10" ht="20.100000000000001" customHeight="1">
      <c r="A34" s="336"/>
      <c r="B34" s="28" t="s">
        <v>36</v>
      </c>
      <c r="C34" s="335"/>
      <c r="D34" s="335"/>
      <c r="E34" s="56"/>
      <c r="F34" s="169" t="s">
        <v>15</v>
      </c>
    </row>
    <row r="35" spans="1:10" ht="20.100000000000001" customHeight="1">
      <c r="A35" s="336"/>
      <c r="B35" s="22" t="s">
        <v>37</v>
      </c>
      <c r="C35" s="332"/>
      <c r="D35" s="333"/>
      <c r="E35" s="333"/>
      <c r="F35" s="334"/>
    </row>
    <row r="36" spans="1:10" ht="20.100000000000001" customHeight="1">
      <c r="A36" s="336"/>
      <c r="B36" s="22" t="s">
        <v>38</v>
      </c>
      <c r="C36" s="332"/>
      <c r="D36" s="333"/>
      <c r="E36" s="333"/>
      <c r="F36" s="334"/>
      <c r="G36" s="330"/>
      <c r="H36" s="330"/>
      <c r="I36" s="330"/>
      <c r="J36" s="330"/>
    </row>
    <row r="37" spans="1:10" ht="20.100000000000001" customHeight="1">
      <c r="A37" s="336"/>
      <c r="B37" s="22" t="s">
        <v>14</v>
      </c>
      <c r="C37" s="332"/>
      <c r="D37" s="333"/>
      <c r="E37" s="333"/>
      <c r="F37" s="334"/>
      <c r="G37" s="330"/>
      <c r="H37" s="330"/>
      <c r="I37" s="330"/>
      <c r="J37" s="330"/>
    </row>
    <row r="38" spans="1:10" ht="20.100000000000001" customHeight="1">
      <c r="A38" s="26"/>
      <c r="B38" s="21"/>
      <c r="C38" s="166"/>
      <c r="D38" s="166"/>
      <c r="E38" s="57"/>
      <c r="F38" s="17"/>
      <c r="G38" s="2"/>
    </row>
    <row r="39" spans="1:10" ht="20.100000000000001" customHeight="1">
      <c r="A39" s="336">
        <v>7</v>
      </c>
      <c r="B39" s="20" t="s">
        <v>16</v>
      </c>
      <c r="C39" s="24" t="str">
        <f>$C$3</f>
        <v>決裁日</v>
      </c>
      <c r="D39" s="20" t="s">
        <v>35</v>
      </c>
      <c r="E39" s="337"/>
      <c r="F39" s="338"/>
    </row>
    <row r="40" spans="1:10" ht="20.100000000000001" customHeight="1">
      <c r="A40" s="336"/>
      <c r="B40" s="28" t="s">
        <v>36</v>
      </c>
      <c r="C40" s="335"/>
      <c r="D40" s="335"/>
      <c r="E40" s="56"/>
      <c r="F40" s="169" t="s">
        <v>15</v>
      </c>
    </row>
    <row r="41" spans="1:10" ht="20.100000000000001" customHeight="1">
      <c r="A41" s="336"/>
      <c r="B41" s="22" t="s">
        <v>37</v>
      </c>
      <c r="C41" s="332"/>
      <c r="D41" s="333"/>
      <c r="E41" s="333"/>
      <c r="F41" s="334"/>
    </row>
    <row r="42" spans="1:10" ht="20.100000000000001" customHeight="1">
      <c r="A42" s="336"/>
      <c r="B42" s="22" t="s">
        <v>38</v>
      </c>
      <c r="C42" s="332"/>
      <c r="D42" s="333"/>
      <c r="E42" s="333"/>
      <c r="F42" s="334"/>
      <c r="G42" s="330"/>
      <c r="H42" s="330"/>
      <c r="I42" s="330"/>
      <c r="J42" s="330"/>
    </row>
    <row r="43" spans="1:10" ht="20.100000000000001" customHeight="1">
      <c r="A43" s="336"/>
      <c r="B43" s="22" t="s">
        <v>14</v>
      </c>
      <c r="C43" s="332"/>
      <c r="D43" s="333"/>
      <c r="E43" s="333"/>
      <c r="F43" s="334"/>
      <c r="G43" s="330"/>
      <c r="H43" s="330"/>
      <c r="I43" s="330"/>
      <c r="J43" s="330"/>
    </row>
    <row r="44" spans="1:10" ht="20.100000000000001" customHeight="1">
      <c r="A44" s="26"/>
      <c r="B44" s="21"/>
      <c r="C44" s="166"/>
      <c r="D44" s="166"/>
      <c r="E44" s="57"/>
      <c r="F44" s="17"/>
      <c r="G44" s="2"/>
    </row>
    <row r="45" spans="1:10" ht="20.100000000000001" customHeight="1">
      <c r="A45" s="336">
        <v>8</v>
      </c>
      <c r="B45" s="20" t="s">
        <v>16</v>
      </c>
      <c r="C45" s="24" t="str">
        <f>$C$3</f>
        <v>決裁日</v>
      </c>
      <c r="D45" s="20" t="s">
        <v>35</v>
      </c>
      <c r="E45" s="337"/>
      <c r="F45" s="338"/>
      <c r="G45" s="330"/>
      <c r="H45" s="330"/>
      <c r="I45" s="330"/>
      <c r="J45" s="330"/>
    </row>
    <row r="46" spans="1:10" ht="20.100000000000001" customHeight="1">
      <c r="A46" s="336"/>
      <c r="B46" s="28" t="s">
        <v>36</v>
      </c>
      <c r="C46" s="335"/>
      <c r="D46" s="335"/>
      <c r="E46" s="56"/>
      <c r="F46" s="169" t="s">
        <v>15</v>
      </c>
    </row>
    <row r="47" spans="1:10" ht="20.100000000000001" customHeight="1">
      <c r="A47" s="336"/>
      <c r="B47" s="22" t="s">
        <v>37</v>
      </c>
      <c r="C47" s="332"/>
      <c r="D47" s="333"/>
      <c r="E47" s="333"/>
      <c r="F47" s="334"/>
    </row>
    <row r="48" spans="1:10" ht="20.100000000000001" customHeight="1">
      <c r="A48" s="336"/>
      <c r="B48" s="22" t="s">
        <v>38</v>
      </c>
      <c r="C48" s="332"/>
      <c r="D48" s="333"/>
      <c r="E48" s="333"/>
      <c r="F48" s="334"/>
      <c r="G48" s="330"/>
      <c r="H48" s="330"/>
      <c r="I48" s="330"/>
      <c r="J48" s="330"/>
    </row>
    <row r="49" spans="1:10" ht="20.100000000000001" customHeight="1">
      <c r="A49" s="336"/>
      <c r="B49" s="22" t="s">
        <v>14</v>
      </c>
      <c r="C49" s="332"/>
      <c r="D49" s="333"/>
      <c r="E49" s="333"/>
      <c r="F49" s="334"/>
      <c r="G49" s="15"/>
    </row>
    <row r="50" spans="1:10" ht="20.100000000000001" customHeight="1">
      <c r="A50" s="26"/>
      <c r="B50" s="21"/>
      <c r="C50" s="166"/>
      <c r="D50" s="166"/>
      <c r="E50" s="57"/>
      <c r="F50" s="17"/>
      <c r="G50" s="2"/>
    </row>
    <row r="51" spans="1:10" ht="20.100000000000001" customHeight="1">
      <c r="A51" s="336">
        <v>9</v>
      </c>
      <c r="B51" s="20" t="s">
        <v>16</v>
      </c>
      <c r="C51" s="24" t="str">
        <f>$C$3</f>
        <v>決裁日</v>
      </c>
      <c r="D51" s="20" t="s">
        <v>35</v>
      </c>
      <c r="E51" s="337"/>
      <c r="F51" s="338"/>
    </row>
    <row r="52" spans="1:10" ht="20.100000000000001" customHeight="1">
      <c r="A52" s="336"/>
      <c r="B52" s="28" t="s">
        <v>36</v>
      </c>
      <c r="C52" s="340"/>
      <c r="D52" s="340"/>
      <c r="E52" s="56"/>
      <c r="F52" s="169" t="s">
        <v>15</v>
      </c>
      <c r="G52" s="330"/>
      <c r="H52" s="330"/>
      <c r="I52" s="330"/>
      <c r="J52" s="330"/>
    </row>
    <row r="53" spans="1:10" ht="20.100000000000001" customHeight="1">
      <c r="A53" s="336"/>
      <c r="B53" s="22" t="s">
        <v>37</v>
      </c>
      <c r="C53" s="332"/>
      <c r="D53" s="333"/>
      <c r="E53" s="333"/>
      <c r="F53" s="334"/>
    </row>
    <row r="54" spans="1:10" ht="20.100000000000001" customHeight="1">
      <c r="A54" s="336"/>
      <c r="B54" s="22" t="s">
        <v>38</v>
      </c>
      <c r="C54" s="332"/>
      <c r="D54" s="333"/>
      <c r="E54" s="333"/>
      <c r="F54" s="334"/>
    </row>
    <row r="55" spans="1:10" ht="20.100000000000001" customHeight="1">
      <c r="A55" s="336"/>
      <c r="B55" s="22" t="s">
        <v>14</v>
      </c>
      <c r="C55" s="332"/>
      <c r="D55" s="333"/>
      <c r="E55" s="333"/>
      <c r="F55" s="334"/>
    </row>
    <row r="56" spans="1:10" ht="20.100000000000001" customHeight="1">
      <c r="A56" s="65"/>
      <c r="B56" s="21"/>
      <c r="C56" s="166"/>
      <c r="D56" s="166"/>
      <c r="E56" s="57"/>
      <c r="F56" s="17"/>
      <c r="G56" s="2"/>
    </row>
    <row r="57" spans="1:10" ht="20.100000000000001" customHeight="1">
      <c r="A57" s="336">
        <v>10</v>
      </c>
      <c r="B57" s="20" t="s">
        <v>16</v>
      </c>
      <c r="C57" s="24" t="str">
        <f>$C$3</f>
        <v>決裁日</v>
      </c>
      <c r="D57" s="20" t="s">
        <v>35</v>
      </c>
      <c r="E57" s="337"/>
      <c r="F57" s="338"/>
    </row>
    <row r="58" spans="1:10" ht="20.100000000000001" customHeight="1">
      <c r="A58" s="336"/>
      <c r="B58" s="28" t="s">
        <v>36</v>
      </c>
      <c r="C58" s="340"/>
      <c r="D58" s="340"/>
      <c r="E58" s="56"/>
      <c r="F58" s="169" t="s">
        <v>15</v>
      </c>
      <c r="G58" s="330"/>
      <c r="H58" s="330"/>
      <c r="I58" s="330"/>
      <c r="J58" s="330"/>
    </row>
    <row r="59" spans="1:10" ht="20.100000000000001" customHeight="1">
      <c r="A59" s="336"/>
      <c r="B59" s="22" t="s">
        <v>37</v>
      </c>
      <c r="C59" s="332"/>
      <c r="D59" s="333"/>
      <c r="E59" s="333"/>
      <c r="F59" s="334"/>
      <c r="G59" s="15"/>
    </row>
    <row r="60" spans="1:10" ht="20.100000000000001" customHeight="1">
      <c r="A60" s="336"/>
      <c r="B60" s="22" t="s">
        <v>38</v>
      </c>
      <c r="C60" s="332"/>
      <c r="D60" s="333"/>
      <c r="E60" s="333"/>
      <c r="F60" s="334"/>
    </row>
    <row r="61" spans="1:10" ht="20.100000000000001" customHeight="1">
      <c r="A61" s="336"/>
      <c r="B61" s="22" t="s">
        <v>14</v>
      </c>
      <c r="C61" s="332"/>
      <c r="D61" s="333"/>
      <c r="E61" s="333"/>
      <c r="F61" s="334"/>
    </row>
    <row r="62" spans="1:10" ht="20.100000000000001" customHeight="1">
      <c r="A62" s="54"/>
      <c r="B62" s="54"/>
      <c r="C62" s="54"/>
      <c r="D62" s="54"/>
      <c r="E62" s="58"/>
      <c r="F62" s="54"/>
      <c r="G62" s="2"/>
    </row>
    <row r="63" spans="1:10" ht="20.100000000000001" customHeight="1">
      <c r="A63" s="336">
        <v>11</v>
      </c>
      <c r="B63" s="20" t="s">
        <v>16</v>
      </c>
      <c r="C63" s="24" t="str">
        <f>$C$3</f>
        <v>決裁日</v>
      </c>
      <c r="D63" s="20" t="s">
        <v>35</v>
      </c>
      <c r="E63" s="337"/>
      <c r="F63" s="338"/>
      <c r="G63" s="330"/>
      <c r="H63" s="330"/>
      <c r="I63" s="330"/>
      <c r="J63" s="330"/>
    </row>
    <row r="64" spans="1:10" ht="20.100000000000001" customHeight="1">
      <c r="A64" s="336"/>
      <c r="B64" s="28" t="s">
        <v>36</v>
      </c>
      <c r="C64" s="340"/>
      <c r="D64" s="340"/>
      <c r="E64" s="56"/>
      <c r="F64" s="169" t="s">
        <v>15</v>
      </c>
      <c r="G64" s="330"/>
      <c r="H64" s="330"/>
      <c r="I64" s="330"/>
      <c r="J64" s="330"/>
    </row>
    <row r="65" spans="1:10" ht="20.100000000000001" customHeight="1">
      <c r="A65" s="336"/>
      <c r="B65" s="22" t="s">
        <v>37</v>
      </c>
      <c r="C65" s="332"/>
      <c r="D65" s="333"/>
      <c r="E65" s="333"/>
      <c r="F65" s="334"/>
    </row>
    <row r="66" spans="1:10" ht="20.100000000000001" customHeight="1">
      <c r="A66" s="336"/>
      <c r="B66" s="22" t="s">
        <v>38</v>
      </c>
      <c r="C66" s="332"/>
      <c r="D66" s="333"/>
      <c r="E66" s="333"/>
      <c r="F66" s="334"/>
    </row>
    <row r="67" spans="1:10" ht="20.100000000000001" customHeight="1">
      <c r="A67" s="336"/>
      <c r="B67" s="22" t="s">
        <v>14</v>
      </c>
      <c r="C67" s="332"/>
      <c r="D67" s="333"/>
      <c r="E67" s="333"/>
      <c r="F67" s="334"/>
      <c r="G67" s="330"/>
      <c r="H67" s="330"/>
      <c r="I67" s="330"/>
      <c r="J67" s="330"/>
    </row>
    <row r="68" spans="1:10" ht="20.100000000000001" customHeight="1">
      <c r="A68" s="65"/>
      <c r="B68" s="21"/>
      <c r="C68" s="166"/>
      <c r="D68" s="166"/>
      <c r="E68" s="57"/>
      <c r="F68" s="17"/>
      <c r="G68" s="330"/>
      <c r="H68" s="330"/>
      <c r="I68" s="330"/>
      <c r="J68" s="330"/>
    </row>
    <row r="69" spans="1:10" ht="20.100000000000001" customHeight="1">
      <c r="A69" s="336">
        <v>12</v>
      </c>
      <c r="B69" s="20" t="s">
        <v>16</v>
      </c>
      <c r="C69" s="24" t="str">
        <f>$C$3</f>
        <v>決裁日</v>
      </c>
      <c r="D69" s="20" t="s">
        <v>35</v>
      </c>
      <c r="E69" s="337"/>
      <c r="F69" s="338"/>
      <c r="G69" s="330"/>
      <c r="H69" s="330"/>
      <c r="I69" s="330"/>
      <c r="J69" s="330"/>
    </row>
    <row r="70" spans="1:10" ht="20.100000000000001" customHeight="1">
      <c r="A70" s="336"/>
      <c r="B70" s="28" t="s">
        <v>36</v>
      </c>
      <c r="C70" s="340"/>
      <c r="D70" s="340"/>
      <c r="E70" s="56"/>
      <c r="F70" s="169" t="s">
        <v>15</v>
      </c>
    </row>
    <row r="71" spans="1:10" ht="20.100000000000001" customHeight="1">
      <c r="A71" s="336"/>
      <c r="B71" s="22" t="s">
        <v>37</v>
      </c>
      <c r="C71" s="332"/>
      <c r="D71" s="333"/>
      <c r="E71" s="333"/>
      <c r="F71" s="334"/>
    </row>
    <row r="72" spans="1:10" ht="20.100000000000001" customHeight="1">
      <c r="A72" s="336"/>
      <c r="B72" s="22" t="s">
        <v>38</v>
      </c>
      <c r="C72" s="332"/>
      <c r="D72" s="333"/>
      <c r="E72" s="333"/>
      <c r="F72" s="334"/>
    </row>
    <row r="73" spans="1:10" ht="20.100000000000001" customHeight="1">
      <c r="A73" s="336"/>
      <c r="B73" s="22" t="s">
        <v>14</v>
      </c>
      <c r="C73" s="332"/>
      <c r="D73" s="333"/>
      <c r="E73" s="333"/>
      <c r="F73" s="334"/>
    </row>
    <row r="74" spans="1:10" ht="20.100000000000001" customHeight="1">
      <c r="A74" s="54"/>
      <c r="B74" s="54"/>
      <c r="C74" s="54"/>
      <c r="D74" s="54"/>
      <c r="E74" s="58"/>
      <c r="F74" s="54"/>
      <c r="G74" s="2"/>
    </row>
    <row r="75" spans="1:10" ht="20.100000000000001" customHeight="1">
      <c r="A75" s="336">
        <v>13</v>
      </c>
      <c r="B75" s="20" t="s">
        <v>16</v>
      </c>
      <c r="C75" s="24" t="str">
        <f>$C$3</f>
        <v>決裁日</v>
      </c>
      <c r="D75" s="20" t="s">
        <v>35</v>
      </c>
      <c r="E75" s="337"/>
      <c r="F75" s="338"/>
    </row>
    <row r="76" spans="1:10" ht="20.100000000000001" customHeight="1">
      <c r="A76" s="336"/>
      <c r="B76" s="28" t="s">
        <v>36</v>
      </c>
      <c r="C76" s="340"/>
      <c r="D76" s="340"/>
      <c r="E76" s="56"/>
      <c r="F76" s="169" t="s">
        <v>15</v>
      </c>
    </row>
    <row r="77" spans="1:10" ht="20.100000000000001" customHeight="1">
      <c r="A77" s="336"/>
      <c r="B77" s="22" t="s">
        <v>37</v>
      </c>
      <c r="C77" s="332"/>
      <c r="D77" s="333"/>
      <c r="E77" s="333"/>
      <c r="F77" s="334"/>
    </row>
    <row r="78" spans="1:10" ht="20.100000000000001" customHeight="1">
      <c r="A78" s="336"/>
      <c r="B78" s="22" t="s">
        <v>38</v>
      </c>
      <c r="C78" s="332"/>
      <c r="D78" s="333"/>
      <c r="E78" s="333"/>
      <c r="F78" s="334"/>
    </row>
    <row r="79" spans="1:10" ht="20.100000000000001" customHeight="1">
      <c r="A79" s="336"/>
      <c r="B79" s="22" t="s">
        <v>14</v>
      </c>
      <c r="C79" s="332"/>
      <c r="D79" s="333"/>
      <c r="E79" s="333"/>
      <c r="F79" s="334"/>
    </row>
    <row r="80" spans="1:10" ht="20.100000000000001" customHeight="1">
      <c r="A80" s="65"/>
      <c r="B80" s="21"/>
      <c r="C80" s="166"/>
      <c r="D80" s="166"/>
      <c r="E80" s="57"/>
      <c r="F80" s="17"/>
    </row>
    <row r="81" spans="1:6" ht="20.100000000000001" customHeight="1">
      <c r="A81" s="336">
        <v>14</v>
      </c>
      <c r="B81" s="20" t="s">
        <v>16</v>
      </c>
      <c r="C81" s="24" t="str">
        <f>$C$3</f>
        <v>決裁日</v>
      </c>
      <c r="D81" s="20" t="s">
        <v>35</v>
      </c>
      <c r="E81" s="337"/>
      <c r="F81" s="338"/>
    </row>
    <row r="82" spans="1:6" ht="20.100000000000001" customHeight="1">
      <c r="A82" s="336"/>
      <c r="B82" s="28" t="s">
        <v>36</v>
      </c>
      <c r="C82" s="340"/>
      <c r="D82" s="340"/>
      <c r="E82" s="56"/>
      <c r="F82" s="169" t="s">
        <v>15</v>
      </c>
    </row>
    <row r="83" spans="1:6" ht="20.100000000000001" customHeight="1">
      <c r="A83" s="336"/>
      <c r="B83" s="22" t="s">
        <v>37</v>
      </c>
      <c r="C83" s="332"/>
      <c r="D83" s="333"/>
      <c r="E83" s="333"/>
      <c r="F83" s="334"/>
    </row>
    <row r="84" spans="1:6" ht="20.100000000000001" customHeight="1">
      <c r="A84" s="336"/>
      <c r="B84" s="22" t="s">
        <v>38</v>
      </c>
      <c r="C84" s="332"/>
      <c r="D84" s="333"/>
      <c r="E84" s="333"/>
      <c r="F84" s="334"/>
    </row>
    <row r="85" spans="1:6" ht="20.100000000000001" customHeight="1">
      <c r="A85" s="336"/>
      <c r="B85" s="22" t="s">
        <v>14</v>
      </c>
      <c r="C85" s="332"/>
      <c r="D85" s="333"/>
      <c r="E85" s="333"/>
      <c r="F85" s="334"/>
    </row>
  </sheetData>
  <mergeCells count="104">
    <mergeCell ref="A81:A85"/>
    <mergeCell ref="E81:F81"/>
    <mergeCell ref="C82:D82"/>
    <mergeCell ref="C83:F83"/>
    <mergeCell ref="C84:F84"/>
    <mergeCell ref="C85:F85"/>
    <mergeCell ref="A75:A79"/>
    <mergeCell ref="E75:F75"/>
    <mergeCell ref="C76:D76"/>
    <mergeCell ref="C77:F77"/>
    <mergeCell ref="C78:F78"/>
    <mergeCell ref="C79:F79"/>
    <mergeCell ref="G68:J68"/>
    <mergeCell ref="A69:A73"/>
    <mergeCell ref="E69:F69"/>
    <mergeCell ref="G69:J69"/>
    <mergeCell ref="C70:D70"/>
    <mergeCell ref="C71:F71"/>
    <mergeCell ref="C72:F72"/>
    <mergeCell ref="C73:F73"/>
    <mergeCell ref="A63:A67"/>
    <mergeCell ref="E63:F63"/>
    <mergeCell ref="G63:J63"/>
    <mergeCell ref="C64:D64"/>
    <mergeCell ref="G64:J64"/>
    <mergeCell ref="C65:F65"/>
    <mergeCell ref="C66:F66"/>
    <mergeCell ref="C67:F67"/>
    <mergeCell ref="G67:J67"/>
    <mergeCell ref="A57:A61"/>
    <mergeCell ref="E57:F57"/>
    <mergeCell ref="C58:D58"/>
    <mergeCell ref="G58:J58"/>
    <mergeCell ref="C59:F59"/>
    <mergeCell ref="C60:F60"/>
    <mergeCell ref="C61:F61"/>
    <mergeCell ref="A51:A55"/>
    <mergeCell ref="E51:F51"/>
    <mergeCell ref="C52:D52"/>
    <mergeCell ref="G52:J52"/>
    <mergeCell ref="C53:F53"/>
    <mergeCell ref="C54:F54"/>
    <mergeCell ref="C55:F55"/>
    <mergeCell ref="A45:A49"/>
    <mergeCell ref="E45:F45"/>
    <mergeCell ref="G45:J45"/>
    <mergeCell ref="C46:D46"/>
    <mergeCell ref="C47:F47"/>
    <mergeCell ref="C48:F48"/>
    <mergeCell ref="G48:J48"/>
    <mergeCell ref="C49:F49"/>
    <mergeCell ref="A39:A43"/>
    <mergeCell ref="E39:F39"/>
    <mergeCell ref="C40:D40"/>
    <mergeCell ref="C41:F41"/>
    <mergeCell ref="C42:F42"/>
    <mergeCell ref="G42:J42"/>
    <mergeCell ref="C43:F43"/>
    <mergeCell ref="G43:J43"/>
    <mergeCell ref="A33:A37"/>
    <mergeCell ref="E33:F33"/>
    <mergeCell ref="C34:D34"/>
    <mergeCell ref="C35:F35"/>
    <mergeCell ref="C36:F36"/>
    <mergeCell ref="G36:J36"/>
    <mergeCell ref="C37:F37"/>
    <mergeCell ref="G37:J37"/>
    <mergeCell ref="A27:A31"/>
    <mergeCell ref="E27:F27"/>
    <mergeCell ref="C28:D28"/>
    <mergeCell ref="C29:F29"/>
    <mergeCell ref="C30:F30"/>
    <mergeCell ref="G30:J30"/>
    <mergeCell ref="C31:F31"/>
    <mergeCell ref="A9:A13"/>
    <mergeCell ref="E9:F9"/>
    <mergeCell ref="C10:D10"/>
    <mergeCell ref="C11:F11"/>
    <mergeCell ref="G11:J11"/>
    <mergeCell ref="C12:F12"/>
    <mergeCell ref="C13:F13"/>
    <mergeCell ref="A21:A25"/>
    <mergeCell ref="E21:F21"/>
    <mergeCell ref="C22:D22"/>
    <mergeCell ref="C23:F23"/>
    <mergeCell ref="G23:J23"/>
    <mergeCell ref="C24:F24"/>
    <mergeCell ref="C25:F25"/>
    <mergeCell ref="A15:A19"/>
    <mergeCell ref="E15:F15"/>
    <mergeCell ref="C16:D16"/>
    <mergeCell ref="C17:F17"/>
    <mergeCell ref="G17:J17"/>
    <mergeCell ref="C18:F18"/>
    <mergeCell ref="C19:F19"/>
    <mergeCell ref="E1:F1"/>
    <mergeCell ref="A2:F2"/>
    <mergeCell ref="A3:A7"/>
    <mergeCell ref="E3:F3"/>
    <mergeCell ref="C4:D4"/>
    <mergeCell ref="C5:F5"/>
    <mergeCell ref="C6:F6"/>
    <mergeCell ref="G6:J6"/>
    <mergeCell ref="C7:F7"/>
  </mergeCells>
  <phoneticPr fontId="5"/>
  <pageMargins left="0.25" right="0.25" top="0.75" bottom="0.75" header="0.3" footer="0.3"/>
  <pageSetup paperSize="9" scale="94" orientation="portrait" blackAndWhite="1" r:id="rId1"/>
  <headerFooter alignWithMargins="0"/>
  <rowBreaks count="1" manualBreakCount="1">
    <brk id="43" max="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42DC5-E31E-47E0-9655-2633D675A27B}">
  <sheetPr>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506</v>
      </c>
      <c r="E2" s="328"/>
      <c r="F2" s="328"/>
      <c r="G2" s="328"/>
      <c r="H2" s="328"/>
      <c r="I2" s="328"/>
      <c r="J2" s="328"/>
      <c r="K2" s="329"/>
      <c r="L2" s="1" t="s">
        <v>58</v>
      </c>
    </row>
    <row r="3" spans="1:25" ht="30" customHeight="1">
      <c r="A3" s="286" t="s">
        <v>10</v>
      </c>
      <c r="B3" s="287"/>
      <c r="C3" s="287"/>
      <c r="D3" s="304">
        <f>VLOOKUP($D$2,交通空白!$B$4:$U$30,2,FALSE)</f>
        <v>45537</v>
      </c>
      <c r="E3" s="305"/>
      <c r="F3" s="305"/>
      <c r="G3" s="305"/>
      <c r="H3" s="305"/>
      <c r="I3" s="305"/>
      <c r="J3" s="305"/>
      <c r="K3" s="306"/>
    </row>
    <row r="4" spans="1:25" ht="30" customHeight="1">
      <c r="A4" s="286" t="s">
        <v>1</v>
      </c>
      <c r="B4" s="287"/>
      <c r="C4" s="287"/>
      <c r="D4" s="304"/>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比布町</v>
      </c>
      <c r="E6" s="305"/>
      <c r="F6" s="305"/>
      <c r="G6" s="305"/>
      <c r="H6" s="305"/>
      <c r="I6" s="305"/>
      <c r="J6" s="305"/>
      <c r="K6" s="306"/>
    </row>
    <row r="7" spans="1:25" ht="30" customHeight="1">
      <c r="A7" s="286" t="s">
        <v>9</v>
      </c>
      <c r="B7" s="287"/>
      <c r="C7" s="287"/>
      <c r="D7" s="304" t="str">
        <f>VLOOKUP($D$2,交通空白!$B$4:$U$30,6,FALSE)</f>
        <v>町長　村中　一徳</v>
      </c>
      <c r="E7" s="305"/>
      <c r="F7" s="305"/>
      <c r="G7" s="305"/>
      <c r="H7" s="305"/>
      <c r="I7" s="305"/>
      <c r="J7" s="305"/>
      <c r="K7" s="306"/>
    </row>
    <row r="8" spans="1:25" ht="30" customHeight="1">
      <c r="A8" s="286" t="s">
        <v>25</v>
      </c>
      <c r="B8" s="287"/>
      <c r="C8" s="287"/>
      <c r="D8" s="304" t="str">
        <f>VLOOKUP($D$2,交通空白!$B$4:$U$30,8,FALSE)</f>
        <v>上川郡比布町北町1丁目2番1号</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比布町役場</v>
      </c>
      <c r="E12" s="319"/>
      <c r="F12" s="320" t="str">
        <f>VLOOKUP($D$2,交通空白!$B$4:$U$30,10,FALSE)</f>
        <v>上川郡比布町北町1丁目2番1号</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320" t="str">
        <f>VLOOKUP($D$2,交通空白!$B$4:$U$30,17,FALSE)</f>
        <v>比布町</v>
      </c>
      <c r="E14" s="320"/>
      <c r="F14" s="320"/>
      <c r="G14" s="320"/>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比布町役場</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1</v>
      </c>
      <c r="H23" s="5">
        <f>VLOOKUP($D$2,交通空白!$B:$BU,27,FALSE)</f>
        <v>0</v>
      </c>
      <c r="I23" s="5">
        <f>VLOOKUP($D$2,交通空白!$B:$BU,29,FALSE)</f>
        <v>0</v>
      </c>
      <c r="J23" s="5">
        <f>VLOOKUP($D$2,交通空白!$B:$BU,31,FALSE)</f>
        <v>0</v>
      </c>
      <c r="K23" s="126">
        <f>SUM(E23:J23)</f>
        <v>1</v>
      </c>
    </row>
    <row r="24" spans="1:24" ht="14.25">
      <c r="A24" s="270"/>
      <c r="B24" s="271"/>
      <c r="C24" s="278"/>
      <c r="D24" s="279"/>
      <c r="E24" s="5">
        <f>VLOOKUP($D$2,交通空白!$B:$BU,22,FALSE)</f>
        <v>0</v>
      </c>
      <c r="F24" s="5">
        <f>VLOOKUP($D$2,交通空白!$B:$BU,24,FALSE)</f>
        <v>0</v>
      </c>
      <c r="G24" s="5">
        <f>VLOOKUP($D$2,交通空白!$B:$BU,26,FALSE)</f>
        <v>-1</v>
      </c>
      <c r="H24" s="5">
        <f>VLOOKUP($D$2,交通空白!$B:$BU,28,FALSE)</f>
        <v>0</v>
      </c>
      <c r="I24" s="5">
        <f>VLOOKUP($D$2,交通空白!$B:$BU,30,FALSE)</f>
        <v>0</v>
      </c>
      <c r="J24" s="5"/>
      <c r="K24" s="127">
        <f>SUM(E24:I24)</f>
        <v>-1</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1</v>
      </c>
      <c r="H35" s="5">
        <f t="shared" si="0"/>
        <v>0</v>
      </c>
      <c r="I35" s="5">
        <f t="shared" si="0"/>
        <v>0</v>
      </c>
      <c r="J35" s="5">
        <f t="shared" si="0"/>
        <v>0</v>
      </c>
      <c r="K35" s="126">
        <f>SUM(E35:J35)</f>
        <v>1</v>
      </c>
    </row>
    <row r="36" spans="1:11" ht="15" thickBot="1">
      <c r="A36" s="260"/>
      <c r="B36" s="261"/>
      <c r="C36" s="266"/>
      <c r="D36" s="267"/>
      <c r="E36" s="14">
        <f>SUM(E24+E27+E30+E33)</f>
        <v>0</v>
      </c>
      <c r="F36" s="14">
        <f>SUM(F24+F27+F30+F33)</f>
        <v>0</v>
      </c>
      <c r="G36" s="14">
        <f>SUM(G24+G27+G30+G33)</f>
        <v>-1</v>
      </c>
      <c r="H36" s="14">
        <f>SUM(H24+H27+H30+H33)</f>
        <v>0</v>
      </c>
      <c r="I36" s="14">
        <f>SUM(I24+I27+I30+I33)</f>
        <v>0</v>
      </c>
      <c r="J36" s="7"/>
      <c r="K36" s="128">
        <f>SUM(E36:I36)</f>
        <v>-1</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type="list" allowBlank="1" showInputMessage="1" sqref="D10" xr:uid="{082E33B3-F091-4509-8350-B4E9F88DA4A8}">
      <formula1>"○"</formula1>
    </dataValidation>
    <dataValidation type="list" allowBlank="1" showInputMessage="1" sqref="A22:B33" xr:uid="{7F398E32-D91E-4EB3-8DCC-E65CB49B0942}">
      <formula1>"交通空白地有償運送,福祉有償運送"</formula1>
    </dataValidation>
    <dataValidation allowBlank="1" showInputMessage="1" sqref="D2:K2" xr:uid="{805992FB-DF04-404C-89F2-237503423842}"/>
  </dataValidations>
  <hyperlinks>
    <hyperlink ref="O1:Q1" location="交通空白!A1" display="目次へ" xr:uid="{A6EAF5BD-63A8-4E10-A9B2-A8C48E184D6E}"/>
  </hyperlinks>
  <pageMargins left="0.25" right="0.25" top="0.75" bottom="0.75" header="0.3" footer="0.3"/>
  <pageSetup paperSize="9" scale="8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2CF6-1F53-419E-BAD9-8FDFEAD4234B}">
  <sheetPr>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516</v>
      </c>
      <c r="E2" s="328"/>
      <c r="F2" s="328"/>
      <c r="G2" s="328"/>
      <c r="H2" s="328"/>
      <c r="I2" s="328"/>
      <c r="J2" s="328"/>
      <c r="K2" s="329"/>
      <c r="L2" s="1" t="s">
        <v>58</v>
      </c>
    </row>
    <row r="3" spans="1:25" ht="30" customHeight="1">
      <c r="A3" s="286" t="s">
        <v>10</v>
      </c>
      <c r="B3" s="287"/>
      <c r="C3" s="287"/>
      <c r="D3" s="304">
        <f>VLOOKUP($D$2,交通空白!$B$4:$U$30,2,FALSE)</f>
        <v>45561</v>
      </c>
      <c r="E3" s="305"/>
      <c r="F3" s="305"/>
      <c r="G3" s="305"/>
      <c r="H3" s="305"/>
      <c r="I3" s="305"/>
      <c r="J3" s="305"/>
      <c r="K3" s="306"/>
    </row>
    <row r="4" spans="1:25" ht="30" customHeight="1">
      <c r="A4" s="286" t="s">
        <v>1</v>
      </c>
      <c r="B4" s="287"/>
      <c r="C4" s="287"/>
      <c r="D4" s="304"/>
      <c r="E4" s="305"/>
      <c r="F4" s="305"/>
      <c r="G4" s="305"/>
      <c r="H4" s="305"/>
      <c r="I4" s="305"/>
      <c r="J4" s="305"/>
      <c r="K4" s="306"/>
    </row>
    <row r="5" spans="1:25" ht="30" customHeight="1">
      <c r="A5" s="286" t="s">
        <v>34</v>
      </c>
      <c r="B5" s="287"/>
      <c r="C5" s="287"/>
      <c r="D5" s="304">
        <f>VLOOKUP($D$2,交通空白!$B$4:$U$30,4,FALSE)</f>
        <v>46295</v>
      </c>
      <c r="E5" s="305"/>
      <c r="F5" s="305"/>
      <c r="G5" s="305"/>
      <c r="H5" s="305"/>
      <c r="I5" s="305"/>
      <c r="J5" s="305"/>
      <c r="K5" s="306"/>
      <c r="L5" s="1" t="s">
        <v>40</v>
      </c>
    </row>
    <row r="6" spans="1:25" ht="30" customHeight="1">
      <c r="A6" s="286" t="s">
        <v>24</v>
      </c>
      <c r="B6" s="287"/>
      <c r="C6" s="287"/>
      <c r="D6" s="304" t="str">
        <f>VLOOKUP($D$2,交通空白!$B$4:$U$30,5,FALSE)</f>
        <v>特定非営利活動法人ミナといかん</v>
      </c>
      <c r="E6" s="305"/>
      <c r="F6" s="305"/>
      <c r="G6" s="305"/>
      <c r="H6" s="305"/>
      <c r="I6" s="305"/>
      <c r="J6" s="305"/>
      <c r="K6" s="306"/>
    </row>
    <row r="7" spans="1:25" ht="30" customHeight="1">
      <c r="A7" s="286" t="s">
        <v>9</v>
      </c>
      <c r="B7" s="287"/>
      <c r="C7" s="287"/>
      <c r="D7" s="304" t="str">
        <f>VLOOKUP($D$2,交通空白!$B$4:$U$30,6,FALSE)</f>
        <v>代表理事　芳野　福一</v>
      </c>
      <c r="E7" s="305"/>
      <c r="F7" s="305"/>
      <c r="G7" s="305"/>
      <c r="H7" s="305"/>
      <c r="I7" s="305"/>
      <c r="J7" s="305"/>
      <c r="K7" s="306"/>
    </row>
    <row r="8" spans="1:25" ht="30" customHeight="1">
      <c r="A8" s="286" t="s">
        <v>25</v>
      </c>
      <c r="B8" s="287"/>
      <c r="C8" s="287"/>
      <c r="D8" s="304" t="str">
        <f>VLOOKUP($D$2,交通空白!$B$4:$U$30,8,FALSE)</f>
        <v>天塩郡幌延町字問寒別５８３番地</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ＮＰＯ法人ミナといかん</v>
      </c>
      <c r="E12" s="319"/>
      <c r="F12" s="320" t="str">
        <f>VLOOKUP($D$2,交通空白!$B$4:$U$30,10,FALSE)</f>
        <v>天塩郡幌延町字問寒別５８３番地</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320" t="str">
        <f>VLOOKUP($D$2,交通空白!$B$4:$U$30,17,FALSE)</f>
        <v>幌延町問寒別地区及びＪＲ天塩中川駅　詳細別紙</v>
      </c>
      <c r="E14" s="320"/>
      <c r="F14" s="320"/>
      <c r="G14" s="320"/>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ＮＰＯ法人ミナといかん</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3</v>
      </c>
      <c r="J23" s="5">
        <f>VLOOKUP($D$2,交通空白!$B:$BU,31,FALSE)</f>
        <v>0</v>
      </c>
      <c r="K23" s="126">
        <f>SUM(E23:J23)</f>
        <v>3</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3</v>
      </c>
      <c r="J35" s="5">
        <f t="shared" si="0"/>
        <v>0</v>
      </c>
      <c r="K35" s="126">
        <f>SUM(E35:J35)</f>
        <v>3</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A1:K1"/>
    <mergeCell ref="O1:Q1"/>
    <mergeCell ref="A2:C2"/>
    <mergeCell ref="D2:K2"/>
    <mergeCell ref="A3:C3"/>
    <mergeCell ref="D3:K3"/>
    <mergeCell ref="A4:C4"/>
    <mergeCell ref="D4:K4"/>
    <mergeCell ref="A5:C5"/>
    <mergeCell ref="D5:K5"/>
    <mergeCell ref="A6:C6"/>
    <mergeCell ref="D6:K6"/>
    <mergeCell ref="A7:C7"/>
    <mergeCell ref="D7:K7"/>
    <mergeCell ref="A8:C8"/>
    <mergeCell ref="D8:K8"/>
    <mergeCell ref="A9:C10"/>
    <mergeCell ref="D9:K9"/>
    <mergeCell ref="D10:K10"/>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15:C15"/>
    <mergeCell ref="D15:G15"/>
    <mergeCell ref="H15:K15"/>
    <mergeCell ref="A16:C17"/>
    <mergeCell ref="D16:E16"/>
    <mergeCell ref="F16:G16"/>
    <mergeCell ref="H16:I16"/>
    <mergeCell ref="J16:K16"/>
    <mergeCell ref="D17:E17"/>
    <mergeCell ref="F17:G17"/>
    <mergeCell ref="H17:I17"/>
    <mergeCell ref="J17:K17"/>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s>
  <phoneticPr fontId="5"/>
  <dataValidations count="3">
    <dataValidation allowBlank="1" showInputMessage="1" sqref="D2:K2" xr:uid="{2617B83F-D3CC-4007-A53F-0C17BE37FA44}"/>
    <dataValidation type="list" allowBlank="1" showInputMessage="1" sqref="A22:B33" xr:uid="{77F85073-5F8C-4A57-B8C2-534F23E557BC}">
      <formula1>"交通空白地有償運送,福祉有償運送"</formula1>
    </dataValidation>
    <dataValidation type="list" allowBlank="1" showInputMessage="1" sqref="D10" xr:uid="{4DCBBFB3-4635-4E81-A087-482D69F6647E}">
      <formula1>"○"</formula1>
    </dataValidation>
  </dataValidations>
  <hyperlinks>
    <hyperlink ref="O1:Q1" location="交通空白!A1" display="目次へ" xr:uid="{66A4E01A-F64A-4F78-AED7-D4052C95911D}"/>
  </hyperlinks>
  <pageMargins left="0.25" right="0.25" top="0.75" bottom="0.75" header="0.3" footer="0.3"/>
  <pageSetup paperSize="9" scale="8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3B42-5B1D-4F8F-B871-CC7961A0B8C9}">
  <sheetPr>
    <tabColor theme="8" tint="0.59999389629810485"/>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540</v>
      </c>
      <c r="E2" s="328"/>
      <c r="F2" s="328"/>
      <c r="G2" s="328"/>
      <c r="H2" s="328"/>
      <c r="I2" s="328"/>
      <c r="J2" s="328"/>
      <c r="K2" s="329"/>
      <c r="L2" s="1" t="s">
        <v>58</v>
      </c>
    </row>
    <row r="3" spans="1:25" ht="30" customHeight="1">
      <c r="A3" s="286" t="s">
        <v>10</v>
      </c>
      <c r="B3" s="287"/>
      <c r="C3" s="287"/>
      <c r="D3" s="304">
        <f>VLOOKUP($D$2,交通空白!$B$4:$U$30,2,FALSE)</f>
        <v>45748</v>
      </c>
      <c r="E3" s="305"/>
      <c r="F3" s="305"/>
      <c r="G3" s="305"/>
      <c r="H3" s="305"/>
      <c r="I3" s="305"/>
      <c r="J3" s="305"/>
      <c r="K3" s="306"/>
    </row>
    <row r="4" spans="1:25" ht="30" customHeight="1">
      <c r="A4" s="286" t="s">
        <v>1</v>
      </c>
      <c r="B4" s="287"/>
      <c r="C4" s="287"/>
      <c r="D4" s="304"/>
      <c r="E4" s="305"/>
      <c r="F4" s="305"/>
      <c r="G4" s="305"/>
      <c r="H4" s="305"/>
      <c r="I4" s="305"/>
      <c r="J4" s="305"/>
      <c r="K4" s="306"/>
    </row>
    <row r="5" spans="1:25" ht="30" customHeight="1">
      <c r="A5" s="286" t="s">
        <v>34</v>
      </c>
      <c r="B5" s="287"/>
      <c r="C5" s="287"/>
      <c r="D5" s="304">
        <f>VLOOKUP($D$2,交通空白!$B$4:$U$30,4,FALSE)</f>
        <v>46477</v>
      </c>
      <c r="E5" s="305"/>
      <c r="F5" s="305"/>
      <c r="G5" s="305"/>
      <c r="H5" s="305"/>
      <c r="I5" s="305"/>
      <c r="J5" s="305"/>
      <c r="K5" s="306"/>
      <c r="L5" s="1" t="s">
        <v>40</v>
      </c>
    </row>
    <row r="6" spans="1:25" ht="30" customHeight="1">
      <c r="A6" s="286" t="s">
        <v>24</v>
      </c>
      <c r="B6" s="287"/>
      <c r="C6" s="287"/>
      <c r="D6" s="304" t="str">
        <f>VLOOKUP($D$2,交通空白!$B$4:$U$30,5,FALSE)</f>
        <v>小平町</v>
      </c>
      <c r="E6" s="305"/>
      <c r="F6" s="305"/>
      <c r="G6" s="305"/>
      <c r="H6" s="305"/>
      <c r="I6" s="305"/>
      <c r="J6" s="305"/>
      <c r="K6" s="306"/>
    </row>
    <row r="7" spans="1:25" ht="30" customHeight="1">
      <c r="A7" s="286" t="s">
        <v>9</v>
      </c>
      <c r="B7" s="287"/>
      <c r="C7" s="287"/>
      <c r="D7" s="304" t="str">
        <f>VLOOKUP($D$2,交通空白!$B$4:$U$30,6,FALSE)</f>
        <v>町長　関　次雄</v>
      </c>
      <c r="E7" s="305"/>
      <c r="F7" s="305"/>
      <c r="G7" s="305"/>
      <c r="H7" s="305"/>
      <c r="I7" s="305"/>
      <c r="J7" s="305"/>
      <c r="K7" s="306"/>
    </row>
    <row r="8" spans="1:25" ht="30" customHeight="1">
      <c r="A8" s="286" t="s">
        <v>25</v>
      </c>
      <c r="B8" s="287"/>
      <c r="C8" s="287"/>
      <c r="D8" s="304" t="str">
        <f>VLOOKUP($D$2,交通空白!$B$4:$U$30,8,FALSE)</f>
        <v>留萌郡小平町字小平町216番地</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小平町役場鬼鹿支所</v>
      </c>
      <c r="E12" s="319"/>
      <c r="F12" s="320" t="str">
        <f>VLOOKUP($D$2,交通空白!$B$4:$U$30,10,FALSE)</f>
        <v>留萌郡小平町字鬼鹿港町</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320" t="str">
        <f>VLOOKUP($D$2,交通空白!$B$4:$U$30,17,FALSE)</f>
        <v>小平町（鬼鹿地区に限る）</v>
      </c>
      <c r="E14" s="320"/>
      <c r="F14" s="320"/>
      <c r="G14" s="320"/>
      <c r="H14" s="288"/>
      <c r="I14" s="288"/>
      <c r="J14" s="288"/>
      <c r="K14" s="289"/>
      <c r="O14" s="44"/>
      <c r="X14" s="44"/>
      <c r="Y14"/>
    </row>
    <row r="15" spans="1:25" ht="40.35" customHeight="1">
      <c r="A15" s="301" t="s">
        <v>21</v>
      </c>
      <c r="B15" s="302"/>
      <c r="C15" s="302"/>
      <c r="D15" s="303" t="str">
        <f>VLOOKUP($D$2,交通空白!$B$4:$U$30,18,FALSE)</f>
        <v>地域住民又は観光旅客その他の当該地域を来訪する者</v>
      </c>
      <c r="E15" s="303"/>
      <c r="F15" s="303"/>
      <c r="G15" s="303"/>
      <c r="H15" s="288"/>
      <c r="I15" s="288"/>
      <c r="J15" s="288"/>
      <c r="K15" s="28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小平町役場鬼鹿支所</v>
      </c>
      <c r="D22" s="275"/>
      <c r="E22" s="6"/>
      <c r="F22" s="6"/>
      <c r="G22" s="6"/>
      <c r="H22" s="6"/>
      <c r="I22" s="6"/>
      <c r="J22" s="6"/>
      <c r="K22" s="125"/>
    </row>
    <row r="23" spans="1:24" ht="14.25">
      <c r="A23" s="270"/>
      <c r="B23" s="271"/>
      <c r="C23" s="276"/>
      <c r="D23" s="277"/>
      <c r="E23" s="5">
        <f>VLOOKUP($D$2,交通空白!$B:$BU,21,FALSE)</f>
        <v>0</v>
      </c>
      <c r="F23" s="5">
        <f>VLOOKUP($D$2,交通空白!$B:$BU,23,FALSE)</f>
        <v>0</v>
      </c>
      <c r="G23" s="5">
        <f>VLOOKUP($D$2,交通空白!$B:$BU,25,FALSE)</f>
        <v>0</v>
      </c>
      <c r="H23" s="5">
        <f>VLOOKUP($D$2,交通空白!$B:$BU,27,FALSE)</f>
        <v>0</v>
      </c>
      <c r="I23" s="5">
        <f>VLOOKUP($D$2,交通空白!$B:$BU,29,FALSE)</f>
        <v>2</v>
      </c>
      <c r="J23" s="5">
        <f>VLOOKUP($D$2,交通空白!$B:$BU,31,FALSE)</f>
        <v>0</v>
      </c>
      <c r="K23" s="126">
        <f>SUM(E23:J23)</f>
        <v>2</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225">
        <f>VLOOKUP($D$2,交通空白!$B:$BU,30,FALSE)</f>
        <v>-1</v>
      </c>
      <c r="J24" s="5"/>
      <c r="K24" s="127">
        <f>SUM(E24:I24)</f>
        <v>-1</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0</v>
      </c>
      <c r="G35" s="5">
        <f t="shared" si="0"/>
        <v>0</v>
      </c>
      <c r="H35" s="5">
        <f t="shared" si="0"/>
        <v>0</v>
      </c>
      <c r="I35" s="5">
        <f t="shared" si="0"/>
        <v>2</v>
      </c>
      <c r="J35" s="5">
        <f t="shared" si="0"/>
        <v>0</v>
      </c>
      <c r="K35" s="126">
        <f>SUM(E35:J35)</f>
        <v>2</v>
      </c>
    </row>
    <row r="36" spans="1:11" ht="15" thickBot="1">
      <c r="A36" s="260"/>
      <c r="B36" s="261"/>
      <c r="C36" s="266"/>
      <c r="D36" s="267"/>
      <c r="E36" s="14">
        <f>SUM(E24+E27+E30+E33)</f>
        <v>0</v>
      </c>
      <c r="F36" s="14">
        <f>SUM(F24+F27+F30+F33)</f>
        <v>0</v>
      </c>
      <c r="G36" s="14">
        <f>SUM(G24+G27+G30+G33)</f>
        <v>0</v>
      </c>
      <c r="H36" s="14">
        <f>SUM(H24+H27+H30+H33)</f>
        <v>0</v>
      </c>
      <c r="I36" s="14">
        <f>SUM(I24+I27+I30+I33)</f>
        <v>-1</v>
      </c>
      <c r="J36" s="7"/>
      <c r="K36" s="128">
        <f>SUM(E36:I36)</f>
        <v>-1</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1">
    <mergeCell ref="D18:G18"/>
    <mergeCell ref="H18:K18"/>
    <mergeCell ref="A34:B36"/>
    <mergeCell ref="C34:D36"/>
    <mergeCell ref="A22:B27"/>
    <mergeCell ref="C22:D24"/>
    <mergeCell ref="C25:D27"/>
    <mergeCell ref="A28:B33"/>
    <mergeCell ref="C28:D30"/>
    <mergeCell ref="C31:D33"/>
    <mergeCell ref="A19:B21"/>
    <mergeCell ref="C19:D21"/>
    <mergeCell ref="E19:K19"/>
    <mergeCell ref="A18:C18"/>
    <mergeCell ref="A15:C15"/>
    <mergeCell ref="D15:G15"/>
    <mergeCell ref="H15:K15"/>
    <mergeCell ref="A16:C17"/>
    <mergeCell ref="D16:E16"/>
    <mergeCell ref="F16:G16"/>
    <mergeCell ref="H16:I16"/>
    <mergeCell ref="J16:K16"/>
    <mergeCell ref="D17:E17"/>
    <mergeCell ref="F17:G17"/>
    <mergeCell ref="H17:I17"/>
    <mergeCell ref="J17:K17"/>
    <mergeCell ref="F13:G13"/>
    <mergeCell ref="H13:I13"/>
    <mergeCell ref="J13:K13"/>
    <mergeCell ref="A14:C14"/>
    <mergeCell ref="D14:G14"/>
    <mergeCell ref="H14:K14"/>
    <mergeCell ref="A11:C13"/>
    <mergeCell ref="D11:E11"/>
    <mergeCell ref="F11:G11"/>
    <mergeCell ref="H11:I11"/>
    <mergeCell ref="J11:K11"/>
    <mergeCell ref="D12:E12"/>
    <mergeCell ref="F12:G12"/>
    <mergeCell ref="H12:I12"/>
    <mergeCell ref="J12:K12"/>
    <mergeCell ref="D13:E13"/>
    <mergeCell ref="A7:C7"/>
    <mergeCell ref="D7:K7"/>
    <mergeCell ref="A8:C8"/>
    <mergeCell ref="D8:K8"/>
    <mergeCell ref="A9:C10"/>
    <mergeCell ref="D9:K9"/>
    <mergeCell ref="D10:K10"/>
    <mergeCell ref="A4:C4"/>
    <mergeCell ref="D4:K4"/>
    <mergeCell ref="A5:C5"/>
    <mergeCell ref="D5:K5"/>
    <mergeCell ref="A6:C6"/>
    <mergeCell ref="D6:K6"/>
    <mergeCell ref="A1:K1"/>
    <mergeCell ref="O1:Q1"/>
    <mergeCell ref="A2:C2"/>
    <mergeCell ref="D2:K2"/>
    <mergeCell ref="A3:C3"/>
    <mergeCell ref="D3:K3"/>
  </mergeCells>
  <phoneticPr fontId="5"/>
  <dataValidations count="3">
    <dataValidation type="list" allowBlank="1" showInputMessage="1" sqref="D10" xr:uid="{F66CE11B-AC48-4064-AD6B-536A55405C11}">
      <formula1>"○"</formula1>
    </dataValidation>
    <dataValidation type="list" allowBlank="1" showInputMessage="1" sqref="A22:B33" xr:uid="{E8772E99-5A67-4BEF-A968-4AF55AF368D5}">
      <formula1>"交通空白地有償運送,福祉有償運送"</formula1>
    </dataValidation>
    <dataValidation allowBlank="1" showInputMessage="1" sqref="D2:K2" xr:uid="{F105CDD3-F719-4B8F-A7B1-2708B5C57710}"/>
  </dataValidations>
  <hyperlinks>
    <hyperlink ref="O1:Q1" location="交通空白!A1" display="目次へ" xr:uid="{ABC30594-66DC-4B19-8DEA-FAE4FCB3299D}"/>
  </hyperlinks>
  <pageMargins left="0.25" right="0.25" top="0.75" bottom="0.75" header="0.3" footer="0.3"/>
  <pageSetup paperSize="9" scale="8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7">
    <tabColor theme="6" tint="0.39997558519241921"/>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86</v>
      </c>
      <c r="E2" s="328"/>
      <c r="F2" s="328"/>
      <c r="G2" s="328"/>
      <c r="H2" s="328"/>
      <c r="I2" s="328"/>
      <c r="J2" s="328"/>
      <c r="K2" s="329"/>
      <c r="L2" s="1" t="s">
        <v>58</v>
      </c>
    </row>
    <row r="3" spans="1:25" ht="30" customHeight="1">
      <c r="A3" s="286" t="s">
        <v>10</v>
      </c>
      <c r="B3" s="287"/>
      <c r="C3" s="287"/>
      <c r="D3" s="304">
        <f>VLOOKUP($D$2,交通空白!$B$4:$U$30,2,FALSE)</f>
        <v>38991</v>
      </c>
      <c r="E3" s="305"/>
      <c r="F3" s="305"/>
      <c r="G3" s="305"/>
      <c r="H3" s="305"/>
      <c r="I3" s="305"/>
      <c r="J3" s="305"/>
      <c r="K3" s="306"/>
    </row>
    <row r="4" spans="1:25" ht="30" customHeight="1">
      <c r="A4" s="286" t="s">
        <v>1</v>
      </c>
      <c r="B4" s="287"/>
      <c r="C4" s="287"/>
      <c r="D4" s="304">
        <f>VLOOKUP($D$2,交通空白!$B$4:$U$30,3,FALSE)</f>
        <v>45001</v>
      </c>
      <c r="E4" s="305"/>
      <c r="F4" s="305"/>
      <c r="G4" s="305"/>
      <c r="H4" s="305"/>
      <c r="I4" s="305"/>
      <c r="J4" s="305"/>
      <c r="K4" s="306"/>
    </row>
    <row r="5" spans="1:25" ht="30" customHeight="1">
      <c r="A5" s="286" t="s">
        <v>34</v>
      </c>
      <c r="B5" s="287"/>
      <c r="C5" s="287"/>
      <c r="D5" s="304">
        <f>VLOOKUP($D$2,交通空白!$B$4:$U$30,4,FALSE)</f>
        <v>46112</v>
      </c>
      <c r="E5" s="305"/>
      <c r="F5" s="305"/>
      <c r="G5" s="305"/>
      <c r="H5" s="305"/>
      <c r="I5" s="305"/>
      <c r="J5" s="305"/>
      <c r="K5" s="306"/>
      <c r="L5" s="1" t="s">
        <v>40</v>
      </c>
    </row>
    <row r="6" spans="1:25" ht="30" customHeight="1">
      <c r="A6" s="286" t="s">
        <v>24</v>
      </c>
      <c r="B6" s="287"/>
      <c r="C6" s="287"/>
      <c r="D6" s="304" t="str">
        <f>VLOOKUP($D$2,交通空白!$B$4:$U$30,5,FALSE)</f>
        <v>社会福祉法人　幌加内町社会福祉協議会</v>
      </c>
      <c r="E6" s="305"/>
      <c r="F6" s="305"/>
      <c r="G6" s="305"/>
      <c r="H6" s="305"/>
      <c r="I6" s="305"/>
      <c r="J6" s="305"/>
      <c r="K6" s="306"/>
    </row>
    <row r="7" spans="1:25" ht="30" customHeight="1">
      <c r="A7" s="286" t="s">
        <v>9</v>
      </c>
      <c r="B7" s="287"/>
      <c r="C7" s="287"/>
      <c r="D7" s="304" t="str">
        <f>VLOOKUP($D$2,交通空白!$B$4:$U$30,6,FALSE)</f>
        <v>会長　南谷　幸夫</v>
      </c>
      <c r="E7" s="305"/>
      <c r="F7" s="305"/>
      <c r="G7" s="305"/>
      <c r="H7" s="305"/>
      <c r="I7" s="305"/>
      <c r="J7" s="305"/>
      <c r="K7" s="306"/>
    </row>
    <row r="8" spans="1:25" ht="30" customHeight="1">
      <c r="A8" s="286" t="s">
        <v>25</v>
      </c>
      <c r="B8" s="287"/>
      <c r="C8" s="287"/>
      <c r="D8" s="304" t="str">
        <f>VLOOKUP($D$2,交通空白!$B$4:$U$30,8,FALSE)</f>
        <v>雨竜郡幌加内町字親和４５９６番地３</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社会福祉法人幌加内町社会福祉協議会</v>
      </c>
      <c r="E12" s="319"/>
      <c r="F12" s="320" t="str">
        <f>VLOOKUP($D$2,交通空白!$B$4:$U$30,10,FALSE)</f>
        <v>北海道雨竜郡幌加内町字親和4596番地3</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幌加内町</v>
      </c>
      <c r="E14" s="288"/>
      <c r="F14" s="288"/>
      <c r="G14" s="288"/>
      <c r="H14" s="288"/>
      <c r="I14" s="288"/>
      <c r="J14" s="288"/>
      <c r="K14" s="289"/>
      <c r="O14" s="44"/>
      <c r="X14" s="44"/>
      <c r="Y14"/>
    </row>
    <row r="15" spans="1:25" ht="40.35" customHeight="1">
      <c r="A15" s="301" t="s">
        <v>21</v>
      </c>
      <c r="B15" s="302"/>
      <c r="C15" s="302"/>
      <c r="D15" s="417" t="str">
        <f>VLOOKUP($D$2,交通空白!$B$4:$U$30,18,FALSE)</f>
        <v>社会福祉法人幌加内町社会福祉協議会の会員であって、施行規則第49条第2号に規定する当該地域内の住民及びその親族、当該地域内に存する官公庁、病院その他の公共的施設を利用する者、その他当該地域において日常生活に必要な用務を反復継続して行う必要がある者。</v>
      </c>
      <c r="E15" s="418"/>
      <c r="F15" s="418"/>
      <c r="G15" s="418"/>
      <c r="H15" s="418"/>
      <c r="I15" s="418"/>
      <c r="J15" s="418"/>
      <c r="K15" s="41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50.1"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社会福祉法人幌加内町社会福祉協議会</v>
      </c>
      <c r="D22" s="275"/>
      <c r="E22" s="6"/>
      <c r="F22" s="6"/>
      <c r="G22" s="6"/>
      <c r="H22" s="6"/>
      <c r="I22" s="6"/>
      <c r="J22" s="6"/>
      <c r="K22" s="125"/>
    </row>
    <row r="23" spans="1:24" ht="14.25">
      <c r="A23" s="270"/>
      <c r="B23" s="271"/>
      <c r="C23" s="276"/>
      <c r="D23" s="277"/>
      <c r="E23" s="5">
        <f>VLOOKUP($D$2,交通空白!$B:$BU,21,FALSE)</f>
        <v>0</v>
      </c>
      <c r="F23" s="5">
        <f>VLOOKUP($D$2,交通空白!$B:$BU,23,FALSE)</f>
        <v>3</v>
      </c>
      <c r="G23" s="5">
        <f>VLOOKUP($D$2,交通空白!$B:$BU,25,FALSE)</f>
        <v>0</v>
      </c>
      <c r="H23" s="5">
        <f>VLOOKUP($D$2,交通空白!$B:$BU,27,FALSE)</f>
        <v>0</v>
      </c>
      <c r="I23" s="5">
        <f>VLOOKUP($D$2,交通空白!$B:$BU,29,FALSE)</f>
        <v>1</v>
      </c>
      <c r="J23" s="5">
        <f>VLOOKUP($D$2,交通空白!$B:$BU,31,FALSE)</f>
        <v>0</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3</v>
      </c>
      <c r="G35" s="5">
        <f t="shared" si="0"/>
        <v>0</v>
      </c>
      <c r="H35" s="5">
        <f t="shared" si="0"/>
        <v>0</v>
      </c>
      <c r="I35" s="5">
        <f t="shared" si="0"/>
        <v>1</v>
      </c>
      <c r="J35" s="5">
        <f t="shared" si="0"/>
        <v>0</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0">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O1:Q1"/>
    <mergeCell ref="J16:K16"/>
    <mergeCell ref="D17:E17"/>
    <mergeCell ref="F17:G17"/>
    <mergeCell ref="H17:I17"/>
    <mergeCell ref="J17:K17"/>
    <mergeCell ref="D16:E16"/>
    <mergeCell ref="F16:G16"/>
    <mergeCell ref="H16:I16"/>
    <mergeCell ref="A34:B36"/>
    <mergeCell ref="C34:D36"/>
    <mergeCell ref="A22:B27"/>
    <mergeCell ref="C22:D24"/>
    <mergeCell ref="C25:D27"/>
    <mergeCell ref="A28:B33"/>
    <mergeCell ref="C28:D30"/>
    <mergeCell ref="C31:D33"/>
    <mergeCell ref="A14:C14"/>
    <mergeCell ref="A18:C18"/>
    <mergeCell ref="D18:G18"/>
    <mergeCell ref="H18:K18"/>
    <mergeCell ref="A19:B21"/>
    <mergeCell ref="C19:D21"/>
    <mergeCell ref="E19:K19"/>
    <mergeCell ref="D14:G14"/>
    <mergeCell ref="H14:K14"/>
    <mergeCell ref="A15:C15"/>
    <mergeCell ref="A16:C17"/>
    <mergeCell ref="D15:K15"/>
  </mergeCells>
  <phoneticPr fontId="5"/>
  <dataValidations count="3">
    <dataValidation type="list" allowBlank="1" showInputMessage="1" sqref="D10" xr:uid="{00000000-0002-0000-2D00-000000000000}">
      <formula1>"○"</formula1>
    </dataValidation>
    <dataValidation type="list" allowBlank="1" showInputMessage="1" sqref="A22:B33" xr:uid="{00000000-0002-0000-2D00-000001000000}">
      <formula1>"交通空白地有償運送,福祉有償運送"</formula1>
    </dataValidation>
    <dataValidation allowBlank="1" showInputMessage="1" sqref="D2:K2" xr:uid="{00000000-0002-0000-2D00-000002000000}"/>
  </dataValidations>
  <hyperlinks>
    <hyperlink ref="O1:Q1" location="交通空白!A1" display="目次へ" xr:uid="{00000000-0004-0000-2D00-000000000000}"/>
  </hyperlinks>
  <pageMargins left="0.25" right="0.25" top="0.75" bottom="0.75" header="0.3" footer="0.3"/>
  <pageSetup paperSize="9" scale="8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
  <sheetViews>
    <sheetView workbookViewId="0"/>
  </sheetViews>
  <sheetFormatPr defaultRowHeight="13.5"/>
  <sheetData/>
  <phoneticPr fontId="5"/>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tabColor theme="6" tint="0.39997558519241921"/>
  </sheetPr>
  <dimension ref="A1:Y38"/>
  <sheetViews>
    <sheetView view="pageBreakPreview" zoomScale="70" zoomScaleNormal="100" zoomScaleSheetLayoutView="70" workbookViewId="0">
      <selection activeCell="O1" sqref="O1:Q1"/>
    </sheetView>
  </sheetViews>
  <sheetFormatPr defaultColWidth="9" defaultRowHeight="13.5"/>
  <cols>
    <col min="1" max="11" width="9.625" style="1" customWidth="1"/>
    <col min="12" max="16384" width="9" style="1"/>
  </cols>
  <sheetData>
    <row r="1" spans="1:25" ht="30" customHeight="1" thickBot="1">
      <c r="A1" s="323" t="s">
        <v>0</v>
      </c>
      <c r="B1" s="324"/>
      <c r="C1" s="324"/>
      <c r="D1" s="324"/>
      <c r="E1" s="324"/>
      <c r="F1" s="324"/>
      <c r="G1" s="324"/>
      <c r="H1" s="324"/>
      <c r="I1" s="324"/>
      <c r="J1" s="324"/>
      <c r="K1" s="324"/>
      <c r="L1" s="1" t="s">
        <v>41</v>
      </c>
      <c r="O1" s="253" t="s">
        <v>59</v>
      </c>
      <c r="P1" s="254"/>
      <c r="Q1" s="255"/>
    </row>
    <row r="2" spans="1:25" ht="30" customHeight="1">
      <c r="A2" s="325" t="s">
        <v>23</v>
      </c>
      <c r="B2" s="326"/>
      <c r="C2" s="326"/>
      <c r="D2" s="327" t="s">
        <v>87</v>
      </c>
      <c r="E2" s="328"/>
      <c r="F2" s="328"/>
      <c r="G2" s="328"/>
      <c r="H2" s="328"/>
      <c r="I2" s="328"/>
      <c r="J2" s="328"/>
      <c r="K2" s="329"/>
      <c r="L2" s="1" t="s">
        <v>58</v>
      </c>
    </row>
    <row r="3" spans="1:25" ht="30" customHeight="1">
      <c r="A3" s="286" t="s">
        <v>10</v>
      </c>
      <c r="B3" s="287"/>
      <c r="C3" s="287"/>
      <c r="D3" s="304">
        <f>VLOOKUP($D$2,交通空白!$B$4:$U$30,2,FALSE)</f>
        <v>39890</v>
      </c>
      <c r="E3" s="305"/>
      <c r="F3" s="305"/>
      <c r="G3" s="305"/>
      <c r="H3" s="305"/>
      <c r="I3" s="305"/>
      <c r="J3" s="305"/>
      <c r="K3" s="306"/>
    </row>
    <row r="4" spans="1:25" ht="30" customHeight="1">
      <c r="A4" s="286" t="s">
        <v>1</v>
      </c>
      <c r="B4" s="287"/>
      <c r="C4" s="287"/>
      <c r="D4" s="304">
        <f>VLOOKUP($D$2,交通空白!$B$4:$U$30,3,FALSE)</f>
        <v>44991</v>
      </c>
      <c r="E4" s="305"/>
      <c r="F4" s="305"/>
      <c r="G4" s="305"/>
      <c r="H4" s="305"/>
      <c r="I4" s="305"/>
      <c r="J4" s="305"/>
      <c r="K4" s="306"/>
    </row>
    <row r="5" spans="1:25" ht="30" customHeight="1">
      <c r="A5" s="286" t="s">
        <v>34</v>
      </c>
      <c r="B5" s="287"/>
      <c r="C5" s="287"/>
      <c r="D5" s="304">
        <f>VLOOKUP($D$2,交通空白!$B$4:$U$30,4,FALSE)</f>
        <v>46112</v>
      </c>
      <c r="E5" s="305"/>
      <c r="F5" s="305"/>
      <c r="G5" s="305"/>
      <c r="H5" s="305"/>
      <c r="I5" s="305"/>
      <c r="J5" s="305"/>
      <c r="K5" s="306"/>
      <c r="L5" s="1" t="s">
        <v>40</v>
      </c>
    </row>
    <row r="6" spans="1:25" ht="30" customHeight="1">
      <c r="A6" s="286" t="s">
        <v>24</v>
      </c>
      <c r="B6" s="287"/>
      <c r="C6" s="287"/>
      <c r="D6" s="304" t="str">
        <f>VLOOKUP($D$2,交通空白!$B$4:$U$30,5,FALSE)</f>
        <v>社会福祉法人　占冠村社会福祉協議会</v>
      </c>
      <c r="E6" s="305"/>
      <c r="F6" s="305"/>
      <c r="G6" s="305"/>
      <c r="H6" s="305"/>
      <c r="I6" s="305"/>
      <c r="J6" s="305"/>
      <c r="K6" s="306"/>
    </row>
    <row r="7" spans="1:25" ht="30" customHeight="1">
      <c r="A7" s="286" t="s">
        <v>9</v>
      </c>
      <c r="B7" s="287"/>
      <c r="C7" s="287"/>
      <c r="D7" s="304" t="str">
        <f>VLOOKUP($D$2,交通空白!$B$4:$U$30,6,FALSE)</f>
        <v>会長　山下　由美子</v>
      </c>
      <c r="E7" s="305"/>
      <c r="F7" s="305"/>
      <c r="G7" s="305"/>
      <c r="H7" s="305"/>
      <c r="I7" s="305"/>
      <c r="J7" s="305"/>
      <c r="K7" s="306"/>
    </row>
    <row r="8" spans="1:25" ht="30" customHeight="1">
      <c r="A8" s="286" t="s">
        <v>25</v>
      </c>
      <c r="B8" s="287"/>
      <c r="C8" s="287"/>
      <c r="D8" s="304" t="str">
        <f>VLOOKUP($D$2,交通空白!$B$4:$U$30,8,FALSE)</f>
        <v>勇払郡占冠村字シムカプ原野５６番２１</v>
      </c>
      <c r="E8" s="305"/>
      <c r="F8" s="305"/>
      <c r="G8" s="305"/>
      <c r="H8" s="305"/>
      <c r="I8" s="305"/>
      <c r="J8" s="305"/>
      <c r="K8" s="306"/>
    </row>
    <row r="9" spans="1:25" ht="30" customHeight="1">
      <c r="A9" s="290" t="s">
        <v>26</v>
      </c>
      <c r="B9" s="307"/>
      <c r="C9" s="263"/>
      <c r="D9" s="309" t="s">
        <v>18</v>
      </c>
      <c r="E9" s="310"/>
      <c r="F9" s="310"/>
      <c r="G9" s="310"/>
      <c r="H9" s="310"/>
      <c r="I9" s="310"/>
      <c r="J9" s="310"/>
      <c r="K9" s="311"/>
    </row>
    <row r="10" spans="1:25" ht="30" customHeight="1">
      <c r="A10" s="291"/>
      <c r="B10" s="308"/>
      <c r="C10" s="265"/>
      <c r="D10" s="309" t="s">
        <v>55</v>
      </c>
      <c r="E10" s="310"/>
      <c r="F10" s="310"/>
      <c r="G10" s="310"/>
      <c r="H10" s="310"/>
      <c r="I10" s="310"/>
      <c r="J10" s="310"/>
      <c r="K10" s="311"/>
    </row>
    <row r="11" spans="1:25" ht="30" customHeight="1">
      <c r="A11" s="301" t="s">
        <v>22</v>
      </c>
      <c r="B11" s="302"/>
      <c r="C11" s="312"/>
      <c r="D11" s="288" t="s">
        <v>11</v>
      </c>
      <c r="E11" s="288"/>
      <c r="F11" s="288" t="s">
        <v>32</v>
      </c>
      <c r="G11" s="288"/>
      <c r="H11" s="288" t="s">
        <v>11</v>
      </c>
      <c r="I11" s="288"/>
      <c r="J11" s="288" t="s">
        <v>32</v>
      </c>
      <c r="K11" s="289"/>
    </row>
    <row r="12" spans="1:25" ht="57" customHeight="1">
      <c r="A12" s="313"/>
      <c r="B12" s="314"/>
      <c r="C12" s="315"/>
      <c r="D12" s="319" t="str">
        <f>VLOOKUP($D$2,交通空白!$B$4:$U$30,9,FALSE)</f>
        <v>社会福祉法人　占冠村社会福祉協議会</v>
      </c>
      <c r="E12" s="319"/>
      <c r="F12" s="320" t="str">
        <f>VLOOKUP($D$2,交通空白!$B$4:$U$30,10,FALSE)</f>
        <v>勇払郡占冠村字シムカプ原野５６番２１</v>
      </c>
      <c r="G12" s="320"/>
      <c r="H12" s="319"/>
      <c r="I12" s="319"/>
      <c r="J12" s="321"/>
      <c r="K12" s="322"/>
    </row>
    <row r="13" spans="1:25" ht="57" customHeight="1">
      <c r="A13" s="316"/>
      <c r="B13" s="317"/>
      <c r="C13" s="318"/>
      <c r="D13" s="319"/>
      <c r="E13" s="319"/>
      <c r="F13" s="320"/>
      <c r="G13" s="320"/>
      <c r="H13" s="288"/>
      <c r="I13" s="288"/>
      <c r="J13" s="321"/>
      <c r="K13" s="322"/>
      <c r="O13" s="44"/>
      <c r="X13" s="44"/>
    </row>
    <row r="14" spans="1:25" ht="33.950000000000003" customHeight="1">
      <c r="A14" s="301" t="s">
        <v>20</v>
      </c>
      <c r="B14" s="302"/>
      <c r="C14" s="302"/>
      <c r="D14" s="288" t="str">
        <f>VLOOKUP($D$2,交通空白!$B$4:$U$30,17,FALSE)</f>
        <v>占冠村</v>
      </c>
      <c r="E14" s="288"/>
      <c r="F14" s="288"/>
      <c r="G14" s="288"/>
      <c r="H14" s="288"/>
      <c r="I14" s="288"/>
      <c r="J14" s="288"/>
      <c r="K14" s="289"/>
      <c r="O14" s="44"/>
      <c r="X14" s="44"/>
      <c r="Y14"/>
    </row>
    <row r="15" spans="1:25" ht="50.25" customHeight="1">
      <c r="A15" s="301" t="s">
        <v>21</v>
      </c>
      <c r="B15" s="302"/>
      <c r="C15" s="302"/>
      <c r="D15" s="417" t="str">
        <f>VLOOKUP($D$2,交通空白!$B$4:$U$30,18,FALSE)</f>
        <v>社会福祉法人占冠村社会福祉協議会の会員であって、施行規則第49条第2号に規定する者及び「占冠村ケア会議」において移動が困難であると認められた者及びその親族、付添人が、当該地域内に存する官公庁、病院その他の公共的施設を利用する場合。その他当該地域において日常生活に必要な用務を行う必要がある場合。村外の医療施設・介護施設等に通院又は入退院する場合。</v>
      </c>
      <c r="E15" s="418"/>
      <c r="F15" s="418"/>
      <c r="G15" s="418"/>
      <c r="H15" s="418"/>
      <c r="I15" s="418"/>
      <c r="J15" s="418"/>
      <c r="K15" s="419"/>
      <c r="O15" s="44"/>
      <c r="X15" s="44"/>
    </row>
    <row r="16" spans="1:25" ht="30" customHeight="1">
      <c r="A16" s="297" t="s">
        <v>31</v>
      </c>
      <c r="B16" s="298"/>
      <c r="C16" s="298"/>
      <c r="D16" s="288" t="s">
        <v>19</v>
      </c>
      <c r="E16" s="288"/>
      <c r="F16" s="288" t="s">
        <v>33</v>
      </c>
      <c r="G16" s="288"/>
      <c r="H16" s="288" t="s">
        <v>19</v>
      </c>
      <c r="I16" s="288"/>
      <c r="J16" s="288" t="s">
        <v>33</v>
      </c>
      <c r="K16" s="289"/>
      <c r="O16" s="44"/>
      <c r="P16"/>
      <c r="X16" s="44"/>
    </row>
    <row r="17" spans="1:24" ht="30" customHeight="1">
      <c r="A17" s="297"/>
      <c r="B17" s="298"/>
      <c r="C17" s="298"/>
      <c r="D17" s="299"/>
      <c r="E17" s="281"/>
      <c r="F17" s="299"/>
      <c r="G17" s="281"/>
      <c r="H17" s="299"/>
      <c r="I17" s="281"/>
      <c r="J17" s="299"/>
      <c r="K17" s="300"/>
      <c r="O17" s="44"/>
      <c r="X17" s="44"/>
    </row>
    <row r="18" spans="1:24" ht="39.950000000000003" customHeight="1">
      <c r="A18" s="286" t="s">
        <v>27</v>
      </c>
      <c r="B18" s="287"/>
      <c r="C18" s="287"/>
      <c r="D18" s="288"/>
      <c r="E18" s="288"/>
      <c r="F18" s="288"/>
      <c r="G18" s="288"/>
      <c r="H18" s="288"/>
      <c r="I18" s="288"/>
      <c r="J18" s="288"/>
      <c r="K18" s="289"/>
      <c r="O18" s="44"/>
      <c r="X18" s="44"/>
    </row>
    <row r="19" spans="1:24" ht="14.25" customHeight="1">
      <c r="A19" s="290" t="s">
        <v>26</v>
      </c>
      <c r="B19" s="263"/>
      <c r="C19" s="262" t="s">
        <v>28</v>
      </c>
      <c r="D19" s="263"/>
      <c r="E19" s="288" t="s">
        <v>29</v>
      </c>
      <c r="F19" s="295"/>
      <c r="G19" s="295"/>
      <c r="H19" s="295"/>
      <c r="I19" s="295"/>
      <c r="J19" s="295"/>
      <c r="K19" s="296"/>
      <c r="O19" s="44"/>
      <c r="X19" s="44"/>
    </row>
    <row r="20" spans="1:24" ht="14.25">
      <c r="A20" s="291"/>
      <c r="B20" s="265"/>
      <c r="C20" s="264"/>
      <c r="D20" s="265"/>
      <c r="E20" s="10" t="s">
        <v>2</v>
      </c>
      <c r="F20" s="10" t="s">
        <v>4</v>
      </c>
      <c r="G20" s="10" t="s">
        <v>5</v>
      </c>
      <c r="H20" s="9" t="s">
        <v>30</v>
      </c>
      <c r="I20" s="10" t="s">
        <v>6</v>
      </c>
      <c r="J20" s="10" t="s">
        <v>7</v>
      </c>
      <c r="K20" s="11" t="s">
        <v>8</v>
      </c>
    </row>
    <row r="21" spans="1:24" ht="14.25" customHeight="1">
      <c r="A21" s="292"/>
      <c r="B21" s="293"/>
      <c r="C21" s="294"/>
      <c r="D21" s="293"/>
      <c r="E21" s="12" t="s">
        <v>3</v>
      </c>
      <c r="F21" s="12" t="s">
        <v>3</v>
      </c>
      <c r="G21" s="12" t="s">
        <v>3</v>
      </c>
      <c r="H21" s="12" t="s">
        <v>3</v>
      </c>
      <c r="I21" s="12" t="s">
        <v>3</v>
      </c>
      <c r="J21" s="12"/>
      <c r="K21" s="13" t="s">
        <v>3</v>
      </c>
    </row>
    <row r="22" spans="1:24" ht="14.25" customHeight="1">
      <c r="A22" s="268" t="s">
        <v>17</v>
      </c>
      <c r="B22" s="269"/>
      <c r="C22" s="274" t="str">
        <f>D12</f>
        <v>社会福祉法人　占冠村社会福祉協議会</v>
      </c>
      <c r="D22" s="275"/>
      <c r="E22" s="6"/>
      <c r="F22" s="6"/>
      <c r="G22" s="6"/>
      <c r="H22" s="6"/>
      <c r="I22" s="6"/>
      <c r="J22" s="6"/>
      <c r="K22" s="125"/>
    </row>
    <row r="23" spans="1:24" ht="14.25">
      <c r="A23" s="270"/>
      <c r="B23" s="271"/>
      <c r="C23" s="276"/>
      <c r="D23" s="277"/>
      <c r="E23" s="5">
        <f>VLOOKUP($D$2,交通空白!$B:$BU,21,FALSE)</f>
        <v>0</v>
      </c>
      <c r="F23" s="5">
        <f>VLOOKUP($D$2,交通空白!$B:$BU,23,FALSE)</f>
        <v>3</v>
      </c>
      <c r="G23" s="5">
        <f>VLOOKUP($D$2,交通空白!$B:$BU,25,FALSE)</f>
        <v>0</v>
      </c>
      <c r="H23" s="5">
        <f>VLOOKUP($D$2,交通空白!$B:$BU,27,FALSE)</f>
        <v>0</v>
      </c>
      <c r="I23" s="5">
        <f>VLOOKUP($D$2,交通空白!$B:$BU,29,FALSE)</f>
        <v>1</v>
      </c>
      <c r="J23" s="5">
        <f>VLOOKUP($D$2,交通空白!$B:$BU,31,FALSE)</f>
        <v>0</v>
      </c>
      <c r="K23" s="126">
        <f>SUM(E23:J23)</f>
        <v>4</v>
      </c>
    </row>
    <row r="24" spans="1:24" ht="14.25">
      <c r="A24" s="270"/>
      <c r="B24" s="271"/>
      <c r="C24" s="278"/>
      <c r="D24" s="279"/>
      <c r="E24" s="5">
        <f>VLOOKUP($D$2,交通空白!$B:$BU,22,FALSE)</f>
        <v>0</v>
      </c>
      <c r="F24" s="5">
        <f>VLOOKUP($D$2,交通空白!$B:$BU,24,FALSE)</f>
        <v>0</v>
      </c>
      <c r="G24" s="5">
        <f>VLOOKUP($D$2,交通空白!$B:$BU,26,FALSE)</f>
        <v>0</v>
      </c>
      <c r="H24" s="5">
        <f>VLOOKUP($D$2,交通空白!$B:$BU,28,FALSE)</f>
        <v>0</v>
      </c>
      <c r="I24" s="5">
        <f>VLOOKUP($D$2,交通空白!$B:$BU,30,FALSE)</f>
        <v>0</v>
      </c>
      <c r="J24" s="5"/>
      <c r="K24" s="127">
        <f>SUM(E24:I24)</f>
        <v>0</v>
      </c>
    </row>
    <row r="25" spans="1:24" ht="14.25">
      <c r="A25" s="270"/>
      <c r="B25" s="271"/>
      <c r="C25" s="274"/>
      <c r="D25" s="275"/>
      <c r="E25" s="6"/>
      <c r="F25" s="6"/>
      <c r="G25" s="6"/>
      <c r="H25" s="6"/>
      <c r="I25" s="6"/>
      <c r="J25" s="6"/>
      <c r="K25" s="125"/>
    </row>
    <row r="26" spans="1:24" ht="14.25">
      <c r="A26" s="270"/>
      <c r="B26" s="271"/>
      <c r="C26" s="276"/>
      <c r="D26" s="277"/>
      <c r="E26" s="5"/>
      <c r="F26" s="5"/>
      <c r="G26" s="5"/>
      <c r="H26" s="5"/>
      <c r="I26" s="5"/>
      <c r="J26" s="5"/>
      <c r="K26" s="126">
        <f>SUM(E26:J26)</f>
        <v>0</v>
      </c>
    </row>
    <row r="27" spans="1:24" ht="14.25">
      <c r="A27" s="272"/>
      <c r="B27" s="273"/>
      <c r="C27" s="278"/>
      <c r="D27" s="279"/>
      <c r="E27" s="5"/>
      <c r="F27" s="5"/>
      <c r="G27" s="5"/>
      <c r="H27" s="5"/>
      <c r="I27" s="5"/>
      <c r="J27" s="5"/>
      <c r="K27" s="127">
        <f>SUM(E27:I27)</f>
        <v>0</v>
      </c>
    </row>
    <row r="28" spans="1:24" ht="14.25">
      <c r="A28" s="280"/>
      <c r="B28" s="281"/>
      <c r="C28" s="274"/>
      <c r="D28" s="275"/>
      <c r="E28" s="6"/>
      <c r="F28" s="6"/>
      <c r="G28" s="6"/>
      <c r="H28" s="6"/>
      <c r="I28" s="6"/>
      <c r="J28" s="6"/>
      <c r="K28" s="125"/>
    </row>
    <row r="29" spans="1:24" ht="14.25">
      <c r="A29" s="282"/>
      <c r="B29" s="283"/>
      <c r="C29" s="276"/>
      <c r="D29" s="277"/>
      <c r="E29" s="5"/>
      <c r="F29" s="5"/>
      <c r="G29" s="5"/>
      <c r="H29" s="5"/>
      <c r="I29" s="5"/>
      <c r="J29" s="5"/>
      <c r="K29" s="126">
        <f>SUM(E29:J29)</f>
        <v>0</v>
      </c>
    </row>
    <row r="30" spans="1:24" ht="14.25">
      <c r="A30" s="282"/>
      <c r="B30" s="283"/>
      <c r="C30" s="278"/>
      <c r="D30" s="279"/>
      <c r="E30" s="5"/>
      <c r="F30" s="5"/>
      <c r="G30" s="5"/>
      <c r="H30" s="5"/>
      <c r="I30" s="5"/>
      <c r="J30" s="5"/>
      <c r="K30" s="127">
        <f>SUM(E30:I30)</f>
        <v>0</v>
      </c>
      <c r="L30" s="3"/>
      <c r="M30" s="8"/>
    </row>
    <row r="31" spans="1:24" ht="14.25">
      <c r="A31" s="282"/>
      <c r="B31" s="283"/>
      <c r="C31" s="274"/>
      <c r="D31" s="275"/>
      <c r="E31" s="6"/>
      <c r="F31" s="6"/>
      <c r="G31" s="6"/>
      <c r="H31" s="6"/>
      <c r="I31" s="6"/>
      <c r="J31" s="6"/>
      <c r="K31" s="125"/>
      <c r="M31" s="8"/>
    </row>
    <row r="32" spans="1:24" ht="14.25">
      <c r="A32" s="282"/>
      <c r="B32" s="283"/>
      <c r="C32" s="276"/>
      <c r="D32" s="277"/>
      <c r="E32" s="5"/>
      <c r="F32" s="5"/>
      <c r="G32" s="5"/>
      <c r="H32" s="5"/>
      <c r="I32" s="5"/>
      <c r="J32" s="5"/>
      <c r="K32" s="126">
        <f>SUM(E32:J32)</f>
        <v>0</v>
      </c>
    </row>
    <row r="33" spans="1:11" ht="14.25">
      <c r="A33" s="284"/>
      <c r="B33" s="285"/>
      <c r="C33" s="278"/>
      <c r="D33" s="279"/>
      <c r="E33" s="5"/>
      <c r="F33" s="5"/>
      <c r="G33" s="5"/>
      <c r="H33" s="5"/>
      <c r="I33" s="5"/>
      <c r="J33" s="5"/>
      <c r="K33" s="127">
        <f>SUM(E33:I33)</f>
        <v>0</v>
      </c>
    </row>
    <row r="34" spans="1:11" ht="14.25">
      <c r="A34" s="256"/>
      <c r="B34" s="257"/>
      <c r="C34" s="262" t="s">
        <v>12</v>
      </c>
      <c r="D34" s="263"/>
      <c r="E34" s="6"/>
      <c r="F34" s="6"/>
      <c r="G34" s="6"/>
      <c r="H34" s="6"/>
      <c r="I34" s="6"/>
      <c r="J34" s="6"/>
      <c r="K34" s="125"/>
    </row>
    <row r="35" spans="1:11" ht="14.25">
      <c r="A35" s="258"/>
      <c r="B35" s="259"/>
      <c r="C35" s="264"/>
      <c r="D35" s="265"/>
      <c r="E35" s="5">
        <f t="shared" ref="E35:J35" si="0">SUM(E23+E26+E29+E32)</f>
        <v>0</v>
      </c>
      <c r="F35" s="5">
        <f t="shared" si="0"/>
        <v>3</v>
      </c>
      <c r="G35" s="5">
        <f t="shared" si="0"/>
        <v>0</v>
      </c>
      <c r="H35" s="5">
        <f t="shared" si="0"/>
        <v>0</v>
      </c>
      <c r="I35" s="5">
        <f t="shared" si="0"/>
        <v>1</v>
      </c>
      <c r="J35" s="5">
        <f t="shared" si="0"/>
        <v>0</v>
      </c>
      <c r="K35" s="126">
        <f>SUM(E35:J35)</f>
        <v>4</v>
      </c>
    </row>
    <row r="36" spans="1:11" ht="15" thickBot="1">
      <c r="A36" s="260"/>
      <c r="B36" s="261"/>
      <c r="C36" s="266"/>
      <c r="D36" s="267"/>
      <c r="E36" s="14">
        <f>SUM(E24+E27+E30+E33)</f>
        <v>0</v>
      </c>
      <c r="F36" s="14">
        <f>SUM(F24+F27+F30+F33)</f>
        <v>0</v>
      </c>
      <c r="G36" s="14">
        <f>SUM(G24+G27+G30+G33)</f>
        <v>0</v>
      </c>
      <c r="H36" s="14">
        <f>SUM(H24+H27+H30+H33)</f>
        <v>0</v>
      </c>
      <c r="I36" s="14">
        <f>SUM(I24+I27+I30+I33)</f>
        <v>0</v>
      </c>
      <c r="J36" s="7"/>
      <c r="K36" s="128">
        <f>SUM(E36:I36)</f>
        <v>0</v>
      </c>
    </row>
    <row r="37" spans="1:11" ht="14.25">
      <c r="A37" s="4"/>
      <c r="B37" s="4"/>
      <c r="C37" s="4"/>
      <c r="D37" s="4"/>
      <c r="E37" s="4"/>
      <c r="F37" s="4"/>
      <c r="G37" s="4"/>
      <c r="H37" s="4"/>
      <c r="I37" s="4"/>
      <c r="J37" s="4"/>
    </row>
    <row r="38" spans="1:11" ht="14.25">
      <c r="A38" s="4"/>
      <c r="B38" s="4"/>
      <c r="C38" s="4"/>
      <c r="D38" s="4"/>
      <c r="E38" s="4"/>
      <c r="F38" s="4"/>
      <c r="G38" s="4"/>
      <c r="H38" s="4"/>
      <c r="I38" s="4"/>
      <c r="J38" s="4"/>
    </row>
  </sheetData>
  <mergeCells count="60">
    <mergeCell ref="A4:C4"/>
    <mergeCell ref="D4:K4"/>
    <mergeCell ref="A1:K1"/>
    <mergeCell ref="A2:C2"/>
    <mergeCell ref="D2:K2"/>
    <mergeCell ref="A3:C3"/>
    <mergeCell ref="D3:K3"/>
    <mergeCell ref="A5:C5"/>
    <mergeCell ref="D5:K5"/>
    <mergeCell ref="A6:C6"/>
    <mergeCell ref="D6:K6"/>
    <mergeCell ref="A7:C7"/>
    <mergeCell ref="D7:K7"/>
    <mergeCell ref="A11:C13"/>
    <mergeCell ref="D11:E11"/>
    <mergeCell ref="F11:G11"/>
    <mergeCell ref="H11:I11"/>
    <mergeCell ref="J11:K11"/>
    <mergeCell ref="D12:E12"/>
    <mergeCell ref="F12:G12"/>
    <mergeCell ref="H12:I12"/>
    <mergeCell ref="J12:K12"/>
    <mergeCell ref="D13:E13"/>
    <mergeCell ref="F13:G13"/>
    <mergeCell ref="H13:I13"/>
    <mergeCell ref="J13:K13"/>
    <mergeCell ref="A8:C8"/>
    <mergeCell ref="D8:K8"/>
    <mergeCell ref="A9:C10"/>
    <mergeCell ref="D9:K9"/>
    <mergeCell ref="D10:K10"/>
    <mergeCell ref="O1:Q1"/>
    <mergeCell ref="J16:K16"/>
    <mergeCell ref="D17:E17"/>
    <mergeCell ref="F17:G17"/>
    <mergeCell ref="H17:I17"/>
    <mergeCell ref="J17:K17"/>
    <mergeCell ref="D16:E16"/>
    <mergeCell ref="F16:G16"/>
    <mergeCell ref="H16:I16"/>
    <mergeCell ref="A34:B36"/>
    <mergeCell ref="C34:D36"/>
    <mergeCell ref="A22:B27"/>
    <mergeCell ref="C22:D24"/>
    <mergeCell ref="C25:D27"/>
    <mergeCell ref="A28:B33"/>
    <mergeCell ref="C28:D30"/>
    <mergeCell ref="C31:D33"/>
    <mergeCell ref="A14:C14"/>
    <mergeCell ref="A18:C18"/>
    <mergeCell ref="D18:G18"/>
    <mergeCell ref="H18:K18"/>
    <mergeCell ref="A19:B21"/>
    <mergeCell ref="C19:D21"/>
    <mergeCell ref="E19:K19"/>
    <mergeCell ref="D14:G14"/>
    <mergeCell ref="H14:K14"/>
    <mergeCell ref="A15:C15"/>
    <mergeCell ref="A16:C17"/>
    <mergeCell ref="D15:K15"/>
  </mergeCells>
  <phoneticPr fontId="5"/>
  <dataValidations count="3">
    <dataValidation allowBlank="1" showInputMessage="1" sqref="D2:K2" xr:uid="{00000000-0002-0000-2F00-000000000000}"/>
    <dataValidation type="list" allowBlank="1" showInputMessage="1" sqref="A22:B33" xr:uid="{00000000-0002-0000-2F00-000001000000}">
      <formula1>"交通空白地有償運送,福祉有償運送"</formula1>
    </dataValidation>
    <dataValidation type="list" allowBlank="1" showInputMessage="1" sqref="D10" xr:uid="{00000000-0002-0000-2F00-000002000000}">
      <formula1>"○"</formula1>
    </dataValidation>
  </dataValidations>
  <hyperlinks>
    <hyperlink ref="O1:Q1" location="交通空白!A1" display="目次へ" xr:uid="{00000000-0004-0000-2F00-000000000000}"/>
  </hyperlinks>
  <pageMargins left="0.25" right="0.25" top="0.75" bottom="0.75" header="0.3" footer="0.3"/>
  <pageSetup paperSize="9" scale="8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
  <sheetViews>
    <sheetView workbookViewId="0"/>
  </sheetViews>
  <sheetFormatPr defaultRowHeight="13.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交通空白</vt:lpstr>
      <vt:lpstr>様式</vt:lpstr>
      <vt:lpstr>別紙</vt:lpstr>
      <vt:lpstr>市交1</vt:lpstr>
      <vt:lpstr>市交1別紙</vt:lpstr>
      <vt:lpstr>市交3</vt:lpstr>
      <vt:lpstr>市交4</vt:lpstr>
      <vt:lpstr>市交4別紙</vt:lpstr>
      <vt:lpstr>市交4別紙 (区域) </vt:lpstr>
      <vt:lpstr>市交5</vt:lpstr>
      <vt:lpstr>市交5別紙</vt:lpstr>
      <vt:lpstr>市交6</vt:lpstr>
      <vt:lpstr>市交6別紙</vt:lpstr>
      <vt:lpstr>市交7</vt:lpstr>
      <vt:lpstr>市交7別紙</vt:lpstr>
      <vt:lpstr>市交7別紙 (区域)</vt:lpstr>
      <vt:lpstr>市交8</vt:lpstr>
      <vt:lpstr>市交8別紙</vt:lpstr>
      <vt:lpstr>市交9</vt:lpstr>
      <vt:lpstr>市交9別紙</vt:lpstr>
      <vt:lpstr>市交10</vt:lpstr>
      <vt:lpstr>市交10別紙</vt:lpstr>
      <vt:lpstr>市交11</vt:lpstr>
      <vt:lpstr>市交11別紙</vt:lpstr>
      <vt:lpstr>市交14</vt:lpstr>
      <vt:lpstr>市交14別紙 </vt:lpstr>
      <vt:lpstr>市交15</vt:lpstr>
      <vt:lpstr>市交15別紙</vt:lpstr>
      <vt:lpstr>市交17</vt:lpstr>
      <vt:lpstr>市交17別紙</vt:lpstr>
      <vt:lpstr>市交21</vt:lpstr>
      <vt:lpstr>市交21別紙</vt:lpstr>
      <vt:lpstr>市交22</vt:lpstr>
      <vt:lpstr>市交22別紙</vt:lpstr>
      <vt:lpstr>市交23</vt:lpstr>
      <vt:lpstr>市交23別紙</vt:lpstr>
      <vt:lpstr>市交24</vt:lpstr>
      <vt:lpstr>市交24別紙 </vt:lpstr>
      <vt:lpstr>市交25</vt:lpstr>
      <vt:lpstr>市交25別紙</vt:lpstr>
      <vt:lpstr>市交26</vt:lpstr>
      <vt:lpstr>市交26別紙 </vt:lpstr>
      <vt:lpstr>市交27</vt:lpstr>
      <vt:lpstr>交2</vt:lpstr>
      <vt:lpstr>交3</vt:lpstr>
      <vt:lpstr>交3別紙</vt:lpstr>
      <vt:lpstr>交４</vt:lpstr>
      <vt:lpstr>交５</vt:lpstr>
      <vt:lpstr>交6</vt:lpstr>
      <vt:lpstr>過1</vt:lpstr>
      <vt:lpstr>Sheet1</vt:lpstr>
      <vt:lpstr>過2</vt:lpstr>
      <vt:lpstr>Sheet2</vt:lpstr>
      <vt:lpstr>過1!Print_Area</vt:lpstr>
      <vt:lpstr>過2!Print_Area</vt:lpstr>
      <vt:lpstr>交2!Print_Area</vt:lpstr>
      <vt:lpstr>交3!Print_Area</vt:lpstr>
      <vt:lpstr>交3別紙!Print_Area</vt:lpstr>
      <vt:lpstr>交４!Print_Area</vt:lpstr>
      <vt:lpstr>交５!Print_Area</vt:lpstr>
      <vt:lpstr>交6!Print_Area</vt:lpstr>
      <vt:lpstr>交通空白!Print_Area</vt:lpstr>
      <vt:lpstr>市交1!Print_Area</vt:lpstr>
      <vt:lpstr>市交10!Print_Area</vt:lpstr>
      <vt:lpstr>市交10別紙!Print_Area</vt:lpstr>
      <vt:lpstr>市交11!Print_Area</vt:lpstr>
      <vt:lpstr>市交11別紙!Print_Area</vt:lpstr>
      <vt:lpstr>市交14!Print_Area</vt:lpstr>
      <vt:lpstr>'市交14別紙 '!Print_Area</vt:lpstr>
      <vt:lpstr>市交15!Print_Area</vt:lpstr>
      <vt:lpstr>市交15別紙!Print_Area</vt:lpstr>
      <vt:lpstr>市交17!Print_Area</vt:lpstr>
      <vt:lpstr>市交17別紙!Print_Area</vt:lpstr>
      <vt:lpstr>市交1別紙!Print_Area</vt:lpstr>
      <vt:lpstr>市交21!Print_Area</vt:lpstr>
      <vt:lpstr>市交21別紙!Print_Area</vt:lpstr>
      <vt:lpstr>市交22!Print_Area</vt:lpstr>
      <vt:lpstr>市交22別紙!Print_Area</vt:lpstr>
      <vt:lpstr>市交23!Print_Area</vt:lpstr>
      <vt:lpstr>市交23別紙!Print_Area</vt:lpstr>
      <vt:lpstr>市交24!Print_Area</vt:lpstr>
      <vt:lpstr>'市交24別紙 '!Print_Area</vt:lpstr>
      <vt:lpstr>市交25!Print_Area</vt:lpstr>
      <vt:lpstr>市交25別紙!Print_Area</vt:lpstr>
      <vt:lpstr>市交26!Print_Area</vt:lpstr>
      <vt:lpstr>'市交26別紙 '!Print_Area</vt:lpstr>
      <vt:lpstr>市交27!Print_Area</vt:lpstr>
      <vt:lpstr>市交3!Print_Area</vt:lpstr>
      <vt:lpstr>市交4!Print_Area</vt:lpstr>
      <vt:lpstr>市交4別紙!Print_Area</vt:lpstr>
      <vt:lpstr>'市交4別紙 (区域) '!Print_Area</vt:lpstr>
      <vt:lpstr>市交5!Print_Area</vt:lpstr>
      <vt:lpstr>市交5別紙!Print_Area</vt:lpstr>
      <vt:lpstr>市交6!Print_Area</vt:lpstr>
      <vt:lpstr>市交6別紙!Print_Area</vt:lpstr>
      <vt:lpstr>市交7!Print_Area</vt:lpstr>
      <vt:lpstr>市交7別紙!Print_Area</vt:lpstr>
      <vt:lpstr>'市交7別紙 (区域)'!Print_Area</vt:lpstr>
      <vt:lpstr>市交8!Print_Area</vt:lpstr>
      <vt:lpstr>市交8別紙!Print_Area</vt:lpstr>
      <vt:lpstr>市交9!Print_Area</vt:lpstr>
      <vt:lpstr>市交9別紙!Print_Area</vt:lpstr>
      <vt:lpstr>別紙!Print_Area</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