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EC934EE6-10C6-4C69-8BB0-F0A9D8926581}" xr6:coauthVersionLast="47" xr6:coauthVersionMax="47" xr10:uidLastSave="{00000000-0000-0000-0000-000000000000}"/>
  <bookViews>
    <workbookView xWindow="-120" yWindow="-120" windowWidth="29040" windowHeight="15720" tabRatio="708" xr2:uid="{00000000-000D-0000-FFFF-FFFF00000000}"/>
  </bookViews>
  <sheets>
    <sheet name="入力" sheetId="5" r:id="rId1"/>
    <sheet name="【印刷用】公定幅運賃料金表" sheetId="1" r:id="rId2"/>
    <sheet name="【印刷用】自動認可運賃料金表" sheetId="7" r:id="rId3"/>
    <sheet name="【印刷用】適用方法" sheetId="2" r:id="rId4"/>
    <sheet name="札幌・小樽" sheetId="6" r:id="rId5"/>
    <sheet name="札幌・小樽地区" sheetId="12" r:id="rId6"/>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【印刷用】公定幅運賃料金表!$A$1:$L$48</definedName>
    <definedName name="_xlnm.Print_Area" localSheetId="2">【印刷用】自動認可運賃料金表!$A$1:$L$48</definedName>
    <definedName name="_xlnm.Print_Area" localSheetId="3">【印刷用】適用方法!$A$1:$C$24</definedName>
    <definedName name="_xlnm.Print_Area" localSheetId="4">札幌・小樽!$A$1:$V$40</definedName>
    <definedName name="_xlnm.Print_Area" localSheetId="5">札幌・小樽地区!$A$1:$V$40</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7" l="1"/>
  <c r="D25" i="7"/>
  <c r="B18" i="2"/>
  <c r="E27" i="5"/>
  <c r="F6" i="5" a="1"/>
  <c r="H7" i="5" a="1"/>
  <c r="E6" i="5" a="1"/>
  <c r="E5" i="5" a="1"/>
  <c r="F12" i="5" a="1"/>
  <c r="P7" i="5" a="1"/>
  <c r="N6" i="5" a="1"/>
  <c r="N7" i="5" a="1"/>
  <c r="L6" i="5" a="1"/>
  <c r="F7" i="5" a="1"/>
  <c r="L7" i="5" a="1"/>
  <c r="E12" i="5" a="1"/>
  <c r="P5" i="5" a="1"/>
  <c r="H6" i="5" a="1"/>
  <c r="J5" i="5" a="1"/>
  <c r="F11" i="5" a="1"/>
  <c r="E11" i="5" a="1"/>
  <c r="L5" i="5" a="1"/>
  <c r="F5" i="5" a="1"/>
  <c r="N5" i="5" a="1"/>
  <c r="F10" i="5" a="1"/>
  <c r="H5" i="5" a="1"/>
  <c r="P6" i="5" a="1"/>
  <c r="J7" i="5" a="1"/>
  <c r="E10" i="5" a="1"/>
  <c r="E7" i="5" a="1"/>
  <c r="J6" i="5" a="1"/>
  <c r="D25" i="1" l="1"/>
  <c r="B25" i="1"/>
  <c r="B17" i="2"/>
  <c r="L5" i="5"/>
  <c r="F12" i="5"/>
  <c r="E12" i="5"/>
  <c r="F11" i="5"/>
  <c r="E11" i="5"/>
  <c r="F10" i="5"/>
  <c r="E10" i="5"/>
  <c r="P7" i="5"/>
  <c r="N7" i="5"/>
  <c r="L7" i="5"/>
  <c r="J7" i="5"/>
  <c r="H7" i="5"/>
  <c r="F7" i="5"/>
  <c r="E7" i="5"/>
  <c r="P6" i="5"/>
  <c r="N6" i="5"/>
  <c r="L6" i="5"/>
  <c r="J6" i="5"/>
  <c r="H6" i="5"/>
  <c r="F6" i="5"/>
  <c r="P5" i="5"/>
  <c r="N5" i="5"/>
  <c r="J5" i="5"/>
  <c r="H5" i="5"/>
  <c r="F5" i="5"/>
  <c r="E6" i="5"/>
  <c r="E5" i="5"/>
  <c r="E17" i="5" a="1"/>
  <c r="E17" i="5" l="1"/>
  <c r="H18" i="5" a="1"/>
  <c r="F22" i="5" a="1"/>
  <c r="L18" i="5" a="1"/>
  <c r="F24" i="5" a="1"/>
  <c r="F23" i="5" a="1"/>
  <c r="J19" i="5" a="1"/>
  <c r="F18" i="5" a="1"/>
  <c r="E23" i="5" a="1"/>
  <c r="E22" i="5" a="1"/>
  <c r="J17" i="5" a="1"/>
  <c r="E18" i="5" a="1"/>
  <c r="N19" i="5" a="1"/>
  <c r="P19" i="5" a="1"/>
  <c r="F17" i="5" a="1"/>
  <c r="H19" i="5" a="1"/>
  <c r="F19" i="5" a="1"/>
  <c r="P18" i="5" a="1"/>
  <c r="P17" i="5" a="1"/>
  <c r="N17" i="5" a="1"/>
  <c r="L19" i="5" a="1"/>
  <c r="E19" i="5" a="1"/>
  <c r="N18" i="5" a="1"/>
  <c r="E24" i="5" a="1"/>
  <c r="L17" i="5" a="1"/>
  <c r="H17" i="5" a="1"/>
  <c r="J18" i="5" a="1"/>
  <c r="F24" i="5" l="1"/>
  <c r="E24" i="5"/>
  <c r="F23" i="5"/>
  <c r="E23" i="5"/>
  <c r="F22" i="5"/>
  <c r="E22" i="5"/>
  <c r="P19" i="5"/>
  <c r="N19" i="5"/>
  <c r="L19" i="5"/>
  <c r="J19" i="5"/>
  <c r="K8" i="7" s="1"/>
  <c r="H19" i="5"/>
  <c r="I8" i="7" s="1"/>
  <c r="F19" i="5"/>
  <c r="E19" i="5"/>
  <c r="P18" i="5"/>
  <c r="N18" i="5"/>
  <c r="L18" i="5"/>
  <c r="J18" i="5"/>
  <c r="K7" i="7" s="1"/>
  <c r="H18" i="5"/>
  <c r="I7" i="7" s="1"/>
  <c r="F18" i="5"/>
  <c r="E18" i="5"/>
  <c r="P17" i="5"/>
  <c r="N17" i="5"/>
  <c r="L17" i="5"/>
  <c r="J17" i="5"/>
  <c r="H17" i="5"/>
  <c r="F17" i="5"/>
  <c r="B24" i="2" l="1"/>
  <c r="F26" i="5"/>
  <c r="E26" i="5"/>
  <c r="I1" i="7"/>
  <c r="P40" i="12"/>
  <c r="M40" i="12"/>
  <c r="G40" i="12"/>
  <c r="P39" i="12"/>
  <c r="M39" i="12"/>
  <c r="G39" i="12"/>
  <c r="P38" i="12"/>
  <c r="M38" i="12"/>
  <c r="G38" i="12"/>
  <c r="P37" i="12"/>
  <c r="M37" i="12"/>
  <c r="G37" i="12"/>
  <c r="P36" i="12"/>
  <c r="M36" i="12"/>
  <c r="G36" i="12"/>
  <c r="Y35" i="12"/>
  <c r="X35" i="12" s="1"/>
  <c r="E35" i="12" s="1"/>
  <c r="AA35" i="12" s="1"/>
  <c r="Z35" i="12" s="1"/>
  <c r="K35" i="12" s="1"/>
  <c r="P35" i="12"/>
  <c r="M35" i="12"/>
  <c r="G35" i="12"/>
  <c r="C35" i="12"/>
  <c r="C36" i="12" s="1"/>
  <c r="U34" i="12"/>
  <c r="P34" i="12"/>
  <c r="P29" i="12"/>
  <c r="M29" i="12"/>
  <c r="G29" i="12"/>
  <c r="P28" i="12"/>
  <c r="M28" i="12"/>
  <c r="G28" i="12"/>
  <c r="P27" i="12"/>
  <c r="M27" i="12"/>
  <c r="G27" i="12"/>
  <c r="P26" i="12"/>
  <c r="M26" i="12"/>
  <c r="G26" i="12"/>
  <c r="P25" i="12"/>
  <c r="M25" i="12"/>
  <c r="G25" i="12"/>
  <c r="P24" i="12"/>
  <c r="M24" i="12"/>
  <c r="G24" i="12"/>
  <c r="P23" i="12"/>
  <c r="M23" i="12"/>
  <c r="G23" i="12"/>
  <c r="Y22" i="12"/>
  <c r="X22" i="12" s="1"/>
  <c r="E22" i="12" s="1"/>
  <c r="AA22" i="12" s="1"/>
  <c r="Z22" i="12" s="1"/>
  <c r="K22" i="12" s="1"/>
  <c r="P22" i="12"/>
  <c r="M22" i="12"/>
  <c r="G22" i="12"/>
  <c r="C22" i="12"/>
  <c r="C23" i="12" s="1"/>
  <c r="U21" i="12"/>
  <c r="P21" i="12"/>
  <c r="P16" i="12"/>
  <c r="G16" i="12"/>
  <c r="P15" i="12"/>
  <c r="G15" i="12"/>
  <c r="P14" i="12"/>
  <c r="G14" i="12"/>
  <c r="P13" i="12"/>
  <c r="G13" i="12"/>
  <c r="P12" i="12"/>
  <c r="G12" i="12"/>
  <c r="P11" i="12"/>
  <c r="G11" i="12"/>
  <c r="P10" i="12"/>
  <c r="G10" i="12"/>
  <c r="P9" i="12"/>
  <c r="G9" i="12"/>
  <c r="Y8" i="12"/>
  <c r="X8" i="12" s="1"/>
  <c r="E8" i="12" s="1"/>
  <c r="AA8" i="12" s="1"/>
  <c r="Z8" i="12" s="1"/>
  <c r="P8" i="12"/>
  <c r="G8" i="12"/>
  <c r="C8" i="12"/>
  <c r="C9" i="12" s="1"/>
  <c r="U7" i="12"/>
  <c r="P7" i="12"/>
  <c r="AC35" i="12" l="1"/>
  <c r="AB35" i="12" s="1"/>
  <c r="R35" i="12" s="1"/>
  <c r="K6" i="1"/>
  <c r="G26" i="5"/>
  <c r="B20" i="2" s="1"/>
  <c r="F18" i="7"/>
  <c r="K18" i="7" s="1"/>
  <c r="I6" i="7"/>
  <c r="F20" i="7"/>
  <c r="F19" i="7"/>
  <c r="K19" i="7" s="1"/>
  <c r="I14" i="7"/>
  <c r="G14" i="7"/>
  <c r="K14" i="7"/>
  <c r="I13" i="7"/>
  <c r="G13" i="7"/>
  <c r="K13" i="7"/>
  <c r="AC36" i="12"/>
  <c r="AB36" i="12" s="1"/>
  <c r="R36" i="12" s="1"/>
  <c r="W36" i="12" s="1"/>
  <c r="C37" i="12"/>
  <c r="Y36" i="12"/>
  <c r="X36" i="12" s="1"/>
  <c r="E36" i="12" s="1"/>
  <c r="AA36" i="12" s="1"/>
  <c r="Z36" i="12" s="1"/>
  <c r="K36" i="12" s="1"/>
  <c r="U35" i="12"/>
  <c r="W35" i="12"/>
  <c r="C24" i="12"/>
  <c r="AC23" i="12"/>
  <c r="AB23" i="12" s="1"/>
  <c r="R23" i="12" s="1"/>
  <c r="Y23" i="12"/>
  <c r="X23" i="12" s="1"/>
  <c r="E23" i="12" s="1"/>
  <c r="AA23" i="12" s="1"/>
  <c r="Z23" i="12" s="1"/>
  <c r="K23" i="12" s="1"/>
  <c r="AC9" i="12"/>
  <c r="AB9" i="12" s="1"/>
  <c r="R9" i="12" s="1"/>
  <c r="Y9" i="12"/>
  <c r="X9" i="12" s="1"/>
  <c r="E9" i="12" s="1"/>
  <c r="AA9" i="12" s="1"/>
  <c r="Z9" i="12" s="1"/>
  <c r="C10" i="12"/>
  <c r="AC22" i="12"/>
  <c r="AB22" i="12" s="1"/>
  <c r="R22" i="12" s="1"/>
  <c r="AC8" i="12"/>
  <c r="AB8" i="12" s="1"/>
  <c r="R8" i="12" s="1"/>
  <c r="I29" i="7" l="1"/>
  <c r="B29" i="7"/>
  <c r="B29" i="1"/>
  <c r="I29" i="1"/>
  <c r="Y10" i="12"/>
  <c r="X10" i="12" s="1"/>
  <c r="E10" i="12" s="1"/>
  <c r="AA10" i="12" s="1"/>
  <c r="Z10" i="12" s="1"/>
  <c r="AC10" i="12"/>
  <c r="AB10" i="12" s="1"/>
  <c r="R10" i="12" s="1"/>
  <c r="W10" i="12" s="1"/>
  <c r="C11" i="12"/>
  <c r="U23" i="12"/>
  <c r="U9" i="12"/>
  <c r="W9" i="12"/>
  <c r="W8" i="12"/>
  <c r="U8" i="12"/>
  <c r="Y37" i="12"/>
  <c r="X37" i="12" s="1"/>
  <c r="E37" i="12" s="1"/>
  <c r="AA37" i="12" s="1"/>
  <c r="Z37" i="12" s="1"/>
  <c r="K37" i="12" s="1"/>
  <c r="AC37" i="12"/>
  <c r="AB37" i="12" s="1"/>
  <c r="R37" i="12" s="1"/>
  <c r="C38" i="12"/>
  <c r="Y24" i="12"/>
  <c r="X24" i="12" s="1"/>
  <c r="E24" i="12" s="1"/>
  <c r="AA24" i="12" s="1"/>
  <c r="Z24" i="12" s="1"/>
  <c r="K24" i="12" s="1"/>
  <c r="AC24" i="12"/>
  <c r="AB24" i="12" s="1"/>
  <c r="R24" i="12" s="1"/>
  <c r="W24" i="12" s="1"/>
  <c r="C25" i="12"/>
  <c r="U22" i="12"/>
  <c r="W23" i="12"/>
  <c r="W22" i="12"/>
  <c r="U36" i="12"/>
  <c r="U37" i="12" l="1"/>
  <c r="C39" i="12"/>
  <c r="AC38" i="12"/>
  <c r="AB38" i="12" s="1"/>
  <c r="R38" i="12" s="1"/>
  <c r="Y38" i="12"/>
  <c r="X38" i="12" s="1"/>
  <c r="E38" i="12" s="1"/>
  <c r="AA38" i="12" s="1"/>
  <c r="Z38" i="12" s="1"/>
  <c r="K38" i="12" s="1"/>
  <c r="W37" i="12"/>
  <c r="Y25" i="12"/>
  <c r="X25" i="12" s="1"/>
  <c r="E25" i="12" s="1"/>
  <c r="AA25" i="12" s="1"/>
  <c r="Z25" i="12" s="1"/>
  <c r="K25" i="12" s="1"/>
  <c r="AC25" i="12"/>
  <c r="AB25" i="12" s="1"/>
  <c r="R25" i="12" s="1"/>
  <c r="C26" i="12"/>
  <c r="Y11" i="12"/>
  <c r="X11" i="12" s="1"/>
  <c r="E11" i="12" s="1"/>
  <c r="AA11" i="12" s="1"/>
  <c r="Z11" i="12" s="1"/>
  <c r="K11" i="12" s="1"/>
  <c r="C12" i="12"/>
  <c r="AC11" i="12"/>
  <c r="AB11" i="12" s="1"/>
  <c r="R11" i="12" s="1"/>
  <c r="U24" i="12"/>
  <c r="U10" i="12"/>
  <c r="AC12" i="12" l="1"/>
  <c r="AB12" i="12" s="1"/>
  <c r="R12" i="12" s="1"/>
  <c r="W12" i="12" s="1"/>
  <c r="C13" i="12"/>
  <c r="Y12" i="12"/>
  <c r="X12" i="12" s="1"/>
  <c r="E12" i="12" s="1"/>
  <c r="AA12" i="12" s="1"/>
  <c r="Z12" i="12" s="1"/>
  <c r="K12" i="12" s="1"/>
  <c r="Y26" i="12"/>
  <c r="X26" i="12" s="1"/>
  <c r="E26" i="12" s="1"/>
  <c r="AA26" i="12" s="1"/>
  <c r="Z26" i="12" s="1"/>
  <c r="K26" i="12" s="1"/>
  <c r="C27" i="12"/>
  <c r="AC26" i="12"/>
  <c r="AB26" i="12" s="1"/>
  <c r="R26" i="12" s="1"/>
  <c r="W26" i="12" s="1"/>
  <c r="U11" i="12"/>
  <c r="U25" i="12"/>
  <c r="U38" i="12"/>
  <c r="W11" i="12"/>
  <c r="C40" i="12"/>
  <c r="Y39" i="12"/>
  <c r="X39" i="12" s="1"/>
  <c r="E39" i="12" s="1"/>
  <c r="AA39" i="12" s="1"/>
  <c r="Z39" i="12" s="1"/>
  <c r="K39" i="12" s="1"/>
  <c r="AC39" i="12"/>
  <c r="AB39" i="12" s="1"/>
  <c r="R39" i="12" s="1"/>
  <c r="W39" i="12" s="1"/>
  <c r="W25" i="12"/>
  <c r="W38" i="12"/>
  <c r="U26" i="12" l="1"/>
  <c r="C28" i="12"/>
  <c r="AC27" i="12"/>
  <c r="AB27" i="12" s="1"/>
  <c r="R27" i="12" s="1"/>
  <c r="W27" i="12" s="1"/>
  <c r="Y27" i="12"/>
  <c r="X27" i="12" s="1"/>
  <c r="E27" i="12" s="1"/>
  <c r="AA27" i="12" s="1"/>
  <c r="Z27" i="12" s="1"/>
  <c r="K27" i="12" s="1"/>
  <c r="AC40" i="12"/>
  <c r="AB40" i="12" s="1"/>
  <c r="R40" i="12" s="1"/>
  <c r="U40" i="12" s="1"/>
  <c r="Y40" i="12"/>
  <c r="X40" i="12" s="1"/>
  <c r="E40" i="12" s="1"/>
  <c r="AA40" i="12" s="1"/>
  <c r="Z40" i="12" s="1"/>
  <c r="K40" i="12" s="1"/>
  <c r="C14" i="12"/>
  <c r="Y13" i="12"/>
  <c r="X13" i="12" s="1"/>
  <c r="E13" i="12" s="1"/>
  <c r="AA13" i="12" s="1"/>
  <c r="Z13" i="12" s="1"/>
  <c r="K13" i="12" s="1"/>
  <c r="AC13" i="12"/>
  <c r="AB13" i="12" s="1"/>
  <c r="R13" i="12" s="1"/>
  <c r="U39" i="12"/>
  <c r="U12" i="12"/>
  <c r="W40" i="12" l="1"/>
  <c r="U13" i="12"/>
  <c r="C15" i="12"/>
  <c r="AC14" i="12"/>
  <c r="AB14" i="12" s="1"/>
  <c r="R14" i="12" s="1"/>
  <c r="Y14" i="12"/>
  <c r="X14" i="12" s="1"/>
  <c r="E14" i="12" s="1"/>
  <c r="AA14" i="12" s="1"/>
  <c r="Z14" i="12" s="1"/>
  <c r="K14" i="12" s="1"/>
  <c r="Y28" i="12"/>
  <c r="X28" i="12" s="1"/>
  <c r="E28" i="12" s="1"/>
  <c r="AA28" i="12" s="1"/>
  <c r="Z28" i="12" s="1"/>
  <c r="K28" i="12" s="1"/>
  <c r="C29" i="12"/>
  <c r="AC28" i="12"/>
  <c r="AB28" i="12" s="1"/>
  <c r="R28" i="12" s="1"/>
  <c r="U27" i="12"/>
  <c r="W13" i="12"/>
  <c r="U28" i="12" l="1"/>
  <c r="Y29" i="12"/>
  <c r="X29" i="12" s="1"/>
  <c r="E29" i="12" s="1"/>
  <c r="AA29" i="12" s="1"/>
  <c r="Z29" i="12" s="1"/>
  <c r="K29" i="12" s="1"/>
  <c r="AC29" i="12"/>
  <c r="AB29" i="12" s="1"/>
  <c r="R29" i="12" s="1"/>
  <c r="U29" i="12" s="1"/>
  <c r="W28" i="12"/>
  <c r="U14" i="12"/>
  <c r="AC15" i="12"/>
  <c r="AB15" i="12" s="1"/>
  <c r="R15" i="12" s="1"/>
  <c r="C16" i="12"/>
  <c r="Y15" i="12"/>
  <c r="X15" i="12" s="1"/>
  <c r="E15" i="12" s="1"/>
  <c r="AA15" i="12" s="1"/>
  <c r="Z15" i="12" s="1"/>
  <c r="K15" i="12" s="1"/>
  <c r="W14" i="12"/>
  <c r="U15" i="12" l="1"/>
  <c r="Y16" i="12"/>
  <c r="X16" i="12" s="1"/>
  <c r="E16" i="12" s="1"/>
  <c r="AA16" i="12" s="1"/>
  <c r="Z16" i="12" s="1"/>
  <c r="K16" i="12" s="1"/>
  <c r="AC16" i="12"/>
  <c r="AB16" i="12" s="1"/>
  <c r="R16" i="12" s="1"/>
  <c r="U16" i="12" s="1"/>
  <c r="W15" i="12"/>
  <c r="W29" i="12"/>
  <c r="W16" i="12" l="1"/>
  <c r="I1" i="1" l="1"/>
  <c r="F20" i="1" l="1"/>
  <c r="K20" i="1" s="1"/>
  <c r="K14" i="1"/>
  <c r="I14" i="1"/>
  <c r="G14" i="1"/>
  <c r="K8" i="1"/>
  <c r="I8" i="1"/>
  <c r="F8" i="1"/>
  <c r="D8" i="1"/>
  <c r="F19" i="1"/>
  <c r="K19" i="1" s="1"/>
  <c r="K13" i="1"/>
  <c r="I13" i="1"/>
  <c r="G13" i="1"/>
  <c r="K7" i="1"/>
  <c r="I7" i="1"/>
  <c r="F7" i="1"/>
  <c r="D7" i="1"/>
  <c r="F6" i="1"/>
  <c r="I6" i="1"/>
  <c r="G12" i="1"/>
  <c r="I12" i="1"/>
  <c r="F18" i="1"/>
  <c r="K18" i="1" s="1"/>
  <c r="D6" i="1"/>
  <c r="P40" i="6"/>
  <c r="M40" i="6"/>
  <c r="G40" i="6"/>
  <c r="P39" i="6"/>
  <c r="M39" i="6"/>
  <c r="G39" i="6"/>
  <c r="P38" i="6"/>
  <c r="M38" i="6"/>
  <c r="G38" i="6"/>
  <c r="P37" i="6"/>
  <c r="M37" i="6"/>
  <c r="G37" i="6"/>
  <c r="P36" i="6"/>
  <c r="M36" i="6"/>
  <c r="G36" i="6"/>
  <c r="P35" i="6"/>
  <c r="M35" i="6"/>
  <c r="G35" i="6"/>
  <c r="C35" i="6"/>
  <c r="C36" i="6" s="1"/>
  <c r="U34" i="6"/>
  <c r="P34" i="6"/>
  <c r="P29" i="6"/>
  <c r="M29" i="6"/>
  <c r="G29" i="6"/>
  <c r="P28" i="6"/>
  <c r="M28" i="6"/>
  <c r="G28" i="6"/>
  <c r="P27" i="6"/>
  <c r="M27" i="6"/>
  <c r="G27" i="6"/>
  <c r="P26" i="6"/>
  <c r="M26" i="6"/>
  <c r="G26" i="6"/>
  <c r="P25" i="6"/>
  <c r="M25" i="6"/>
  <c r="G25" i="6"/>
  <c r="P24" i="6"/>
  <c r="M24" i="6"/>
  <c r="G24" i="6"/>
  <c r="P23" i="6"/>
  <c r="M23" i="6"/>
  <c r="G23" i="6"/>
  <c r="C23" i="6"/>
  <c r="C24" i="6" s="1"/>
  <c r="P22" i="6"/>
  <c r="M22" i="6"/>
  <c r="G22" i="6"/>
  <c r="C22" i="6"/>
  <c r="AC22" i="6" s="1"/>
  <c r="AB22" i="6" s="1"/>
  <c r="R22" i="6" s="1"/>
  <c r="U21" i="6"/>
  <c r="P21" i="6"/>
  <c r="P16" i="6"/>
  <c r="G16" i="6"/>
  <c r="P15" i="6"/>
  <c r="G15" i="6"/>
  <c r="P14" i="6"/>
  <c r="G14" i="6"/>
  <c r="P13" i="6"/>
  <c r="G13" i="6"/>
  <c r="P12" i="6"/>
  <c r="G12" i="6"/>
  <c r="P11" i="6"/>
  <c r="G11" i="6"/>
  <c r="P10" i="6"/>
  <c r="G10" i="6"/>
  <c r="P9" i="6"/>
  <c r="G9" i="6"/>
  <c r="AC8" i="6"/>
  <c r="AB8" i="6" s="1"/>
  <c r="R8" i="6" s="1"/>
  <c r="Y8" i="6"/>
  <c r="X8" i="6" s="1"/>
  <c r="E8" i="6" s="1"/>
  <c r="AA8" i="6" s="1"/>
  <c r="Z8" i="6" s="1"/>
  <c r="P8" i="6"/>
  <c r="G8" i="6"/>
  <c r="C8" i="6"/>
  <c r="C9" i="6" s="1"/>
  <c r="U7" i="6"/>
  <c r="P7" i="6"/>
  <c r="AC36" i="6" l="1"/>
  <c r="AB36" i="6" s="1"/>
  <c r="R36" i="6" s="1"/>
  <c r="C37" i="6"/>
  <c r="Y37" i="6" s="1"/>
  <c r="X37" i="6" s="1"/>
  <c r="E37" i="6" s="1"/>
  <c r="AA37" i="6" s="1"/>
  <c r="Z37" i="6" s="1"/>
  <c r="K37" i="6" s="1"/>
  <c r="Y35" i="6"/>
  <c r="X35" i="6" s="1"/>
  <c r="E35" i="6" s="1"/>
  <c r="AA35" i="6" s="1"/>
  <c r="Z35" i="6" s="1"/>
  <c r="K35" i="6" s="1"/>
  <c r="AC35" i="6"/>
  <c r="AB35" i="6" s="1"/>
  <c r="R35" i="6" s="1"/>
  <c r="W36" i="6" s="1"/>
  <c r="K12" i="1"/>
  <c r="Y24" i="6"/>
  <c r="X24" i="6" s="1"/>
  <c r="E24" i="6" s="1"/>
  <c r="AA24" i="6" s="1"/>
  <c r="Z24" i="6" s="1"/>
  <c r="K24" i="6" s="1"/>
  <c r="AC24" i="6"/>
  <c r="AB24" i="6" s="1"/>
  <c r="R24" i="6" s="1"/>
  <c r="C25" i="6"/>
  <c r="W8" i="6"/>
  <c r="U8" i="6"/>
  <c r="AC9" i="6"/>
  <c r="AB9" i="6" s="1"/>
  <c r="R9" i="6" s="1"/>
  <c r="Y9" i="6"/>
  <c r="X9" i="6" s="1"/>
  <c r="E9" i="6" s="1"/>
  <c r="AA9" i="6" s="1"/>
  <c r="Z9" i="6" s="1"/>
  <c r="C10" i="6"/>
  <c r="U22" i="6"/>
  <c r="W22" i="6"/>
  <c r="U36" i="6"/>
  <c r="Y22" i="6"/>
  <c r="X22" i="6" s="1"/>
  <c r="E22" i="6" s="1"/>
  <c r="AA22" i="6" s="1"/>
  <c r="Z22" i="6" s="1"/>
  <c r="K22" i="6" s="1"/>
  <c r="AC37" i="6"/>
  <c r="AB37" i="6" s="1"/>
  <c r="R37" i="6" s="1"/>
  <c r="C38" i="6"/>
  <c r="Y23" i="6"/>
  <c r="X23" i="6" s="1"/>
  <c r="E23" i="6" s="1"/>
  <c r="AA23" i="6" s="1"/>
  <c r="Z23" i="6" s="1"/>
  <c r="K23" i="6" s="1"/>
  <c r="Y36" i="6"/>
  <c r="X36" i="6" s="1"/>
  <c r="E36" i="6" s="1"/>
  <c r="AA36" i="6" s="1"/>
  <c r="Z36" i="6" s="1"/>
  <c r="K36" i="6" s="1"/>
  <c r="AC23" i="6"/>
  <c r="AB23" i="6" s="1"/>
  <c r="R23" i="6" s="1"/>
  <c r="W23" i="6" s="1"/>
  <c r="W35" i="6" l="1"/>
  <c r="U35" i="6"/>
  <c r="W24" i="6"/>
  <c r="U23" i="6"/>
  <c r="Y10" i="6"/>
  <c r="X10" i="6" s="1"/>
  <c r="E10" i="6" s="1"/>
  <c r="AA10" i="6" s="1"/>
  <c r="Z10" i="6" s="1"/>
  <c r="C11" i="6"/>
  <c r="AC10" i="6"/>
  <c r="AB10" i="6" s="1"/>
  <c r="R10" i="6" s="1"/>
  <c r="C39" i="6"/>
  <c r="AC38" i="6"/>
  <c r="AB38" i="6" s="1"/>
  <c r="R38" i="6" s="1"/>
  <c r="Y38" i="6"/>
  <c r="X38" i="6" s="1"/>
  <c r="E38" i="6" s="1"/>
  <c r="AA38" i="6" s="1"/>
  <c r="Z38" i="6" s="1"/>
  <c r="K38" i="6" s="1"/>
  <c r="W10" i="6"/>
  <c r="U9" i="6"/>
  <c r="W9" i="6"/>
  <c r="Y25" i="6"/>
  <c r="X25" i="6" s="1"/>
  <c r="E25" i="6" s="1"/>
  <c r="AA25" i="6" s="1"/>
  <c r="Z25" i="6" s="1"/>
  <c r="K25" i="6" s="1"/>
  <c r="C26" i="6"/>
  <c r="AC25" i="6"/>
  <c r="AB25" i="6" s="1"/>
  <c r="R25" i="6" s="1"/>
  <c r="W25" i="6" s="1"/>
  <c r="U24" i="6"/>
  <c r="U37" i="6"/>
  <c r="W37" i="6"/>
  <c r="U10" i="6" l="1"/>
  <c r="Y11" i="6"/>
  <c r="X11" i="6" s="1"/>
  <c r="E11" i="6" s="1"/>
  <c r="AA11" i="6" s="1"/>
  <c r="Z11" i="6" s="1"/>
  <c r="K11" i="6" s="1"/>
  <c r="C12" i="6"/>
  <c r="AC11" i="6"/>
  <c r="AB11" i="6" s="1"/>
  <c r="R11" i="6" s="1"/>
  <c r="U38" i="6"/>
  <c r="C40" i="6"/>
  <c r="AC39" i="6"/>
  <c r="AB39" i="6" s="1"/>
  <c r="R39" i="6" s="1"/>
  <c r="Y39" i="6"/>
  <c r="X39" i="6" s="1"/>
  <c r="E39" i="6" s="1"/>
  <c r="AA39" i="6" s="1"/>
  <c r="Z39" i="6" s="1"/>
  <c r="K39" i="6" s="1"/>
  <c r="W38" i="6"/>
  <c r="U25" i="6"/>
  <c r="C27" i="6"/>
  <c r="AC26" i="6"/>
  <c r="AB26" i="6" s="1"/>
  <c r="R26" i="6" s="1"/>
  <c r="Y26" i="6"/>
  <c r="X26" i="6" s="1"/>
  <c r="E26" i="6" s="1"/>
  <c r="AA26" i="6" s="1"/>
  <c r="Z26" i="6" s="1"/>
  <c r="K26" i="6" s="1"/>
  <c r="U39" i="6" l="1"/>
  <c r="AC40" i="6"/>
  <c r="AB40" i="6" s="1"/>
  <c r="R40" i="6" s="1"/>
  <c r="U40" i="6" s="1"/>
  <c r="Y40" i="6"/>
  <c r="X40" i="6" s="1"/>
  <c r="E40" i="6" s="1"/>
  <c r="AA40" i="6" s="1"/>
  <c r="Z40" i="6" s="1"/>
  <c r="K40" i="6" s="1"/>
  <c r="W39" i="6"/>
  <c r="U11" i="6"/>
  <c r="C13" i="6"/>
  <c r="AC12" i="6"/>
  <c r="AB12" i="6" s="1"/>
  <c r="R12" i="6" s="1"/>
  <c r="Y12" i="6"/>
  <c r="X12" i="6" s="1"/>
  <c r="E12" i="6" s="1"/>
  <c r="AA12" i="6" s="1"/>
  <c r="Z12" i="6" s="1"/>
  <c r="K12" i="6" s="1"/>
  <c r="U26" i="6"/>
  <c r="AC27" i="6"/>
  <c r="AB27" i="6" s="1"/>
  <c r="R27" i="6" s="1"/>
  <c r="W27" i="6" s="1"/>
  <c r="C28" i="6"/>
  <c r="Y27" i="6"/>
  <c r="X27" i="6" s="1"/>
  <c r="E27" i="6" s="1"/>
  <c r="AA27" i="6" s="1"/>
  <c r="Z27" i="6" s="1"/>
  <c r="K27" i="6" s="1"/>
  <c r="W26" i="6"/>
  <c r="W11" i="6"/>
  <c r="C14" i="6" l="1"/>
  <c r="AC13" i="6"/>
  <c r="AB13" i="6" s="1"/>
  <c r="R13" i="6" s="1"/>
  <c r="W13" i="6" s="1"/>
  <c r="Y13" i="6"/>
  <c r="X13" i="6" s="1"/>
  <c r="E13" i="6" s="1"/>
  <c r="AA13" i="6" s="1"/>
  <c r="Z13" i="6" s="1"/>
  <c r="K13" i="6" s="1"/>
  <c r="U12" i="6"/>
  <c r="W12" i="6"/>
  <c r="Y28" i="6"/>
  <c r="X28" i="6" s="1"/>
  <c r="E28" i="6" s="1"/>
  <c r="AA28" i="6" s="1"/>
  <c r="Z28" i="6" s="1"/>
  <c r="K28" i="6" s="1"/>
  <c r="C29" i="6"/>
  <c r="AC28" i="6"/>
  <c r="AB28" i="6" s="1"/>
  <c r="R28" i="6" s="1"/>
  <c r="W28" i="6" s="1"/>
  <c r="U27" i="6"/>
  <c r="W40" i="6"/>
  <c r="U28" i="6" l="1"/>
  <c r="Y29" i="6"/>
  <c r="X29" i="6" s="1"/>
  <c r="E29" i="6" s="1"/>
  <c r="AA29" i="6" s="1"/>
  <c r="Z29" i="6" s="1"/>
  <c r="K29" i="6" s="1"/>
  <c r="AC29" i="6"/>
  <c r="AB29" i="6" s="1"/>
  <c r="R29" i="6" s="1"/>
  <c r="U29" i="6" s="1"/>
  <c r="U13" i="6"/>
  <c r="C15" i="6"/>
  <c r="AC14" i="6"/>
  <c r="AB14" i="6" s="1"/>
  <c r="R14" i="6" s="1"/>
  <c r="Y14" i="6"/>
  <c r="X14" i="6" s="1"/>
  <c r="E14" i="6" s="1"/>
  <c r="AA14" i="6" s="1"/>
  <c r="Z14" i="6" s="1"/>
  <c r="K14" i="6" s="1"/>
  <c r="U14" i="6" l="1"/>
  <c r="AC15" i="6"/>
  <c r="AB15" i="6" s="1"/>
  <c r="R15" i="6" s="1"/>
  <c r="Y15" i="6"/>
  <c r="X15" i="6" s="1"/>
  <c r="E15" i="6" s="1"/>
  <c r="AA15" i="6" s="1"/>
  <c r="Z15" i="6" s="1"/>
  <c r="K15" i="6" s="1"/>
  <c r="C16" i="6"/>
  <c r="W14" i="6"/>
  <c r="W29" i="6"/>
  <c r="Y16" i="6" l="1"/>
  <c r="X16" i="6" s="1"/>
  <c r="E16" i="6" s="1"/>
  <c r="AA16" i="6" s="1"/>
  <c r="Z16" i="6" s="1"/>
  <c r="K16" i="6" s="1"/>
  <c r="AC16" i="6"/>
  <c r="AB16" i="6" s="1"/>
  <c r="R16" i="6" s="1"/>
  <c r="U16" i="6" s="1"/>
  <c r="U15" i="6"/>
  <c r="W15" i="6"/>
  <c r="W16" i="6" l="1"/>
  <c r="D6" i="7" l="1"/>
  <c r="F7" i="7"/>
  <c r="I33" i="1"/>
  <c r="E33" i="1"/>
  <c r="F8" i="7"/>
  <c r="I35" i="1"/>
  <c r="I35" i="7"/>
  <c r="E34" i="1"/>
  <c r="E34" i="7"/>
  <c r="E35" i="1"/>
  <c r="E35" i="7"/>
  <c r="C34" i="1"/>
  <c r="C34" i="7"/>
  <c r="I34" i="1"/>
  <c r="I34" i="7"/>
  <c r="C33" i="1"/>
  <c r="C35" i="1"/>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<sst xmlns="http://schemas.openxmlformats.org/spreadsheetml/2006/main" count="977" uniqueCount="105">
  <si>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</si>
  <si>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</si>
  <si>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</si>
  <si>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</si>
  <si>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</si>
  <si>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</si>
  <si>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</si>
  <si>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</si>
  <si>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</si>
  <si>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</si>
  <si>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</si>
  <si>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</si>
  <si>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</si>
  <si>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</si>
  <si>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</si>
  <si>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</si>
  <si>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</si>
  <si>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</si>
  <si>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</si>
  <si>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</si>
  <si>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</si>
  <si>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</si>
  <si>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</si>
  <si>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</si>
  <si>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</si>
  <si>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</si>
  <si>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</si>
  <si>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</si>
  <si>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</si>
  <si>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</si>
  <si>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</si>
  <si>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</si>
  <si>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</si>
  <si>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</si>
  <si>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</si>
  <si>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</si>
  <si>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別紙</t>
    <rPh sb="0" eb="2">
      <t>ベッシ</t>
    </rPh>
    <phoneticPr fontId="10"/>
  </si>
  <si>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</si>
  <si>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</si>
  <si>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</si>
  <si>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</si>
  <si>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</si>
  <si>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</si>
  <si>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</si>
  <si>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</si>
  <si>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</si>
  <si>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</si>
  <si>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</si>
  <si>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</si>
  <si>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</si>
  <si>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Ｄ運賃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</si>
  <si>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</si>
  <si>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</si>
  <si>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</si>
  <si>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</si>
  <si>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</si>
  <si>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</si>
  <si>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Ｃ運賃</t>
    <rPh sb="1" eb="3">
      <t>ウンチン</t>
    </rPh>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</si>
  <si>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</si>
  <si>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</si>
  <si>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</si>
  <si>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</si>
  <si>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</si>
  <si>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</si>
  <si>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</si>
  <si>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</si>
  <si>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</si>
  <si>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</si>
  <si>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</si>
  <si>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</si>
  <si>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</si>
  <si>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別紙</t>
    <rPh sb="0" eb="2">
      <t>ベッシ</t>
    </rPh>
    <phoneticPr fontId="1"/>
  </si>
  <si>
    <t>時間距離併用制運賃</t>
    <rPh sb="0" eb="2">
      <t>ジカン</t>
    </rPh>
    <rPh sb="2" eb="4">
      <t>キョリ</t>
    </rPh>
    <rPh sb="4" eb="7">
      <t>ヘイヨウセイ</t>
    </rPh>
    <rPh sb="7" eb="9">
      <t>ウンチン</t>
    </rPh>
    <phoneticPr fontId="1"/>
  </si>
  <si>
    <t>小樽市</t>
  </si>
  <si>
    <t>公定幅運賃</t>
    <rPh sb="3" eb="5">
      <t>ウンチン</t>
    </rPh>
    <phoneticPr fontId="1"/>
  </si>
  <si>
    <t>自動認可運賃</t>
    <rPh sb="4" eb="6">
      <t>ウンチン</t>
    </rPh>
    <phoneticPr fontId="1"/>
  </si>
  <si>
    <t>札幌交通圏（札幌市、江別市、石狩市（ただし、平成１７年１０月１日に編入された旧厚田村及び旧浜益村の区域を除く。）、北広島市）</t>
  </si>
  <si>
    <t>札幌交通圏（札幌市、江別市、石狩市（ただし、平成１７年１０月１日に編入された旧厚田村及び旧浜益村の区域を除く。）、北広島市）</t>
    <phoneticPr fontId="1"/>
  </si>
  <si>
    <t>適用する営業区域</t>
    <rPh sb="0" eb="2">
      <t>テキヨウ</t>
    </rPh>
    <rPh sb="4" eb="6">
      <t>エイギョウ</t>
    </rPh>
    <rPh sb="6" eb="8">
      <t>クイキ</t>
    </rPh>
    <phoneticPr fontId="1"/>
  </si>
  <si>
    <t>5,000円超え3割引</t>
    <rPh sb="5" eb="6">
      <t>エン</t>
    </rPh>
    <rPh sb="6" eb="7">
      <t>ゴ</t>
    </rPh>
    <rPh sb="9" eb="11">
      <t>ワリビキ</t>
    </rPh>
    <phoneticPr fontId="1"/>
  </si>
  <si>
    <t>7,000円超え1割引</t>
    <rPh sb="5" eb="6">
      <t>エン</t>
    </rPh>
    <rPh sb="6" eb="7">
      <t>ゴ</t>
    </rPh>
    <rPh sb="9" eb="11">
      <t>ワリビキ</t>
    </rPh>
    <phoneticPr fontId="1"/>
  </si>
  <si>
    <t>札幌交通圏</t>
    <rPh sb="0" eb="2">
      <t>サッポロ</t>
    </rPh>
    <rPh sb="2" eb="5">
      <t>コウツウケン</t>
    </rPh>
    <phoneticPr fontId="1"/>
  </si>
  <si>
    <t>小樽市</t>
    <rPh sb="0" eb="3">
      <t>オタルシ</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</si>
  <si>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</si>
  <si>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</si>
  <si>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</si>
  <si>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</si>
  <si>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</si>
  <si>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</si>
  <si>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</si>
  <si>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</si>
  <si>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</si>
  <si>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黄色いセルに入力してください↓</t>
    <rPh sb="0" eb="2">
      <t>キイロ</t>
    </rPh>
    <rPh sb="6" eb="8">
      <t>ニュウリョク</t>
    </rPh>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</si>
  <si>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</si>
  <si>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</si>
  <si>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</si>
  <si>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札幌運輸支局管内</t>
    <rPh sb="0" eb="2">
      <t>サッポロ</t>
    </rPh>
    <rPh sb="2" eb="4">
      <t>ウンユ</t>
    </rPh>
    <rPh sb="4" eb="6">
      <t>シキョク</t>
    </rPh>
    <rPh sb="6" eb="8">
      <t>カンナイ</t>
    </rPh>
    <phoneticPr fontId="1"/>
  </si>
  <si>
    <t>　普通自動車のうち、排気量２．５リットルを超えるもので、乗車定員８名以下のもの。
　特種車両（福祉）であって、乗車定員７名以上のもの。</t>
    <phoneticPr fontId="1"/>
  </si>
  <si>
    <t>　普通自動車のうち、排気量２．５リットル以下のもので、乗車定員８名以下のもの及び小型自動車で、乗車定員８名以下のもの。
　普通自動車、小型自動車又は軽自動車のうち、電気自動車若しくは特種車両（
福祉）であって、乗車定員６名以下のもの。</t>
    <phoneticPr fontId="1"/>
  </si>
  <si>
    <t>　普通自動車又は小型自動車のうち、乗車定員９名以上のもの。
　ただし、特種車両（福祉）を除く。</t>
    <phoneticPr fontId="1"/>
  </si>
  <si>
    <t>札幌・小樽地区</t>
    <rPh sb="0" eb="2">
      <t>サッポロ</t>
    </rPh>
    <rPh sb="3" eb="5">
      <t>オタル</t>
    </rPh>
    <rPh sb="5" eb="7">
      <t>チク</t>
    </rPh>
    <phoneticPr fontId="1"/>
  </si>
  <si>
    <t>自動認可運賃・料金表（札幌・小樽地区）</t>
    <rPh sb="0" eb="2">
      <t>ジドウ</t>
    </rPh>
    <rPh sb="2" eb="4">
      <t>ニンカ</t>
    </rPh>
    <rPh sb="4" eb="6">
      <t>ウンチン</t>
    </rPh>
    <rPh sb="7" eb="9">
      <t>リョウキン</t>
    </rPh>
    <rPh sb="9" eb="10">
      <t>ヒョウ</t>
    </rPh>
    <rPh sb="11" eb="13">
      <t>サッポロ</t>
    </rPh>
    <rPh sb="14" eb="16">
      <t>オタル</t>
    </rPh>
    <rPh sb="16" eb="18">
      <t>チク</t>
    </rPh>
    <phoneticPr fontId="1"/>
  </si>
  <si>
    <t>公定幅運賃表（札幌交通圏・小樽市）</t>
    <rPh sb="0" eb="2">
      <t>コウテイ</t>
    </rPh>
    <rPh sb="2" eb="3">
      <t>ハバ</t>
    </rPh>
    <rPh sb="3" eb="5">
      <t>ウンチン</t>
    </rPh>
    <rPh sb="5" eb="6">
      <t>ヒョウ</t>
    </rPh>
    <rPh sb="7" eb="9">
      <t>サッポロ</t>
    </rPh>
    <rPh sb="9" eb="12">
      <t>コウツウケン</t>
    </rPh>
    <rPh sb="13" eb="16">
      <t>オタルシ</t>
    </rPh>
    <phoneticPr fontId="1"/>
  </si>
  <si>
    <t>1.05km</t>
    <phoneticPr fontId="1"/>
  </si>
  <si>
    <t>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</si>
</sst>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22"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sz val="6"/>
      <name val="ＭＳ Ｐゴシック"/>
      <family val="2"/>
      <charset val="128"/>
      <scheme val="minor"/>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
      <sz val="10"/>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42">
    <xf numFmtId="0" fontId="0" fillId="0" borderId="0" xfId="0">
      <alignment vertical="center"/>
    </xf>
    <xf numFmtId="0" fontId="2" fillId="0" borderId="0" xfId="0" applyFont="1">
      <alignment vertical="center"/>
    </xf>
    <xf numFmtId="0" fontId="3" fillId="0" borderId="0" xfId="0" applyFont="1">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1"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2" fillId="0" borderId="0" xfId="2" applyFont="1" applyAlignment="1">
      <alignment vertical="center"/>
    </xf>
    <xf numFmtId="0" fontId="6" fillId="0" borderId="1" xfId="2" applyBorder="1" applyAlignment="1">
      <alignment horizontal="distributed" vertical="center" justifyLastLine="1"/>
    </xf>
    <xf numFmtId="0" fontId="13" fillId="0" borderId="11" xfId="2" applyFont="1" applyBorder="1" applyAlignment="1">
      <alignment horizontal="distributed" vertical="center"/>
    </xf>
    <xf numFmtId="0" fontId="11" fillId="0" borderId="12" xfId="2" applyFont="1" applyBorder="1" applyAlignment="1">
      <alignment vertical="center"/>
    </xf>
    <xf numFmtId="0" fontId="14" fillId="0" borderId="13" xfId="2" applyFont="1" applyBorder="1" applyAlignment="1">
      <alignment vertical="center"/>
    </xf>
    <xf numFmtId="0" fontId="11" fillId="0" borderId="11" xfId="2" applyFont="1" applyBorder="1" applyAlignment="1">
      <alignment vertical="center"/>
    </xf>
    <xf numFmtId="0" fontId="14" fillId="0" borderId="12" xfId="2" applyFont="1" applyBorder="1" applyAlignment="1">
      <alignment horizontal="center" vertical="center" wrapText="1" shrinkToFit="1"/>
    </xf>
    <xf numFmtId="0" fontId="14" fillId="0" borderId="13" xfId="2" applyFont="1" applyBorder="1" applyAlignment="1">
      <alignment horizontal="center" vertical="center"/>
    </xf>
    <xf numFmtId="0" fontId="14" fillId="0" borderId="12" xfId="2" applyFont="1" applyBorder="1" applyAlignment="1">
      <alignment horizontal="right" vertical="center"/>
    </xf>
    <xf numFmtId="0" fontId="14" fillId="0" borderId="12" xfId="2" applyFont="1" applyBorder="1" applyAlignment="1">
      <alignment vertical="center" wrapText="1"/>
    </xf>
    <xf numFmtId="0" fontId="14" fillId="0" borderId="0" xfId="2" applyFont="1" applyAlignment="1">
      <alignment vertical="center"/>
    </xf>
    <xf numFmtId="0" fontId="14" fillId="0" borderId="9" xfId="2" applyFont="1" applyBorder="1" applyAlignment="1">
      <alignment horizontal="center" vertical="center"/>
    </xf>
    <xf numFmtId="38" fontId="11" fillId="0" borderId="12" xfId="3" applyFont="1" applyFill="1" applyBorder="1" applyAlignment="1">
      <alignment vertical="center"/>
    </xf>
    <xf numFmtId="0" fontId="14"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6" fillId="0" borderId="7" xfId="2" applyBorder="1" applyAlignment="1">
      <alignment horizontal="distributed" vertical="center"/>
    </xf>
    <xf numFmtId="0" fontId="11" fillId="0" borderId="7" xfId="2" applyFont="1" applyBorder="1" applyAlignment="1">
      <alignment vertical="center"/>
    </xf>
    <xf numFmtId="0" fontId="14" fillId="0" borderId="7" xfId="2" applyFont="1" applyBorder="1" applyAlignment="1">
      <alignment vertical="center"/>
    </xf>
    <xf numFmtId="0" fontId="14" fillId="0" borderId="7" xfId="2" applyFont="1" applyBorder="1" applyAlignment="1">
      <alignment horizontal="center" vertical="center" wrapText="1" shrinkToFit="1"/>
    </xf>
    <xf numFmtId="0" fontId="14" fillId="0" borderId="7" xfId="2" applyFont="1" applyBorder="1" applyAlignment="1">
      <alignment horizontal="center" vertical="center"/>
    </xf>
    <xf numFmtId="0" fontId="14" fillId="0" borderId="7" xfId="2" applyFont="1" applyBorder="1" applyAlignment="1">
      <alignment horizontal="right" vertical="center"/>
    </xf>
    <xf numFmtId="0" fontId="14" fillId="0" borderId="7" xfId="2" applyFont="1" applyBorder="1" applyAlignment="1">
      <alignment vertical="center" wrapText="1"/>
    </xf>
    <xf numFmtId="38" fontId="11" fillId="0" borderId="7" xfId="3" applyFont="1" applyBorder="1" applyAlignment="1">
      <alignment vertical="center"/>
    </xf>
    <xf numFmtId="3" fontId="11"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3" fillId="0" borderId="0" xfId="2" applyFont="1" applyAlignment="1">
      <alignment horizontal="distributed" vertical="center"/>
    </xf>
    <xf numFmtId="0" fontId="14" fillId="0" borderId="0" xfId="2" applyFont="1" applyAlignment="1">
      <alignment horizontal="center" vertical="center" wrapText="1" shrinkToFit="1"/>
    </xf>
    <xf numFmtId="0" fontId="14" fillId="0" borderId="0" xfId="2" applyFont="1" applyAlignment="1">
      <alignment horizontal="center" vertical="center"/>
    </xf>
    <xf numFmtId="0" fontId="14" fillId="0" borderId="0" xfId="2" applyFont="1" applyAlignment="1">
      <alignment horizontal="right" vertical="center"/>
    </xf>
    <xf numFmtId="0" fontId="14" fillId="0" borderId="0" xfId="2" applyFont="1" applyAlignment="1">
      <alignment vertical="center" wrapText="1"/>
    </xf>
    <xf numFmtId="3" fontId="11" fillId="0" borderId="0" xfId="2" applyNumberFormat="1" applyFont="1" applyAlignment="1">
      <alignment horizontal="right" vertical="center"/>
    </xf>
    <xf numFmtId="38" fontId="11" fillId="0" borderId="0" xfId="3" applyFont="1" applyFill="1" applyBorder="1" applyAlignment="1">
      <alignment vertical="center"/>
    </xf>
    <xf numFmtId="0" fontId="14" fillId="0" borderId="10" xfId="2" applyFont="1" applyBorder="1" applyAlignment="1">
      <alignment horizontal="center" vertical="center"/>
    </xf>
    <xf numFmtId="0" fontId="8" fillId="0" borderId="0" xfId="2" applyFont="1" applyAlignment="1">
      <alignment horizontal="distributed" vertical="center" justifyLastLine="1"/>
    </xf>
    <xf numFmtId="0" fontId="0" fillId="0" borderId="0" xfId="0" applyAlignment="1">
      <alignment horizontal="left" vertical="center"/>
    </xf>
    <xf numFmtId="0" fontId="3" fillId="0" borderId="0" xfId="0" applyFont="1" applyFill="1">
      <alignment vertical="center"/>
    </xf>
    <xf numFmtId="0" fontId="2" fillId="0" borderId="0" xfId="0" applyFont="1" applyAlignment="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left" vertical="center"/>
    </xf>
    <xf numFmtId="3" fontId="2" fillId="0" borderId="0" xfId="0" applyNumberFormat="1" applyFont="1">
      <alignment vertical="center"/>
    </xf>
    <xf numFmtId="0" fontId="8" fillId="0" borderId="0" xfId="2" applyFont="1" applyAlignment="1">
      <alignment horizontal="distributed" vertical="center" justifyLastLine="1"/>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15" fillId="0" borderId="0" xfId="0" applyFont="1" applyFill="1" applyAlignment="1">
      <alignment horizontal="left" vertical="top" wrapText="1"/>
    </xf>
    <xf numFmtId="0" fontId="18" fillId="0" borderId="0" xfId="0" applyFont="1">
      <alignment vertical="center"/>
    </xf>
    <xf numFmtId="0" fontId="19" fillId="0" borderId="1" xfId="0" applyFont="1" applyBorder="1" applyAlignment="1">
      <alignment horizontal="center" vertical="center" wrapText="1"/>
    </xf>
    <xf numFmtId="0" fontId="19" fillId="0" borderId="1" xfId="0" applyFont="1" applyBorder="1" applyAlignment="1">
      <alignment horizontal="left" vertical="center" wrapText="1"/>
    </xf>
    <xf numFmtId="0" fontId="18" fillId="0" borderId="0" xfId="0" applyFont="1" applyAlignment="1">
      <alignment horizontal="left"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horizontal="center" vertical="center"/>
    </xf>
    <xf numFmtId="0" fontId="0" fillId="0" borderId="0" xfId="0" applyProtection="1">
      <alignmen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4"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21" fillId="0" borderId="0" xfId="0" applyFont="1">
      <alignment vertical="center"/>
    </xf>
    <xf numFmtId="0" fontId="2" fillId="0" borderId="0" xfId="0" applyFont="1" applyAlignment="1">
      <alignment horizontal="center" vertical="center"/>
    </xf>
    <xf numFmtId="0" fontId="0" fillId="0" borderId="0" xfId="0" applyAlignment="1">
      <alignment horizontal="center" vertical="center"/>
    </xf>
    <xf numFmtId="0" fontId="16" fillId="2" borderId="0" xfId="0" applyFont="1" applyFill="1" applyAlignment="1" applyProtection="1">
      <alignment horizontal="left" vertical="top" wrapText="1"/>
      <protection locked="0"/>
    </xf>
    <xf numFmtId="38" fontId="3" fillId="0" borderId="0" xfId="1" applyFont="1" applyFill="1" applyAlignment="1">
      <alignment horizontal="left" vertical="center" wrapText="1"/>
    </xf>
    <xf numFmtId="0" fontId="15" fillId="0" borderId="0" xfId="0" applyFont="1" applyFill="1" applyAlignment="1">
      <alignment horizontal="left" vertical="top" wrapText="1"/>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20" fillId="0" borderId="0" xfId="0" applyFont="1" applyAlignment="1">
      <alignment horizontal="left" vertical="center" wrapText="1"/>
    </xf>
    <xf numFmtId="0" fontId="18" fillId="0" borderId="0" xfId="0" applyFont="1" applyFill="1" applyAlignment="1">
      <alignment horizontal="left" vertical="center" wrapText="1"/>
    </xf>
    <xf numFmtId="0" fontId="17" fillId="0" borderId="0" xfId="0" applyFont="1" applyAlignment="1">
      <alignment horizontal="center" vertical="center"/>
    </xf>
    <xf numFmtId="0" fontId="18" fillId="0" borderId="0" xfId="0" applyFont="1" applyAlignment="1">
      <alignment horizontal="left" vertical="center" wrapText="1"/>
    </xf>
    <xf numFmtId="0" fontId="19" fillId="0" borderId="0" xfId="0" applyFont="1" applyBorder="1" applyAlignment="1">
      <alignment horizontal="left" vertical="center" wrapText="1"/>
    </xf>
    <xf numFmtId="0" fontId="18" fillId="0" borderId="0" xfId="0" applyFont="1" applyFill="1" applyAlignment="1">
      <alignment horizontal="left" vertical="top" wrapText="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xf numFmtId="0" fontId="8" fillId="0" borderId="0" xfId="2" applyFont="1" applyAlignment="1">
      <alignment horizontal="distributed" vertical="center" justifyLastLine="1"/>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30" zoomScaleNormal="115" zoomScaleSheetLayoutView="130" workbookViewId="0">
      <selection activeCell="C3" sqref="C3"/>
    </sheetView>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customWidth="1"/>
    <col min="9" max="9" width="2.875" customWidth="1"/>
    <col min="10" max="10" width="4.5" customWidth="1"/>
    <col min="11" max="11" width="3.375" customWidth="1"/>
    <col min="12" max="12" width="4.625" customWidth="1"/>
    <col min="13" max="13" width="3.375" customWidth="1"/>
    <col min="14" max="14" width="3.5" customWidth="1"/>
    <col min="15" max="15" width="3.375" customWidth="1"/>
    <col min="16" max="16" width="6.25" customWidth="1"/>
    <col min="17" max="17" width="3.375" customWidth="1"/>
    <col min="18" max="18" width="5.375" customWidth="1"/>
    <col min="19" max="19" width="10"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C1" s="98" t="s">
        <v>92</v>
      </c>
    </row>
    <row r="2" spans="1:28" x14ac:dyDescent="0.15">
      <c r="A2" s="101"/>
      <c r="B2" s="101"/>
      <c r="C2" s="102" t="s">
        <v>66</v>
      </c>
      <c r="D2" s="103"/>
    </row>
    <row r="3" spans="1:28" x14ac:dyDescent="0.15">
      <c r="A3" s="101"/>
      <c r="B3" s="104" t="s">
        <v>74</v>
      </c>
      <c r="C3" s="105" t="s">
        <v>81</v>
      </c>
      <c r="D3" s="101"/>
      <c r="S3" s="1" t="s">
        <v>81</v>
      </c>
      <c r="T3" s="2" t="s">
        <v>100</v>
      </c>
      <c r="U3" s="1" t="s">
        <v>65</v>
      </c>
      <c r="V3" s="83" t="s">
        <v>65</v>
      </c>
      <c r="W3" s="1" t="s">
        <v>77</v>
      </c>
      <c r="X3" s="1"/>
      <c r="AA3" s="1"/>
      <c r="AB3" s="1"/>
    </row>
    <row r="4" spans="1:28" x14ac:dyDescent="0.15">
      <c r="A4" s="101"/>
      <c r="B4" s="104" t="s">
        <v>39</v>
      </c>
      <c r="C4" s="101"/>
      <c r="D4" s="106"/>
      <c r="E4" s="52"/>
      <c r="F4" s="52"/>
      <c r="G4" s="52"/>
      <c r="H4" s="115"/>
      <c r="I4" s="116"/>
      <c r="J4" s="116"/>
      <c r="K4" s="116"/>
      <c r="L4" s="115"/>
      <c r="M4" s="116"/>
      <c r="N4" s="116"/>
      <c r="O4" s="116"/>
      <c r="P4" s="116"/>
      <c r="Q4" s="116"/>
      <c r="S4" s="1" t="s">
        <v>82</v>
      </c>
      <c r="T4" s="2"/>
      <c r="U4" s="50" t="s">
        <v>42</v>
      </c>
      <c r="V4" s="86" t="s">
        <v>79</v>
      </c>
      <c r="W4" s="1" t="s">
        <v>73</v>
      </c>
      <c r="X4" s="1"/>
      <c r="AB4" s="1"/>
    </row>
    <row r="5" spans="1:28" x14ac:dyDescent="0.15">
      <c r="A5" s="101"/>
      <c r="B5" s="107" t="s">
        <v>8</v>
      </c>
      <c r="C5" s="105" t="s">
        <v>42</v>
      </c>
      <c r="D5" s="101"/>
      <c r="E5" s="100" t="str" cm="1">
        <f t="array" aca="1" ref="E5" ca="1">IFERROR((_xlfn.XLOOKUP($C5,INDIRECT("札幌・小樽!A7:A16"),INDIRECT("札幌・小樽!B7:B16"))),"")</f>
        <v>1.05km</v>
      </c>
      <c r="F5" s="100" cm="1">
        <f t="array" aca="1" ref="F5" ca="1">IFERROR((_xlfn.XLOOKUP($C5,INDIRECT("札幌・小樽!$A7:A16"),INDIRECT("札幌・小樽!C7:C16"))),"")</f>
        <v>820</v>
      </c>
      <c r="G5" s="99" t="s">
        <v>10</v>
      </c>
      <c r="H5" s="100" cm="1">
        <f t="array" aca="1" ref="H5" ca="1">IFERROR((_xlfn.XLOOKUP($C5,INDIRECT("札幌・小樽!$A7:A16"),INDIRECT("札幌・小樽!E7:E16"))),"")</f>
        <v>148</v>
      </c>
      <c r="I5" s="99" t="s">
        <v>43</v>
      </c>
      <c r="J5" s="100" cm="1">
        <f t="array" aca="1" ref="J5" ca="1">IFERROR((_xlfn.XLOOKUP($C5,INDIRECT("札幌・小樽!$A7:A16"),INDIRECT("札幌・小樽!G7:G16"))),"")</f>
        <v>100</v>
      </c>
      <c r="K5" s="99" t="s">
        <v>10</v>
      </c>
      <c r="L5" s="100" cm="1">
        <f t="array" aca="1" ref="L5" ca="1">IFERROR((_xlfn.XLOOKUP($C5,INDIRECT("札幌・小樽!$A7:A16"),INDIRECT("札幌・小樽!I7:I16"))),"")</f>
        <v>0</v>
      </c>
      <c r="M5" s="99" t="s">
        <v>67</v>
      </c>
      <c r="N5" s="100" cm="1">
        <f t="array" aca="1" ref="N5" ca="1">IFERROR((_xlfn.XLOOKUP($C5,INDIRECT("札幌・小樽!$A7:A16"),INDIRECT("札幌・小樽!K7:K16"))),"")</f>
        <v>55</v>
      </c>
      <c r="O5" s="99" t="s">
        <v>45</v>
      </c>
      <c r="P5" s="100" cm="1">
        <f t="array" aca="1" ref="P5" ca="1">IFERROR((_xlfn.XLOOKUP($C5,INDIRECT("札幌・小樽!$A7:A16"),INDIRECT("札幌・小樽!M7:M16"))),"")</f>
        <v>100</v>
      </c>
      <c r="Q5" s="99" t="s">
        <v>10</v>
      </c>
      <c r="R5" s="100"/>
      <c r="S5" s="100"/>
      <c r="T5" s="2"/>
      <c r="U5" s="50" t="s">
        <v>47</v>
      </c>
      <c r="V5" s="86" t="s">
        <v>80</v>
      </c>
      <c r="W5" s="1" t="s">
        <v>96</v>
      </c>
      <c r="AB5" s="1"/>
    </row>
    <row r="6" spans="1:28" x14ac:dyDescent="0.15">
      <c r="A6" s="101"/>
      <c r="B6" s="107" t="s">
        <v>5</v>
      </c>
      <c r="C6" s="105" t="s">
        <v>42</v>
      </c>
      <c r="D6" s="101"/>
      <c r="E6" s="100" t="str" cm="1">
        <f t="array" aca="1" ref="E6" ca="1">IFERROR((_xlfn.XLOOKUP($C6,INDIRECT("札幌・小樽!$A21:A29"),INDIRECT("札幌・小樽!B21:B29"))),"")</f>
        <v>1.05km</v>
      </c>
      <c r="F6" s="100" cm="1">
        <f t="array" aca="1" ref="F6" ca="1">IFERROR((_xlfn.XLOOKUP($C6,INDIRECT("札幌・小樽!$A21:A29"),INDIRECT("札幌・小樽!C21:C29"))),"")</f>
        <v>760</v>
      </c>
      <c r="G6" s="99" t="s">
        <v>10</v>
      </c>
      <c r="H6" s="100" cm="1">
        <f t="array" aca="1" ref="H6" ca="1">IFERROR((_xlfn.XLOOKUP($C6,INDIRECT("札幌・小樽!$A21:A29"),INDIRECT("札幌・小樽!E21:E29"))),"")</f>
        <v>159</v>
      </c>
      <c r="I6" s="99" t="s">
        <v>43</v>
      </c>
      <c r="J6" s="100" cm="1">
        <f t="array" aca="1" ref="J6" ca="1">IFERROR((_xlfn.XLOOKUP($C6,INDIRECT("札幌・小樽!$A21:A29"),INDIRECT("札幌・小樽!G21:G29"))),"")</f>
        <v>100</v>
      </c>
      <c r="K6" s="99" t="s">
        <v>10</v>
      </c>
      <c r="L6" s="100" cm="1">
        <f t="array" aca="1" ref="L6" ca="1">IFERROR((_xlfn.XLOOKUP($C6,INDIRECT("札幌・小樽!$A21:A29"),INDIRECT("札幌・小樽!I21:I29"))),"")</f>
        <v>1</v>
      </c>
      <c r="M6" s="99" t="s">
        <v>67</v>
      </c>
      <c r="N6" s="100" cm="1">
        <f t="array" aca="1" ref="N6" ca="1">IFERROR((_xlfn.XLOOKUP($C6,INDIRECT("札幌・小樽!$A21:A29"),INDIRECT("札幌・小樽!K21:K29"))),"")</f>
        <v>0</v>
      </c>
      <c r="O6" s="99" t="s">
        <v>45</v>
      </c>
      <c r="P6" s="100" cm="1">
        <f t="array" aca="1" ref="P6" ca="1">IFERROR((_xlfn.XLOOKUP($C6,INDIRECT("札幌・小樽!$A21:A29"),INDIRECT("札幌・小樽!M21:M29"))),"")</f>
        <v>100</v>
      </c>
      <c r="Q6" s="99" t="s">
        <v>10</v>
      </c>
      <c r="R6" s="100"/>
      <c r="S6" s="100"/>
      <c r="T6" s="2"/>
      <c r="U6" s="50" t="s">
        <v>48</v>
      </c>
      <c r="W6" s="1"/>
      <c r="Z6" s="84"/>
      <c r="AA6" s="1"/>
      <c r="AB6" s="1"/>
    </row>
    <row r="7" spans="1:28" x14ac:dyDescent="0.15">
      <c r="A7" s="101"/>
      <c r="B7" s="107" t="s">
        <v>6</v>
      </c>
      <c r="C7" s="105" t="s">
        <v>42</v>
      </c>
      <c r="D7" s="101"/>
      <c r="E7" s="100" t="str" cm="1">
        <f t="array" aca="1" ref="E7" ca="1">IFERROR((_xlfn.XLOOKUP($C7,INDIRECT("札幌・小樽!$A34:A40"),INDIRECT("札幌・小樽!B34:B40"))),"")</f>
        <v>1.05km</v>
      </c>
      <c r="F7" s="100" cm="1">
        <f t="array" aca="1" ref="F7" ca="1">IFERROR((_xlfn.XLOOKUP($C7,INDIRECT("札幌・小樽!$A34:A40"),INDIRECT("札幌・小樽!C34:C40"))),"")</f>
        <v>600</v>
      </c>
      <c r="G7" s="99" t="s">
        <v>10</v>
      </c>
      <c r="H7" s="100" cm="1">
        <f t="array" aca="1" ref="H7" ca="1">IFERROR((_xlfn.XLOOKUP($C7,INDIRECT("札幌・小樽!$A34:A40"),INDIRECT("札幌・小樽!E34:E40"))),"")</f>
        <v>272</v>
      </c>
      <c r="I7" s="99" t="s">
        <v>43</v>
      </c>
      <c r="J7" s="100" cm="1">
        <f t="array" aca="1" ref="J7" ca="1">IFERROR((_xlfn.XLOOKUP($C7,INDIRECT("札幌・小樽!$A34:A40"),INDIRECT("札幌・小樽!G34:G40"))),"")</f>
        <v>100</v>
      </c>
      <c r="K7" s="99" t="s">
        <v>10</v>
      </c>
      <c r="L7" s="100" cm="1">
        <f t="array" aca="1" ref="L7" ca="1">IFERROR((_xlfn.XLOOKUP($C7,INDIRECT("札幌・小樽!$A34:A40"),INDIRECT("札幌・小樽!I34:I40"))),"")</f>
        <v>1</v>
      </c>
      <c r="M7" s="99" t="s">
        <v>67</v>
      </c>
      <c r="N7" s="100" cm="1">
        <f t="array" aca="1" ref="N7" ca="1">IFERROR((_xlfn.XLOOKUP($C7,INDIRECT("札幌・小樽!$A34:A40"),INDIRECT("札幌・小樽!K34:K40"))),"")</f>
        <v>40</v>
      </c>
      <c r="O7" s="99" t="s">
        <v>45</v>
      </c>
      <c r="P7" s="100" cm="1">
        <f t="array" aca="1" ref="P7" ca="1">IFERROR((_xlfn.XLOOKUP($C7,INDIRECT("札幌・小樽!$A34:A40"),INDIRECT("札幌・小樽!M34:M40"))),"")</f>
        <v>100</v>
      </c>
      <c r="Q7" s="99" t="s">
        <v>10</v>
      </c>
      <c r="R7" s="100"/>
      <c r="S7" s="100"/>
      <c r="T7" s="2"/>
      <c r="U7" s="50" t="s">
        <v>49</v>
      </c>
      <c r="V7" s="1" t="s">
        <v>65</v>
      </c>
      <c r="W7" s="1"/>
    </row>
    <row r="8" spans="1:28" x14ac:dyDescent="0.15">
      <c r="A8" s="101"/>
      <c r="B8" s="108"/>
      <c r="C8" s="103"/>
      <c r="D8" s="101"/>
      <c r="I8" s="50"/>
      <c r="R8" s="100"/>
      <c r="S8" s="100"/>
      <c r="T8" s="2"/>
      <c r="U8" s="50" t="s">
        <v>50</v>
      </c>
      <c r="V8" s="1" t="s">
        <v>86</v>
      </c>
      <c r="W8" s="1"/>
    </row>
    <row r="9" spans="1:28" x14ac:dyDescent="0.15">
      <c r="A9" s="101"/>
      <c r="B9" s="104" t="s">
        <v>63</v>
      </c>
      <c r="C9" s="101"/>
      <c r="D9" s="101"/>
      <c r="T9" s="2"/>
      <c r="U9" s="50" t="s">
        <v>51</v>
      </c>
      <c r="W9" s="1"/>
    </row>
    <row r="10" spans="1:28" x14ac:dyDescent="0.15">
      <c r="A10" s="101"/>
      <c r="B10" s="107" t="s">
        <v>8</v>
      </c>
      <c r="C10" s="105" t="s">
        <v>42</v>
      </c>
      <c r="D10" s="101"/>
      <c r="E10" s="100" t="str" cm="1">
        <f t="array" aca="1" ref="E10" ca="1">IFERROR((_xlfn.XLOOKUP($C10,INDIRECT("札幌・小樽!$A7:A16"),INDIRECT("札幌・小樽!Q7:Q16"))),"")</f>
        <v>３０分</v>
      </c>
      <c r="F10" s="100" cm="1">
        <f t="array" aca="1" ref="F10" ca="1">IFERROR((_xlfn.XLOOKUP($C10,INDIRECT("札幌・小樽!$A7:A16"),INDIRECT("札幌・小樽!R7:R16"))),"")</f>
        <v>6790</v>
      </c>
      <c r="G10" s="99" t="s">
        <v>10</v>
      </c>
      <c r="T10" s="2"/>
      <c r="U10" s="50" t="s">
        <v>52</v>
      </c>
      <c r="W10" s="1"/>
    </row>
    <row r="11" spans="1:28" x14ac:dyDescent="0.15">
      <c r="A11" s="101"/>
      <c r="B11" s="107" t="s">
        <v>5</v>
      </c>
      <c r="C11" s="105" t="s">
        <v>42</v>
      </c>
      <c r="D11" s="101"/>
      <c r="E11" s="100" t="str" cm="1">
        <f t="array" aca="1" ref="E11" ca="1">IFERROR((_xlfn.XLOOKUP($C11,INDIRECT("札幌・小樽!$A21:A29"),INDIRECT("札幌・小樽!Q21:Q29"))),"")</f>
        <v>３０分</v>
      </c>
      <c r="F11" s="100" cm="1">
        <f t="array" aca="1" ref="F11" ca="1">IFERROR((_xlfn.XLOOKUP($C11,INDIRECT("札幌・小樽!$A21:A29"),INDIRECT("札幌・小樽!R21:R29"))),"")</f>
        <v>6310</v>
      </c>
      <c r="G11" s="99" t="s">
        <v>10</v>
      </c>
      <c r="T11" s="2"/>
      <c r="U11" s="50" t="s">
        <v>53</v>
      </c>
      <c r="W11" s="1"/>
    </row>
    <row r="12" spans="1:28" x14ac:dyDescent="0.15">
      <c r="A12" s="101"/>
      <c r="B12" s="107" t="s">
        <v>6</v>
      </c>
      <c r="C12" s="105" t="s">
        <v>42</v>
      </c>
      <c r="D12" s="101"/>
      <c r="E12" s="100" t="str" cm="1">
        <f t="array" aca="1" ref="E12" ca="1">IFERROR((_xlfn.XLOOKUP($C12,INDIRECT("札幌・小樽!$A34:A40"),INDIRECT("札幌・小樽!Q34:Q40"))),"")</f>
        <v>３０分</v>
      </c>
      <c r="F12" s="100" cm="1">
        <f t="array" aca="1" ref="F12" ca="1">IFERROR((_xlfn.XLOOKUP($C12,INDIRECT("札幌・小樽!$A34:A40"),INDIRECT("札幌・小樽!R34:R40"))),"")</f>
        <v>3900</v>
      </c>
      <c r="G12" s="99" t="s">
        <v>10</v>
      </c>
      <c r="T12" s="2"/>
      <c r="U12" s="50" t="s">
        <v>54</v>
      </c>
      <c r="W12" s="1"/>
    </row>
    <row r="13" spans="1:28" x14ac:dyDescent="0.15">
      <c r="A13" s="101"/>
      <c r="B13" s="108"/>
      <c r="C13" s="103"/>
      <c r="D13" s="101"/>
      <c r="T13" s="2"/>
      <c r="U13" s="50" t="s">
        <v>55</v>
      </c>
      <c r="W13" s="1"/>
    </row>
    <row r="14" spans="1:28" x14ac:dyDescent="0.15">
      <c r="A14" s="101"/>
      <c r="B14" s="101"/>
      <c r="C14" s="102" t="s">
        <v>66</v>
      </c>
      <c r="D14" s="101"/>
      <c r="T14" s="2"/>
      <c r="W14" s="1"/>
    </row>
    <row r="15" spans="1:28" x14ac:dyDescent="0.15">
      <c r="A15" s="101"/>
      <c r="B15" s="109" t="s">
        <v>75</v>
      </c>
      <c r="C15" s="105" t="s">
        <v>100</v>
      </c>
      <c r="D15" s="110"/>
      <c r="E15" s="99"/>
      <c r="F15" s="99"/>
      <c r="G15" s="52"/>
      <c r="H15" s="52"/>
      <c r="T15" s="2"/>
    </row>
    <row r="16" spans="1:28" x14ac:dyDescent="0.15">
      <c r="A16" s="101"/>
      <c r="B16" s="109" t="s">
        <v>39</v>
      </c>
      <c r="C16" s="101"/>
      <c r="D16" s="102"/>
      <c r="E16" s="99"/>
      <c r="F16" s="99"/>
      <c r="G16" s="99"/>
      <c r="H16" s="99"/>
      <c r="I16" s="100"/>
      <c r="J16" s="100"/>
      <c r="K16" s="100"/>
      <c r="L16" s="99"/>
      <c r="M16" s="100"/>
      <c r="N16" s="100"/>
      <c r="O16" s="100"/>
      <c r="P16" s="100"/>
      <c r="Q16" s="100"/>
      <c r="T16" s="2"/>
    </row>
    <row r="17" spans="1:24" x14ac:dyDescent="0.15">
      <c r="A17" s="101"/>
      <c r="B17" s="111" t="s">
        <v>8</v>
      </c>
      <c r="C17" s="105" t="s">
        <v>42</v>
      </c>
      <c r="D17" s="101"/>
      <c r="E17" s="100" t="str" cm="1">
        <f t="array" aca="1" ref="E17" ca="1">IFERROR((_xlfn.XLOOKUP($C17,INDIRECT($C$15&amp;"!$A7:A16"),INDIRECT($C$15&amp;"!B7:B16"))),"")</f>
        <v>1.05km</v>
      </c>
      <c r="F17" s="100" cm="1">
        <f t="array" aca="1" ref="F17" ca="1">IFERROR((_xlfn.XLOOKUP($C17,INDIRECT($C$15&amp;"!$A7:A16"),INDIRECT($C$15&amp;"!C7:C16"))),"")</f>
        <v>820</v>
      </c>
      <c r="G17" s="99" t="s">
        <v>10</v>
      </c>
      <c r="H17" s="100" cm="1">
        <f t="array" aca="1" ref="H17" ca="1">IFERROR((_xlfn.XLOOKUP($C17,INDIRECT($C$15&amp;"!$A7:A16"),INDIRECT($C$15&amp;"!E7:E16"))),"")</f>
        <v>148</v>
      </c>
      <c r="I17" s="99" t="s">
        <v>43</v>
      </c>
      <c r="J17" s="100" cm="1">
        <f t="array" aca="1" ref="J17" ca="1">IFERROR((_xlfn.XLOOKUP($C17,INDIRECT($C$15&amp;"!$A7:A16"),INDIRECT($C$15&amp;"!G7:G16"))),"")</f>
        <v>100</v>
      </c>
      <c r="K17" s="99" t="s">
        <v>10</v>
      </c>
      <c r="L17" s="100" cm="1">
        <f t="array" aca="1" ref="L17" ca="1">IFERROR((_xlfn.XLOOKUP($C17,INDIRECT($C$15&amp;"!$A7:A16"),INDIRECT($C$15&amp;"!I7:I16"))),"")</f>
        <v>0</v>
      </c>
      <c r="M17" s="99" t="s">
        <v>67</v>
      </c>
      <c r="N17" s="100" cm="1">
        <f t="array" aca="1" ref="N17" ca="1">IFERROR((_xlfn.XLOOKUP($C17,INDIRECT($C$15&amp;"!$A7:A16"),INDIRECT($C$15&amp;"!K7:K16"))),"")</f>
        <v>55</v>
      </c>
      <c r="O17" s="99" t="s">
        <v>45</v>
      </c>
      <c r="P17" s="100" cm="1">
        <f t="array" aca="1" ref="P17" ca="1">IFERROR((_xlfn.XLOOKUP($C17,INDIRECT($C$15&amp;"!$A7:A16"),INDIRECT($C$15&amp;"!M7:M16"))),"")</f>
        <v>100</v>
      </c>
      <c r="Q17" s="99" t="s">
        <v>10</v>
      </c>
      <c r="R17" s="100"/>
      <c r="S17" s="100"/>
      <c r="T17" s="2"/>
    </row>
    <row r="18" spans="1:24" x14ac:dyDescent="0.15">
      <c r="A18" s="101"/>
      <c r="B18" s="111" t="s">
        <v>5</v>
      </c>
      <c r="C18" s="105" t="s">
        <v>42</v>
      </c>
      <c r="D18" s="101"/>
      <c r="E18" s="100" t="str" cm="1">
        <f t="array" aca="1" ref="E18" ca="1">IFERROR((_xlfn.XLOOKUP($C18,INDIRECT($C$15&amp;"!$A21:A29"),INDIRECT($C$15&amp;"!B21:B29"))),"")</f>
        <v>1.05km</v>
      </c>
      <c r="F18" s="100" cm="1">
        <f t="array" aca="1" ref="F18" ca="1">IFERROR((_xlfn.XLOOKUP($C18,INDIRECT($C$15&amp;"!$A21:A29"),INDIRECT($C$15&amp;"!C21:C29"))),"")</f>
        <v>760</v>
      </c>
      <c r="G18" s="99" t="s">
        <v>10</v>
      </c>
      <c r="H18" s="100" cm="1">
        <f t="array" aca="1" ref="H18" ca="1">IFERROR((_xlfn.XLOOKUP($C18,INDIRECT($C$15&amp;"!$A21:A29"),INDIRECT($C$15&amp;"!E21:E29"))),"")</f>
        <v>159</v>
      </c>
      <c r="I18" s="99" t="s">
        <v>43</v>
      </c>
      <c r="J18" s="100" cm="1">
        <f t="array" aca="1" ref="J18" ca="1">IFERROR((_xlfn.XLOOKUP($C18,INDIRECT($C$15&amp;"!$A21:A29"),INDIRECT($C$15&amp;"!G21:G29"))),"")</f>
        <v>100</v>
      </c>
      <c r="K18" s="99" t="s">
        <v>10</v>
      </c>
      <c r="L18" s="100" cm="1">
        <f t="array" aca="1" ref="L18" ca="1">IFERROR((_xlfn.XLOOKUP($C18,INDIRECT($C$15&amp;"!$A21:A29"),INDIRECT($C$15&amp;"!I21:I29"))),"")</f>
        <v>1</v>
      </c>
      <c r="M18" s="99" t="s">
        <v>67</v>
      </c>
      <c r="N18" s="100" cm="1">
        <f t="array" aca="1" ref="N18" ca="1">IFERROR((_xlfn.XLOOKUP($C18,INDIRECT($C$15&amp;"!$A21:A29"),INDIRECT($C$15&amp;"!K21:K29"))),"")</f>
        <v>0</v>
      </c>
      <c r="O18" s="99" t="s">
        <v>45</v>
      </c>
      <c r="P18" s="100" cm="1">
        <f t="array" aca="1" ref="P18" ca="1">IFERROR((_xlfn.XLOOKUP($C18,INDIRECT($C$15&amp;"!$A21:A29"),INDIRECT($C$15&amp;"!M21:M29"))),"")</f>
        <v>100</v>
      </c>
      <c r="Q18" s="99" t="s">
        <v>10</v>
      </c>
      <c r="T18" s="2"/>
    </row>
    <row r="19" spans="1:24" x14ac:dyDescent="0.15">
      <c r="A19" s="101"/>
      <c r="B19" s="111" t="s">
        <v>6</v>
      </c>
      <c r="C19" s="105" t="s">
        <v>42</v>
      </c>
      <c r="D19" s="101"/>
      <c r="E19" s="100" t="str" cm="1">
        <f t="array" aca="1" ref="E19" ca="1">IFERROR((_xlfn.XLOOKUP($C19,INDIRECT($C$15&amp;"!$A34:A40"),INDIRECT($C$15&amp;"!B34:B40"))),"")</f>
        <v>1.05km</v>
      </c>
      <c r="F19" s="100" cm="1">
        <f t="array" aca="1" ref="F19" ca="1">IFERROR((_xlfn.XLOOKUP($C19,INDIRECT($C$15&amp;"!$A34:A40"),INDIRECT($C$15&amp;"!C34:C40"))),"")</f>
        <v>600</v>
      </c>
      <c r="G19" s="99" t="s">
        <v>10</v>
      </c>
      <c r="H19" s="100" cm="1">
        <f t="array" aca="1" ref="H19" ca="1">IFERROR((_xlfn.XLOOKUP($C19,INDIRECT($C$15&amp;"!$A34:A40"),INDIRECT($C$15&amp;"!E34:E40"))),"")</f>
        <v>272</v>
      </c>
      <c r="I19" s="99" t="s">
        <v>43</v>
      </c>
      <c r="J19" s="100" cm="1">
        <f t="array" aca="1" ref="J19" ca="1">IFERROR((_xlfn.XLOOKUP($C19,INDIRECT($C$15&amp;"!$A34:A40"),INDIRECT($C$15&amp;"!G34:G40"))),"")</f>
        <v>100</v>
      </c>
      <c r="K19" s="99" t="s">
        <v>10</v>
      </c>
      <c r="L19" s="100" cm="1">
        <f t="array" aca="1" ref="L19" ca="1">IFERROR((_xlfn.XLOOKUP($C19,INDIRECT($C$15&amp;"!$A34:A40"),INDIRECT($C$15&amp;"!I34:I40"))),"")</f>
        <v>1</v>
      </c>
      <c r="M19" s="99" t="s">
        <v>67</v>
      </c>
      <c r="N19" s="100" cm="1">
        <f t="array" aca="1" ref="N19" ca="1">IFERROR((_xlfn.XLOOKUP($C19,INDIRECT($C$15&amp;"!$A34:A40"),INDIRECT($C$15&amp;"!K34:K40"))),"")</f>
        <v>40</v>
      </c>
      <c r="O19" s="99" t="s">
        <v>45</v>
      </c>
      <c r="P19" s="100" cm="1">
        <f t="array" aca="1" ref="P19" ca="1">IFERROR((_xlfn.XLOOKUP($C19,INDIRECT($C$15&amp;"!$A34:A40"),INDIRECT($C$15&amp;"!M34:M40"))),"")</f>
        <v>100</v>
      </c>
      <c r="Q19" s="99" t="s">
        <v>10</v>
      </c>
      <c r="X19" s="2"/>
    </row>
    <row r="20" spans="1:24" x14ac:dyDescent="0.15">
      <c r="A20" s="101"/>
      <c r="B20" s="112"/>
      <c r="C20" s="103"/>
      <c r="D20" s="101"/>
      <c r="I20" s="50"/>
    </row>
    <row r="21" spans="1:24" x14ac:dyDescent="0.15">
      <c r="A21" s="101"/>
      <c r="B21" s="109" t="s">
        <v>63</v>
      </c>
      <c r="C21" s="101"/>
      <c r="D21" s="101"/>
    </row>
    <row r="22" spans="1:24" x14ac:dyDescent="0.15">
      <c r="A22" s="101"/>
      <c r="B22" s="111" t="s">
        <v>8</v>
      </c>
      <c r="C22" s="105" t="s">
        <v>42</v>
      </c>
      <c r="D22" s="101"/>
      <c r="E22" s="100" t="str" cm="1">
        <f t="array" aca="1" ref="E22" ca="1">IFERROR((_xlfn.XLOOKUP($C22,INDIRECT($C$15&amp;"!$A7:A16"),INDIRECT($C$15&amp;"!Q7:Q16"))),"")</f>
        <v>３０分</v>
      </c>
      <c r="F22" s="100" cm="1">
        <f t="array" aca="1" ref="F22" ca="1">IFERROR((_xlfn.XLOOKUP($C22,INDIRECT($C$15&amp;"!$A7:A16"),INDIRECT($C$15&amp;"!R7:R16"))),"")</f>
        <v>6790</v>
      </c>
      <c r="G22" s="99" t="s">
        <v>10</v>
      </c>
    </row>
    <row r="23" spans="1:24" x14ac:dyDescent="0.15">
      <c r="A23" s="101"/>
      <c r="B23" s="111" t="s">
        <v>5</v>
      </c>
      <c r="C23" s="105" t="s">
        <v>42</v>
      </c>
      <c r="D23" s="101"/>
      <c r="E23" s="100" t="str" cm="1">
        <f t="array" aca="1" ref="E23" ca="1">IFERROR((_xlfn.XLOOKUP($C23,INDIRECT($C$15&amp;"!$A21:A29"),INDIRECT($C$15&amp;"!Q21:Q29"))),"")</f>
        <v>３０分</v>
      </c>
      <c r="F23" s="100" cm="1">
        <f t="array" aca="1" ref="F23" ca="1">IFERROR((_xlfn.XLOOKUP($C23,INDIRECT($C$15&amp;"!$A21:A29"),INDIRECT($C$15&amp;"!R21:R29"))),"")</f>
        <v>6310</v>
      </c>
      <c r="G23" s="99" t="s">
        <v>10</v>
      </c>
    </row>
    <row r="24" spans="1:24" x14ac:dyDescent="0.15">
      <c r="A24" s="101"/>
      <c r="B24" s="111" t="s">
        <v>6</v>
      </c>
      <c r="C24" s="105" t="s">
        <v>42</v>
      </c>
      <c r="D24" s="101"/>
      <c r="E24" s="100" t="str" cm="1">
        <f t="array" aca="1" ref="E24" ca="1">IFERROR((_xlfn.XLOOKUP($C24,INDIRECT($C$15&amp;"!$A34:A40"),INDIRECT($C$15&amp;"!Q34:Q40"))),"")</f>
        <v>３０分</v>
      </c>
      <c r="F24" s="100" cm="1">
        <f t="array" aca="1" ref="F24" ca="1">IFERROR((_xlfn.XLOOKUP($C24,INDIRECT($C$15&amp;"!$A34:A40"),INDIRECT($C$15&amp;"!R34:R40"))),"")</f>
        <v>3900</v>
      </c>
      <c r="G24" s="99" t="s">
        <v>10</v>
      </c>
    </row>
    <row r="25" spans="1:24" x14ac:dyDescent="0.15">
      <c r="A25" s="101"/>
      <c r="B25" s="102"/>
      <c r="C25" s="101"/>
      <c r="D25" s="101"/>
    </row>
    <row r="26" spans="1:24" x14ac:dyDescent="0.15">
      <c r="A26" s="101"/>
      <c r="B26" s="102" t="s">
        <v>64</v>
      </c>
      <c r="C26" s="113" t="s">
        <v>80</v>
      </c>
      <c r="D26" s="103"/>
      <c r="E26" s="100" t="str">
        <f>MID(C26,1,5)</f>
        <v>7,000</v>
      </c>
      <c r="F26" s="100" t="str">
        <f>MID(C26,9,3)</f>
        <v>1割引</v>
      </c>
      <c r="G26" s="89">
        <f>1-VALUE(LEFT(F26,1))/10</f>
        <v>0.9</v>
      </c>
    </row>
    <row r="27" spans="1:24" x14ac:dyDescent="0.15">
      <c r="A27" s="101"/>
      <c r="B27" s="102" t="s">
        <v>85</v>
      </c>
      <c r="C27" s="105" t="s">
        <v>104</v>
      </c>
      <c r="D27" s="101"/>
      <c r="E27" s="114" t="b">
        <f>IF(C27="なし","")</f>
        <v>0</v>
      </c>
    </row>
    <row r="28" spans="1:24" ht="13.5" customHeight="1" x14ac:dyDescent="0.15">
      <c r="A28" s="101"/>
      <c r="B28" s="102" t="s">
        <v>78</v>
      </c>
      <c r="C28" s="117" t="s">
        <v>76</v>
      </c>
      <c r="D28" s="101"/>
    </row>
    <row r="29" spans="1:24" x14ac:dyDescent="0.15">
      <c r="A29" s="101"/>
      <c r="B29" s="101"/>
      <c r="C29" s="117"/>
      <c r="D29" s="101"/>
    </row>
    <row r="30" spans="1:24" x14ac:dyDescent="0.15">
      <c r="A30" s="101"/>
      <c r="B30" s="101"/>
      <c r="C30" s="117"/>
      <c r="D30" s="101"/>
    </row>
    <row r="31" spans="1:24" x14ac:dyDescent="0.15">
      <c r="A31" s="101"/>
      <c r="B31" s="101"/>
      <c r="C31" s="117"/>
      <c r="D31" s="101"/>
    </row>
  </sheetData>
  <sheetProtection algorithmName="SHA-512" hashValue="gMJOh9CcNNPLQuX3oEUqvNYcUksDkfTOkVmnR7zBtp6fM3TuLhqPauEl4oliZrQkjON2ikK31LPwreCL0e7hiA==" saltValue="dCSVzDj1KI9tA5B3pppzdQ==" spinCount="100000" sheet="1" objects="1" scenarios="1"/>
  <mergeCells count="3">
    <mergeCell ref="H4:K4"/>
    <mergeCell ref="L4:Q4"/>
    <mergeCell ref="C28:C31"/>
  </mergeCells>
  <phoneticPr fontId="1"/>
  <dataValidations count="7">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qref="C15" xr:uid="{3BE68BD8-2A2E-402A-89B3-66A9469496F2}">
      <formula1>$T$3:$T$7</formula1>
    </dataValidation>
    <dataValidation type="list" allowBlank="1" showInputMessage="1" showErrorMessage="1" sqref="C13 C8 C20" xr:uid="{4BEC0104-3A18-4A40-99D3-89CFC344CEA4}">
      <formula1>$U$4:$U$13</formula1>
    </dataValidation>
    <dataValidation type="list" allowBlank="1" showInputMessage="1" showErrorMessage="1" sqref="C5:C7 C10:C12 C17:C19 C22:C24" xr:uid="{4EF81B39-C11D-4FDB-8D21-54571F1985E5}">
      <formula1>$U$3:$U$13</formula1>
    </dataValidation>
    <dataValidation type="list" allowBlank="1" showInputMessage="1" showErrorMessage="1" sqref="C28:C31" xr:uid="{980A6D0E-BB11-4FD1-9CE8-CAC031D554EF}">
      <formula1>$W$3:$W$14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U35"/>
  <sheetViews>
    <sheetView view="pageBreakPreview" zoomScaleNormal="100" zoomScaleSheetLayoutView="100" workbookViewId="0"/>
  </sheetViews>
  <sheetFormatPr defaultColWidth="9" defaultRowHeight="13.5" x14ac:dyDescent="0.15"/>
  <cols>
    <col min="1" max="1" width="4.125" style="51" customWidth="1"/>
    <col min="2" max="2" width="12.75" style="51" customWidth="1"/>
    <col min="3" max="6" width="9" style="51"/>
    <col min="7" max="7" width="4" style="51" customWidth="1"/>
    <col min="8" max="8" width="3.375" style="51" customWidth="1"/>
    <col min="9" max="16384" width="9" style="51"/>
  </cols>
  <sheetData>
    <row r="1" spans="1:12" s="53" customFormat="1" ht="17.25" x14ac:dyDescent="0.15">
      <c r="B1" s="54"/>
      <c r="C1" s="54"/>
      <c r="D1" s="54"/>
      <c r="E1" s="54"/>
      <c r="F1" s="54"/>
      <c r="G1" s="55" t="s">
        <v>18</v>
      </c>
      <c r="H1" s="55"/>
      <c r="I1" s="87" t="str">
        <f>入力!C3</f>
        <v>札幌交通圏</v>
      </c>
      <c r="J1" s="87"/>
      <c r="K1" s="54"/>
      <c r="L1" s="54"/>
    </row>
    <row r="3" spans="1:12" ht="15" customHeight="1" x14ac:dyDescent="0.15">
      <c r="A3" s="51" t="s">
        <v>0</v>
      </c>
    </row>
    <row r="4" spans="1:12" ht="15" customHeight="1" x14ac:dyDescent="0.15">
      <c r="B4" s="51" t="s">
        <v>1</v>
      </c>
    </row>
    <row r="5" spans="1:12" ht="15" customHeight="1" x14ac:dyDescent="0.15">
      <c r="B5" s="56" t="s">
        <v>4</v>
      </c>
      <c r="C5" s="120" t="s">
        <v>9</v>
      </c>
      <c r="D5" s="120"/>
      <c r="E5" s="120"/>
      <c r="F5" s="120"/>
      <c r="G5" s="121"/>
      <c r="H5" s="57"/>
      <c r="I5" s="120" t="s">
        <v>12</v>
      </c>
      <c r="J5" s="120"/>
      <c r="K5" s="120"/>
      <c r="L5" s="120"/>
    </row>
    <row r="6" spans="1:12" ht="15" customHeight="1" x14ac:dyDescent="0.15">
      <c r="B6" s="58" t="s">
        <v>8</v>
      </c>
      <c r="C6" s="59" t="s">
        <v>33</v>
      </c>
      <c r="D6" s="60" t="str">
        <f ca="1">入力!E5</f>
        <v>1.05km</v>
      </c>
      <c r="E6" s="61" t="s">
        <v>70</v>
      </c>
      <c r="F6" s="61">
        <f ca="1">入力!F5</f>
        <v>820</v>
      </c>
      <c r="G6" s="61" t="s">
        <v>10</v>
      </c>
      <c r="H6" s="61"/>
      <c r="I6" s="62">
        <f ca="1">入力!H5</f>
        <v>148</v>
      </c>
      <c r="J6" s="63" t="s">
        <v>11</v>
      </c>
      <c r="K6" s="61">
        <f ca="1">入力!J5</f>
        <v>100</v>
      </c>
      <c r="L6" s="64" t="s">
        <v>10</v>
      </c>
    </row>
    <row r="7" spans="1:12" ht="15" customHeight="1" x14ac:dyDescent="0.15">
      <c r="B7" s="58" t="s">
        <v>5</v>
      </c>
      <c r="C7" s="65" t="s">
        <v>33</v>
      </c>
      <c r="D7" s="66" t="str">
        <f ca="1">入力!E6</f>
        <v>1.05km</v>
      </c>
      <c r="E7" s="67" t="s">
        <v>70</v>
      </c>
      <c r="F7" s="67">
        <f ca="1">入力!F6</f>
        <v>760</v>
      </c>
      <c r="G7" s="67" t="s">
        <v>10</v>
      </c>
      <c r="H7" s="68"/>
      <c r="I7" s="69">
        <f ca="1">入力!H6</f>
        <v>159</v>
      </c>
      <c r="J7" s="70" t="s">
        <v>11</v>
      </c>
      <c r="K7" s="67">
        <f ca="1">入力!J6</f>
        <v>100</v>
      </c>
      <c r="L7" s="68" t="s">
        <v>10</v>
      </c>
    </row>
    <row r="8" spans="1:12" ht="15" customHeight="1" x14ac:dyDescent="0.15">
      <c r="B8" s="58" t="s">
        <v>6</v>
      </c>
      <c r="C8" s="65" t="s">
        <v>33</v>
      </c>
      <c r="D8" s="66" t="str">
        <f ca="1">入力!E7</f>
        <v>1.05km</v>
      </c>
      <c r="E8" s="67" t="s">
        <v>70</v>
      </c>
      <c r="F8" s="67">
        <f ca="1">入力!F7</f>
        <v>600</v>
      </c>
      <c r="G8" s="67" t="s">
        <v>10</v>
      </c>
      <c r="H8" s="68"/>
      <c r="I8" s="69">
        <f ca="1">入力!H7</f>
        <v>272</v>
      </c>
      <c r="J8" s="70" t="s">
        <v>11</v>
      </c>
      <c r="K8" s="67">
        <f ca="1">入力!J7</f>
        <v>100</v>
      </c>
      <c r="L8" s="68" t="s">
        <v>10</v>
      </c>
    </row>
    <row r="9" spans="1:12" ht="15" customHeight="1" x14ac:dyDescent="0.15"/>
    <row r="10" spans="1:12" ht="15" customHeight="1" x14ac:dyDescent="0.15">
      <c r="B10" s="51" t="s">
        <v>2</v>
      </c>
    </row>
    <row r="11" spans="1:12" ht="15" customHeight="1" x14ac:dyDescent="0.15">
      <c r="B11" s="56" t="s">
        <v>4</v>
      </c>
      <c r="C11" s="120" t="s">
        <v>69</v>
      </c>
      <c r="D11" s="120"/>
      <c r="E11" s="120"/>
      <c r="F11" s="120"/>
      <c r="G11" s="120"/>
      <c r="H11" s="120"/>
      <c r="I11" s="120"/>
      <c r="J11" s="120"/>
      <c r="K11" s="120"/>
      <c r="L11" s="120"/>
    </row>
    <row r="12" spans="1:12" ht="15" customHeight="1" x14ac:dyDescent="0.15">
      <c r="B12" s="71" t="s">
        <v>8</v>
      </c>
      <c r="C12" s="72" t="s">
        <v>30</v>
      </c>
      <c r="D12" s="73"/>
      <c r="E12" s="73"/>
      <c r="F12" s="73"/>
      <c r="G12" s="73">
        <f ca="1">入力!L5</f>
        <v>0</v>
      </c>
      <c r="H12" s="73" t="s">
        <v>67</v>
      </c>
      <c r="I12" s="73">
        <f ca="1">入力!N5</f>
        <v>55</v>
      </c>
      <c r="J12" s="74" t="s">
        <v>68</v>
      </c>
      <c r="K12" s="73">
        <f ca="1">入力!P5</f>
        <v>100</v>
      </c>
      <c r="L12" s="75" t="s">
        <v>10</v>
      </c>
    </row>
    <row r="13" spans="1:12" ht="15" customHeight="1" x14ac:dyDescent="0.15">
      <c r="B13" s="58" t="s">
        <v>5</v>
      </c>
      <c r="C13" s="69" t="s">
        <v>30</v>
      </c>
      <c r="D13" s="67"/>
      <c r="E13" s="67"/>
      <c r="F13" s="67"/>
      <c r="G13" s="67">
        <f ca="1">入力!L6</f>
        <v>1</v>
      </c>
      <c r="H13" s="67" t="s">
        <v>67</v>
      </c>
      <c r="I13" s="67">
        <f ca="1">入力!N6</f>
        <v>0</v>
      </c>
      <c r="J13" s="70" t="s">
        <v>68</v>
      </c>
      <c r="K13" s="67">
        <f ca="1">入力!P6</f>
        <v>100</v>
      </c>
      <c r="L13" s="68" t="s">
        <v>10</v>
      </c>
    </row>
    <row r="14" spans="1:12" ht="15" customHeight="1" x14ac:dyDescent="0.15">
      <c r="B14" s="58" t="s">
        <v>6</v>
      </c>
      <c r="C14" s="76" t="s">
        <v>30</v>
      </c>
      <c r="D14" s="77"/>
      <c r="E14" s="77"/>
      <c r="F14" s="77"/>
      <c r="G14" s="77">
        <f ca="1">入力!L7</f>
        <v>1</v>
      </c>
      <c r="H14" s="77" t="s">
        <v>67</v>
      </c>
      <c r="I14" s="77">
        <f ca="1">入力!N7</f>
        <v>40</v>
      </c>
      <c r="J14" s="70" t="s">
        <v>68</v>
      </c>
      <c r="K14" s="77">
        <f ca="1">入力!P7</f>
        <v>100</v>
      </c>
      <c r="L14" s="78" t="s">
        <v>10</v>
      </c>
    </row>
    <row r="15" spans="1:12" ht="15" customHeight="1" x14ac:dyDescent="0.15"/>
    <row r="16" spans="1:12" ht="15" customHeight="1" x14ac:dyDescent="0.15">
      <c r="B16" s="51" t="s">
        <v>13</v>
      </c>
    </row>
    <row r="17" spans="1:21" ht="15" customHeight="1" x14ac:dyDescent="0.15">
      <c r="B17" s="56" t="s">
        <v>4</v>
      </c>
      <c r="C17" s="120" t="s">
        <v>9</v>
      </c>
      <c r="D17" s="120"/>
      <c r="E17" s="120"/>
      <c r="F17" s="120"/>
      <c r="G17" s="121"/>
      <c r="H17" s="57"/>
      <c r="I17" s="120" t="s">
        <v>12</v>
      </c>
      <c r="J17" s="120"/>
      <c r="K17" s="120"/>
      <c r="L17" s="120"/>
    </row>
    <row r="18" spans="1:21" ht="15" customHeight="1" x14ac:dyDescent="0.15">
      <c r="B18" s="58" t="s">
        <v>8</v>
      </c>
      <c r="C18" s="61" t="s">
        <v>31</v>
      </c>
      <c r="D18" s="61"/>
      <c r="E18" s="61"/>
      <c r="F18" s="96">
        <f ca="1">入力!F10</f>
        <v>6790</v>
      </c>
      <c r="G18" s="61" t="s">
        <v>10</v>
      </c>
      <c r="H18" s="61"/>
      <c r="I18" s="62" t="s">
        <v>32</v>
      </c>
      <c r="J18" s="61"/>
      <c r="K18" s="96">
        <f ca="1">F18</f>
        <v>6790</v>
      </c>
      <c r="L18" s="64" t="s">
        <v>10</v>
      </c>
    </row>
    <row r="19" spans="1:21" ht="15" customHeight="1" x14ac:dyDescent="0.15">
      <c r="B19" s="58" t="s">
        <v>5</v>
      </c>
      <c r="C19" s="72" t="s">
        <v>31</v>
      </c>
      <c r="D19" s="73"/>
      <c r="E19" s="73"/>
      <c r="F19" s="95">
        <f ca="1">入力!F11</f>
        <v>6310</v>
      </c>
      <c r="G19" s="73" t="s">
        <v>10</v>
      </c>
      <c r="H19" s="73"/>
      <c r="I19" s="69" t="s">
        <v>32</v>
      </c>
      <c r="J19" s="67"/>
      <c r="K19" s="95">
        <f ca="1">F19</f>
        <v>6310</v>
      </c>
      <c r="L19" s="68" t="s">
        <v>10</v>
      </c>
      <c r="N19" s="119"/>
      <c r="O19" s="119"/>
      <c r="P19" s="119"/>
      <c r="Q19" s="119"/>
      <c r="R19" s="119"/>
      <c r="S19" s="119"/>
      <c r="T19" s="119"/>
      <c r="U19" s="119"/>
    </row>
    <row r="20" spans="1:21" ht="15" customHeight="1" x14ac:dyDescent="0.15">
      <c r="B20" s="58" t="s">
        <v>6</v>
      </c>
      <c r="C20" s="69" t="s">
        <v>31</v>
      </c>
      <c r="D20" s="67"/>
      <c r="E20" s="67"/>
      <c r="F20" s="95">
        <f ca="1">入力!F12</f>
        <v>3900</v>
      </c>
      <c r="G20" s="67" t="s">
        <v>10</v>
      </c>
      <c r="H20" s="68"/>
      <c r="I20" s="69" t="s">
        <v>32</v>
      </c>
      <c r="J20" s="77"/>
      <c r="K20" s="95">
        <f ca="1">F20</f>
        <v>3900</v>
      </c>
      <c r="L20" s="78" t="s">
        <v>10</v>
      </c>
      <c r="N20" s="119"/>
      <c r="O20" s="119"/>
      <c r="P20" s="119"/>
      <c r="Q20" s="119"/>
      <c r="R20" s="119"/>
      <c r="S20" s="119"/>
      <c r="T20" s="119"/>
      <c r="U20" s="119"/>
    </row>
    <row r="21" spans="1:21" ht="15" customHeight="1" x14ac:dyDescent="0.15">
      <c r="C21" s="61"/>
      <c r="N21" s="119"/>
      <c r="O21" s="119"/>
      <c r="P21" s="119"/>
      <c r="Q21" s="119"/>
      <c r="R21" s="119"/>
      <c r="S21" s="119"/>
      <c r="T21" s="119"/>
      <c r="U21" s="119"/>
    </row>
    <row r="22" spans="1:21" ht="15" customHeight="1" x14ac:dyDescent="0.15">
      <c r="B22" s="51" t="s">
        <v>14</v>
      </c>
      <c r="N22" s="119"/>
      <c r="O22" s="119"/>
      <c r="P22" s="119"/>
      <c r="Q22" s="119"/>
      <c r="R22" s="119"/>
      <c r="S22" s="119"/>
      <c r="T22" s="119"/>
      <c r="U22" s="119"/>
    </row>
    <row r="23" spans="1:21" ht="15" customHeight="1" x14ac:dyDescent="0.15">
      <c r="B23" s="51" t="s">
        <v>83</v>
      </c>
      <c r="D23" s="51" t="s">
        <v>27</v>
      </c>
      <c r="N23" s="119"/>
      <c r="O23" s="119"/>
      <c r="P23" s="119"/>
      <c r="Q23" s="119"/>
      <c r="R23" s="119"/>
      <c r="S23" s="119"/>
      <c r="T23" s="119"/>
      <c r="U23" s="119"/>
    </row>
    <row r="24" spans="1:21" ht="15" customHeight="1" x14ac:dyDescent="0.15">
      <c r="B24" s="51" t="s">
        <v>34</v>
      </c>
      <c r="D24" s="51" t="s">
        <v>27</v>
      </c>
      <c r="N24" s="119"/>
      <c r="O24" s="119"/>
      <c r="P24" s="119"/>
      <c r="Q24" s="119"/>
      <c r="R24" s="119"/>
      <c r="S24" s="119"/>
      <c r="T24" s="119"/>
      <c r="U24" s="119"/>
    </row>
    <row r="25" spans="1:21" ht="15" customHeight="1" x14ac:dyDescent="0.15">
      <c r="B25" s="51" t="str">
        <f>IF(入力!E27="","","　ウ．冬期割増 ")</f>
        <v xml:space="preserve">　ウ．冬期割増 </v>
      </c>
      <c r="D25" s="51" t="str">
        <f>IF(入力!E27="","","２割増　")</f>
        <v>２割増　</v>
      </c>
      <c r="O25" s="90"/>
      <c r="P25" s="90"/>
      <c r="Q25" s="90"/>
      <c r="R25" s="90"/>
      <c r="S25" s="90"/>
      <c r="T25" s="90"/>
      <c r="U25" s="90"/>
    </row>
    <row r="26" spans="1:21" ht="15" customHeight="1" x14ac:dyDescent="0.15"/>
    <row r="27" spans="1:21" ht="15" customHeight="1" x14ac:dyDescent="0.15">
      <c r="B27" s="51" t="s">
        <v>15</v>
      </c>
    </row>
    <row r="28" spans="1:21" ht="15" customHeight="1" x14ac:dyDescent="0.15">
      <c r="B28" s="51" t="s">
        <v>35</v>
      </c>
      <c r="I28" s="51" t="s">
        <v>28</v>
      </c>
    </row>
    <row r="29" spans="1:21" ht="15" customHeight="1" x14ac:dyDescent="0.15">
      <c r="B29" s="51" t="str">
        <f>IF(【印刷用】適用方法!B20="","","　イ．遠距離割引　距離制運賃で"&amp;DBCS(TEXT(入力!E26,"#,000円"))&amp;"を超える金額について ")</f>
        <v xml:space="preserve">　イ．遠距離割引　距離制運賃で７，０００円を超える金額について </v>
      </c>
      <c r="D29" s="79"/>
      <c r="E29" s="88"/>
      <c r="I29" s="51" t="str">
        <f>IF(【印刷用】適用方法!B20="","",DBCS(入力!F26))</f>
        <v>１割引</v>
      </c>
      <c r="N29" s="80"/>
      <c r="O29" s="81"/>
      <c r="P29" s="81"/>
    </row>
    <row r="30" spans="1:21" ht="15" customHeight="1" x14ac:dyDescent="0.15">
      <c r="N30" s="118"/>
      <c r="O30" s="118"/>
      <c r="P30" s="118"/>
      <c r="Q30" s="118"/>
      <c r="R30" s="118"/>
      <c r="S30" s="118"/>
      <c r="T30" s="118"/>
    </row>
    <row r="31" spans="1:21" ht="15" customHeight="1" x14ac:dyDescent="0.15">
      <c r="A31" s="51" t="s">
        <v>16</v>
      </c>
      <c r="N31" s="118"/>
      <c r="O31" s="118"/>
      <c r="P31" s="118"/>
      <c r="Q31" s="118"/>
      <c r="R31" s="118"/>
      <c r="S31" s="118"/>
      <c r="T31" s="118"/>
    </row>
    <row r="32" spans="1:21" ht="15" customHeight="1" x14ac:dyDescent="0.15">
      <c r="B32" s="51" t="s">
        <v>17</v>
      </c>
      <c r="N32" s="118"/>
      <c r="O32" s="118"/>
      <c r="P32" s="118"/>
      <c r="Q32" s="118"/>
      <c r="R32" s="118"/>
      <c r="S32" s="118"/>
      <c r="T32" s="118"/>
    </row>
    <row r="33" spans="2:20" ht="15" customHeight="1" x14ac:dyDescent="0.15">
      <c r="B33" s="82" t="s">
        <v>8</v>
      </c>
      <c r="C33" s="51">
        <f ca="1">G12</f>
        <v>0</v>
      </c>
      <c r="D33" s="51" t="s">
        <v>29</v>
      </c>
      <c r="E33" s="51">
        <f ca="1">I12</f>
        <v>55</v>
      </c>
      <c r="F33" s="74" t="s">
        <v>68</v>
      </c>
      <c r="I33" s="51">
        <f ca="1">K12</f>
        <v>100</v>
      </c>
      <c r="J33" s="51" t="s">
        <v>10</v>
      </c>
      <c r="N33" s="118"/>
      <c r="O33" s="118"/>
      <c r="P33" s="118"/>
      <c r="Q33" s="118"/>
      <c r="R33" s="118"/>
      <c r="S33" s="118"/>
      <c r="T33" s="118"/>
    </row>
    <row r="34" spans="2:20" ht="15" customHeight="1" x14ac:dyDescent="0.15">
      <c r="B34" s="82" t="s">
        <v>5</v>
      </c>
      <c r="C34" s="51">
        <f ca="1">G13</f>
        <v>1</v>
      </c>
      <c r="D34" s="51" t="s">
        <v>29</v>
      </c>
      <c r="E34" s="51">
        <f ca="1">I13</f>
        <v>0</v>
      </c>
      <c r="F34" s="74" t="s">
        <v>68</v>
      </c>
      <c r="I34" s="51">
        <f ca="1">K13</f>
        <v>100</v>
      </c>
      <c r="J34" s="51" t="s">
        <v>10</v>
      </c>
      <c r="N34" s="118"/>
      <c r="O34" s="118"/>
      <c r="P34" s="118"/>
      <c r="Q34" s="118"/>
      <c r="R34" s="118"/>
      <c r="S34" s="118"/>
      <c r="T34" s="118"/>
    </row>
    <row r="35" spans="2:20" ht="15" customHeight="1" x14ac:dyDescent="0.15">
      <c r="B35" s="82" t="s">
        <v>6</v>
      </c>
      <c r="C35" s="51">
        <f ca="1">G14</f>
        <v>1</v>
      </c>
      <c r="D35" s="51" t="s">
        <v>29</v>
      </c>
      <c r="E35" s="51">
        <f ca="1">I14</f>
        <v>40</v>
      </c>
      <c r="F35" s="74" t="s">
        <v>68</v>
      </c>
      <c r="I35" s="51">
        <f ca="1">K14</f>
        <v>100</v>
      </c>
      <c r="J35" s="51" t="s">
        <v>10</v>
      </c>
      <c r="N35" s="118"/>
      <c r="O35" s="118"/>
      <c r="P35" s="118"/>
      <c r="Q35" s="118"/>
      <c r="R35" s="118"/>
      <c r="S35" s="118"/>
      <c r="T35" s="118"/>
    </row>
  </sheetData>
  <mergeCells count="7">
    <mergeCell ref="N30:T35"/>
    <mergeCell ref="N19:U24"/>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ColWidth="9" defaultRowHeight="13.5" x14ac:dyDescent="0.15"/>
  <cols>
    <col min="1" max="1" width="4.125" style="51" customWidth="1"/>
    <col min="2" max="2" width="12.75" style="51" customWidth="1"/>
    <col min="3" max="6" width="9" style="51"/>
    <col min="7" max="7" width="4" style="51" customWidth="1"/>
    <col min="8" max="8" width="3.375" style="51" customWidth="1"/>
    <col min="9" max="16384" width="9" style="51"/>
  </cols>
  <sheetData>
    <row r="1" spans="1:12" s="53" customFormat="1" ht="17.25" x14ac:dyDescent="0.15">
      <c r="B1" s="54"/>
      <c r="C1" s="54"/>
      <c r="D1" s="54"/>
      <c r="E1" s="54"/>
      <c r="F1" s="54"/>
      <c r="G1" s="55" t="s">
        <v>18</v>
      </c>
      <c r="H1" s="55"/>
      <c r="I1" s="87" t="str">
        <f>入力!C15</f>
        <v>札幌・小樽地区</v>
      </c>
      <c r="J1" s="87"/>
      <c r="K1" s="54"/>
      <c r="L1" s="54"/>
    </row>
    <row r="3" spans="1:12" ht="15" customHeight="1" x14ac:dyDescent="0.15">
      <c r="A3" s="51" t="s">
        <v>0</v>
      </c>
    </row>
    <row r="4" spans="1:12" ht="15" customHeight="1" x14ac:dyDescent="0.15">
      <c r="B4" s="51" t="s">
        <v>1</v>
      </c>
    </row>
    <row r="5" spans="1:12" ht="15" customHeight="1" x14ac:dyDescent="0.15">
      <c r="B5" s="56" t="s">
        <v>4</v>
      </c>
      <c r="C5" s="120" t="s">
        <v>9</v>
      </c>
      <c r="D5" s="120"/>
      <c r="E5" s="120"/>
      <c r="F5" s="120"/>
      <c r="G5" s="121"/>
      <c r="H5" s="57"/>
      <c r="I5" s="120" t="s">
        <v>12</v>
      </c>
      <c r="J5" s="120"/>
      <c r="K5" s="120"/>
      <c r="L5" s="120"/>
    </row>
    <row r="6" spans="1:12" ht="15" customHeight="1" x14ac:dyDescent="0.15">
      <c r="B6" s="58" t="s">
        <v>8</v>
      </c>
      <c r="C6" s="59" t="s">
        <v>33</v>
      </c>
      <c r="D6" s="60" t="str">
        <f ca="1">入力!E17</f>
        <v>1.05km</v>
      </c>
      <c r="E6" s="61" t="s">
        <v>70</v>
      </c>
      <c r="F6" s="61">
        <f ca="1">入力!F17</f>
        <v>820</v>
      </c>
      <c r="G6" s="61" t="s">
        <v>10</v>
      </c>
      <c r="H6" s="61"/>
      <c r="I6" s="62">
        <f ca="1">入力!H17</f>
        <v>148</v>
      </c>
      <c r="J6" s="63" t="s">
        <v>11</v>
      </c>
      <c r="K6" s="61">
        <f ca="1">入力!J17</f>
        <v>100</v>
      </c>
      <c r="L6" s="64" t="s">
        <v>10</v>
      </c>
    </row>
    <row r="7" spans="1:12" ht="15" customHeight="1" x14ac:dyDescent="0.15">
      <c r="B7" s="58" t="s">
        <v>5</v>
      </c>
      <c r="C7" s="65" t="s">
        <v>33</v>
      </c>
      <c r="D7" s="66" t="str">
        <f ca="1">入力!E18</f>
        <v>1.05km</v>
      </c>
      <c r="E7" s="67" t="s">
        <v>70</v>
      </c>
      <c r="F7" s="67">
        <f ca="1">入力!F18</f>
        <v>760</v>
      </c>
      <c r="G7" s="67" t="s">
        <v>10</v>
      </c>
      <c r="H7" s="68"/>
      <c r="I7" s="69">
        <f ca="1">入力!H18</f>
        <v>159</v>
      </c>
      <c r="J7" s="70" t="s">
        <v>11</v>
      </c>
      <c r="K7" s="67">
        <f ca="1">入力!J18</f>
        <v>100</v>
      </c>
      <c r="L7" s="68" t="s">
        <v>10</v>
      </c>
    </row>
    <row r="8" spans="1:12" ht="15" customHeight="1" x14ac:dyDescent="0.15">
      <c r="B8" s="58" t="s">
        <v>6</v>
      </c>
      <c r="C8" s="65" t="s">
        <v>33</v>
      </c>
      <c r="D8" s="66" t="str">
        <f ca="1">入力!E19</f>
        <v>1.05km</v>
      </c>
      <c r="E8" s="67" t="s">
        <v>70</v>
      </c>
      <c r="F8" s="67">
        <f ca="1">入力!F19</f>
        <v>600</v>
      </c>
      <c r="G8" s="67" t="s">
        <v>10</v>
      </c>
      <c r="H8" s="68"/>
      <c r="I8" s="69">
        <f ca="1">入力!H19</f>
        <v>272</v>
      </c>
      <c r="J8" s="70" t="s">
        <v>11</v>
      </c>
      <c r="K8" s="67">
        <f ca="1">入力!J19</f>
        <v>100</v>
      </c>
      <c r="L8" s="78" t="s">
        <v>10</v>
      </c>
    </row>
    <row r="9" spans="1:12" ht="15" customHeight="1" x14ac:dyDescent="0.15"/>
    <row r="10" spans="1:12" ht="15" customHeight="1" x14ac:dyDescent="0.15">
      <c r="B10" s="51" t="s">
        <v>2</v>
      </c>
    </row>
    <row r="11" spans="1:12" ht="15" customHeight="1" x14ac:dyDescent="0.15">
      <c r="B11" s="56" t="s">
        <v>4</v>
      </c>
      <c r="C11" s="120" t="s">
        <v>69</v>
      </c>
      <c r="D11" s="120"/>
      <c r="E11" s="120"/>
      <c r="F11" s="120"/>
      <c r="G11" s="120"/>
      <c r="H11" s="120"/>
      <c r="I11" s="120"/>
      <c r="J11" s="120"/>
      <c r="K11" s="120"/>
      <c r="L11" s="120"/>
    </row>
    <row r="12" spans="1:12" ht="15" customHeight="1" x14ac:dyDescent="0.15">
      <c r="B12" s="71" t="s">
        <v>8</v>
      </c>
      <c r="C12" s="72" t="s">
        <v>30</v>
      </c>
      <c r="D12" s="73"/>
      <c r="E12" s="73"/>
      <c r="F12" s="73"/>
      <c r="G12" s="73">
        <f ca="1">入力!L17</f>
        <v>0</v>
      </c>
      <c r="H12" s="73" t="s">
        <v>67</v>
      </c>
      <c r="I12" s="73">
        <f ca="1">入力!N17</f>
        <v>55</v>
      </c>
      <c r="J12" s="74" t="s">
        <v>68</v>
      </c>
      <c r="K12" s="73">
        <f ca="1">入力!P17</f>
        <v>100</v>
      </c>
      <c r="L12" s="75" t="s">
        <v>10</v>
      </c>
    </row>
    <row r="13" spans="1:12" ht="15" customHeight="1" x14ac:dyDescent="0.15">
      <c r="B13" s="58" t="s">
        <v>5</v>
      </c>
      <c r="C13" s="69" t="s">
        <v>30</v>
      </c>
      <c r="D13" s="67"/>
      <c r="E13" s="67"/>
      <c r="F13" s="67"/>
      <c r="G13" s="67">
        <f ca="1">入力!L18</f>
        <v>1</v>
      </c>
      <c r="H13" s="67" t="s">
        <v>67</v>
      </c>
      <c r="I13" s="67">
        <f ca="1">入力!N18</f>
        <v>0</v>
      </c>
      <c r="J13" s="70" t="s">
        <v>68</v>
      </c>
      <c r="K13" s="73">
        <f ca="1">入力!P18</f>
        <v>100</v>
      </c>
      <c r="L13" s="68" t="s">
        <v>10</v>
      </c>
    </row>
    <row r="14" spans="1:12" ht="15" customHeight="1" x14ac:dyDescent="0.15">
      <c r="B14" s="58" t="s">
        <v>6</v>
      </c>
      <c r="C14" s="76" t="s">
        <v>30</v>
      </c>
      <c r="D14" s="77"/>
      <c r="E14" s="77"/>
      <c r="F14" s="77"/>
      <c r="G14" s="77">
        <f ca="1">入力!L19</f>
        <v>1</v>
      </c>
      <c r="H14" s="77" t="s">
        <v>67</v>
      </c>
      <c r="I14" s="77">
        <f ca="1">入力!N19</f>
        <v>40</v>
      </c>
      <c r="J14" s="70" t="s">
        <v>68</v>
      </c>
      <c r="K14" s="67">
        <f ca="1">入力!P19</f>
        <v>100</v>
      </c>
      <c r="L14" s="78" t="s">
        <v>10</v>
      </c>
    </row>
    <row r="15" spans="1:12" ht="15" customHeight="1" x14ac:dyDescent="0.15"/>
    <row r="16" spans="1:12" ht="15" customHeight="1" x14ac:dyDescent="0.15">
      <c r="B16" s="51" t="s">
        <v>13</v>
      </c>
    </row>
    <row r="17" spans="1:16" ht="15" customHeight="1" x14ac:dyDescent="0.15">
      <c r="B17" s="56" t="s">
        <v>4</v>
      </c>
      <c r="C17" s="120" t="s">
        <v>9</v>
      </c>
      <c r="D17" s="120"/>
      <c r="E17" s="120"/>
      <c r="F17" s="120"/>
      <c r="G17" s="121"/>
      <c r="H17" s="57"/>
      <c r="I17" s="120" t="s">
        <v>12</v>
      </c>
      <c r="J17" s="120"/>
      <c r="K17" s="120"/>
      <c r="L17" s="120"/>
    </row>
    <row r="18" spans="1:16" ht="15" customHeight="1" x14ac:dyDescent="0.15">
      <c r="B18" s="58" t="s">
        <v>8</v>
      </c>
      <c r="C18" s="61" t="s">
        <v>31</v>
      </c>
      <c r="D18" s="61"/>
      <c r="E18" s="61"/>
      <c r="F18" s="95">
        <f ca="1">入力!F22</f>
        <v>6790</v>
      </c>
      <c r="G18" s="61" t="s">
        <v>10</v>
      </c>
      <c r="H18" s="61"/>
      <c r="I18" s="62" t="s">
        <v>32</v>
      </c>
      <c r="J18" s="61"/>
      <c r="K18" s="96">
        <f ca="1">F18</f>
        <v>6790</v>
      </c>
      <c r="L18" s="64" t="s">
        <v>10</v>
      </c>
    </row>
    <row r="19" spans="1:16" ht="15" customHeight="1" x14ac:dyDescent="0.15">
      <c r="B19" s="58" t="s">
        <v>5</v>
      </c>
      <c r="C19" s="72" t="s">
        <v>31</v>
      </c>
      <c r="D19" s="73"/>
      <c r="E19" s="73"/>
      <c r="F19" s="95">
        <f ca="1">入力!F23</f>
        <v>6310</v>
      </c>
      <c r="G19" s="73" t="s">
        <v>10</v>
      </c>
      <c r="H19" s="73"/>
      <c r="I19" s="69" t="s">
        <v>32</v>
      </c>
      <c r="J19" s="67"/>
      <c r="K19" s="95">
        <f ca="1">F19</f>
        <v>6310</v>
      </c>
      <c r="L19" s="68" t="s">
        <v>10</v>
      </c>
    </row>
    <row r="20" spans="1:16" ht="15" customHeight="1" x14ac:dyDescent="0.15">
      <c r="B20" s="58" t="s">
        <v>6</v>
      </c>
      <c r="C20" s="69" t="s">
        <v>31</v>
      </c>
      <c r="D20" s="67"/>
      <c r="E20" s="67"/>
      <c r="F20" s="95">
        <f ca="1">入力!F24</f>
        <v>3900</v>
      </c>
      <c r="G20" s="67" t="s">
        <v>10</v>
      </c>
      <c r="H20" s="68"/>
      <c r="I20" s="69" t="s">
        <v>32</v>
      </c>
      <c r="J20" s="77"/>
      <c r="K20" s="97">
        <f ca="1">F20</f>
        <v>3900</v>
      </c>
      <c r="L20" s="78" t="s">
        <v>10</v>
      </c>
    </row>
    <row r="21" spans="1:16" ht="15" customHeight="1" x14ac:dyDescent="0.15">
      <c r="C21" s="61"/>
    </row>
    <row r="22" spans="1:16" ht="15" customHeight="1" x14ac:dyDescent="0.15">
      <c r="B22" s="51" t="s">
        <v>14</v>
      </c>
    </row>
    <row r="23" spans="1:16" ht="15" customHeight="1" x14ac:dyDescent="0.15">
      <c r="B23" s="51" t="s">
        <v>83</v>
      </c>
      <c r="D23" s="51" t="s">
        <v>27</v>
      </c>
    </row>
    <row r="24" spans="1:16" ht="15" customHeight="1" x14ac:dyDescent="0.15">
      <c r="B24" s="51" t="s">
        <v>34</v>
      </c>
      <c r="D24" s="51" t="s">
        <v>27</v>
      </c>
    </row>
    <row r="25" spans="1:16" ht="15" customHeight="1" x14ac:dyDescent="0.15">
      <c r="B25" s="51" t="str">
        <f>IF(入力!E27="","","　ウ．冬期割増 ")</f>
        <v xml:space="preserve">　ウ．冬期割増 </v>
      </c>
      <c r="D25" s="51" t="str">
        <f>IF(入力!E27="","","２割増　")</f>
        <v>２割増　</v>
      </c>
    </row>
    <row r="26" spans="1:16" ht="15" customHeight="1" x14ac:dyDescent="0.15"/>
    <row r="27" spans="1:16" ht="15" customHeight="1" x14ac:dyDescent="0.15">
      <c r="B27" s="51" t="s">
        <v>15</v>
      </c>
    </row>
    <row r="28" spans="1:16" ht="15" customHeight="1" x14ac:dyDescent="0.15">
      <c r="B28" s="51" t="s">
        <v>35</v>
      </c>
      <c r="I28" s="51" t="s">
        <v>28</v>
      </c>
    </row>
    <row r="29" spans="1:16" ht="15" customHeight="1" x14ac:dyDescent="0.15">
      <c r="B29" s="51" t="str">
        <f>IF(【印刷用】適用方法!B20="","","　イ．遠距離割引　距離制運賃で"&amp;DBCS(TEXT(入力!E26,"#,000円"))&amp;"を超える金額について ")</f>
        <v xml:space="preserve">　イ．遠距離割引　距離制運賃で７，０００円を超える金額について </v>
      </c>
      <c r="D29" s="79"/>
      <c r="E29" s="88"/>
      <c r="I29" s="51" t="str">
        <f>IF(【印刷用】適用方法!B20="","",DBCS(入力!F26))</f>
        <v>１割引</v>
      </c>
      <c r="N29" s="80"/>
      <c r="O29" s="81"/>
      <c r="P29" s="81"/>
    </row>
    <row r="30" spans="1:16" ht="15" customHeight="1" x14ac:dyDescent="0.15">
      <c r="N30" s="80"/>
      <c r="O30" s="81"/>
    </row>
    <row r="31" spans="1:16" ht="15" customHeight="1" x14ac:dyDescent="0.15">
      <c r="A31" s="51" t="s">
        <v>16</v>
      </c>
    </row>
    <row r="32" spans="1:16" ht="15" customHeight="1" x14ac:dyDescent="0.15">
      <c r="B32" s="51" t="s">
        <v>17</v>
      </c>
    </row>
    <row r="33" spans="2:10" ht="15" customHeight="1" x14ac:dyDescent="0.15">
      <c r="B33" s="82" t="s">
        <v>8</v>
      </c>
      <c r="C33" s="51">
        <f ca="1">G12</f>
        <v>0</v>
      </c>
      <c r="D33" s="51" t="s">
        <v>29</v>
      </c>
      <c r="E33" s="51">
        <f ca="1">I12</f>
        <v>55</v>
      </c>
      <c r="F33" s="74" t="s">
        <v>68</v>
      </c>
      <c r="I33" s="51">
        <f ca="1">K12</f>
        <v>100</v>
      </c>
      <c r="J33" s="51" t="s">
        <v>10</v>
      </c>
    </row>
    <row r="34" spans="2:10" ht="15" customHeight="1" x14ac:dyDescent="0.15">
      <c r="B34" s="82" t="s">
        <v>5</v>
      </c>
      <c r="C34" s="51">
        <f ca="1">G13</f>
        <v>1</v>
      </c>
      <c r="D34" s="51" t="s">
        <v>29</v>
      </c>
      <c r="E34" s="51">
        <f ca="1">I13</f>
        <v>0</v>
      </c>
      <c r="F34" s="74" t="s">
        <v>68</v>
      </c>
      <c r="I34" s="51">
        <f ca="1">K13</f>
        <v>100</v>
      </c>
      <c r="J34" s="51" t="s">
        <v>10</v>
      </c>
    </row>
    <row r="35" spans="2:10" ht="15" customHeight="1" x14ac:dyDescent="0.15">
      <c r="B35" s="82" t="s">
        <v>6</v>
      </c>
      <c r="C35" s="51">
        <f ca="1">G14</f>
        <v>1</v>
      </c>
      <c r="D35" s="51" t="s">
        <v>29</v>
      </c>
      <c r="E35" s="51">
        <f ca="1">I14</f>
        <v>40</v>
      </c>
      <c r="F35" s="74" t="s">
        <v>68</v>
      </c>
      <c r="I35" s="51">
        <f ca="1">K14</f>
        <v>100</v>
      </c>
      <c r="J35" s="51"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ColWidth="9" defaultRowHeight="12" x14ac:dyDescent="0.15"/>
  <cols>
    <col min="1" max="1" width="4" style="91" customWidth="1"/>
    <col min="2" max="2" width="17.25" style="91" customWidth="1"/>
    <col min="3" max="3" width="67.25" style="91" customWidth="1"/>
    <col min="4" max="4" width="9" style="91"/>
    <col min="5" max="5" width="11.125" style="91" customWidth="1"/>
    <col min="6" max="8" width="9" style="91"/>
    <col min="9" max="9" width="79.625" style="91" customWidth="1"/>
    <col min="10" max="16384" width="9" style="91"/>
  </cols>
  <sheetData>
    <row r="1" spans="1:3" ht="17.25" x14ac:dyDescent="0.15">
      <c r="A1" s="124" t="s">
        <v>19</v>
      </c>
      <c r="B1" s="124"/>
      <c r="C1" s="124"/>
    </row>
    <row r="3" spans="1:3" ht="20.100000000000001" customHeight="1" x14ac:dyDescent="0.15">
      <c r="A3" s="91" t="s">
        <v>20</v>
      </c>
    </row>
    <row r="4" spans="1:3" ht="27" customHeight="1" x14ac:dyDescent="0.15">
      <c r="B4" s="92" t="s">
        <v>3</v>
      </c>
      <c r="C4" s="92" t="s">
        <v>22</v>
      </c>
    </row>
    <row r="5" spans="1:3" ht="33" customHeight="1" x14ac:dyDescent="0.15">
      <c r="B5" s="92" t="s">
        <v>7</v>
      </c>
      <c r="C5" s="93" t="s">
        <v>99</v>
      </c>
    </row>
    <row r="6" spans="1:3" ht="48.75" customHeight="1" x14ac:dyDescent="0.15">
      <c r="B6" s="92" t="s">
        <v>87</v>
      </c>
      <c r="C6" s="93" t="s">
        <v>97</v>
      </c>
    </row>
    <row r="7" spans="1:3" ht="62.25" customHeight="1" x14ac:dyDescent="0.15">
      <c r="B7" s="92" t="s">
        <v>21</v>
      </c>
      <c r="C7" s="93" t="s">
        <v>98</v>
      </c>
    </row>
    <row r="8" spans="1:3" ht="81.75" customHeight="1" x14ac:dyDescent="0.15">
      <c r="B8" s="92" t="s">
        <v>88</v>
      </c>
      <c r="C8" s="93" t="s">
        <v>95</v>
      </c>
    </row>
    <row r="9" spans="1:3" x14ac:dyDescent="0.15">
      <c r="B9" s="126"/>
      <c r="C9" s="126"/>
    </row>
    <row r="10" spans="1:3" ht="20.100000000000001" customHeight="1" x14ac:dyDescent="0.15">
      <c r="A10" s="91" t="s">
        <v>23</v>
      </c>
    </row>
    <row r="11" spans="1:3" ht="45" customHeight="1" x14ac:dyDescent="0.15">
      <c r="B11" s="125" t="s">
        <v>26</v>
      </c>
      <c r="C11" s="125"/>
    </row>
    <row r="13" spans="1:3" ht="20.100000000000001" customHeight="1" x14ac:dyDescent="0.15">
      <c r="A13" s="91" t="s">
        <v>24</v>
      </c>
    </row>
    <row r="14" spans="1:3" ht="136.5" customHeight="1" x14ac:dyDescent="0.15">
      <c r="B14" s="125" t="s">
        <v>89</v>
      </c>
      <c r="C14" s="125"/>
    </row>
    <row r="15" spans="1:3" ht="138" customHeight="1" x14ac:dyDescent="0.15">
      <c r="B15" s="125" t="s">
        <v>91</v>
      </c>
      <c r="C15" s="125"/>
    </row>
    <row r="16" spans="1:3" ht="78" customHeight="1" x14ac:dyDescent="0.15">
      <c r="B16" s="125" t="s">
        <v>93</v>
      </c>
      <c r="C16" s="125"/>
    </row>
    <row r="17" spans="2:9" ht="39" customHeight="1" x14ac:dyDescent="0.15">
      <c r="B17" s="127"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オ．冬期割増は、距離制運賃を適用する場合で、次に定める期間及び地域の営業所に配置されて
　　　いる車両に限り適用するものとする。
　　　(a)　１２月１０日から翌年３月２６日まで冬期割増を適用する地域は、</v>
      </c>
      <c r="C17" s="127"/>
    </row>
    <row r="18" spans="2:9" ht="46.5" customHeight="1" x14ac:dyDescent="0.15">
      <c r="B18" s="127" t="str">
        <f>IF(入力!E27="","","　　　　 札幌市、江別市、石狩市（ただし、平成１７年１０月１日に編入された旧厚田村及び旧浜益
　　　　 村の区域を除く）、北広島市、小樽市とする。　")</f>
        <v>　　　　 札幌市、江別市、石狩市（ただし、平成１７年１０月１日に編入された旧厚田村及び旧浜益
　　　　 村の区域を除く）、北広島市、小樽市とする。　</v>
      </c>
      <c r="C18" s="127"/>
    </row>
    <row r="19" spans="2:9" s="94" customFormat="1" ht="142.5" customHeight="1" x14ac:dyDescent="0.15">
      <c r="B19" s="125" t="s">
        <v>94</v>
      </c>
      <c r="C19" s="125"/>
    </row>
    <row r="20" spans="2:9" ht="80.25" customHeight="1" x14ac:dyDescent="0.15">
      <c r="B20" s="127"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27"/>
      <c r="H20" s="122"/>
      <c r="I20" s="122"/>
    </row>
    <row r="21" spans="2:9" ht="72" customHeight="1" x14ac:dyDescent="0.15">
      <c r="B21" s="125" t="s">
        <v>84</v>
      </c>
      <c r="C21" s="125"/>
      <c r="H21" s="122"/>
      <c r="I21" s="122"/>
    </row>
    <row r="22" spans="2:9" ht="129" customHeight="1" x14ac:dyDescent="0.15">
      <c r="B22" s="125" t="s">
        <v>90</v>
      </c>
      <c r="C22" s="125"/>
    </row>
    <row r="23" spans="2:9" ht="20.100000000000001" customHeight="1" x14ac:dyDescent="0.15">
      <c r="B23" s="91" t="s">
        <v>25</v>
      </c>
    </row>
    <row r="24" spans="2:9" ht="51" customHeight="1" x14ac:dyDescent="0.15">
      <c r="B24" s="123" t="str">
        <f>入力!C28</f>
        <v>札幌交通圏（札幌市、江別市、石狩市（ただし、平成１７年１０月１日に編入された旧厚田村及び旧浜益村の区域を除く。）、北広島市）</v>
      </c>
      <c r="C24" s="123"/>
    </row>
  </sheetData>
  <mergeCells count="14">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9BEE-6186-410B-8CE6-CAD3CE7F31B9}">
  <sheetPr>
    <tabColor theme="5" tint="0.59999389629810485"/>
    <pageSetUpPr fitToPage="1"/>
  </sheetPr>
  <dimension ref="A1:AC40"/>
  <sheetViews>
    <sheetView zoomScaleNormal="100" workbookViewId="0"/>
  </sheetViews>
  <sheetFormatPr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2.875" style="5" bestFit="1"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256" width="9" style="5"/>
    <col min="257" max="257" width="9" style="5" customWidth="1"/>
    <col min="258" max="258" width="7.375" style="5" bestFit="1" customWidth="1"/>
    <col min="259" max="259" width="5.125" style="5" bestFit="1" customWidth="1"/>
    <col min="260" max="260" width="2.875" style="5" bestFit="1" customWidth="1"/>
    <col min="261" max="261" width="5.125" style="5" bestFit="1" customWidth="1"/>
    <col min="262" max="262" width="2.75" style="5" bestFit="1" customWidth="1"/>
    <col min="263" max="263" width="5.125" style="5" bestFit="1" customWidth="1"/>
    <col min="264" max="264" width="2.75" style="5" customWidth="1"/>
    <col min="265" max="265" width="2.875" style="5" bestFit="1" customWidth="1"/>
    <col min="266" max="266" width="3.125" style="5" bestFit="1" customWidth="1"/>
    <col min="267" max="267" width="4" style="5" bestFit="1" customWidth="1"/>
    <col min="268" max="268" width="3.125" style="5" bestFit="1" customWidth="1"/>
    <col min="269" max="269" width="5.125" style="5" bestFit="1" customWidth="1"/>
    <col min="270" max="270" width="2.875" style="5" customWidth="1"/>
    <col min="271" max="271" width="1.125" style="5" customWidth="1"/>
    <col min="272" max="272" width="9" style="5" bestFit="1" customWidth="1"/>
    <col min="273" max="273" width="5" style="5" customWidth="1"/>
    <col min="274" max="274" width="6.75" style="5" bestFit="1" customWidth="1"/>
    <col min="275" max="275" width="2.875" style="5" bestFit="1" customWidth="1"/>
    <col min="276" max="276" width="5" style="5" customWidth="1"/>
    <col min="277" max="277" width="6.75" style="5" bestFit="1" customWidth="1"/>
    <col min="278" max="278" width="2.875" style="5" bestFit="1" customWidth="1"/>
    <col min="279" max="280" width="9" style="5"/>
    <col min="281" max="281" width="8.875" style="5" bestFit="1" customWidth="1"/>
    <col min="282" max="282" width="5.25" style="5" bestFit="1" customWidth="1"/>
    <col min="283" max="283" width="4.5" style="5" bestFit="1" customWidth="1"/>
    <col min="284" max="284" width="7.125" style="5" bestFit="1" customWidth="1"/>
    <col min="285" max="512" width="9" style="5"/>
    <col min="513" max="513" width="9" style="5" customWidth="1"/>
    <col min="514" max="514" width="7.375" style="5" bestFit="1" customWidth="1"/>
    <col min="515" max="515" width="5.125" style="5" bestFit="1" customWidth="1"/>
    <col min="516" max="516" width="2.875" style="5" bestFit="1" customWidth="1"/>
    <col min="517" max="517" width="5.125" style="5" bestFit="1" customWidth="1"/>
    <col min="518" max="518" width="2.75" style="5" bestFit="1" customWidth="1"/>
    <col min="519" max="519" width="5.125" style="5" bestFit="1" customWidth="1"/>
    <col min="520" max="520" width="2.75" style="5" customWidth="1"/>
    <col min="521" max="521" width="2.875" style="5" bestFit="1" customWidth="1"/>
    <col min="522" max="522" width="3.125" style="5" bestFit="1" customWidth="1"/>
    <col min="523" max="523" width="4" style="5" bestFit="1" customWidth="1"/>
    <col min="524" max="524" width="3.125" style="5" bestFit="1" customWidth="1"/>
    <col min="525" max="525" width="5.125" style="5" bestFit="1" customWidth="1"/>
    <col min="526" max="526" width="2.875" style="5" customWidth="1"/>
    <col min="527" max="527" width="1.125" style="5" customWidth="1"/>
    <col min="528" max="528" width="9" style="5" bestFit="1" customWidth="1"/>
    <col min="529" max="529" width="5" style="5" customWidth="1"/>
    <col min="530" max="530" width="6.75" style="5" bestFit="1" customWidth="1"/>
    <col min="531" max="531" width="2.875" style="5" bestFit="1" customWidth="1"/>
    <col min="532" max="532" width="5" style="5" customWidth="1"/>
    <col min="533" max="533" width="6.75" style="5" bestFit="1" customWidth="1"/>
    <col min="534" max="534" width="2.875" style="5" bestFit="1" customWidth="1"/>
    <col min="535" max="536" width="9" style="5"/>
    <col min="537" max="537" width="8.875" style="5" bestFit="1" customWidth="1"/>
    <col min="538" max="538" width="5.25" style="5" bestFit="1" customWidth="1"/>
    <col min="539" max="539" width="4.5" style="5" bestFit="1" customWidth="1"/>
    <col min="540" max="540" width="7.125" style="5" bestFit="1" customWidth="1"/>
    <col min="541" max="768" width="9" style="5"/>
    <col min="769" max="769" width="9" style="5" customWidth="1"/>
    <col min="770" max="770" width="7.375" style="5" bestFit="1" customWidth="1"/>
    <col min="771" max="771" width="5.125" style="5" bestFit="1" customWidth="1"/>
    <col min="772" max="772" width="2.875" style="5" bestFit="1" customWidth="1"/>
    <col min="773" max="773" width="5.125" style="5" bestFit="1" customWidth="1"/>
    <col min="774" max="774" width="2.75" style="5" bestFit="1" customWidth="1"/>
    <col min="775" max="775" width="5.125" style="5" bestFit="1" customWidth="1"/>
    <col min="776" max="776" width="2.75" style="5" customWidth="1"/>
    <col min="777" max="777" width="2.875" style="5" bestFit="1" customWidth="1"/>
    <col min="778" max="778" width="3.125" style="5" bestFit="1" customWidth="1"/>
    <col min="779" max="779" width="4" style="5" bestFit="1" customWidth="1"/>
    <col min="780" max="780" width="3.125" style="5" bestFit="1" customWidth="1"/>
    <col min="781" max="781" width="5.125" style="5" bestFit="1" customWidth="1"/>
    <col min="782" max="782" width="2.875" style="5" customWidth="1"/>
    <col min="783" max="783" width="1.125" style="5" customWidth="1"/>
    <col min="784" max="784" width="9" style="5" bestFit="1" customWidth="1"/>
    <col min="785" max="785" width="5" style="5" customWidth="1"/>
    <col min="786" max="786" width="6.75" style="5" bestFit="1" customWidth="1"/>
    <col min="787" max="787" width="2.875" style="5" bestFit="1" customWidth="1"/>
    <col min="788" max="788" width="5" style="5" customWidth="1"/>
    <col min="789" max="789" width="6.75" style="5" bestFit="1" customWidth="1"/>
    <col min="790" max="790" width="2.875" style="5" bestFit="1" customWidth="1"/>
    <col min="791" max="792" width="9" style="5"/>
    <col min="793" max="793" width="8.875" style="5" bestFit="1" customWidth="1"/>
    <col min="794" max="794" width="5.25" style="5" bestFit="1" customWidth="1"/>
    <col min="795" max="795" width="4.5" style="5" bestFit="1" customWidth="1"/>
    <col min="796" max="796" width="7.125" style="5" bestFit="1" customWidth="1"/>
    <col min="797" max="1024" width="9" style="5"/>
    <col min="1025" max="1025" width="9" style="5" customWidth="1"/>
    <col min="1026" max="1026" width="7.375" style="5" bestFit="1" customWidth="1"/>
    <col min="1027" max="1027" width="5.125" style="5" bestFit="1" customWidth="1"/>
    <col min="1028" max="1028" width="2.875" style="5" bestFit="1" customWidth="1"/>
    <col min="1029" max="1029" width="5.125" style="5" bestFit="1" customWidth="1"/>
    <col min="1030" max="1030" width="2.75" style="5" bestFit="1" customWidth="1"/>
    <col min="1031" max="1031" width="5.125" style="5" bestFit="1" customWidth="1"/>
    <col min="1032" max="1032" width="2.75" style="5" customWidth="1"/>
    <col min="1033" max="1033" width="2.875" style="5" bestFit="1" customWidth="1"/>
    <col min="1034" max="1034" width="3.125" style="5" bestFit="1" customWidth="1"/>
    <col min="1035" max="1035" width="4" style="5" bestFit="1" customWidth="1"/>
    <col min="1036" max="1036" width="3.125" style="5" bestFit="1" customWidth="1"/>
    <col min="1037" max="1037" width="5.125" style="5" bestFit="1" customWidth="1"/>
    <col min="1038" max="1038" width="2.875" style="5" customWidth="1"/>
    <col min="1039" max="1039" width="1.125" style="5" customWidth="1"/>
    <col min="1040" max="1040" width="9" style="5" bestFit="1" customWidth="1"/>
    <col min="1041" max="1041" width="5" style="5" customWidth="1"/>
    <col min="1042" max="1042" width="6.75" style="5" bestFit="1" customWidth="1"/>
    <col min="1043" max="1043" width="2.875" style="5" bestFit="1" customWidth="1"/>
    <col min="1044" max="1044" width="5" style="5" customWidth="1"/>
    <col min="1045" max="1045" width="6.75" style="5" bestFit="1" customWidth="1"/>
    <col min="1046" max="1046" width="2.875" style="5" bestFit="1" customWidth="1"/>
    <col min="1047" max="1048" width="9" style="5"/>
    <col min="1049" max="1049" width="8.875" style="5" bestFit="1" customWidth="1"/>
    <col min="1050" max="1050" width="5.25" style="5" bestFit="1" customWidth="1"/>
    <col min="1051" max="1051" width="4.5" style="5" bestFit="1" customWidth="1"/>
    <col min="1052" max="1052" width="7.125" style="5" bestFit="1" customWidth="1"/>
    <col min="1053" max="1280" width="9" style="5"/>
    <col min="1281" max="1281" width="9" style="5" customWidth="1"/>
    <col min="1282" max="1282" width="7.375" style="5" bestFit="1" customWidth="1"/>
    <col min="1283" max="1283" width="5.125" style="5" bestFit="1" customWidth="1"/>
    <col min="1284" max="1284" width="2.875" style="5" bestFit="1" customWidth="1"/>
    <col min="1285" max="1285" width="5.125" style="5" bestFit="1" customWidth="1"/>
    <col min="1286" max="1286" width="2.75" style="5" bestFit="1" customWidth="1"/>
    <col min="1287" max="1287" width="5.125" style="5" bestFit="1" customWidth="1"/>
    <col min="1288" max="1288" width="2.75" style="5" customWidth="1"/>
    <col min="1289" max="1289" width="2.875" style="5" bestFit="1" customWidth="1"/>
    <col min="1290" max="1290" width="3.125" style="5" bestFit="1" customWidth="1"/>
    <col min="1291" max="1291" width="4" style="5" bestFit="1" customWidth="1"/>
    <col min="1292" max="1292" width="3.125" style="5" bestFit="1" customWidth="1"/>
    <col min="1293" max="1293" width="5.125" style="5" bestFit="1" customWidth="1"/>
    <col min="1294" max="1294" width="2.875" style="5" customWidth="1"/>
    <col min="1295" max="1295" width="1.125" style="5" customWidth="1"/>
    <col min="1296" max="1296" width="9" style="5" bestFit="1" customWidth="1"/>
    <col min="1297" max="1297" width="5" style="5" customWidth="1"/>
    <col min="1298" max="1298" width="6.75" style="5" bestFit="1" customWidth="1"/>
    <col min="1299" max="1299" width="2.875" style="5" bestFit="1" customWidth="1"/>
    <col min="1300" max="1300" width="5" style="5" customWidth="1"/>
    <col min="1301" max="1301" width="6.75" style="5" bestFit="1" customWidth="1"/>
    <col min="1302" max="1302" width="2.875" style="5" bestFit="1" customWidth="1"/>
    <col min="1303" max="1304" width="9" style="5"/>
    <col min="1305" max="1305" width="8.875" style="5" bestFit="1" customWidth="1"/>
    <col min="1306" max="1306" width="5.25" style="5" bestFit="1" customWidth="1"/>
    <col min="1307" max="1307" width="4.5" style="5" bestFit="1" customWidth="1"/>
    <col min="1308" max="1308" width="7.125" style="5" bestFit="1" customWidth="1"/>
    <col min="1309" max="1536" width="9" style="5"/>
    <col min="1537" max="1537" width="9" style="5" customWidth="1"/>
    <col min="1538" max="1538" width="7.375" style="5" bestFit="1" customWidth="1"/>
    <col min="1539" max="1539" width="5.125" style="5" bestFit="1" customWidth="1"/>
    <col min="1540" max="1540" width="2.875" style="5" bestFit="1" customWidth="1"/>
    <col min="1541" max="1541" width="5.125" style="5" bestFit="1" customWidth="1"/>
    <col min="1542" max="1542" width="2.75" style="5" bestFit="1" customWidth="1"/>
    <col min="1543" max="1543" width="5.125" style="5" bestFit="1" customWidth="1"/>
    <col min="1544" max="1544" width="2.75" style="5" customWidth="1"/>
    <col min="1545" max="1545" width="2.875" style="5" bestFit="1" customWidth="1"/>
    <col min="1546" max="1546" width="3.125" style="5" bestFit="1" customWidth="1"/>
    <col min="1547" max="1547" width="4" style="5" bestFit="1" customWidth="1"/>
    <col min="1548" max="1548" width="3.125" style="5" bestFit="1" customWidth="1"/>
    <col min="1549" max="1549" width="5.125" style="5" bestFit="1" customWidth="1"/>
    <col min="1550" max="1550" width="2.875" style="5" customWidth="1"/>
    <col min="1551" max="1551" width="1.125" style="5" customWidth="1"/>
    <col min="1552" max="1552" width="9" style="5" bestFit="1" customWidth="1"/>
    <col min="1553" max="1553" width="5" style="5" customWidth="1"/>
    <col min="1554" max="1554" width="6.75" style="5" bestFit="1" customWidth="1"/>
    <col min="1555" max="1555" width="2.875" style="5" bestFit="1" customWidth="1"/>
    <col min="1556" max="1556" width="5" style="5" customWidth="1"/>
    <col min="1557" max="1557" width="6.75" style="5" bestFit="1" customWidth="1"/>
    <col min="1558" max="1558" width="2.875" style="5" bestFit="1" customWidth="1"/>
    <col min="1559" max="1560" width="9" style="5"/>
    <col min="1561" max="1561" width="8.875" style="5" bestFit="1" customWidth="1"/>
    <col min="1562" max="1562" width="5.25" style="5" bestFit="1" customWidth="1"/>
    <col min="1563" max="1563" width="4.5" style="5" bestFit="1" customWidth="1"/>
    <col min="1564" max="1564" width="7.125" style="5" bestFit="1" customWidth="1"/>
    <col min="1565" max="1792" width="9" style="5"/>
    <col min="1793" max="1793" width="9" style="5" customWidth="1"/>
    <col min="1794" max="1794" width="7.375" style="5" bestFit="1" customWidth="1"/>
    <col min="1795" max="1795" width="5.125" style="5" bestFit="1" customWidth="1"/>
    <col min="1796" max="1796" width="2.875" style="5" bestFit="1" customWidth="1"/>
    <col min="1797" max="1797" width="5.125" style="5" bestFit="1" customWidth="1"/>
    <col min="1798" max="1798" width="2.75" style="5" bestFit="1" customWidth="1"/>
    <col min="1799" max="1799" width="5.125" style="5" bestFit="1" customWidth="1"/>
    <col min="1800" max="1800" width="2.75" style="5" customWidth="1"/>
    <col min="1801" max="1801" width="2.875" style="5" bestFit="1" customWidth="1"/>
    <col min="1802" max="1802" width="3.125" style="5" bestFit="1" customWidth="1"/>
    <col min="1803" max="1803" width="4" style="5" bestFit="1" customWidth="1"/>
    <col min="1804" max="1804" width="3.125" style="5" bestFit="1" customWidth="1"/>
    <col min="1805" max="1805" width="5.125" style="5" bestFit="1" customWidth="1"/>
    <col min="1806" max="1806" width="2.875" style="5" customWidth="1"/>
    <col min="1807" max="1807" width="1.125" style="5" customWidth="1"/>
    <col min="1808" max="1808" width="9" style="5" bestFit="1" customWidth="1"/>
    <col min="1809" max="1809" width="5" style="5" customWidth="1"/>
    <col min="1810" max="1810" width="6.75" style="5" bestFit="1" customWidth="1"/>
    <col min="1811" max="1811" width="2.875" style="5" bestFit="1" customWidth="1"/>
    <col min="1812" max="1812" width="5" style="5" customWidth="1"/>
    <col min="1813" max="1813" width="6.75" style="5" bestFit="1" customWidth="1"/>
    <col min="1814" max="1814" width="2.875" style="5" bestFit="1" customWidth="1"/>
    <col min="1815" max="1816" width="9" style="5"/>
    <col min="1817" max="1817" width="8.875" style="5" bestFit="1" customWidth="1"/>
    <col min="1818" max="1818" width="5.25" style="5" bestFit="1" customWidth="1"/>
    <col min="1819" max="1819" width="4.5" style="5" bestFit="1" customWidth="1"/>
    <col min="1820" max="1820" width="7.125" style="5" bestFit="1" customWidth="1"/>
    <col min="1821" max="2048" width="9" style="5"/>
    <col min="2049" max="2049" width="9" style="5" customWidth="1"/>
    <col min="2050" max="2050" width="7.375" style="5" bestFit="1" customWidth="1"/>
    <col min="2051" max="2051" width="5.125" style="5" bestFit="1" customWidth="1"/>
    <col min="2052" max="2052" width="2.875" style="5" bestFit="1" customWidth="1"/>
    <col min="2053" max="2053" width="5.125" style="5" bestFit="1" customWidth="1"/>
    <col min="2054" max="2054" width="2.75" style="5" bestFit="1" customWidth="1"/>
    <col min="2055" max="2055" width="5.125" style="5" bestFit="1" customWidth="1"/>
    <col min="2056" max="2056" width="2.75" style="5" customWidth="1"/>
    <col min="2057" max="2057" width="2.875" style="5" bestFit="1" customWidth="1"/>
    <col min="2058" max="2058" width="3.125" style="5" bestFit="1" customWidth="1"/>
    <col min="2059" max="2059" width="4" style="5" bestFit="1" customWidth="1"/>
    <col min="2060" max="2060" width="3.125" style="5" bestFit="1" customWidth="1"/>
    <col min="2061" max="2061" width="5.125" style="5" bestFit="1" customWidth="1"/>
    <col min="2062" max="2062" width="2.875" style="5" customWidth="1"/>
    <col min="2063" max="2063" width="1.125" style="5" customWidth="1"/>
    <col min="2064" max="2064" width="9" style="5" bestFit="1" customWidth="1"/>
    <col min="2065" max="2065" width="5" style="5" customWidth="1"/>
    <col min="2066" max="2066" width="6.75" style="5" bestFit="1" customWidth="1"/>
    <col min="2067" max="2067" width="2.875" style="5" bestFit="1" customWidth="1"/>
    <col min="2068" max="2068" width="5" style="5" customWidth="1"/>
    <col min="2069" max="2069" width="6.75" style="5" bestFit="1" customWidth="1"/>
    <col min="2070" max="2070" width="2.875" style="5" bestFit="1" customWidth="1"/>
    <col min="2071" max="2072" width="9" style="5"/>
    <col min="2073" max="2073" width="8.875" style="5" bestFit="1" customWidth="1"/>
    <col min="2074" max="2074" width="5.25" style="5" bestFit="1" customWidth="1"/>
    <col min="2075" max="2075" width="4.5" style="5" bestFit="1" customWidth="1"/>
    <col min="2076" max="2076" width="7.125" style="5" bestFit="1" customWidth="1"/>
    <col min="2077" max="2304" width="9" style="5"/>
    <col min="2305" max="2305" width="9" style="5" customWidth="1"/>
    <col min="2306" max="2306" width="7.375" style="5" bestFit="1" customWidth="1"/>
    <col min="2307" max="2307" width="5.125" style="5" bestFit="1" customWidth="1"/>
    <col min="2308" max="2308" width="2.875" style="5" bestFit="1" customWidth="1"/>
    <col min="2309" max="2309" width="5.125" style="5" bestFit="1" customWidth="1"/>
    <col min="2310" max="2310" width="2.75" style="5" bestFit="1" customWidth="1"/>
    <col min="2311" max="2311" width="5.125" style="5" bestFit="1" customWidth="1"/>
    <col min="2312" max="2312" width="2.75" style="5" customWidth="1"/>
    <col min="2313" max="2313" width="2.875" style="5" bestFit="1" customWidth="1"/>
    <col min="2314" max="2314" width="3.125" style="5" bestFit="1" customWidth="1"/>
    <col min="2315" max="2315" width="4" style="5" bestFit="1" customWidth="1"/>
    <col min="2316" max="2316" width="3.125" style="5" bestFit="1" customWidth="1"/>
    <col min="2317" max="2317" width="5.125" style="5" bestFit="1" customWidth="1"/>
    <col min="2318" max="2318" width="2.875" style="5" customWidth="1"/>
    <col min="2319" max="2319" width="1.125" style="5" customWidth="1"/>
    <col min="2320" max="2320" width="9" style="5" bestFit="1" customWidth="1"/>
    <col min="2321" max="2321" width="5" style="5" customWidth="1"/>
    <col min="2322" max="2322" width="6.75" style="5" bestFit="1" customWidth="1"/>
    <col min="2323" max="2323" width="2.875" style="5" bestFit="1" customWidth="1"/>
    <col min="2324" max="2324" width="5" style="5" customWidth="1"/>
    <col min="2325" max="2325" width="6.75" style="5" bestFit="1" customWidth="1"/>
    <col min="2326" max="2326" width="2.875" style="5" bestFit="1" customWidth="1"/>
    <col min="2327" max="2328" width="9" style="5"/>
    <col min="2329" max="2329" width="8.875" style="5" bestFit="1" customWidth="1"/>
    <col min="2330" max="2330" width="5.25" style="5" bestFit="1" customWidth="1"/>
    <col min="2331" max="2331" width="4.5" style="5" bestFit="1" customWidth="1"/>
    <col min="2332" max="2332" width="7.125" style="5" bestFit="1" customWidth="1"/>
    <col min="2333" max="2560" width="9" style="5"/>
    <col min="2561" max="2561" width="9" style="5" customWidth="1"/>
    <col min="2562" max="2562" width="7.375" style="5" bestFit="1" customWidth="1"/>
    <col min="2563" max="2563" width="5.125" style="5" bestFit="1" customWidth="1"/>
    <col min="2564" max="2564" width="2.875" style="5" bestFit="1" customWidth="1"/>
    <col min="2565" max="2565" width="5.125" style="5" bestFit="1" customWidth="1"/>
    <col min="2566" max="2566" width="2.75" style="5" bestFit="1" customWidth="1"/>
    <col min="2567" max="2567" width="5.125" style="5" bestFit="1" customWidth="1"/>
    <col min="2568" max="2568" width="2.75" style="5" customWidth="1"/>
    <col min="2569" max="2569" width="2.875" style="5" bestFit="1" customWidth="1"/>
    <col min="2570" max="2570" width="3.125" style="5" bestFit="1" customWidth="1"/>
    <col min="2571" max="2571" width="4" style="5" bestFit="1" customWidth="1"/>
    <col min="2572" max="2572" width="3.125" style="5" bestFit="1" customWidth="1"/>
    <col min="2573" max="2573" width="5.125" style="5" bestFit="1" customWidth="1"/>
    <col min="2574" max="2574" width="2.875" style="5" customWidth="1"/>
    <col min="2575" max="2575" width="1.125" style="5" customWidth="1"/>
    <col min="2576" max="2576" width="9" style="5" bestFit="1" customWidth="1"/>
    <col min="2577" max="2577" width="5" style="5" customWidth="1"/>
    <col min="2578" max="2578" width="6.75" style="5" bestFit="1" customWidth="1"/>
    <col min="2579" max="2579" width="2.875" style="5" bestFit="1" customWidth="1"/>
    <col min="2580" max="2580" width="5" style="5" customWidth="1"/>
    <col min="2581" max="2581" width="6.75" style="5" bestFit="1" customWidth="1"/>
    <col min="2582" max="2582" width="2.875" style="5" bestFit="1" customWidth="1"/>
    <col min="2583" max="2584" width="9" style="5"/>
    <col min="2585" max="2585" width="8.875" style="5" bestFit="1" customWidth="1"/>
    <col min="2586" max="2586" width="5.25" style="5" bestFit="1" customWidth="1"/>
    <col min="2587" max="2587" width="4.5" style="5" bestFit="1" customWidth="1"/>
    <col min="2588" max="2588" width="7.125" style="5" bestFit="1" customWidth="1"/>
    <col min="2589" max="2816" width="9" style="5"/>
    <col min="2817" max="2817" width="9" style="5" customWidth="1"/>
    <col min="2818" max="2818" width="7.375" style="5" bestFit="1" customWidth="1"/>
    <col min="2819" max="2819" width="5.125" style="5" bestFit="1" customWidth="1"/>
    <col min="2820" max="2820" width="2.875" style="5" bestFit="1" customWidth="1"/>
    <col min="2821" max="2821" width="5.125" style="5" bestFit="1" customWidth="1"/>
    <col min="2822" max="2822" width="2.75" style="5" bestFit="1" customWidth="1"/>
    <col min="2823" max="2823" width="5.125" style="5" bestFit="1" customWidth="1"/>
    <col min="2824" max="2824" width="2.75" style="5" customWidth="1"/>
    <col min="2825" max="2825" width="2.875" style="5" bestFit="1" customWidth="1"/>
    <col min="2826" max="2826" width="3.125" style="5" bestFit="1" customWidth="1"/>
    <col min="2827" max="2827" width="4" style="5" bestFit="1" customWidth="1"/>
    <col min="2828" max="2828" width="3.125" style="5" bestFit="1" customWidth="1"/>
    <col min="2829" max="2829" width="5.125" style="5" bestFit="1" customWidth="1"/>
    <col min="2830" max="2830" width="2.875" style="5" customWidth="1"/>
    <col min="2831" max="2831" width="1.125" style="5" customWidth="1"/>
    <col min="2832" max="2832" width="9" style="5" bestFit="1" customWidth="1"/>
    <col min="2833" max="2833" width="5" style="5" customWidth="1"/>
    <col min="2834" max="2834" width="6.75" style="5" bestFit="1" customWidth="1"/>
    <col min="2835" max="2835" width="2.875" style="5" bestFit="1" customWidth="1"/>
    <col min="2836" max="2836" width="5" style="5" customWidth="1"/>
    <col min="2837" max="2837" width="6.75" style="5" bestFit="1" customWidth="1"/>
    <col min="2838" max="2838" width="2.875" style="5" bestFit="1" customWidth="1"/>
    <col min="2839" max="2840" width="9" style="5"/>
    <col min="2841" max="2841" width="8.875" style="5" bestFit="1" customWidth="1"/>
    <col min="2842" max="2842" width="5.25" style="5" bestFit="1" customWidth="1"/>
    <col min="2843" max="2843" width="4.5" style="5" bestFit="1" customWidth="1"/>
    <col min="2844" max="2844" width="7.125" style="5" bestFit="1" customWidth="1"/>
    <col min="2845" max="3072" width="9" style="5"/>
    <col min="3073" max="3073" width="9" style="5" customWidth="1"/>
    <col min="3074" max="3074" width="7.375" style="5" bestFit="1" customWidth="1"/>
    <col min="3075" max="3075" width="5.125" style="5" bestFit="1" customWidth="1"/>
    <col min="3076" max="3076" width="2.875" style="5" bestFit="1" customWidth="1"/>
    <col min="3077" max="3077" width="5.125" style="5" bestFit="1" customWidth="1"/>
    <col min="3078" max="3078" width="2.75" style="5" bestFit="1" customWidth="1"/>
    <col min="3079" max="3079" width="5.125" style="5" bestFit="1" customWidth="1"/>
    <col min="3080" max="3080" width="2.75" style="5" customWidth="1"/>
    <col min="3081" max="3081" width="2.875" style="5" bestFit="1" customWidth="1"/>
    <col min="3082" max="3082" width="3.125" style="5" bestFit="1" customWidth="1"/>
    <col min="3083" max="3083" width="4" style="5" bestFit="1" customWidth="1"/>
    <col min="3084" max="3084" width="3.125" style="5" bestFit="1" customWidth="1"/>
    <col min="3085" max="3085" width="5.125" style="5" bestFit="1" customWidth="1"/>
    <col min="3086" max="3086" width="2.875" style="5" customWidth="1"/>
    <col min="3087" max="3087" width="1.125" style="5" customWidth="1"/>
    <col min="3088" max="3088" width="9" style="5" bestFit="1" customWidth="1"/>
    <col min="3089" max="3089" width="5" style="5" customWidth="1"/>
    <col min="3090" max="3090" width="6.75" style="5" bestFit="1" customWidth="1"/>
    <col min="3091" max="3091" width="2.875" style="5" bestFit="1" customWidth="1"/>
    <col min="3092" max="3092" width="5" style="5" customWidth="1"/>
    <col min="3093" max="3093" width="6.75" style="5" bestFit="1" customWidth="1"/>
    <col min="3094" max="3094" width="2.875" style="5" bestFit="1" customWidth="1"/>
    <col min="3095" max="3096" width="9" style="5"/>
    <col min="3097" max="3097" width="8.875" style="5" bestFit="1" customWidth="1"/>
    <col min="3098" max="3098" width="5.25" style="5" bestFit="1" customWidth="1"/>
    <col min="3099" max="3099" width="4.5" style="5" bestFit="1" customWidth="1"/>
    <col min="3100" max="3100" width="7.125" style="5" bestFit="1" customWidth="1"/>
    <col min="3101" max="3328" width="9" style="5"/>
    <col min="3329" max="3329" width="9" style="5" customWidth="1"/>
    <col min="3330" max="3330" width="7.375" style="5" bestFit="1" customWidth="1"/>
    <col min="3331" max="3331" width="5.125" style="5" bestFit="1" customWidth="1"/>
    <col min="3332" max="3332" width="2.875" style="5" bestFit="1" customWidth="1"/>
    <col min="3333" max="3333" width="5.125" style="5" bestFit="1" customWidth="1"/>
    <col min="3334" max="3334" width="2.75" style="5" bestFit="1" customWidth="1"/>
    <col min="3335" max="3335" width="5.125" style="5" bestFit="1" customWidth="1"/>
    <col min="3336" max="3336" width="2.75" style="5" customWidth="1"/>
    <col min="3337" max="3337" width="2.875" style="5" bestFit="1" customWidth="1"/>
    <col min="3338" max="3338" width="3.125" style="5" bestFit="1" customWidth="1"/>
    <col min="3339" max="3339" width="4" style="5" bestFit="1" customWidth="1"/>
    <col min="3340" max="3340" width="3.125" style="5" bestFit="1" customWidth="1"/>
    <col min="3341" max="3341" width="5.125" style="5" bestFit="1" customWidth="1"/>
    <col min="3342" max="3342" width="2.875" style="5" customWidth="1"/>
    <col min="3343" max="3343" width="1.125" style="5" customWidth="1"/>
    <col min="3344" max="3344" width="9" style="5" bestFit="1" customWidth="1"/>
    <col min="3345" max="3345" width="5" style="5" customWidth="1"/>
    <col min="3346" max="3346" width="6.75" style="5" bestFit="1" customWidth="1"/>
    <col min="3347" max="3347" width="2.875" style="5" bestFit="1" customWidth="1"/>
    <col min="3348" max="3348" width="5" style="5" customWidth="1"/>
    <col min="3349" max="3349" width="6.75" style="5" bestFit="1" customWidth="1"/>
    <col min="3350" max="3350" width="2.875" style="5" bestFit="1" customWidth="1"/>
    <col min="3351" max="3352" width="9" style="5"/>
    <col min="3353" max="3353" width="8.875" style="5" bestFit="1" customWidth="1"/>
    <col min="3354" max="3354" width="5.25" style="5" bestFit="1" customWidth="1"/>
    <col min="3355" max="3355" width="4.5" style="5" bestFit="1" customWidth="1"/>
    <col min="3356" max="3356" width="7.125" style="5" bestFit="1" customWidth="1"/>
    <col min="3357" max="3584" width="9" style="5"/>
    <col min="3585" max="3585" width="9" style="5" customWidth="1"/>
    <col min="3586" max="3586" width="7.375" style="5" bestFit="1" customWidth="1"/>
    <col min="3587" max="3587" width="5.125" style="5" bestFit="1" customWidth="1"/>
    <col min="3588" max="3588" width="2.875" style="5" bestFit="1" customWidth="1"/>
    <col min="3589" max="3589" width="5.125" style="5" bestFit="1" customWidth="1"/>
    <col min="3590" max="3590" width="2.75" style="5" bestFit="1" customWidth="1"/>
    <col min="3591" max="3591" width="5.125" style="5" bestFit="1" customWidth="1"/>
    <col min="3592" max="3592" width="2.75" style="5" customWidth="1"/>
    <col min="3593" max="3593" width="2.875" style="5" bestFit="1" customWidth="1"/>
    <col min="3594" max="3594" width="3.125" style="5" bestFit="1" customWidth="1"/>
    <col min="3595" max="3595" width="4" style="5" bestFit="1" customWidth="1"/>
    <col min="3596" max="3596" width="3.125" style="5" bestFit="1" customWidth="1"/>
    <col min="3597" max="3597" width="5.125" style="5" bestFit="1" customWidth="1"/>
    <col min="3598" max="3598" width="2.875" style="5" customWidth="1"/>
    <col min="3599" max="3599" width="1.125" style="5" customWidth="1"/>
    <col min="3600" max="3600" width="9" style="5" bestFit="1" customWidth="1"/>
    <col min="3601" max="3601" width="5" style="5" customWidth="1"/>
    <col min="3602" max="3602" width="6.75" style="5" bestFit="1" customWidth="1"/>
    <col min="3603" max="3603" width="2.875" style="5" bestFit="1" customWidth="1"/>
    <col min="3604" max="3604" width="5" style="5" customWidth="1"/>
    <col min="3605" max="3605" width="6.75" style="5" bestFit="1" customWidth="1"/>
    <col min="3606" max="3606" width="2.875" style="5" bestFit="1" customWidth="1"/>
    <col min="3607" max="3608" width="9" style="5"/>
    <col min="3609" max="3609" width="8.875" style="5" bestFit="1" customWidth="1"/>
    <col min="3610" max="3610" width="5.25" style="5" bestFit="1" customWidth="1"/>
    <col min="3611" max="3611" width="4.5" style="5" bestFit="1" customWidth="1"/>
    <col min="3612" max="3612" width="7.125" style="5" bestFit="1" customWidth="1"/>
    <col min="3613" max="3840" width="9" style="5"/>
    <col min="3841" max="3841" width="9" style="5" customWidth="1"/>
    <col min="3842" max="3842" width="7.375" style="5" bestFit="1" customWidth="1"/>
    <col min="3843" max="3843" width="5.125" style="5" bestFit="1" customWidth="1"/>
    <col min="3844" max="3844" width="2.875" style="5" bestFit="1" customWidth="1"/>
    <col min="3845" max="3845" width="5.125" style="5" bestFit="1" customWidth="1"/>
    <col min="3846" max="3846" width="2.75" style="5" bestFit="1" customWidth="1"/>
    <col min="3847" max="3847" width="5.125" style="5" bestFit="1" customWidth="1"/>
    <col min="3848" max="3848" width="2.75" style="5" customWidth="1"/>
    <col min="3849" max="3849" width="2.875" style="5" bestFit="1" customWidth="1"/>
    <col min="3850" max="3850" width="3.125" style="5" bestFit="1" customWidth="1"/>
    <col min="3851" max="3851" width="4" style="5" bestFit="1" customWidth="1"/>
    <col min="3852" max="3852" width="3.125" style="5" bestFit="1" customWidth="1"/>
    <col min="3853" max="3853" width="5.125" style="5" bestFit="1" customWidth="1"/>
    <col min="3854" max="3854" width="2.875" style="5" customWidth="1"/>
    <col min="3855" max="3855" width="1.125" style="5" customWidth="1"/>
    <col min="3856" max="3856" width="9" style="5" bestFit="1" customWidth="1"/>
    <col min="3857" max="3857" width="5" style="5" customWidth="1"/>
    <col min="3858" max="3858" width="6.75" style="5" bestFit="1" customWidth="1"/>
    <col min="3859" max="3859" width="2.875" style="5" bestFit="1" customWidth="1"/>
    <col min="3860" max="3860" width="5" style="5" customWidth="1"/>
    <col min="3861" max="3861" width="6.75" style="5" bestFit="1" customWidth="1"/>
    <col min="3862" max="3862" width="2.875" style="5" bestFit="1" customWidth="1"/>
    <col min="3863" max="3864" width="9" style="5"/>
    <col min="3865" max="3865" width="8.875" style="5" bestFit="1" customWidth="1"/>
    <col min="3866" max="3866" width="5.25" style="5" bestFit="1" customWidth="1"/>
    <col min="3867" max="3867" width="4.5" style="5" bestFit="1" customWidth="1"/>
    <col min="3868" max="3868" width="7.125" style="5" bestFit="1" customWidth="1"/>
    <col min="3869" max="4096" width="9" style="5"/>
    <col min="4097" max="4097" width="9" style="5" customWidth="1"/>
    <col min="4098" max="4098" width="7.375" style="5" bestFit="1" customWidth="1"/>
    <col min="4099" max="4099" width="5.125" style="5" bestFit="1" customWidth="1"/>
    <col min="4100" max="4100" width="2.875" style="5" bestFit="1" customWidth="1"/>
    <col min="4101" max="4101" width="5.125" style="5" bestFit="1" customWidth="1"/>
    <col min="4102" max="4102" width="2.75" style="5" bestFit="1" customWidth="1"/>
    <col min="4103" max="4103" width="5.125" style="5" bestFit="1" customWidth="1"/>
    <col min="4104" max="4104" width="2.75" style="5" customWidth="1"/>
    <col min="4105" max="4105" width="2.875" style="5" bestFit="1" customWidth="1"/>
    <col min="4106" max="4106" width="3.125" style="5" bestFit="1" customWidth="1"/>
    <col min="4107" max="4107" width="4" style="5" bestFit="1" customWidth="1"/>
    <col min="4108" max="4108" width="3.125" style="5" bestFit="1" customWidth="1"/>
    <col min="4109" max="4109" width="5.125" style="5" bestFit="1" customWidth="1"/>
    <col min="4110" max="4110" width="2.875" style="5" customWidth="1"/>
    <col min="4111" max="4111" width="1.125" style="5" customWidth="1"/>
    <col min="4112" max="4112" width="9" style="5" bestFit="1" customWidth="1"/>
    <col min="4113" max="4113" width="5" style="5" customWidth="1"/>
    <col min="4114" max="4114" width="6.75" style="5" bestFit="1" customWidth="1"/>
    <col min="4115" max="4115" width="2.875" style="5" bestFit="1" customWidth="1"/>
    <col min="4116" max="4116" width="5" style="5" customWidth="1"/>
    <col min="4117" max="4117" width="6.75" style="5" bestFit="1" customWidth="1"/>
    <col min="4118" max="4118" width="2.875" style="5" bestFit="1" customWidth="1"/>
    <col min="4119" max="4120" width="9" style="5"/>
    <col min="4121" max="4121" width="8.875" style="5" bestFit="1" customWidth="1"/>
    <col min="4122" max="4122" width="5.25" style="5" bestFit="1" customWidth="1"/>
    <col min="4123" max="4123" width="4.5" style="5" bestFit="1" customWidth="1"/>
    <col min="4124" max="4124" width="7.125" style="5" bestFit="1" customWidth="1"/>
    <col min="4125" max="4352" width="9" style="5"/>
    <col min="4353" max="4353" width="9" style="5" customWidth="1"/>
    <col min="4354" max="4354" width="7.375" style="5" bestFit="1" customWidth="1"/>
    <col min="4355" max="4355" width="5.125" style="5" bestFit="1" customWidth="1"/>
    <col min="4356" max="4356" width="2.875" style="5" bestFit="1" customWidth="1"/>
    <col min="4357" max="4357" width="5.125" style="5" bestFit="1" customWidth="1"/>
    <col min="4358" max="4358" width="2.75" style="5" bestFit="1" customWidth="1"/>
    <col min="4359" max="4359" width="5.125" style="5" bestFit="1" customWidth="1"/>
    <col min="4360" max="4360" width="2.75" style="5" customWidth="1"/>
    <col min="4361" max="4361" width="2.875" style="5" bestFit="1" customWidth="1"/>
    <col min="4362" max="4362" width="3.125" style="5" bestFit="1" customWidth="1"/>
    <col min="4363" max="4363" width="4" style="5" bestFit="1" customWidth="1"/>
    <col min="4364" max="4364" width="3.125" style="5" bestFit="1" customWidth="1"/>
    <col min="4365" max="4365" width="5.125" style="5" bestFit="1" customWidth="1"/>
    <col min="4366" max="4366" width="2.875" style="5" customWidth="1"/>
    <col min="4367" max="4367" width="1.125" style="5" customWidth="1"/>
    <col min="4368" max="4368" width="9" style="5" bestFit="1" customWidth="1"/>
    <col min="4369" max="4369" width="5" style="5" customWidth="1"/>
    <col min="4370" max="4370" width="6.75" style="5" bestFit="1" customWidth="1"/>
    <col min="4371" max="4371" width="2.875" style="5" bestFit="1" customWidth="1"/>
    <col min="4372" max="4372" width="5" style="5" customWidth="1"/>
    <col min="4373" max="4373" width="6.75" style="5" bestFit="1" customWidth="1"/>
    <col min="4374" max="4374" width="2.875" style="5" bestFit="1" customWidth="1"/>
    <col min="4375" max="4376" width="9" style="5"/>
    <col min="4377" max="4377" width="8.875" style="5" bestFit="1" customWidth="1"/>
    <col min="4378" max="4378" width="5.25" style="5" bestFit="1" customWidth="1"/>
    <col min="4379" max="4379" width="4.5" style="5" bestFit="1" customWidth="1"/>
    <col min="4380" max="4380" width="7.125" style="5" bestFit="1" customWidth="1"/>
    <col min="4381" max="4608" width="9" style="5"/>
    <col min="4609" max="4609" width="9" style="5" customWidth="1"/>
    <col min="4610" max="4610" width="7.375" style="5" bestFit="1" customWidth="1"/>
    <col min="4611" max="4611" width="5.125" style="5" bestFit="1" customWidth="1"/>
    <col min="4612" max="4612" width="2.875" style="5" bestFit="1" customWidth="1"/>
    <col min="4613" max="4613" width="5.125" style="5" bestFit="1" customWidth="1"/>
    <col min="4614" max="4614" width="2.75" style="5" bestFit="1" customWidth="1"/>
    <col min="4615" max="4615" width="5.125" style="5" bestFit="1" customWidth="1"/>
    <col min="4616" max="4616" width="2.75" style="5" customWidth="1"/>
    <col min="4617" max="4617" width="2.875" style="5" bestFit="1" customWidth="1"/>
    <col min="4618" max="4618" width="3.125" style="5" bestFit="1" customWidth="1"/>
    <col min="4619" max="4619" width="4" style="5" bestFit="1" customWidth="1"/>
    <col min="4620" max="4620" width="3.125" style="5" bestFit="1" customWidth="1"/>
    <col min="4621" max="4621" width="5.125" style="5" bestFit="1" customWidth="1"/>
    <col min="4622" max="4622" width="2.875" style="5" customWidth="1"/>
    <col min="4623" max="4623" width="1.125" style="5" customWidth="1"/>
    <col min="4624" max="4624" width="9" style="5" bestFit="1" customWidth="1"/>
    <col min="4625" max="4625" width="5" style="5" customWidth="1"/>
    <col min="4626" max="4626" width="6.75" style="5" bestFit="1" customWidth="1"/>
    <col min="4627" max="4627" width="2.875" style="5" bestFit="1" customWidth="1"/>
    <col min="4628" max="4628" width="5" style="5" customWidth="1"/>
    <col min="4629" max="4629" width="6.75" style="5" bestFit="1" customWidth="1"/>
    <col min="4630" max="4630" width="2.875" style="5" bestFit="1" customWidth="1"/>
    <col min="4631" max="4632" width="9" style="5"/>
    <col min="4633" max="4633" width="8.875" style="5" bestFit="1" customWidth="1"/>
    <col min="4634" max="4634" width="5.25" style="5" bestFit="1" customWidth="1"/>
    <col min="4635" max="4635" width="4.5" style="5" bestFit="1" customWidth="1"/>
    <col min="4636" max="4636" width="7.125" style="5" bestFit="1" customWidth="1"/>
    <col min="4637" max="4864" width="9" style="5"/>
    <col min="4865" max="4865" width="9" style="5" customWidth="1"/>
    <col min="4866" max="4866" width="7.375" style="5" bestFit="1" customWidth="1"/>
    <col min="4867" max="4867" width="5.125" style="5" bestFit="1" customWidth="1"/>
    <col min="4868" max="4868" width="2.875" style="5" bestFit="1" customWidth="1"/>
    <col min="4869" max="4869" width="5.125" style="5" bestFit="1" customWidth="1"/>
    <col min="4870" max="4870" width="2.75" style="5" bestFit="1" customWidth="1"/>
    <col min="4871" max="4871" width="5.125" style="5" bestFit="1" customWidth="1"/>
    <col min="4872" max="4872" width="2.75" style="5" customWidth="1"/>
    <col min="4873" max="4873" width="2.875" style="5" bestFit="1" customWidth="1"/>
    <col min="4874" max="4874" width="3.125" style="5" bestFit="1" customWidth="1"/>
    <col min="4875" max="4875" width="4" style="5" bestFit="1" customWidth="1"/>
    <col min="4876" max="4876" width="3.125" style="5" bestFit="1" customWidth="1"/>
    <col min="4877" max="4877" width="5.125" style="5" bestFit="1" customWidth="1"/>
    <col min="4878" max="4878" width="2.875" style="5" customWidth="1"/>
    <col min="4879" max="4879" width="1.125" style="5" customWidth="1"/>
    <col min="4880" max="4880" width="9" style="5" bestFit="1" customWidth="1"/>
    <col min="4881" max="4881" width="5" style="5" customWidth="1"/>
    <col min="4882" max="4882" width="6.75" style="5" bestFit="1" customWidth="1"/>
    <col min="4883" max="4883" width="2.875" style="5" bestFit="1" customWidth="1"/>
    <col min="4884" max="4884" width="5" style="5" customWidth="1"/>
    <col min="4885" max="4885" width="6.75" style="5" bestFit="1" customWidth="1"/>
    <col min="4886" max="4886" width="2.875" style="5" bestFit="1" customWidth="1"/>
    <col min="4887" max="4888" width="9" style="5"/>
    <col min="4889" max="4889" width="8.875" style="5" bestFit="1" customWidth="1"/>
    <col min="4890" max="4890" width="5.25" style="5" bestFit="1" customWidth="1"/>
    <col min="4891" max="4891" width="4.5" style="5" bestFit="1" customWidth="1"/>
    <col min="4892" max="4892" width="7.125" style="5" bestFit="1" customWidth="1"/>
    <col min="4893" max="5120" width="9" style="5"/>
    <col min="5121" max="5121" width="9" style="5" customWidth="1"/>
    <col min="5122" max="5122" width="7.375" style="5" bestFit="1" customWidth="1"/>
    <col min="5123" max="5123" width="5.125" style="5" bestFit="1" customWidth="1"/>
    <col min="5124" max="5124" width="2.875" style="5" bestFit="1" customWidth="1"/>
    <col min="5125" max="5125" width="5.125" style="5" bestFit="1" customWidth="1"/>
    <col min="5126" max="5126" width="2.75" style="5" bestFit="1" customWidth="1"/>
    <col min="5127" max="5127" width="5.125" style="5" bestFit="1" customWidth="1"/>
    <col min="5128" max="5128" width="2.75" style="5" customWidth="1"/>
    <col min="5129" max="5129" width="2.875" style="5" bestFit="1" customWidth="1"/>
    <col min="5130" max="5130" width="3.125" style="5" bestFit="1" customWidth="1"/>
    <col min="5131" max="5131" width="4" style="5" bestFit="1" customWidth="1"/>
    <col min="5132" max="5132" width="3.125" style="5" bestFit="1" customWidth="1"/>
    <col min="5133" max="5133" width="5.125" style="5" bestFit="1" customWidth="1"/>
    <col min="5134" max="5134" width="2.875" style="5" customWidth="1"/>
    <col min="5135" max="5135" width="1.125" style="5" customWidth="1"/>
    <col min="5136" max="5136" width="9" style="5" bestFit="1" customWidth="1"/>
    <col min="5137" max="5137" width="5" style="5" customWidth="1"/>
    <col min="5138" max="5138" width="6.75" style="5" bestFit="1" customWidth="1"/>
    <col min="5139" max="5139" width="2.875" style="5" bestFit="1" customWidth="1"/>
    <col min="5140" max="5140" width="5" style="5" customWidth="1"/>
    <col min="5141" max="5141" width="6.75" style="5" bestFit="1" customWidth="1"/>
    <col min="5142" max="5142" width="2.875" style="5" bestFit="1" customWidth="1"/>
    <col min="5143" max="5144" width="9" style="5"/>
    <col min="5145" max="5145" width="8.875" style="5" bestFit="1" customWidth="1"/>
    <col min="5146" max="5146" width="5.25" style="5" bestFit="1" customWidth="1"/>
    <col min="5147" max="5147" width="4.5" style="5" bestFit="1" customWidth="1"/>
    <col min="5148" max="5148" width="7.125" style="5" bestFit="1" customWidth="1"/>
    <col min="5149" max="5376" width="9" style="5"/>
    <col min="5377" max="5377" width="9" style="5" customWidth="1"/>
    <col min="5378" max="5378" width="7.375" style="5" bestFit="1" customWidth="1"/>
    <col min="5379" max="5379" width="5.125" style="5" bestFit="1" customWidth="1"/>
    <col min="5380" max="5380" width="2.875" style="5" bestFit="1" customWidth="1"/>
    <col min="5381" max="5381" width="5.125" style="5" bestFit="1" customWidth="1"/>
    <col min="5382" max="5382" width="2.75" style="5" bestFit="1" customWidth="1"/>
    <col min="5383" max="5383" width="5.125" style="5" bestFit="1" customWidth="1"/>
    <col min="5384" max="5384" width="2.75" style="5" customWidth="1"/>
    <col min="5385" max="5385" width="2.875" style="5" bestFit="1" customWidth="1"/>
    <col min="5386" max="5386" width="3.125" style="5" bestFit="1" customWidth="1"/>
    <col min="5387" max="5387" width="4" style="5" bestFit="1" customWidth="1"/>
    <col min="5388" max="5388" width="3.125" style="5" bestFit="1" customWidth="1"/>
    <col min="5389" max="5389" width="5.125" style="5" bestFit="1" customWidth="1"/>
    <col min="5390" max="5390" width="2.875" style="5" customWidth="1"/>
    <col min="5391" max="5391" width="1.125" style="5" customWidth="1"/>
    <col min="5392" max="5392" width="9" style="5" bestFit="1" customWidth="1"/>
    <col min="5393" max="5393" width="5" style="5" customWidth="1"/>
    <col min="5394" max="5394" width="6.75" style="5" bestFit="1" customWidth="1"/>
    <col min="5395" max="5395" width="2.875" style="5" bestFit="1" customWidth="1"/>
    <col min="5396" max="5396" width="5" style="5" customWidth="1"/>
    <col min="5397" max="5397" width="6.75" style="5" bestFit="1" customWidth="1"/>
    <col min="5398" max="5398" width="2.875" style="5" bestFit="1" customWidth="1"/>
    <col min="5399" max="5400" width="9" style="5"/>
    <col min="5401" max="5401" width="8.875" style="5" bestFit="1" customWidth="1"/>
    <col min="5402" max="5402" width="5.25" style="5" bestFit="1" customWidth="1"/>
    <col min="5403" max="5403" width="4.5" style="5" bestFit="1" customWidth="1"/>
    <col min="5404" max="5404" width="7.125" style="5" bestFit="1" customWidth="1"/>
    <col min="5405" max="5632" width="9" style="5"/>
    <col min="5633" max="5633" width="9" style="5" customWidth="1"/>
    <col min="5634" max="5634" width="7.375" style="5" bestFit="1" customWidth="1"/>
    <col min="5635" max="5635" width="5.125" style="5" bestFit="1" customWidth="1"/>
    <col min="5636" max="5636" width="2.875" style="5" bestFit="1" customWidth="1"/>
    <col min="5637" max="5637" width="5.125" style="5" bestFit="1" customWidth="1"/>
    <col min="5638" max="5638" width="2.75" style="5" bestFit="1" customWidth="1"/>
    <col min="5639" max="5639" width="5.125" style="5" bestFit="1" customWidth="1"/>
    <col min="5640" max="5640" width="2.75" style="5" customWidth="1"/>
    <col min="5641" max="5641" width="2.875" style="5" bestFit="1" customWidth="1"/>
    <col min="5642" max="5642" width="3.125" style="5" bestFit="1" customWidth="1"/>
    <col min="5643" max="5643" width="4" style="5" bestFit="1" customWidth="1"/>
    <col min="5644" max="5644" width="3.125" style="5" bestFit="1" customWidth="1"/>
    <col min="5645" max="5645" width="5.125" style="5" bestFit="1" customWidth="1"/>
    <col min="5646" max="5646" width="2.875" style="5" customWidth="1"/>
    <col min="5647" max="5647" width="1.125" style="5" customWidth="1"/>
    <col min="5648" max="5648" width="9" style="5" bestFit="1" customWidth="1"/>
    <col min="5649" max="5649" width="5" style="5" customWidth="1"/>
    <col min="5650" max="5650" width="6.75" style="5" bestFit="1" customWidth="1"/>
    <col min="5651" max="5651" width="2.875" style="5" bestFit="1" customWidth="1"/>
    <col min="5652" max="5652" width="5" style="5" customWidth="1"/>
    <col min="5653" max="5653" width="6.75" style="5" bestFit="1" customWidth="1"/>
    <col min="5654" max="5654" width="2.875" style="5" bestFit="1" customWidth="1"/>
    <col min="5655" max="5656" width="9" style="5"/>
    <col min="5657" max="5657" width="8.875" style="5" bestFit="1" customWidth="1"/>
    <col min="5658" max="5658" width="5.25" style="5" bestFit="1" customWidth="1"/>
    <col min="5659" max="5659" width="4.5" style="5" bestFit="1" customWidth="1"/>
    <col min="5660" max="5660" width="7.125" style="5" bestFit="1" customWidth="1"/>
    <col min="5661" max="5888" width="9" style="5"/>
    <col min="5889" max="5889" width="9" style="5" customWidth="1"/>
    <col min="5890" max="5890" width="7.375" style="5" bestFit="1" customWidth="1"/>
    <col min="5891" max="5891" width="5.125" style="5" bestFit="1" customWidth="1"/>
    <col min="5892" max="5892" width="2.875" style="5" bestFit="1" customWidth="1"/>
    <col min="5893" max="5893" width="5.125" style="5" bestFit="1" customWidth="1"/>
    <col min="5894" max="5894" width="2.75" style="5" bestFit="1" customWidth="1"/>
    <col min="5895" max="5895" width="5.125" style="5" bestFit="1" customWidth="1"/>
    <col min="5896" max="5896" width="2.75" style="5" customWidth="1"/>
    <col min="5897" max="5897" width="2.875" style="5" bestFit="1" customWidth="1"/>
    <col min="5898" max="5898" width="3.125" style="5" bestFit="1" customWidth="1"/>
    <col min="5899" max="5899" width="4" style="5" bestFit="1" customWidth="1"/>
    <col min="5900" max="5900" width="3.125" style="5" bestFit="1" customWidth="1"/>
    <col min="5901" max="5901" width="5.125" style="5" bestFit="1" customWidth="1"/>
    <col min="5902" max="5902" width="2.875" style="5" customWidth="1"/>
    <col min="5903" max="5903" width="1.125" style="5" customWidth="1"/>
    <col min="5904" max="5904" width="9" style="5" bestFit="1" customWidth="1"/>
    <col min="5905" max="5905" width="5" style="5" customWidth="1"/>
    <col min="5906" max="5906" width="6.75" style="5" bestFit="1" customWidth="1"/>
    <col min="5907" max="5907" width="2.875" style="5" bestFit="1" customWidth="1"/>
    <col min="5908" max="5908" width="5" style="5" customWidth="1"/>
    <col min="5909" max="5909" width="6.75" style="5" bestFit="1" customWidth="1"/>
    <col min="5910" max="5910" width="2.875" style="5" bestFit="1" customWidth="1"/>
    <col min="5911" max="5912" width="9" style="5"/>
    <col min="5913" max="5913" width="8.875" style="5" bestFit="1" customWidth="1"/>
    <col min="5914" max="5914" width="5.25" style="5" bestFit="1" customWidth="1"/>
    <col min="5915" max="5915" width="4.5" style="5" bestFit="1" customWidth="1"/>
    <col min="5916" max="5916" width="7.125" style="5" bestFit="1" customWidth="1"/>
    <col min="5917" max="6144" width="9" style="5"/>
    <col min="6145" max="6145" width="9" style="5" customWidth="1"/>
    <col min="6146" max="6146" width="7.375" style="5" bestFit="1" customWidth="1"/>
    <col min="6147" max="6147" width="5.125" style="5" bestFit="1" customWidth="1"/>
    <col min="6148" max="6148" width="2.875" style="5" bestFit="1" customWidth="1"/>
    <col min="6149" max="6149" width="5.125" style="5" bestFit="1" customWidth="1"/>
    <col min="6150" max="6150" width="2.75" style="5" bestFit="1" customWidth="1"/>
    <col min="6151" max="6151" width="5.125" style="5" bestFit="1" customWidth="1"/>
    <col min="6152" max="6152" width="2.75" style="5" customWidth="1"/>
    <col min="6153" max="6153" width="2.875" style="5" bestFit="1" customWidth="1"/>
    <col min="6154" max="6154" width="3.125" style="5" bestFit="1" customWidth="1"/>
    <col min="6155" max="6155" width="4" style="5" bestFit="1" customWidth="1"/>
    <col min="6156" max="6156" width="3.125" style="5" bestFit="1" customWidth="1"/>
    <col min="6157" max="6157" width="5.125" style="5" bestFit="1" customWidth="1"/>
    <col min="6158" max="6158" width="2.875" style="5" customWidth="1"/>
    <col min="6159" max="6159" width="1.125" style="5" customWidth="1"/>
    <col min="6160" max="6160" width="9" style="5" bestFit="1" customWidth="1"/>
    <col min="6161" max="6161" width="5" style="5" customWidth="1"/>
    <col min="6162" max="6162" width="6.75" style="5" bestFit="1" customWidth="1"/>
    <col min="6163" max="6163" width="2.875" style="5" bestFit="1" customWidth="1"/>
    <col min="6164" max="6164" width="5" style="5" customWidth="1"/>
    <col min="6165" max="6165" width="6.75" style="5" bestFit="1" customWidth="1"/>
    <col min="6166" max="6166" width="2.875" style="5" bestFit="1" customWidth="1"/>
    <col min="6167" max="6168" width="9" style="5"/>
    <col min="6169" max="6169" width="8.875" style="5" bestFit="1" customWidth="1"/>
    <col min="6170" max="6170" width="5.25" style="5" bestFit="1" customWidth="1"/>
    <col min="6171" max="6171" width="4.5" style="5" bestFit="1" customWidth="1"/>
    <col min="6172" max="6172" width="7.125" style="5" bestFit="1" customWidth="1"/>
    <col min="6173" max="6400" width="9" style="5"/>
    <col min="6401" max="6401" width="9" style="5" customWidth="1"/>
    <col min="6402" max="6402" width="7.375" style="5" bestFit="1" customWidth="1"/>
    <col min="6403" max="6403" width="5.125" style="5" bestFit="1" customWidth="1"/>
    <col min="6404" max="6404" width="2.875" style="5" bestFit="1" customWidth="1"/>
    <col min="6405" max="6405" width="5.125" style="5" bestFit="1" customWidth="1"/>
    <col min="6406" max="6406" width="2.75" style="5" bestFit="1" customWidth="1"/>
    <col min="6407" max="6407" width="5.125" style="5" bestFit="1" customWidth="1"/>
    <col min="6408" max="6408" width="2.75" style="5" customWidth="1"/>
    <col min="6409" max="6409" width="2.875" style="5" bestFit="1" customWidth="1"/>
    <col min="6410" max="6410" width="3.125" style="5" bestFit="1" customWidth="1"/>
    <col min="6411" max="6411" width="4" style="5" bestFit="1" customWidth="1"/>
    <col min="6412" max="6412" width="3.125" style="5" bestFit="1" customWidth="1"/>
    <col min="6413" max="6413" width="5.125" style="5" bestFit="1" customWidth="1"/>
    <col min="6414" max="6414" width="2.875" style="5" customWidth="1"/>
    <col min="6415" max="6415" width="1.125" style="5" customWidth="1"/>
    <col min="6416" max="6416" width="9" style="5" bestFit="1" customWidth="1"/>
    <col min="6417" max="6417" width="5" style="5" customWidth="1"/>
    <col min="6418" max="6418" width="6.75" style="5" bestFit="1" customWidth="1"/>
    <col min="6419" max="6419" width="2.875" style="5" bestFit="1" customWidth="1"/>
    <col min="6420" max="6420" width="5" style="5" customWidth="1"/>
    <col min="6421" max="6421" width="6.75" style="5" bestFit="1" customWidth="1"/>
    <col min="6422" max="6422" width="2.875" style="5" bestFit="1" customWidth="1"/>
    <col min="6423" max="6424" width="9" style="5"/>
    <col min="6425" max="6425" width="8.875" style="5" bestFit="1" customWidth="1"/>
    <col min="6426" max="6426" width="5.25" style="5" bestFit="1" customWidth="1"/>
    <col min="6427" max="6427" width="4.5" style="5" bestFit="1" customWidth="1"/>
    <col min="6428" max="6428" width="7.125" style="5" bestFit="1" customWidth="1"/>
    <col min="6429" max="6656" width="9" style="5"/>
    <col min="6657" max="6657" width="9" style="5" customWidth="1"/>
    <col min="6658" max="6658" width="7.375" style="5" bestFit="1" customWidth="1"/>
    <col min="6659" max="6659" width="5.125" style="5" bestFit="1" customWidth="1"/>
    <col min="6660" max="6660" width="2.875" style="5" bestFit="1" customWidth="1"/>
    <col min="6661" max="6661" width="5.125" style="5" bestFit="1" customWidth="1"/>
    <col min="6662" max="6662" width="2.75" style="5" bestFit="1" customWidth="1"/>
    <col min="6663" max="6663" width="5.125" style="5" bestFit="1" customWidth="1"/>
    <col min="6664" max="6664" width="2.75" style="5" customWidth="1"/>
    <col min="6665" max="6665" width="2.875" style="5" bestFit="1" customWidth="1"/>
    <col min="6666" max="6666" width="3.125" style="5" bestFit="1" customWidth="1"/>
    <col min="6667" max="6667" width="4" style="5" bestFit="1" customWidth="1"/>
    <col min="6668" max="6668" width="3.125" style="5" bestFit="1" customWidth="1"/>
    <col min="6669" max="6669" width="5.125" style="5" bestFit="1" customWidth="1"/>
    <col min="6670" max="6670" width="2.875" style="5" customWidth="1"/>
    <col min="6671" max="6671" width="1.125" style="5" customWidth="1"/>
    <col min="6672" max="6672" width="9" style="5" bestFit="1" customWidth="1"/>
    <col min="6673" max="6673" width="5" style="5" customWidth="1"/>
    <col min="6674" max="6674" width="6.75" style="5" bestFit="1" customWidth="1"/>
    <col min="6675" max="6675" width="2.875" style="5" bestFit="1" customWidth="1"/>
    <col min="6676" max="6676" width="5" style="5" customWidth="1"/>
    <col min="6677" max="6677" width="6.75" style="5" bestFit="1" customWidth="1"/>
    <col min="6678" max="6678" width="2.875" style="5" bestFit="1" customWidth="1"/>
    <col min="6679" max="6680" width="9" style="5"/>
    <col min="6681" max="6681" width="8.875" style="5" bestFit="1" customWidth="1"/>
    <col min="6682" max="6682" width="5.25" style="5" bestFit="1" customWidth="1"/>
    <col min="6683" max="6683" width="4.5" style="5" bestFit="1" customWidth="1"/>
    <col min="6684" max="6684" width="7.125" style="5" bestFit="1" customWidth="1"/>
    <col min="6685" max="6912" width="9" style="5"/>
    <col min="6913" max="6913" width="9" style="5" customWidth="1"/>
    <col min="6914" max="6914" width="7.375" style="5" bestFit="1" customWidth="1"/>
    <col min="6915" max="6915" width="5.125" style="5" bestFit="1" customWidth="1"/>
    <col min="6916" max="6916" width="2.875" style="5" bestFit="1" customWidth="1"/>
    <col min="6917" max="6917" width="5.125" style="5" bestFit="1" customWidth="1"/>
    <col min="6918" max="6918" width="2.75" style="5" bestFit="1" customWidth="1"/>
    <col min="6919" max="6919" width="5.125" style="5" bestFit="1" customWidth="1"/>
    <col min="6920" max="6920" width="2.75" style="5" customWidth="1"/>
    <col min="6921" max="6921" width="2.875" style="5" bestFit="1" customWidth="1"/>
    <col min="6922" max="6922" width="3.125" style="5" bestFit="1" customWidth="1"/>
    <col min="6923" max="6923" width="4" style="5" bestFit="1" customWidth="1"/>
    <col min="6924" max="6924" width="3.125" style="5" bestFit="1" customWidth="1"/>
    <col min="6925" max="6925" width="5.125" style="5" bestFit="1" customWidth="1"/>
    <col min="6926" max="6926" width="2.875" style="5" customWidth="1"/>
    <col min="6927" max="6927" width="1.125" style="5" customWidth="1"/>
    <col min="6928" max="6928" width="9" style="5" bestFit="1" customWidth="1"/>
    <col min="6929" max="6929" width="5" style="5" customWidth="1"/>
    <col min="6930" max="6930" width="6.75" style="5" bestFit="1" customWidth="1"/>
    <col min="6931" max="6931" width="2.875" style="5" bestFit="1" customWidth="1"/>
    <col min="6932" max="6932" width="5" style="5" customWidth="1"/>
    <col min="6933" max="6933" width="6.75" style="5" bestFit="1" customWidth="1"/>
    <col min="6934" max="6934" width="2.875" style="5" bestFit="1" customWidth="1"/>
    <col min="6935" max="6936" width="9" style="5"/>
    <col min="6937" max="6937" width="8.875" style="5" bestFit="1" customWidth="1"/>
    <col min="6938" max="6938" width="5.25" style="5" bestFit="1" customWidth="1"/>
    <col min="6939" max="6939" width="4.5" style="5" bestFit="1" customWidth="1"/>
    <col min="6940" max="6940" width="7.125" style="5" bestFit="1" customWidth="1"/>
    <col min="6941" max="7168" width="9" style="5"/>
    <col min="7169" max="7169" width="9" style="5" customWidth="1"/>
    <col min="7170" max="7170" width="7.375" style="5" bestFit="1" customWidth="1"/>
    <col min="7171" max="7171" width="5.125" style="5" bestFit="1" customWidth="1"/>
    <col min="7172" max="7172" width="2.875" style="5" bestFit="1" customWidth="1"/>
    <col min="7173" max="7173" width="5.125" style="5" bestFit="1" customWidth="1"/>
    <col min="7174" max="7174" width="2.75" style="5" bestFit="1" customWidth="1"/>
    <col min="7175" max="7175" width="5.125" style="5" bestFit="1" customWidth="1"/>
    <col min="7176" max="7176" width="2.75" style="5" customWidth="1"/>
    <col min="7177" max="7177" width="2.875" style="5" bestFit="1" customWidth="1"/>
    <col min="7178" max="7178" width="3.125" style="5" bestFit="1" customWidth="1"/>
    <col min="7179" max="7179" width="4" style="5" bestFit="1" customWidth="1"/>
    <col min="7180" max="7180" width="3.125" style="5" bestFit="1" customWidth="1"/>
    <col min="7181" max="7181" width="5.125" style="5" bestFit="1" customWidth="1"/>
    <col min="7182" max="7182" width="2.875" style="5" customWidth="1"/>
    <col min="7183" max="7183" width="1.125" style="5" customWidth="1"/>
    <col min="7184" max="7184" width="9" style="5" bestFit="1" customWidth="1"/>
    <col min="7185" max="7185" width="5" style="5" customWidth="1"/>
    <col min="7186" max="7186" width="6.75" style="5" bestFit="1" customWidth="1"/>
    <col min="7187" max="7187" width="2.875" style="5" bestFit="1" customWidth="1"/>
    <col min="7188" max="7188" width="5" style="5" customWidth="1"/>
    <col min="7189" max="7189" width="6.75" style="5" bestFit="1" customWidth="1"/>
    <col min="7190" max="7190" width="2.875" style="5" bestFit="1" customWidth="1"/>
    <col min="7191" max="7192" width="9" style="5"/>
    <col min="7193" max="7193" width="8.875" style="5" bestFit="1" customWidth="1"/>
    <col min="7194" max="7194" width="5.25" style="5" bestFit="1" customWidth="1"/>
    <col min="7195" max="7195" width="4.5" style="5" bestFit="1" customWidth="1"/>
    <col min="7196" max="7196" width="7.125" style="5" bestFit="1" customWidth="1"/>
    <col min="7197" max="7424" width="9" style="5"/>
    <col min="7425" max="7425" width="9" style="5" customWidth="1"/>
    <col min="7426" max="7426" width="7.375" style="5" bestFit="1" customWidth="1"/>
    <col min="7427" max="7427" width="5.125" style="5" bestFit="1" customWidth="1"/>
    <col min="7428" max="7428" width="2.875" style="5" bestFit="1" customWidth="1"/>
    <col min="7429" max="7429" width="5.125" style="5" bestFit="1" customWidth="1"/>
    <col min="7430" max="7430" width="2.75" style="5" bestFit="1" customWidth="1"/>
    <col min="7431" max="7431" width="5.125" style="5" bestFit="1" customWidth="1"/>
    <col min="7432" max="7432" width="2.75" style="5" customWidth="1"/>
    <col min="7433" max="7433" width="2.875" style="5" bestFit="1" customWidth="1"/>
    <col min="7434" max="7434" width="3.125" style="5" bestFit="1" customWidth="1"/>
    <col min="7435" max="7435" width="4" style="5" bestFit="1" customWidth="1"/>
    <col min="7436" max="7436" width="3.125" style="5" bestFit="1" customWidth="1"/>
    <col min="7437" max="7437" width="5.125" style="5" bestFit="1" customWidth="1"/>
    <col min="7438" max="7438" width="2.875" style="5" customWidth="1"/>
    <col min="7439" max="7439" width="1.125" style="5" customWidth="1"/>
    <col min="7440" max="7440" width="9" style="5" bestFit="1" customWidth="1"/>
    <col min="7441" max="7441" width="5" style="5" customWidth="1"/>
    <col min="7442" max="7442" width="6.75" style="5" bestFit="1" customWidth="1"/>
    <col min="7443" max="7443" width="2.875" style="5" bestFit="1" customWidth="1"/>
    <col min="7444" max="7444" width="5" style="5" customWidth="1"/>
    <col min="7445" max="7445" width="6.75" style="5" bestFit="1" customWidth="1"/>
    <col min="7446" max="7446" width="2.875" style="5" bestFit="1" customWidth="1"/>
    <col min="7447" max="7448" width="9" style="5"/>
    <col min="7449" max="7449" width="8.875" style="5" bestFit="1" customWidth="1"/>
    <col min="7450" max="7450" width="5.25" style="5" bestFit="1" customWidth="1"/>
    <col min="7451" max="7451" width="4.5" style="5" bestFit="1" customWidth="1"/>
    <col min="7452" max="7452" width="7.125" style="5" bestFit="1" customWidth="1"/>
    <col min="7453" max="7680" width="9" style="5"/>
    <col min="7681" max="7681" width="9" style="5" customWidth="1"/>
    <col min="7682" max="7682" width="7.375" style="5" bestFit="1" customWidth="1"/>
    <col min="7683" max="7683" width="5.125" style="5" bestFit="1" customWidth="1"/>
    <col min="7684" max="7684" width="2.875" style="5" bestFit="1" customWidth="1"/>
    <col min="7685" max="7685" width="5.125" style="5" bestFit="1" customWidth="1"/>
    <col min="7686" max="7686" width="2.75" style="5" bestFit="1" customWidth="1"/>
    <col min="7687" max="7687" width="5.125" style="5" bestFit="1" customWidth="1"/>
    <col min="7688" max="7688" width="2.75" style="5" customWidth="1"/>
    <col min="7689" max="7689" width="2.875" style="5" bestFit="1" customWidth="1"/>
    <col min="7690" max="7690" width="3.125" style="5" bestFit="1" customWidth="1"/>
    <col min="7691" max="7691" width="4" style="5" bestFit="1" customWidth="1"/>
    <col min="7692" max="7692" width="3.125" style="5" bestFit="1" customWidth="1"/>
    <col min="7693" max="7693" width="5.125" style="5" bestFit="1" customWidth="1"/>
    <col min="7694" max="7694" width="2.875" style="5" customWidth="1"/>
    <col min="7695" max="7695" width="1.125" style="5" customWidth="1"/>
    <col min="7696" max="7696" width="9" style="5" bestFit="1" customWidth="1"/>
    <col min="7697" max="7697" width="5" style="5" customWidth="1"/>
    <col min="7698" max="7698" width="6.75" style="5" bestFit="1" customWidth="1"/>
    <col min="7699" max="7699" width="2.875" style="5" bestFit="1" customWidth="1"/>
    <col min="7700" max="7700" width="5" style="5" customWidth="1"/>
    <col min="7701" max="7701" width="6.75" style="5" bestFit="1" customWidth="1"/>
    <col min="7702" max="7702" width="2.875" style="5" bestFit="1" customWidth="1"/>
    <col min="7703" max="7704" width="9" style="5"/>
    <col min="7705" max="7705" width="8.875" style="5" bestFit="1" customWidth="1"/>
    <col min="7706" max="7706" width="5.25" style="5" bestFit="1" customWidth="1"/>
    <col min="7707" max="7707" width="4.5" style="5" bestFit="1" customWidth="1"/>
    <col min="7708" max="7708" width="7.125" style="5" bestFit="1" customWidth="1"/>
    <col min="7709" max="7936" width="9" style="5"/>
    <col min="7937" max="7937" width="9" style="5" customWidth="1"/>
    <col min="7938" max="7938" width="7.375" style="5" bestFit="1" customWidth="1"/>
    <col min="7939" max="7939" width="5.125" style="5" bestFit="1" customWidth="1"/>
    <col min="7940" max="7940" width="2.875" style="5" bestFit="1" customWidth="1"/>
    <col min="7941" max="7941" width="5.125" style="5" bestFit="1" customWidth="1"/>
    <col min="7942" max="7942" width="2.75" style="5" bestFit="1" customWidth="1"/>
    <col min="7943" max="7943" width="5.125" style="5" bestFit="1" customWidth="1"/>
    <col min="7944" max="7944" width="2.75" style="5" customWidth="1"/>
    <col min="7945" max="7945" width="2.875" style="5" bestFit="1" customWidth="1"/>
    <col min="7946" max="7946" width="3.125" style="5" bestFit="1" customWidth="1"/>
    <col min="7947" max="7947" width="4" style="5" bestFit="1" customWidth="1"/>
    <col min="7948" max="7948" width="3.125" style="5" bestFit="1" customWidth="1"/>
    <col min="7949" max="7949" width="5.125" style="5" bestFit="1" customWidth="1"/>
    <col min="7950" max="7950" width="2.875" style="5" customWidth="1"/>
    <col min="7951" max="7951" width="1.125" style="5" customWidth="1"/>
    <col min="7952" max="7952" width="9" style="5" bestFit="1" customWidth="1"/>
    <col min="7953" max="7953" width="5" style="5" customWidth="1"/>
    <col min="7954" max="7954" width="6.75" style="5" bestFit="1" customWidth="1"/>
    <col min="7955" max="7955" width="2.875" style="5" bestFit="1" customWidth="1"/>
    <col min="7956" max="7956" width="5" style="5" customWidth="1"/>
    <col min="7957" max="7957" width="6.75" style="5" bestFit="1" customWidth="1"/>
    <col min="7958" max="7958" width="2.875" style="5" bestFit="1" customWidth="1"/>
    <col min="7959" max="7960" width="9" style="5"/>
    <col min="7961" max="7961" width="8.875" style="5" bestFit="1" customWidth="1"/>
    <col min="7962" max="7962" width="5.25" style="5" bestFit="1" customWidth="1"/>
    <col min="7963" max="7963" width="4.5" style="5" bestFit="1" customWidth="1"/>
    <col min="7964" max="7964" width="7.125" style="5" bestFit="1" customWidth="1"/>
    <col min="7965" max="8192" width="9" style="5"/>
    <col min="8193" max="8193" width="9" style="5" customWidth="1"/>
    <col min="8194" max="8194" width="7.375" style="5" bestFit="1" customWidth="1"/>
    <col min="8195" max="8195" width="5.125" style="5" bestFit="1" customWidth="1"/>
    <col min="8196" max="8196" width="2.875" style="5" bestFit="1" customWidth="1"/>
    <col min="8197" max="8197" width="5.125" style="5" bestFit="1" customWidth="1"/>
    <col min="8198" max="8198" width="2.75" style="5" bestFit="1" customWidth="1"/>
    <col min="8199" max="8199" width="5.125" style="5" bestFit="1" customWidth="1"/>
    <col min="8200" max="8200" width="2.75" style="5" customWidth="1"/>
    <col min="8201" max="8201" width="2.875" style="5" bestFit="1" customWidth="1"/>
    <col min="8202" max="8202" width="3.125" style="5" bestFit="1" customWidth="1"/>
    <col min="8203" max="8203" width="4" style="5" bestFit="1" customWidth="1"/>
    <col min="8204" max="8204" width="3.125" style="5" bestFit="1" customWidth="1"/>
    <col min="8205" max="8205" width="5.125" style="5" bestFit="1" customWidth="1"/>
    <col min="8206" max="8206" width="2.875" style="5" customWidth="1"/>
    <col min="8207" max="8207" width="1.125" style="5" customWidth="1"/>
    <col min="8208" max="8208" width="9" style="5" bestFit="1" customWidth="1"/>
    <col min="8209" max="8209" width="5" style="5" customWidth="1"/>
    <col min="8210" max="8210" width="6.75" style="5" bestFit="1" customWidth="1"/>
    <col min="8211" max="8211" width="2.875" style="5" bestFit="1" customWidth="1"/>
    <col min="8212" max="8212" width="5" style="5" customWidth="1"/>
    <col min="8213" max="8213" width="6.75" style="5" bestFit="1" customWidth="1"/>
    <col min="8214" max="8214" width="2.875" style="5" bestFit="1" customWidth="1"/>
    <col min="8215" max="8216" width="9" style="5"/>
    <col min="8217" max="8217" width="8.875" style="5" bestFit="1" customWidth="1"/>
    <col min="8218" max="8218" width="5.25" style="5" bestFit="1" customWidth="1"/>
    <col min="8219" max="8219" width="4.5" style="5" bestFit="1" customWidth="1"/>
    <col min="8220" max="8220" width="7.125" style="5" bestFit="1" customWidth="1"/>
    <col min="8221" max="8448" width="9" style="5"/>
    <col min="8449" max="8449" width="9" style="5" customWidth="1"/>
    <col min="8450" max="8450" width="7.375" style="5" bestFit="1" customWidth="1"/>
    <col min="8451" max="8451" width="5.125" style="5" bestFit="1" customWidth="1"/>
    <col min="8452" max="8452" width="2.875" style="5" bestFit="1" customWidth="1"/>
    <col min="8453" max="8453" width="5.125" style="5" bestFit="1" customWidth="1"/>
    <col min="8454" max="8454" width="2.75" style="5" bestFit="1" customWidth="1"/>
    <col min="8455" max="8455" width="5.125" style="5" bestFit="1" customWidth="1"/>
    <col min="8456" max="8456" width="2.75" style="5" customWidth="1"/>
    <col min="8457" max="8457" width="2.875" style="5" bestFit="1" customWidth="1"/>
    <col min="8458" max="8458" width="3.125" style="5" bestFit="1" customWidth="1"/>
    <col min="8459" max="8459" width="4" style="5" bestFit="1" customWidth="1"/>
    <col min="8460" max="8460" width="3.125" style="5" bestFit="1" customWidth="1"/>
    <col min="8461" max="8461" width="5.125" style="5" bestFit="1" customWidth="1"/>
    <col min="8462" max="8462" width="2.875" style="5" customWidth="1"/>
    <col min="8463" max="8463" width="1.125" style="5" customWidth="1"/>
    <col min="8464" max="8464" width="9" style="5" bestFit="1" customWidth="1"/>
    <col min="8465" max="8465" width="5" style="5" customWidth="1"/>
    <col min="8466" max="8466" width="6.75" style="5" bestFit="1" customWidth="1"/>
    <col min="8467" max="8467" width="2.875" style="5" bestFit="1" customWidth="1"/>
    <col min="8468" max="8468" width="5" style="5" customWidth="1"/>
    <col min="8469" max="8469" width="6.75" style="5" bestFit="1" customWidth="1"/>
    <col min="8470" max="8470" width="2.875" style="5" bestFit="1" customWidth="1"/>
    <col min="8471" max="8472" width="9" style="5"/>
    <col min="8473" max="8473" width="8.875" style="5" bestFit="1" customWidth="1"/>
    <col min="8474" max="8474" width="5.25" style="5" bestFit="1" customWidth="1"/>
    <col min="8475" max="8475" width="4.5" style="5" bestFit="1" customWidth="1"/>
    <col min="8476" max="8476" width="7.125" style="5" bestFit="1" customWidth="1"/>
    <col min="8477" max="8704" width="9" style="5"/>
    <col min="8705" max="8705" width="9" style="5" customWidth="1"/>
    <col min="8706" max="8706" width="7.375" style="5" bestFit="1" customWidth="1"/>
    <col min="8707" max="8707" width="5.125" style="5" bestFit="1" customWidth="1"/>
    <col min="8708" max="8708" width="2.875" style="5" bestFit="1" customWidth="1"/>
    <col min="8709" max="8709" width="5.125" style="5" bestFit="1" customWidth="1"/>
    <col min="8710" max="8710" width="2.75" style="5" bestFit="1" customWidth="1"/>
    <col min="8711" max="8711" width="5.125" style="5" bestFit="1" customWidth="1"/>
    <col min="8712" max="8712" width="2.75" style="5" customWidth="1"/>
    <col min="8713" max="8713" width="2.875" style="5" bestFit="1" customWidth="1"/>
    <col min="8714" max="8714" width="3.125" style="5" bestFit="1" customWidth="1"/>
    <col min="8715" max="8715" width="4" style="5" bestFit="1" customWidth="1"/>
    <col min="8716" max="8716" width="3.125" style="5" bestFit="1" customWidth="1"/>
    <col min="8717" max="8717" width="5.125" style="5" bestFit="1" customWidth="1"/>
    <col min="8718" max="8718" width="2.875" style="5" customWidth="1"/>
    <col min="8719" max="8719" width="1.125" style="5" customWidth="1"/>
    <col min="8720" max="8720" width="9" style="5" bestFit="1" customWidth="1"/>
    <col min="8721" max="8721" width="5" style="5" customWidth="1"/>
    <col min="8722" max="8722" width="6.75" style="5" bestFit="1" customWidth="1"/>
    <col min="8723" max="8723" width="2.875" style="5" bestFit="1" customWidth="1"/>
    <col min="8724" max="8724" width="5" style="5" customWidth="1"/>
    <col min="8725" max="8725" width="6.75" style="5" bestFit="1" customWidth="1"/>
    <col min="8726" max="8726" width="2.875" style="5" bestFit="1" customWidth="1"/>
    <col min="8727" max="8728" width="9" style="5"/>
    <col min="8729" max="8729" width="8.875" style="5" bestFit="1" customWidth="1"/>
    <col min="8730" max="8730" width="5.25" style="5" bestFit="1" customWidth="1"/>
    <col min="8731" max="8731" width="4.5" style="5" bestFit="1" customWidth="1"/>
    <col min="8732" max="8732" width="7.125" style="5" bestFit="1" customWidth="1"/>
    <col min="8733" max="8960" width="9" style="5"/>
    <col min="8961" max="8961" width="9" style="5" customWidth="1"/>
    <col min="8962" max="8962" width="7.375" style="5" bestFit="1" customWidth="1"/>
    <col min="8963" max="8963" width="5.125" style="5" bestFit="1" customWidth="1"/>
    <col min="8964" max="8964" width="2.875" style="5" bestFit="1" customWidth="1"/>
    <col min="8965" max="8965" width="5.125" style="5" bestFit="1" customWidth="1"/>
    <col min="8966" max="8966" width="2.75" style="5" bestFit="1" customWidth="1"/>
    <col min="8967" max="8967" width="5.125" style="5" bestFit="1" customWidth="1"/>
    <col min="8968" max="8968" width="2.75" style="5" customWidth="1"/>
    <col min="8969" max="8969" width="2.875" style="5" bestFit="1" customWidth="1"/>
    <col min="8970" max="8970" width="3.125" style="5" bestFit="1" customWidth="1"/>
    <col min="8971" max="8971" width="4" style="5" bestFit="1" customWidth="1"/>
    <col min="8972" max="8972" width="3.125" style="5" bestFit="1" customWidth="1"/>
    <col min="8973" max="8973" width="5.125" style="5" bestFit="1" customWidth="1"/>
    <col min="8974" max="8974" width="2.875" style="5" customWidth="1"/>
    <col min="8975" max="8975" width="1.125" style="5" customWidth="1"/>
    <col min="8976" max="8976" width="9" style="5" bestFit="1" customWidth="1"/>
    <col min="8977" max="8977" width="5" style="5" customWidth="1"/>
    <col min="8978" max="8978" width="6.75" style="5" bestFit="1" customWidth="1"/>
    <col min="8979" max="8979" width="2.875" style="5" bestFit="1" customWidth="1"/>
    <col min="8980" max="8980" width="5" style="5" customWidth="1"/>
    <col min="8981" max="8981" width="6.75" style="5" bestFit="1" customWidth="1"/>
    <col min="8982" max="8982" width="2.875" style="5" bestFit="1" customWidth="1"/>
    <col min="8983" max="8984" width="9" style="5"/>
    <col min="8985" max="8985" width="8.875" style="5" bestFit="1" customWidth="1"/>
    <col min="8986" max="8986" width="5.25" style="5" bestFit="1" customWidth="1"/>
    <col min="8987" max="8987" width="4.5" style="5" bestFit="1" customWidth="1"/>
    <col min="8988" max="8988" width="7.125" style="5" bestFit="1" customWidth="1"/>
    <col min="8989" max="9216" width="9" style="5"/>
    <col min="9217" max="9217" width="9" style="5" customWidth="1"/>
    <col min="9218" max="9218" width="7.375" style="5" bestFit="1" customWidth="1"/>
    <col min="9219" max="9219" width="5.125" style="5" bestFit="1" customWidth="1"/>
    <col min="9220" max="9220" width="2.875" style="5" bestFit="1" customWidth="1"/>
    <col min="9221" max="9221" width="5.125" style="5" bestFit="1" customWidth="1"/>
    <col min="9222" max="9222" width="2.75" style="5" bestFit="1" customWidth="1"/>
    <col min="9223" max="9223" width="5.125" style="5" bestFit="1" customWidth="1"/>
    <col min="9224" max="9224" width="2.75" style="5" customWidth="1"/>
    <col min="9225" max="9225" width="2.875" style="5" bestFit="1" customWidth="1"/>
    <col min="9226" max="9226" width="3.125" style="5" bestFit="1" customWidth="1"/>
    <col min="9227" max="9227" width="4" style="5" bestFit="1" customWidth="1"/>
    <col min="9228" max="9228" width="3.125" style="5" bestFit="1" customWidth="1"/>
    <col min="9229" max="9229" width="5.125" style="5" bestFit="1" customWidth="1"/>
    <col min="9230" max="9230" width="2.875" style="5" customWidth="1"/>
    <col min="9231" max="9231" width="1.125" style="5" customWidth="1"/>
    <col min="9232" max="9232" width="9" style="5" bestFit="1" customWidth="1"/>
    <col min="9233" max="9233" width="5" style="5" customWidth="1"/>
    <col min="9234" max="9234" width="6.75" style="5" bestFit="1" customWidth="1"/>
    <col min="9235" max="9235" width="2.875" style="5" bestFit="1" customWidth="1"/>
    <col min="9236" max="9236" width="5" style="5" customWidth="1"/>
    <col min="9237" max="9237" width="6.75" style="5" bestFit="1" customWidth="1"/>
    <col min="9238" max="9238" width="2.875" style="5" bestFit="1" customWidth="1"/>
    <col min="9239" max="9240" width="9" style="5"/>
    <col min="9241" max="9241" width="8.875" style="5" bestFit="1" customWidth="1"/>
    <col min="9242" max="9242" width="5.25" style="5" bestFit="1" customWidth="1"/>
    <col min="9243" max="9243" width="4.5" style="5" bestFit="1" customWidth="1"/>
    <col min="9244" max="9244" width="7.125" style="5" bestFit="1" customWidth="1"/>
    <col min="9245" max="9472" width="9" style="5"/>
    <col min="9473" max="9473" width="9" style="5" customWidth="1"/>
    <col min="9474" max="9474" width="7.375" style="5" bestFit="1" customWidth="1"/>
    <col min="9475" max="9475" width="5.125" style="5" bestFit="1" customWidth="1"/>
    <col min="9476" max="9476" width="2.875" style="5" bestFit="1" customWidth="1"/>
    <col min="9477" max="9477" width="5.125" style="5" bestFit="1" customWidth="1"/>
    <col min="9478" max="9478" width="2.75" style="5" bestFit="1" customWidth="1"/>
    <col min="9479" max="9479" width="5.125" style="5" bestFit="1" customWidth="1"/>
    <col min="9480" max="9480" width="2.75" style="5" customWidth="1"/>
    <col min="9481" max="9481" width="2.875" style="5" bestFit="1" customWidth="1"/>
    <col min="9482" max="9482" width="3.125" style="5" bestFit="1" customWidth="1"/>
    <col min="9483" max="9483" width="4" style="5" bestFit="1" customWidth="1"/>
    <col min="9484" max="9484" width="3.125" style="5" bestFit="1" customWidth="1"/>
    <col min="9485" max="9485" width="5.125" style="5" bestFit="1" customWidth="1"/>
    <col min="9486" max="9486" width="2.875" style="5" customWidth="1"/>
    <col min="9487" max="9487" width="1.125" style="5" customWidth="1"/>
    <col min="9488" max="9488" width="9" style="5" bestFit="1" customWidth="1"/>
    <col min="9489" max="9489" width="5" style="5" customWidth="1"/>
    <col min="9490" max="9490" width="6.75" style="5" bestFit="1" customWidth="1"/>
    <col min="9491" max="9491" width="2.875" style="5" bestFit="1" customWidth="1"/>
    <col min="9492" max="9492" width="5" style="5" customWidth="1"/>
    <col min="9493" max="9493" width="6.75" style="5" bestFit="1" customWidth="1"/>
    <col min="9494" max="9494" width="2.875" style="5" bestFit="1" customWidth="1"/>
    <col min="9495" max="9496" width="9" style="5"/>
    <col min="9497" max="9497" width="8.875" style="5" bestFit="1" customWidth="1"/>
    <col min="9498" max="9498" width="5.25" style="5" bestFit="1" customWidth="1"/>
    <col min="9499" max="9499" width="4.5" style="5" bestFit="1" customWidth="1"/>
    <col min="9500" max="9500" width="7.125" style="5" bestFit="1" customWidth="1"/>
    <col min="9501" max="9728" width="9" style="5"/>
    <col min="9729" max="9729" width="9" style="5" customWidth="1"/>
    <col min="9730" max="9730" width="7.375" style="5" bestFit="1" customWidth="1"/>
    <col min="9731" max="9731" width="5.125" style="5" bestFit="1" customWidth="1"/>
    <col min="9732" max="9732" width="2.875" style="5" bestFit="1" customWidth="1"/>
    <col min="9733" max="9733" width="5.125" style="5" bestFit="1" customWidth="1"/>
    <col min="9734" max="9734" width="2.75" style="5" bestFit="1" customWidth="1"/>
    <col min="9735" max="9735" width="5.125" style="5" bestFit="1" customWidth="1"/>
    <col min="9736" max="9736" width="2.75" style="5" customWidth="1"/>
    <col min="9737" max="9737" width="2.875" style="5" bestFit="1" customWidth="1"/>
    <col min="9738" max="9738" width="3.125" style="5" bestFit="1" customWidth="1"/>
    <col min="9739" max="9739" width="4" style="5" bestFit="1" customWidth="1"/>
    <col min="9740" max="9740" width="3.125" style="5" bestFit="1" customWidth="1"/>
    <col min="9741" max="9741" width="5.125" style="5" bestFit="1" customWidth="1"/>
    <col min="9742" max="9742" width="2.875" style="5" customWidth="1"/>
    <col min="9743" max="9743" width="1.125" style="5" customWidth="1"/>
    <col min="9744" max="9744" width="9" style="5" bestFit="1" customWidth="1"/>
    <col min="9745" max="9745" width="5" style="5" customWidth="1"/>
    <col min="9746" max="9746" width="6.75" style="5" bestFit="1" customWidth="1"/>
    <col min="9747" max="9747" width="2.875" style="5" bestFit="1" customWidth="1"/>
    <col min="9748" max="9748" width="5" style="5" customWidth="1"/>
    <col min="9749" max="9749" width="6.75" style="5" bestFit="1" customWidth="1"/>
    <col min="9750" max="9750" width="2.875" style="5" bestFit="1" customWidth="1"/>
    <col min="9751" max="9752" width="9" style="5"/>
    <col min="9753" max="9753" width="8.875" style="5" bestFit="1" customWidth="1"/>
    <col min="9754" max="9754" width="5.25" style="5" bestFit="1" customWidth="1"/>
    <col min="9755" max="9755" width="4.5" style="5" bestFit="1" customWidth="1"/>
    <col min="9756" max="9756" width="7.125" style="5" bestFit="1" customWidth="1"/>
    <col min="9757" max="9984" width="9" style="5"/>
    <col min="9985" max="9985" width="9" style="5" customWidth="1"/>
    <col min="9986" max="9986" width="7.375" style="5" bestFit="1" customWidth="1"/>
    <col min="9987" max="9987" width="5.125" style="5" bestFit="1" customWidth="1"/>
    <col min="9988" max="9988" width="2.875" style="5" bestFit="1" customWidth="1"/>
    <col min="9989" max="9989" width="5.125" style="5" bestFit="1" customWidth="1"/>
    <col min="9990" max="9990" width="2.75" style="5" bestFit="1" customWidth="1"/>
    <col min="9991" max="9991" width="5.125" style="5" bestFit="1" customWidth="1"/>
    <col min="9992" max="9992" width="2.75" style="5" customWidth="1"/>
    <col min="9993" max="9993" width="2.875" style="5" bestFit="1" customWidth="1"/>
    <col min="9994" max="9994" width="3.125" style="5" bestFit="1" customWidth="1"/>
    <col min="9995" max="9995" width="4" style="5" bestFit="1" customWidth="1"/>
    <col min="9996" max="9996" width="3.125" style="5" bestFit="1" customWidth="1"/>
    <col min="9997" max="9997" width="5.125" style="5" bestFit="1" customWidth="1"/>
    <col min="9998" max="9998" width="2.875" style="5" customWidth="1"/>
    <col min="9999" max="9999" width="1.125" style="5" customWidth="1"/>
    <col min="10000" max="10000" width="9" style="5" bestFit="1" customWidth="1"/>
    <col min="10001" max="10001" width="5" style="5" customWidth="1"/>
    <col min="10002" max="10002" width="6.75" style="5" bestFit="1" customWidth="1"/>
    <col min="10003" max="10003" width="2.875" style="5" bestFit="1" customWidth="1"/>
    <col min="10004" max="10004" width="5" style="5" customWidth="1"/>
    <col min="10005" max="10005" width="6.75" style="5" bestFit="1" customWidth="1"/>
    <col min="10006" max="10006" width="2.875" style="5" bestFit="1" customWidth="1"/>
    <col min="10007" max="10008" width="9" style="5"/>
    <col min="10009" max="10009" width="8.875" style="5" bestFit="1" customWidth="1"/>
    <col min="10010" max="10010" width="5.25" style="5" bestFit="1" customWidth="1"/>
    <col min="10011" max="10011" width="4.5" style="5" bestFit="1" customWidth="1"/>
    <col min="10012" max="10012" width="7.125" style="5" bestFit="1" customWidth="1"/>
    <col min="10013" max="10240" width="9" style="5"/>
    <col min="10241" max="10241" width="9" style="5" customWidth="1"/>
    <col min="10242" max="10242" width="7.375" style="5" bestFit="1" customWidth="1"/>
    <col min="10243" max="10243" width="5.125" style="5" bestFit="1" customWidth="1"/>
    <col min="10244" max="10244" width="2.875" style="5" bestFit="1" customWidth="1"/>
    <col min="10245" max="10245" width="5.125" style="5" bestFit="1" customWidth="1"/>
    <col min="10246" max="10246" width="2.75" style="5" bestFit="1" customWidth="1"/>
    <col min="10247" max="10247" width="5.125" style="5" bestFit="1" customWidth="1"/>
    <col min="10248" max="10248" width="2.75" style="5" customWidth="1"/>
    <col min="10249" max="10249" width="2.875" style="5" bestFit="1" customWidth="1"/>
    <col min="10250" max="10250" width="3.125" style="5" bestFit="1" customWidth="1"/>
    <col min="10251" max="10251" width="4" style="5" bestFit="1" customWidth="1"/>
    <col min="10252" max="10252" width="3.125" style="5" bestFit="1" customWidth="1"/>
    <col min="10253" max="10253" width="5.125" style="5" bestFit="1" customWidth="1"/>
    <col min="10254" max="10254" width="2.875" style="5" customWidth="1"/>
    <col min="10255" max="10255" width="1.125" style="5" customWidth="1"/>
    <col min="10256" max="10256" width="9" style="5" bestFit="1" customWidth="1"/>
    <col min="10257" max="10257" width="5" style="5" customWidth="1"/>
    <col min="10258" max="10258" width="6.75" style="5" bestFit="1" customWidth="1"/>
    <col min="10259" max="10259" width="2.875" style="5" bestFit="1" customWidth="1"/>
    <col min="10260" max="10260" width="5" style="5" customWidth="1"/>
    <col min="10261" max="10261" width="6.75" style="5" bestFit="1" customWidth="1"/>
    <col min="10262" max="10262" width="2.875" style="5" bestFit="1" customWidth="1"/>
    <col min="10263" max="10264" width="9" style="5"/>
    <col min="10265" max="10265" width="8.875" style="5" bestFit="1" customWidth="1"/>
    <col min="10266" max="10266" width="5.25" style="5" bestFit="1" customWidth="1"/>
    <col min="10267" max="10267" width="4.5" style="5" bestFit="1" customWidth="1"/>
    <col min="10268" max="10268" width="7.125" style="5" bestFit="1" customWidth="1"/>
    <col min="10269" max="10496" width="9" style="5"/>
    <col min="10497" max="10497" width="9" style="5" customWidth="1"/>
    <col min="10498" max="10498" width="7.375" style="5" bestFit="1" customWidth="1"/>
    <col min="10499" max="10499" width="5.125" style="5" bestFit="1" customWidth="1"/>
    <col min="10500" max="10500" width="2.875" style="5" bestFit="1" customWidth="1"/>
    <col min="10501" max="10501" width="5.125" style="5" bestFit="1" customWidth="1"/>
    <col min="10502" max="10502" width="2.75" style="5" bestFit="1" customWidth="1"/>
    <col min="10503" max="10503" width="5.125" style="5" bestFit="1" customWidth="1"/>
    <col min="10504" max="10504" width="2.75" style="5" customWidth="1"/>
    <col min="10505" max="10505" width="2.875" style="5" bestFit="1" customWidth="1"/>
    <col min="10506" max="10506" width="3.125" style="5" bestFit="1" customWidth="1"/>
    <col min="10507" max="10507" width="4" style="5" bestFit="1" customWidth="1"/>
    <col min="10508" max="10508" width="3.125" style="5" bestFit="1" customWidth="1"/>
    <col min="10509" max="10509" width="5.125" style="5" bestFit="1" customWidth="1"/>
    <col min="10510" max="10510" width="2.875" style="5" customWidth="1"/>
    <col min="10511" max="10511" width="1.125" style="5" customWidth="1"/>
    <col min="10512" max="10512" width="9" style="5" bestFit="1" customWidth="1"/>
    <col min="10513" max="10513" width="5" style="5" customWidth="1"/>
    <col min="10514" max="10514" width="6.75" style="5" bestFit="1" customWidth="1"/>
    <col min="10515" max="10515" width="2.875" style="5" bestFit="1" customWidth="1"/>
    <col min="10516" max="10516" width="5" style="5" customWidth="1"/>
    <col min="10517" max="10517" width="6.75" style="5" bestFit="1" customWidth="1"/>
    <col min="10518" max="10518" width="2.875" style="5" bestFit="1" customWidth="1"/>
    <col min="10519" max="10520" width="9" style="5"/>
    <col min="10521" max="10521" width="8.875" style="5" bestFit="1" customWidth="1"/>
    <col min="10522" max="10522" width="5.25" style="5" bestFit="1" customWidth="1"/>
    <col min="10523" max="10523" width="4.5" style="5" bestFit="1" customWidth="1"/>
    <col min="10524" max="10524" width="7.125" style="5" bestFit="1" customWidth="1"/>
    <col min="10525" max="10752" width="9" style="5"/>
    <col min="10753" max="10753" width="9" style="5" customWidth="1"/>
    <col min="10754" max="10754" width="7.375" style="5" bestFit="1" customWidth="1"/>
    <col min="10755" max="10755" width="5.125" style="5" bestFit="1" customWidth="1"/>
    <col min="10756" max="10756" width="2.875" style="5" bestFit="1" customWidth="1"/>
    <col min="10757" max="10757" width="5.125" style="5" bestFit="1" customWidth="1"/>
    <col min="10758" max="10758" width="2.75" style="5" bestFit="1" customWidth="1"/>
    <col min="10759" max="10759" width="5.125" style="5" bestFit="1" customWidth="1"/>
    <col min="10760" max="10760" width="2.75" style="5" customWidth="1"/>
    <col min="10761" max="10761" width="2.875" style="5" bestFit="1" customWidth="1"/>
    <col min="10762" max="10762" width="3.125" style="5" bestFit="1" customWidth="1"/>
    <col min="10763" max="10763" width="4" style="5" bestFit="1" customWidth="1"/>
    <col min="10764" max="10764" width="3.125" style="5" bestFit="1" customWidth="1"/>
    <col min="10765" max="10765" width="5.125" style="5" bestFit="1" customWidth="1"/>
    <col min="10766" max="10766" width="2.875" style="5" customWidth="1"/>
    <col min="10767" max="10767" width="1.125" style="5" customWidth="1"/>
    <col min="10768" max="10768" width="9" style="5" bestFit="1" customWidth="1"/>
    <col min="10769" max="10769" width="5" style="5" customWidth="1"/>
    <col min="10770" max="10770" width="6.75" style="5" bestFit="1" customWidth="1"/>
    <col min="10771" max="10771" width="2.875" style="5" bestFit="1" customWidth="1"/>
    <col min="10772" max="10772" width="5" style="5" customWidth="1"/>
    <col min="10773" max="10773" width="6.75" style="5" bestFit="1" customWidth="1"/>
    <col min="10774" max="10774" width="2.875" style="5" bestFit="1" customWidth="1"/>
    <col min="10775" max="10776" width="9" style="5"/>
    <col min="10777" max="10777" width="8.875" style="5" bestFit="1" customWidth="1"/>
    <col min="10778" max="10778" width="5.25" style="5" bestFit="1" customWidth="1"/>
    <col min="10779" max="10779" width="4.5" style="5" bestFit="1" customWidth="1"/>
    <col min="10780" max="10780" width="7.125" style="5" bestFit="1" customWidth="1"/>
    <col min="10781" max="11008" width="9" style="5"/>
    <col min="11009" max="11009" width="9" style="5" customWidth="1"/>
    <col min="11010" max="11010" width="7.375" style="5" bestFit="1" customWidth="1"/>
    <col min="11011" max="11011" width="5.125" style="5" bestFit="1" customWidth="1"/>
    <col min="11012" max="11012" width="2.875" style="5" bestFit="1" customWidth="1"/>
    <col min="11013" max="11013" width="5.125" style="5" bestFit="1" customWidth="1"/>
    <col min="11014" max="11014" width="2.75" style="5" bestFit="1" customWidth="1"/>
    <col min="11015" max="11015" width="5.125" style="5" bestFit="1" customWidth="1"/>
    <col min="11016" max="11016" width="2.75" style="5" customWidth="1"/>
    <col min="11017" max="11017" width="2.875" style="5" bestFit="1" customWidth="1"/>
    <col min="11018" max="11018" width="3.125" style="5" bestFit="1" customWidth="1"/>
    <col min="11019" max="11019" width="4" style="5" bestFit="1" customWidth="1"/>
    <col min="11020" max="11020" width="3.125" style="5" bestFit="1" customWidth="1"/>
    <col min="11021" max="11021" width="5.125" style="5" bestFit="1" customWidth="1"/>
    <col min="11022" max="11022" width="2.875" style="5" customWidth="1"/>
    <col min="11023" max="11023" width="1.125" style="5" customWidth="1"/>
    <col min="11024" max="11024" width="9" style="5" bestFit="1" customWidth="1"/>
    <col min="11025" max="11025" width="5" style="5" customWidth="1"/>
    <col min="11026" max="11026" width="6.75" style="5" bestFit="1" customWidth="1"/>
    <col min="11027" max="11027" width="2.875" style="5" bestFit="1" customWidth="1"/>
    <col min="11028" max="11028" width="5" style="5" customWidth="1"/>
    <col min="11029" max="11029" width="6.75" style="5" bestFit="1" customWidth="1"/>
    <col min="11030" max="11030" width="2.875" style="5" bestFit="1" customWidth="1"/>
    <col min="11031" max="11032" width="9" style="5"/>
    <col min="11033" max="11033" width="8.875" style="5" bestFit="1" customWidth="1"/>
    <col min="11034" max="11034" width="5.25" style="5" bestFit="1" customWidth="1"/>
    <col min="11035" max="11035" width="4.5" style="5" bestFit="1" customWidth="1"/>
    <col min="11036" max="11036" width="7.125" style="5" bestFit="1" customWidth="1"/>
    <col min="11037" max="11264" width="9" style="5"/>
    <col min="11265" max="11265" width="9" style="5" customWidth="1"/>
    <col min="11266" max="11266" width="7.375" style="5" bestFit="1" customWidth="1"/>
    <col min="11267" max="11267" width="5.125" style="5" bestFit="1" customWidth="1"/>
    <col min="11268" max="11268" width="2.875" style="5" bestFit="1" customWidth="1"/>
    <col min="11269" max="11269" width="5.125" style="5" bestFit="1" customWidth="1"/>
    <col min="11270" max="11270" width="2.75" style="5" bestFit="1" customWidth="1"/>
    <col min="11271" max="11271" width="5.125" style="5" bestFit="1" customWidth="1"/>
    <col min="11272" max="11272" width="2.75" style="5" customWidth="1"/>
    <col min="11273" max="11273" width="2.875" style="5" bestFit="1" customWidth="1"/>
    <col min="11274" max="11274" width="3.125" style="5" bestFit="1" customWidth="1"/>
    <col min="11275" max="11275" width="4" style="5" bestFit="1" customWidth="1"/>
    <col min="11276" max="11276" width="3.125" style="5" bestFit="1" customWidth="1"/>
    <col min="11277" max="11277" width="5.125" style="5" bestFit="1" customWidth="1"/>
    <col min="11278" max="11278" width="2.875" style="5" customWidth="1"/>
    <col min="11279" max="11279" width="1.125" style="5" customWidth="1"/>
    <col min="11280" max="11280" width="9" style="5" bestFit="1" customWidth="1"/>
    <col min="11281" max="11281" width="5" style="5" customWidth="1"/>
    <col min="11282" max="11282" width="6.75" style="5" bestFit="1" customWidth="1"/>
    <col min="11283" max="11283" width="2.875" style="5" bestFit="1" customWidth="1"/>
    <col min="11284" max="11284" width="5" style="5" customWidth="1"/>
    <col min="11285" max="11285" width="6.75" style="5" bestFit="1" customWidth="1"/>
    <col min="11286" max="11286" width="2.875" style="5" bestFit="1" customWidth="1"/>
    <col min="11287" max="11288" width="9" style="5"/>
    <col min="11289" max="11289" width="8.875" style="5" bestFit="1" customWidth="1"/>
    <col min="11290" max="11290" width="5.25" style="5" bestFit="1" customWidth="1"/>
    <col min="11291" max="11291" width="4.5" style="5" bestFit="1" customWidth="1"/>
    <col min="11292" max="11292" width="7.125" style="5" bestFit="1" customWidth="1"/>
    <col min="11293" max="11520" width="9" style="5"/>
    <col min="11521" max="11521" width="9" style="5" customWidth="1"/>
    <col min="11522" max="11522" width="7.375" style="5" bestFit="1" customWidth="1"/>
    <col min="11523" max="11523" width="5.125" style="5" bestFit="1" customWidth="1"/>
    <col min="11524" max="11524" width="2.875" style="5" bestFit="1" customWidth="1"/>
    <col min="11525" max="11525" width="5.125" style="5" bestFit="1" customWidth="1"/>
    <col min="11526" max="11526" width="2.75" style="5" bestFit="1" customWidth="1"/>
    <col min="11527" max="11527" width="5.125" style="5" bestFit="1" customWidth="1"/>
    <col min="11528" max="11528" width="2.75" style="5" customWidth="1"/>
    <col min="11529" max="11529" width="2.875" style="5" bestFit="1" customWidth="1"/>
    <col min="11530" max="11530" width="3.125" style="5" bestFit="1" customWidth="1"/>
    <col min="11531" max="11531" width="4" style="5" bestFit="1" customWidth="1"/>
    <col min="11532" max="11532" width="3.125" style="5" bestFit="1" customWidth="1"/>
    <col min="11533" max="11533" width="5.125" style="5" bestFit="1" customWidth="1"/>
    <col min="11534" max="11534" width="2.875" style="5" customWidth="1"/>
    <col min="11535" max="11535" width="1.125" style="5" customWidth="1"/>
    <col min="11536" max="11536" width="9" style="5" bestFit="1" customWidth="1"/>
    <col min="11537" max="11537" width="5" style="5" customWidth="1"/>
    <col min="11538" max="11538" width="6.75" style="5" bestFit="1" customWidth="1"/>
    <col min="11539" max="11539" width="2.875" style="5" bestFit="1" customWidth="1"/>
    <col min="11540" max="11540" width="5" style="5" customWidth="1"/>
    <col min="11541" max="11541" width="6.75" style="5" bestFit="1" customWidth="1"/>
    <col min="11542" max="11542" width="2.875" style="5" bestFit="1" customWidth="1"/>
    <col min="11543" max="11544" width="9" style="5"/>
    <col min="11545" max="11545" width="8.875" style="5" bestFit="1" customWidth="1"/>
    <col min="11546" max="11546" width="5.25" style="5" bestFit="1" customWidth="1"/>
    <col min="11547" max="11547" width="4.5" style="5" bestFit="1" customWidth="1"/>
    <col min="11548" max="11548" width="7.125" style="5" bestFit="1" customWidth="1"/>
    <col min="11549" max="11776" width="9" style="5"/>
    <col min="11777" max="11777" width="9" style="5" customWidth="1"/>
    <col min="11778" max="11778" width="7.375" style="5" bestFit="1" customWidth="1"/>
    <col min="11779" max="11779" width="5.125" style="5" bestFit="1" customWidth="1"/>
    <col min="11780" max="11780" width="2.875" style="5" bestFit="1" customWidth="1"/>
    <col min="11781" max="11781" width="5.125" style="5" bestFit="1" customWidth="1"/>
    <col min="11782" max="11782" width="2.75" style="5" bestFit="1" customWidth="1"/>
    <col min="11783" max="11783" width="5.125" style="5" bestFit="1" customWidth="1"/>
    <col min="11784" max="11784" width="2.75" style="5" customWidth="1"/>
    <col min="11785" max="11785" width="2.875" style="5" bestFit="1" customWidth="1"/>
    <col min="11786" max="11786" width="3.125" style="5" bestFit="1" customWidth="1"/>
    <col min="11787" max="11787" width="4" style="5" bestFit="1" customWidth="1"/>
    <col min="11788" max="11788" width="3.125" style="5" bestFit="1" customWidth="1"/>
    <col min="11789" max="11789" width="5.125" style="5" bestFit="1" customWidth="1"/>
    <col min="11790" max="11790" width="2.875" style="5" customWidth="1"/>
    <col min="11791" max="11791" width="1.125" style="5" customWidth="1"/>
    <col min="11792" max="11792" width="9" style="5" bestFit="1" customWidth="1"/>
    <col min="11793" max="11793" width="5" style="5" customWidth="1"/>
    <col min="11794" max="11794" width="6.75" style="5" bestFit="1" customWidth="1"/>
    <col min="11795" max="11795" width="2.875" style="5" bestFit="1" customWidth="1"/>
    <col min="11796" max="11796" width="5" style="5" customWidth="1"/>
    <col min="11797" max="11797" width="6.75" style="5" bestFit="1" customWidth="1"/>
    <col min="11798" max="11798" width="2.875" style="5" bestFit="1" customWidth="1"/>
    <col min="11799" max="11800" width="9" style="5"/>
    <col min="11801" max="11801" width="8.875" style="5" bestFit="1" customWidth="1"/>
    <col min="11802" max="11802" width="5.25" style="5" bestFit="1" customWidth="1"/>
    <col min="11803" max="11803" width="4.5" style="5" bestFit="1" customWidth="1"/>
    <col min="11804" max="11804" width="7.125" style="5" bestFit="1" customWidth="1"/>
    <col min="11805" max="12032" width="9" style="5"/>
    <col min="12033" max="12033" width="9" style="5" customWidth="1"/>
    <col min="12034" max="12034" width="7.375" style="5" bestFit="1" customWidth="1"/>
    <col min="12035" max="12035" width="5.125" style="5" bestFit="1" customWidth="1"/>
    <col min="12036" max="12036" width="2.875" style="5" bestFit="1" customWidth="1"/>
    <col min="12037" max="12037" width="5.125" style="5" bestFit="1" customWidth="1"/>
    <col min="12038" max="12038" width="2.75" style="5" bestFit="1" customWidth="1"/>
    <col min="12039" max="12039" width="5.125" style="5" bestFit="1" customWidth="1"/>
    <col min="12040" max="12040" width="2.75" style="5" customWidth="1"/>
    <col min="12041" max="12041" width="2.875" style="5" bestFit="1" customWidth="1"/>
    <col min="12042" max="12042" width="3.125" style="5" bestFit="1" customWidth="1"/>
    <col min="12043" max="12043" width="4" style="5" bestFit="1" customWidth="1"/>
    <col min="12044" max="12044" width="3.125" style="5" bestFit="1" customWidth="1"/>
    <col min="12045" max="12045" width="5.125" style="5" bestFit="1" customWidth="1"/>
    <col min="12046" max="12046" width="2.875" style="5" customWidth="1"/>
    <col min="12047" max="12047" width="1.125" style="5" customWidth="1"/>
    <col min="12048" max="12048" width="9" style="5" bestFit="1" customWidth="1"/>
    <col min="12049" max="12049" width="5" style="5" customWidth="1"/>
    <col min="12050" max="12050" width="6.75" style="5" bestFit="1" customWidth="1"/>
    <col min="12051" max="12051" width="2.875" style="5" bestFit="1" customWidth="1"/>
    <col min="12052" max="12052" width="5" style="5" customWidth="1"/>
    <col min="12053" max="12053" width="6.75" style="5" bestFit="1" customWidth="1"/>
    <col min="12054" max="12054" width="2.875" style="5" bestFit="1" customWidth="1"/>
    <col min="12055" max="12056" width="9" style="5"/>
    <col min="12057" max="12057" width="8.875" style="5" bestFit="1" customWidth="1"/>
    <col min="12058" max="12058" width="5.25" style="5" bestFit="1" customWidth="1"/>
    <col min="12059" max="12059" width="4.5" style="5" bestFit="1" customWidth="1"/>
    <col min="12060" max="12060" width="7.125" style="5" bestFit="1" customWidth="1"/>
    <col min="12061" max="12288" width="9" style="5"/>
    <col min="12289" max="12289" width="9" style="5" customWidth="1"/>
    <col min="12290" max="12290" width="7.375" style="5" bestFit="1" customWidth="1"/>
    <col min="12291" max="12291" width="5.125" style="5" bestFit="1" customWidth="1"/>
    <col min="12292" max="12292" width="2.875" style="5" bestFit="1" customWidth="1"/>
    <col min="12293" max="12293" width="5.125" style="5" bestFit="1" customWidth="1"/>
    <col min="12294" max="12294" width="2.75" style="5" bestFit="1" customWidth="1"/>
    <col min="12295" max="12295" width="5.125" style="5" bestFit="1" customWidth="1"/>
    <col min="12296" max="12296" width="2.75" style="5" customWidth="1"/>
    <col min="12297" max="12297" width="2.875" style="5" bestFit="1" customWidth="1"/>
    <col min="12298" max="12298" width="3.125" style="5" bestFit="1" customWidth="1"/>
    <col min="12299" max="12299" width="4" style="5" bestFit="1" customWidth="1"/>
    <col min="12300" max="12300" width="3.125" style="5" bestFit="1" customWidth="1"/>
    <col min="12301" max="12301" width="5.125" style="5" bestFit="1" customWidth="1"/>
    <col min="12302" max="12302" width="2.875" style="5" customWidth="1"/>
    <col min="12303" max="12303" width="1.125" style="5" customWidth="1"/>
    <col min="12304" max="12304" width="9" style="5" bestFit="1" customWidth="1"/>
    <col min="12305" max="12305" width="5" style="5" customWidth="1"/>
    <col min="12306" max="12306" width="6.75" style="5" bestFit="1" customWidth="1"/>
    <col min="12307" max="12307" width="2.875" style="5" bestFit="1" customWidth="1"/>
    <col min="12308" max="12308" width="5" style="5" customWidth="1"/>
    <col min="12309" max="12309" width="6.75" style="5" bestFit="1" customWidth="1"/>
    <col min="12310" max="12310" width="2.875" style="5" bestFit="1" customWidth="1"/>
    <col min="12311" max="12312" width="9" style="5"/>
    <col min="12313" max="12313" width="8.875" style="5" bestFit="1" customWidth="1"/>
    <col min="12314" max="12314" width="5.25" style="5" bestFit="1" customWidth="1"/>
    <col min="12315" max="12315" width="4.5" style="5" bestFit="1" customWidth="1"/>
    <col min="12316" max="12316" width="7.125" style="5" bestFit="1" customWidth="1"/>
    <col min="12317" max="12544" width="9" style="5"/>
    <col min="12545" max="12545" width="9" style="5" customWidth="1"/>
    <col min="12546" max="12546" width="7.375" style="5" bestFit="1" customWidth="1"/>
    <col min="12547" max="12547" width="5.125" style="5" bestFit="1" customWidth="1"/>
    <col min="12548" max="12548" width="2.875" style="5" bestFit="1" customWidth="1"/>
    <col min="12549" max="12549" width="5.125" style="5" bestFit="1" customWidth="1"/>
    <col min="12550" max="12550" width="2.75" style="5" bestFit="1" customWidth="1"/>
    <col min="12551" max="12551" width="5.125" style="5" bestFit="1" customWidth="1"/>
    <col min="12552" max="12552" width="2.75" style="5" customWidth="1"/>
    <col min="12553" max="12553" width="2.875" style="5" bestFit="1" customWidth="1"/>
    <col min="12554" max="12554" width="3.125" style="5" bestFit="1" customWidth="1"/>
    <col min="12555" max="12555" width="4" style="5" bestFit="1" customWidth="1"/>
    <col min="12556" max="12556" width="3.125" style="5" bestFit="1" customWidth="1"/>
    <col min="12557" max="12557" width="5.125" style="5" bestFit="1" customWidth="1"/>
    <col min="12558" max="12558" width="2.875" style="5" customWidth="1"/>
    <col min="12559" max="12559" width="1.125" style="5" customWidth="1"/>
    <col min="12560" max="12560" width="9" style="5" bestFit="1" customWidth="1"/>
    <col min="12561" max="12561" width="5" style="5" customWidth="1"/>
    <col min="12562" max="12562" width="6.75" style="5" bestFit="1" customWidth="1"/>
    <col min="12563" max="12563" width="2.875" style="5" bestFit="1" customWidth="1"/>
    <col min="12564" max="12564" width="5" style="5" customWidth="1"/>
    <col min="12565" max="12565" width="6.75" style="5" bestFit="1" customWidth="1"/>
    <col min="12566" max="12566" width="2.875" style="5" bestFit="1" customWidth="1"/>
    <col min="12567" max="12568" width="9" style="5"/>
    <col min="12569" max="12569" width="8.875" style="5" bestFit="1" customWidth="1"/>
    <col min="12570" max="12570" width="5.25" style="5" bestFit="1" customWidth="1"/>
    <col min="12571" max="12571" width="4.5" style="5" bestFit="1" customWidth="1"/>
    <col min="12572" max="12572" width="7.125" style="5" bestFit="1" customWidth="1"/>
    <col min="12573" max="12800" width="9" style="5"/>
    <col min="12801" max="12801" width="9" style="5" customWidth="1"/>
    <col min="12802" max="12802" width="7.375" style="5" bestFit="1" customWidth="1"/>
    <col min="12803" max="12803" width="5.125" style="5" bestFit="1" customWidth="1"/>
    <col min="12804" max="12804" width="2.875" style="5" bestFit="1" customWidth="1"/>
    <col min="12805" max="12805" width="5.125" style="5" bestFit="1" customWidth="1"/>
    <col min="12806" max="12806" width="2.75" style="5" bestFit="1" customWidth="1"/>
    <col min="12807" max="12807" width="5.125" style="5" bestFit="1" customWidth="1"/>
    <col min="12808" max="12808" width="2.75" style="5" customWidth="1"/>
    <col min="12809" max="12809" width="2.875" style="5" bestFit="1" customWidth="1"/>
    <col min="12810" max="12810" width="3.125" style="5" bestFit="1" customWidth="1"/>
    <col min="12811" max="12811" width="4" style="5" bestFit="1" customWidth="1"/>
    <col min="12812" max="12812" width="3.125" style="5" bestFit="1" customWidth="1"/>
    <col min="12813" max="12813" width="5.125" style="5" bestFit="1" customWidth="1"/>
    <col min="12814" max="12814" width="2.875" style="5" customWidth="1"/>
    <col min="12815" max="12815" width="1.125" style="5" customWidth="1"/>
    <col min="12816" max="12816" width="9" style="5" bestFit="1" customWidth="1"/>
    <col min="12817" max="12817" width="5" style="5" customWidth="1"/>
    <col min="12818" max="12818" width="6.75" style="5" bestFit="1" customWidth="1"/>
    <col min="12819" max="12819" width="2.875" style="5" bestFit="1" customWidth="1"/>
    <col min="12820" max="12820" width="5" style="5" customWidth="1"/>
    <col min="12821" max="12821" width="6.75" style="5" bestFit="1" customWidth="1"/>
    <col min="12822" max="12822" width="2.875" style="5" bestFit="1" customWidth="1"/>
    <col min="12823" max="12824" width="9" style="5"/>
    <col min="12825" max="12825" width="8.875" style="5" bestFit="1" customWidth="1"/>
    <col min="12826" max="12826" width="5.25" style="5" bestFit="1" customWidth="1"/>
    <col min="12827" max="12827" width="4.5" style="5" bestFit="1" customWidth="1"/>
    <col min="12828" max="12828" width="7.125" style="5" bestFit="1" customWidth="1"/>
    <col min="12829" max="13056" width="9" style="5"/>
    <col min="13057" max="13057" width="9" style="5" customWidth="1"/>
    <col min="13058" max="13058" width="7.375" style="5" bestFit="1" customWidth="1"/>
    <col min="13059" max="13059" width="5.125" style="5" bestFit="1" customWidth="1"/>
    <col min="13060" max="13060" width="2.875" style="5" bestFit="1" customWidth="1"/>
    <col min="13061" max="13061" width="5.125" style="5" bestFit="1" customWidth="1"/>
    <col min="13062" max="13062" width="2.75" style="5" bestFit="1" customWidth="1"/>
    <col min="13063" max="13063" width="5.125" style="5" bestFit="1" customWidth="1"/>
    <col min="13064" max="13064" width="2.75" style="5" customWidth="1"/>
    <col min="13065" max="13065" width="2.875" style="5" bestFit="1" customWidth="1"/>
    <col min="13066" max="13066" width="3.125" style="5" bestFit="1" customWidth="1"/>
    <col min="13067" max="13067" width="4" style="5" bestFit="1" customWidth="1"/>
    <col min="13068" max="13068" width="3.125" style="5" bestFit="1" customWidth="1"/>
    <col min="13069" max="13069" width="5.125" style="5" bestFit="1" customWidth="1"/>
    <col min="13070" max="13070" width="2.875" style="5" customWidth="1"/>
    <col min="13071" max="13071" width="1.125" style="5" customWidth="1"/>
    <col min="13072" max="13072" width="9" style="5" bestFit="1" customWidth="1"/>
    <col min="13073" max="13073" width="5" style="5" customWidth="1"/>
    <col min="13074" max="13074" width="6.75" style="5" bestFit="1" customWidth="1"/>
    <col min="13075" max="13075" width="2.875" style="5" bestFit="1" customWidth="1"/>
    <col min="13076" max="13076" width="5" style="5" customWidth="1"/>
    <col min="13077" max="13077" width="6.75" style="5" bestFit="1" customWidth="1"/>
    <col min="13078" max="13078" width="2.875" style="5" bestFit="1" customWidth="1"/>
    <col min="13079" max="13080" width="9" style="5"/>
    <col min="13081" max="13081" width="8.875" style="5" bestFit="1" customWidth="1"/>
    <col min="13082" max="13082" width="5.25" style="5" bestFit="1" customWidth="1"/>
    <col min="13083" max="13083" width="4.5" style="5" bestFit="1" customWidth="1"/>
    <col min="13084" max="13084" width="7.125" style="5" bestFit="1" customWidth="1"/>
    <col min="13085" max="13312" width="9" style="5"/>
    <col min="13313" max="13313" width="9" style="5" customWidth="1"/>
    <col min="13314" max="13314" width="7.375" style="5" bestFit="1" customWidth="1"/>
    <col min="13315" max="13315" width="5.125" style="5" bestFit="1" customWidth="1"/>
    <col min="13316" max="13316" width="2.875" style="5" bestFit="1" customWidth="1"/>
    <col min="13317" max="13317" width="5.125" style="5" bestFit="1" customWidth="1"/>
    <col min="13318" max="13318" width="2.75" style="5" bestFit="1" customWidth="1"/>
    <col min="13319" max="13319" width="5.125" style="5" bestFit="1" customWidth="1"/>
    <col min="13320" max="13320" width="2.75" style="5" customWidth="1"/>
    <col min="13321" max="13321" width="2.875" style="5" bestFit="1" customWidth="1"/>
    <col min="13322" max="13322" width="3.125" style="5" bestFit="1" customWidth="1"/>
    <col min="13323" max="13323" width="4" style="5" bestFit="1" customWidth="1"/>
    <col min="13324" max="13324" width="3.125" style="5" bestFit="1" customWidth="1"/>
    <col min="13325" max="13325" width="5.125" style="5" bestFit="1" customWidth="1"/>
    <col min="13326" max="13326" width="2.875" style="5" customWidth="1"/>
    <col min="13327" max="13327" width="1.125" style="5" customWidth="1"/>
    <col min="13328" max="13328" width="9" style="5" bestFit="1" customWidth="1"/>
    <col min="13329" max="13329" width="5" style="5" customWidth="1"/>
    <col min="13330" max="13330" width="6.75" style="5" bestFit="1" customWidth="1"/>
    <col min="13331" max="13331" width="2.875" style="5" bestFit="1" customWidth="1"/>
    <col min="13332" max="13332" width="5" style="5" customWidth="1"/>
    <col min="13333" max="13333" width="6.75" style="5" bestFit="1" customWidth="1"/>
    <col min="13334" max="13334" width="2.875" style="5" bestFit="1" customWidth="1"/>
    <col min="13335" max="13336" width="9" style="5"/>
    <col min="13337" max="13337" width="8.875" style="5" bestFit="1" customWidth="1"/>
    <col min="13338" max="13338" width="5.25" style="5" bestFit="1" customWidth="1"/>
    <col min="13339" max="13339" width="4.5" style="5" bestFit="1" customWidth="1"/>
    <col min="13340" max="13340" width="7.125" style="5" bestFit="1" customWidth="1"/>
    <col min="13341" max="13568" width="9" style="5"/>
    <col min="13569" max="13569" width="9" style="5" customWidth="1"/>
    <col min="13570" max="13570" width="7.375" style="5" bestFit="1" customWidth="1"/>
    <col min="13571" max="13571" width="5.125" style="5" bestFit="1" customWidth="1"/>
    <col min="13572" max="13572" width="2.875" style="5" bestFit="1" customWidth="1"/>
    <col min="13573" max="13573" width="5.125" style="5" bestFit="1" customWidth="1"/>
    <col min="13574" max="13574" width="2.75" style="5" bestFit="1" customWidth="1"/>
    <col min="13575" max="13575" width="5.125" style="5" bestFit="1" customWidth="1"/>
    <col min="13576" max="13576" width="2.75" style="5" customWidth="1"/>
    <col min="13577" max="13577" width="2.875" style="5" bestFit="1" customWidth="1"/>
    <col min="13578" max="13578" width="3.125" style="5" bestFit="1" customWidth="1"/>
    <col min="13579" max="13579" width="4" style="5" bestFit="1" customWidth="1"/>
    <col min="13580" max="13580" width="3.125" style="5" bestFit="1" customWidth="1"/>
    <col min="13581" max="13581" width="5.125" style="5" bestFit="1" customWidth="1"/>
    <col min="13582" max="13582" width="2.875" style="5" customWidth="1"/>
    <col min="13583" max="13583" width="1.125" style="5" customWidth="1"/>
    <col min="13584" max="13584" width="9" style="5" bestFit="1" customWidth="1"/>
    <col min="13585" max="13585" width="5" style="5" customWidth="1"/>
    <col min="13586" max="13586" width="6.75" style="5" bestFit="1" customWidth="1"/>
    <col min="13587" max="13587" width="2.875" style="5" bestFit="1" customWidth="1"/>
    <col min="13588" max="13588" width="5" style="5" customWidth="1"/>
    <col min="13589" max="13589" width="6.75" style="5" bestFit="1" customWidth="1"/>
    <col min="13590" max="13590" width="2.875" style="5" bestFit="1" customWidth="1"/>
    <col min="13591" max="13592" width="9" style="5"/>
    <col min="13593" max="13593" width="8.875" style="5" bestFit="1" customWidth="1"/>
    <col min="13594" max="13594" width="5.25" style="5" bestFit="1" customWidth="1"/>
    <col min="13595" max="13595" width="4.5" style="5" bestFit="1" customWidth="1"/>
    <col min="13596" max="13596" width="7.125" style="5" bestFit="1" customWidth="1"/>
    <col min="13597" max="13824" width="9" style="5"/>
    <col min="13825" max="13825" width="9" style="5" customWidth="1"/>
    <col min="13826" max="13826" width="7.375" style="5" bestFit="1" customWidth="1"/>
    <col min="13827" max="13827" width="5.125" style="5" bestFit="1" customWidth="1"/>
    <col min="13828" max="13828" width="2.875" style="5" bestFit="1" customWidth="1"/>
    <col min="13829" max="13829" width="5.125" style="5" bestFit="1" customWidth="1"/>
    <col min="13830" max="13830" width="2.75" style="5" bestFit="1" customWidth="1"/>
    <col min="13831" max="13831" width="5.125" style="5" bestFit="1" customWidth="1"/>
    <col min="13832" max="13832" width="2.75" style="5" customWidth="1"/>
    <col min="13833" max="13833" width="2.875" style="5" bestFit="1" customWidth="1"/>
    <col min="13834" max="13834" width="3.125" style="5" bestFit="1" customWidth="1"/>
    <col min="13835" max="13835" width="4" style="5" bestFit="1" customWidth="1"/>
    <col min="13836" max="13836" width="3.125" style="5" bestFit="1" customWidth="1"/>
    <col min="13837" max="13837" width="5.125" style="5" bestFit="1" customWidth="1"/>
    <col min="13838" max="13838" width="2.875" style="5" customWidth="1"/>
    <col min="13839" max="13839" width="1.125" style="5" customWidth="1"/>
    <col min="13840" max="13840" width="9" style="5" bestFit="1" customWidth="1"/>
    <col min="13841" max="13841" width="5" style="5" customWidth="1"/>
    <col min="13842" max="13842" width="6.75" style="5" bestFit="1" customWidth="1"/>
    <col min="13843" max="13843" width="2.875" style="5" bestFit="1" customWidth="1"/>
    <col min="13844" max="13844" width="5" style="5" customWidth="1"/>
    <col min="13845" max="13845" width="6.75" style="5" bestFit="1" customWidth="1"/>
    <col min="13846" max="13846" width="2.875" style="5" bestFit="1" customWidth="1"/>
    <col min="13847" max="13848" width="9" style="5"/>
    <col min="13849" max="13849" width="8.875" style="5" bestFit="1" customWidth="1"/>
    <col min="13850" max="13850" width="5.25" style="5" bestFit="1" customWidth="1"/>
    <col min="13851" max="13851" width="4.5" style="5" bestFit="1" customWidth="1"/>
    <col min="13852" max="13852" width="7.125" style="5" bestFit="1" customWidth="1"/>
    <col min="13853" max="14080" width="9" style="5"/>
    <col min="14081" max="14081" width="9" style="5" customWidth="1"/>
    <col min="14082" max="14082" width="7.375" style="5" bestFit="1" customWidth="1"/>
    <col min="14083" max="14083" width="5.125" style="5" bestFit="1" customWidth="1"/>
    <col min="14084" max="14084" width="2.875" style="5" bestFit="1" customWidth="1"/>
    <col min="14085" max="14085" width="5.125" style="5" bestFit="1" customWidth="1"/>
    <col min="14086" max="14086" width="2.75" style="5" bestFit="1" customWidth="1"/>
    <col min="14087" max="14087" width="5.125" style="5" bestFit="1" customWidth="1"/>
    <col min="14088" max="14088" width="2.75" style="5" customWidth="1"/>
    <col min="14089" max="14089" width="2.875" style="5" bestFit="1" customWidth="1"/>
    <col min="14090" max="14090" width="3.125" style="5" bestFit="1" customWidth="1"/>
    <col min="14091" max="14091" width="4" style="5" bestFit="1" customWidth="1"/>
    <col min="14092" max="14092" width="3.125" style="5" bestFit="1" customWidth="1"/>
    <col min="14093" max="14093" width="5.125" style="5" bestFit="1" customWidth="1"/>
    <col min="14094" max="14094" width="2.875" style="5" customWidth="1"/>
    <col min="14095" max="14095" width="1.125" style="5" customWidth="1"/>
    <col min="14096" max="14096" width="9" style="5" bestFit="1" customWidth="1"/>
    <col min="14097" max="14097" width="5" style="5" customWidth="1"/>
    <col min="14098" max="14098" width="6.75" style="5" bestFit="1" customWidth="1"/>
    <col min="14099" max="14099" width="2.875" style="5" bestFit="1" customWidth="1"/>
    <col min="14100" max="14100" width="5" style="5" customWidth="1"/>
    <col min="14101" max="14101" width="6.75" style="5" bestFit="1" customWidth="1"/>
    <col min="14102" max="14102" width="2.875" style="5" bestFit="1" customWidth="1"/>
    <col min="14103" max="14104" width="9" style="5"/>
    <col min="14105" max="14105" width="8.875" style="5" bestFit="1" customWidth="1"/>
    <col min="14106" max="14106" width="5.25" style="5" bestFit="1" customWidth="1"/>
    <col min="14107" max="14107" width="4.5" style="5" bestFit="1" customWidth="1"/>
    <col min="14108" max="14108" width="7.125" style="5" bestFit="1" customWidth="1"/>
    <col min="14109" max="14336" width="9" style="5"/>
    <col min="14337" max="14337" width="9" style="5" customWidth="1"/>
    <col min="14338" max="14338" width="7.375" style="5" bestFit="1" customWidth="1"/>
    <col min="14339" max="14339" width="5.125" style="5" bestFit="1" customWidth="1"/>
    <col min="14340" max="14340" width="2.875" style="5" bestFit="1" customWidth="1"/>
    <col min="14341" max="14341" width="5.125" style="5" bestFit="1" customWidth="1"/>
    <col min="14342" max="14342" width="2.75" style="5" bestFit="1" customWidth="1"/>
    <col min="14343" max="14343" width="5.125" style="5" bestFit="1" customWidth="1"/>
    <col min="14344" max="14344" width="2.75" style="5" customWidth="1"/>
    <col min="14345" max="14345" width="2.875" style="5" bestFit="1" customWidth="1"/>
    <col min="14346" max="14346" width="3.125" style="5" bestFit="1" customWidth="1"/>
    <col min="14347" max="14347" width="4" style="5" bestFit="1" customWidth="1"/>
    <col min="14348" max="14348" width="3.125" style="5" bestFit="1" customWidth="1"/>
    <col min="14349" max="14349" width="5.125" style="5" bestFit="1" customWidth="1"/>
    <col min="14350" max="14350" width="2.875" style="5" customWidth="1"/>
    <col min="14351" max="14351" width="1.125" style="5" customWidth="1"/>
    <col min="14352" max="14352" width="9" style="5" bestFit="1" customWidth="1"/>
    <col min="14353" max="14353" width="5" style="5" customWidth="1"/>
    <col min="14354" max="14354" width="6.75" style="5" bestFit="1" customWidth="1"/>
    <col min="14355" max="14355" width="2.875" style="5" bestFit="1" customWidth="1"/>
    <col min="14356" max="14356" width="5" style="5" customWidth="1"/>
    <col min="14357" max="14357" width="6.75" style="5" bestFit="1" customWidth="1"/>
    <col min="14358" max="14358" width="2.875" style="5" bestFit="1" customWidth="1"/>
    <col min="14359" max="14360" width="9" style="5"/>
    <col min="14361" max="14361" width="8.875" style="5" bestFit="1" customWidth="1"/>
    <col min="14362" max="14362" width="5.25" style="5" bestFit="1" customWidth="1"/>
    <col min="14363" max="14363" width="4.5" style="5" bestFit="1" customWidth="1"/>
    <col min="14364" max="14364" width="7.125" style="5" bestFit="1" customWidth="1"/>
    <col min="14365" max="14592" width="9" style="5"/>
    <col min="14593" max="14593" width="9" style="5" customWidth="1"/>
    <col min="14594" max="14594" width="7.375" style="5" bestFit="1" customWidth="1"/>
    <col min="14595" max="14595" width="5.125" style="5" bestFit="1" customWidth="1"/>
    <col min="14596" max="14596" width="2.875" style="5" bestFit="1" customWidth="1"/>
    <col min="14597" max="14597" width="5.125" style="5" bestFit="1" customWidth="1"/>
    <col min="14598" max="14598" width="2.75" style="5" bestFit="1" customWidth="1"/>
    <col min="14599" max="14599" width="5.125" style="5" bestFit="1" customWidth="1"/>
    <col min="14600" max="14600" width="2.75" style="5" customWidth="1"/>
    <col min="14601" max="14601" width="2.875" style="5" bestFit="1" customWidth="1"/>
    <col min="14602" max="14602" width="3.125" style="5" bestFit="1" customWidth="1"/>
    <col min="14603" max="14603" width="4" style="5" bestFit="1" customWidth="1"/>
    <col min="14604" max="14604" width="3.125" style="5" bestFit="1" customWidth="1"/>
    <col min="14605" max="14605" width="5.125" style="5" bestFit="1" customWidth="1"/>
    <col min="14606" max="14606" width="2.875" style="5" customWidth="1"/>
    <col min="14607" max="14607" width="1.125" style="5" customWidth="1"/>
    <col min="14608" max="14608" width="9" style="5" bestFit="1" customWidth="1"/>
    <col min="14609" max="14609" width="5" style="5" customWidth="1"/>
    <col min="14610" max="14610" width="6.75" style="5" bestFit="1" customWidth="1"/>
    <col min="14611" max="14611" width="2.875" style="5" bestFit="1" customWidth="1"/>
    <col min="14612" max="14612" width="5" style="5" customWidth="1"/>
    <col min="14613" max="14613" width="6.75" style="5" bestFit="1" customWidth="1"/>
    <col min="14614" max="14614" width="2.875" style="5" bestFit="1" customWidth="1"/>
    <col min="14615" max="14616" width="9" style="5"/>
    <col min="14617" max="14617" width="8.875" style="5" bestFit="1" customWidth="1"/>
    <col min="14618" max="14618" width="5.25" style="5" bestFit="1" customWidth="1"/>
    <col min="14619" max="14619" width="4.5" style="5" bestFit="1" customWidth="1"/>
    <col min="14620" max="14620" width="7.125" style="5" bestFit="1" customWidth="1"/>
    <col min="14621" max="14848" width="9" style="5"/>
    <col min="14849" max="14849" width="9" style="5" customWidth="1"/>
    <col min="14850" max="14850" width="7.375" style="5" bestFit="1" customWidth="1"/>
    <col min="14851" max="14851" width="5.125" style="5" bestFit="1" customWidth="1"/>
    <col min="14852" max="14852" width="2.875" style="5" bestFit="1" customWidth="1"/>
    <col min="14853" max="14853" width="5.125" style="5" bestFit="1" customWidth="1"/>
    <col min="14854" max="14854" width="2.75" style="5" bestFit="1" customWidth="1"/>
    <col min="14855" max="14855" width="5.125" style="5" bestFit="1" customWidth="1"/>
    <col min="14856" max="14856" width="2.75" style="5" customWidth="1"/>
    <col min="14857" max="14857" width="2.875" style="5" bestFit="1" customWidth="1"/>
    <col min="14858" max="14858" width="3.125" style="5" bestFit="1" customWidth="1"/>
    <col min="14859" max="14859" width="4" style="5" bestFit="1" customWidth="1"/>
    <col min="14860" max="14860" width="3.125" style="5" bestFit="1" customWidth="1"/>
    <col min="14861" max="14861" width="5.125" style="5" bestFit="1" customWidth="1"/>
    <col min="14862" max="14862" width="2.875" style="5" customWidth="1"/>
    <col min="14863" max="14863" width="1.125" style="5" customWidth="1"/>
    <col min="14864" max="14864" width="9" style="5" bestFit="1" customWidth="1"/>
    <col min="14865" max="14865" width="5" style="5" customWidth="1"/>
    <col min="14866" max="14866" width="6.75" style="5" bestFit="1" customWidth="1"/>
    <col min="14867" max="14867" width="2.875" style="5" bestFit="1" customWidth="1"/>
    <col min="14868" max="14868" width="5" style="5" customWidth="1"/>
    <col min="14869" max="14869" width="6.75" style="5" bestFit="1" customWidth="1"/>
    <col min="14870" max="14870" width="2.875" style="5" bestFit="1" customWidth="1"/>
    <col min="14871" max="14872" width="9" style="5"/>
    <col min="14873" max="14873" width="8.875" style="5" bestFit="1" customWidth="1"/>
    <col min="14874" max="14874" width="5.25" style="5" bestFit="1" customWidth="1"/>
    <col min="14875" max="14875" width="4.5" style="5" bestFit="1" customWidth="1"/>
    <col min="14876" max="14876" width="7.125" style="5" bestFit="1" customWidth="1"/>
    <col min="14877" max="15104" width="9" style="5"/>
    <col min="15105" max="15105" width="9" style="5" customWidth="1"/>
    <col min="15106" max="15106" width="7.375" style="5" bestFit="1" customWidth="1"/>
    <col min="15107" max="15107" width="5.125" style="5" bestFit="1" customWidth="1"/>
    <col min="15108" max="15108" width="2.875" style="5" bestFit="1" customWidth="1"/>
    <col min="15109" max="15109" width="5.125" style="5" bestFit="1" customWidth="1"/>
    <col min="15110" max="15110" width="2.75" style="5" bestFit="1" customWidth="1"/>
    <col min="15111" max="15111" width="5.125" style="5" bestFit="1" customWidth="1"/>
    <col min="15112" max="15112" width="2.75" style="5" customWidth="1"/>
    <col min="15113" max="15113" width="2.875" style="5" bestFit="1" customWidth="1"/>
    <col min="15114" max="15114" width="3.125" style="5" bestFit="1" customWidth="1"/>
    <col min="15115" max="15115" width="4" style="5" bestFit="1" customWidth="1"/>
    <col min="15116" max="15116" width="3.125" style="5" bestFit="1" customWidth="1"/>
    <col min="15117" max="15117" width="5.125" style="5" bestFit="1" customWidth="1"/>
    <col min="15118" max="15118" width="2.875" style="5" customWidth="1"/>
    <col min="15119" max="15119" width="1.125" style="5" customWidth="1"/>
    <col min="15120" max="15120" width="9" style="5" bestFit="1" customWidth="1"/>
    <col min="15121" max="15121" width="5" style="5" customWidth="1"/>
    <col min="15122" max="15122" width="6.75" style="5" bestFit="1" customWidth="1"/>
    <col min="15123" max="15123" width="2.875" style="5" bestFit="1" customWidth="1"/>
    <col min="15124" max="15124" width="5" style="5" customWidth="1"/>
    <col min="15125" max="15125" width="6.75" style="5" bestFit="1" customWidth="1"/>
    <col min="15126" max="15126" width="2.875" style="5" bestFit="1" customWidth="1"/>
    <col min="15127" max="15128" width="9" style="5"/>
    <col min="15129" max="15129" width="8.875" style="5" bestFit="1" customWidth="1"/>
    <col min="15130" max="15130" width="5.25" style="5" bestFit="1" customWidth="1"/>
    <col min="15131" max="15131" width="4.5" style="5" bestFit="1" customWidth="1"/>
    <col min="15132" max="15132" width="7.125" style="5" bestFit="1" customWidth="1"/>
    <col min="15133" max="15360" width="9" style="5"/>
    <col min="15361" max="15361" width="9" style="5" customWidth="1"/>
    <col min="15362" max="15362" width="7.375" style="5" bestFit="1" customWidth="1"/>
    <col min="15363" max="15363" width="5.125" style="5" bestFit="1" customWidth="1"/>
    <col min="15364" max="15364" width="2.875" style="5" bestFit="1" customWidth="1"/>
    <col min="15365" max="15365" width="5.125" style="5" bestFit="1" customWidth="1"/>
    <col min="15366" max="15366" width="2.75" style="5" bestFit="1" customWidth="1"/>
    <col min="15367" max="15367" width="5.125" style="5" bestFit="1" customWidth="1"/>
    <col min="15368" max="15368" width="2.75" style="5" customWidth="1"/>
    <col min="15369" max="15369" width="2.875" style="5" bestFit="1" customWidth="1"/>
    <col min="15370" max="15370" width="3.125" style="5" bestFit="1" customWidth="1"/>
    <col min="15371" max="15371" width="4" style="5" bestFit="1" customWidth="1"/>
    <col min="15372" max="15372" width="3.125" style="5" bestFit="1" customWidth="1"/>
    <col min="15373" max="15373" width="5.125" style="5" bestFit="1" customWidth="1"/>
    <col min="15374" max="15374" width="2.875" style="5" customWidth="1"/>
    <col min="15375" max="15375" width="1.125" style="5" customWidth="1"/>
    <col min="15376" max="15376" width="9" style="5" bestFit="1" customWidth="1"/>
    <col min="15377" max="15377" width="5" style="5" customWidth="1"/>
    <col min="15378" max="15378" width="6.75" style="5" bestFit="1" customWidth="1"/>
    <col min="15379" max="15379" width="2.875" style="5" bestFit="1" customWidth="1"/>
    <col min="15380" max="15380" width="5" style="5" customWidth="1"/>
    <col min="15381" max="15381" width="6.75" style="5" bestFit="1" customWidth="1"/>
    <col min="15382" max="15382" width="2.875" style="5" bestFit="1" customWidth="1"/>
    <col min="15383" max="15384" width="9" style="5"/>
    <col min="15385" max="15385" width="8.875" style="5" bestFit="1" customWidth="1"/>
    <col min="15386" max="15386" width="5.25" style="5" bestFit="1" customWidth="1"/>
    <col min="15387" max="15387" width="4.5" style="5" bestFit="1" customWidth="1"/>
    <col min="15388" max="15388" width="7.125" style="5" bestFit="1" customWidth="1"/>
    <col min="15389" max="15616" width="9" style="5"/>
    <col min="15617" max="15617" width="9" style="5" customWidth="1"/>
    <col min="15618" max="15618" width="7.375" style="5" bestFit="1" customWidth="1"/>
    <col min="15619" max="15619" width="5.125" style="5" bestFit="1" customWidth="1"/>
    <col min="15620" max="15620" width="2.875" style="5" bestFit="1" customWidth="1"/>
    <col min="15621" max="15621" width="5.125" style="5" bestFit="1" customWidth="1"/>
    <col min="15622" max="15622" width="2.75" style="5" bestFit="1" customWidth="1"/>
    <col min="15623" max="15623" width="5.125" style="5" bestFit="1" customWidth="1"/>
    <col min="15624" max="15624" width="2.75" style="5" customWidth="1"/>
    <col min="15625" max="15625" width="2.875" style="5" bestFit="1" customWidth="1"/>
    <col min="15626" max="15626" width="3.125" style="5" bestFit="1" customWidth="1"/>
    <col min="15627" max="15627" width="4" style="5" bestFit="1" customWidth="1"/>
    <col min="15628" max="15628" width="3.125" style="5" bestFit="1" customWidth="1"/>
    <col min="15629" max="15629" width="5.125" style="5" bestFit="1" customWidth="1"/>
    <col min="15630" max="15630" width="2.875" style="5" customWidth="1"/>
    <col min="15631" max="15631" width="1.125" style="5" customWidth="1"/>
    <col min="15632" max="15632" width="9" style="5" bestFit="1" customWidth="1"/>
    <col min="15633" max="15633" width="5" style="5" customWidth="1"/>
    <col min="15634" max="15634" width="6.75" style="5" bestFit="1" customWidth="1"/>
    <col min="15635" max="15635" width="2.875" style="5" bestFit="1" customWidth="1"/>
    <col min="15636" max="15636" width="5" style="5" customWidth="1"/>
    <col min="15637" max="15637" width="6.75" style="5" bestFit="1" customWidth="1"/>
    <col min="15638" max="15638" width="2.875" style="5" bestFit="1" customWidth="1"/>
    <col min="15639" max="15640" width="9" style="5"/>
    <col min="15641" max="15641" width="8.875" style="5" bestFit="1" customWidth="1"/>
    <col min="15642" max="15642" width="5.25" style="5" bestFit="1" customWidth="1"/>
    <col min="15643" max="15643" width="4.5" style="5" bestFit="1" customWidth="1"/>
    <col min="15644" max="15644" width="7.125" style="5" bestFit="1" customWidth="1"/>
    <col min="15645" max="15872" width="9" style="5"/>
    <col min="15873" max="15873" width="9" style="5" customWidth="1"/>
    <col min="15874" max="15874" width="7.375" style="5" bestFit="1" customWidth="1"/>
    <col min="15875" max="15875" width="5.125" style="5" bestFit="1" customWidth="1"/>
    <col min="15876" max="15876" width="2.875" style="5" bestFit="1" customWidth="1"/>
    <col min="15877" max="15877" width="5.125" style="5" bestFit="1" customWidth="1"/>
    <col min="15878" max="15878" width="2.75" style="5" bestFit="1" customWidth="1"/>
    <col min="15879" max="15879" width="5.125" style="5" bestFit="1" customWidth="1"/>
    <col min="15880" max="15880" width="2.75" style="5" customWidth="1"/>
    <col min="15881" max="15881" width="2.875" style="5" bestFit="1" customWidth="1"/>
    <col min="15882" max="15882" width="3.125" style="5" bestFit="1" customWidth="1"/>
    <col min="15883" max="15883" width="4" style="5" bestFit="1" customWidth="1"/>
    <col min="15884" max="15884" width="3.125" style="5" bestFit="1" customWidth="1"/>
    <col min="15885" max="15885" width="5.125" style="5" bestFit="1" customWidth="1"/>
    <col min="15886" max="15886" width="2.875" style="5" customWidth="1"/>
    <col min="15887" max="15887" width="1.125" style="5" customWidth="1"/>
    <col min="15888" max="15888" width="9" style="5" bestFit="1" customWidth="1"/>
    <col min="15889" max="15889" width="5" style="5" customWidth="1"/>
    <col min="15890" max="15890" width="6.75" style="5" bestFit="1" customWidth="1"/>
    <col min="15891" max="15891" width="2.875" style="5" bestFit="1" customWidth="1"/>
    <col min="15892" max="15892" width="5" style="5" customWidth="1"/>
    <col min="15893" max="15893" width="6.75" style="5" bestFit="1" customWidth="1"/>
    <col min="15894" max="15894" width="2.875" style="5" bestFit="1" customWidth="1"/>
    <col min="15895" max="15896" width="9" style="5"/>
    <col min="15897" max="15897" width="8.875" style="5" bestFit="1" customWidth="1"/>
    <col min="15898" max="15898" width="5.25" style="5" bestFit="1" customWidth="1"/>
    <col min="15899" max="15899" width="4.5" style="5" bestFit="1" customWidth="1"/>
    <col min="15900" max="15900" width="7.125" style="5" bestFit="1" customWidth="1"/>
    <col min="15901" max="16128" width="9" style="5"/>
    <col min="16129" max="16129" width="9" style="5" customWidth="1"/>
    <col min="16130" max="16130" width="7.375" style="5" bestFit="1" customWidth="1"/>
    <col min="16131" max="16131" width="5.125" style="5" bestFit="1" customWidth="1"/>
    <col min="16132" max="16132" width="2.875" style="5" bestFit="1" customWidth="1"/>
    <col min="16133" max="16133" width="5.125" style="5" bestFit="1" customWidth="1"/>
    <col min="16134" max="16134" width="2.75" style="5" bestFit="1" customWidth="1"/>
    <col min="16135" max="16135" width="5.125" style="5" bestFit="1" customWidth="1"/>
    <col min="16136" max="16136" width="2.75" style="5" customWidth="1"/>
    <col min="16137" max="16137" width="2.875" style="5" bestFit="1" customWidth="1"/>
    <col min="16138" max="16138" width="3.125" style="5" bestFit="1" customWidth="1"/>
    <col min="16139" max="16139" width="4" style="5" bestFit="1" customWidth="1"/>
    <col min="16140" max="16140" width="3.125" style="5" bestFit="1" customWidth="1"/>
    <col min="16141" max="16141" width="5.125" style="5" bestFit="1" customWidth="1"/>
    <col min="16142" max="16142" width="2.875" style="5" customWidth="1"/>
    <col min="16143" max="16143" width="1.125" style="5" customWidth="1"/>
    <col min="16144" max="16144" width="9" style="5" bestFit="1" customWidth="1"/>
    <col min="16145" max="16145" width="5" style="5" customWidth="1"/>
    <col min="16146" max="16146" width="6.75" style="5" bestFit="1" customWidth="1"/>
    <col min="16147" max="16147" width="2.875" style="5" bestFit="1" customWidth="1"/>
    <col min="16148" max="16148" width="5" style="5" customWidth="1"/>
    <col min="16149" max="16149" width="6.75" style="5" bestFit="1" customWidth="1"/>
    <col min="16150" max="16150" width="2.875" style="5" bestFit="1" customWidth="1"/>
    <col min="16151" max="16152" width="9" style="5"/>
    <col min="16153" max="16153" width="8.875" style="5" bestFit="1" customWidth="1"/>
    <col min="16154" max="16154" width="5.25" style="5" bestFit="1" customWidth="1"/>
    <col min="16155" max="16155" width="4.5" style="5" bestFit="1" customWidth="1"/>
    <col min="16156" max="16156" width="7.125" style="5" bestFit="1" customWidth="1"/>
    <col min="16157" max="16384" width="9" style="5"/>
  </cols>
  <sheetData>
    <row r="1" spans="1:29" ht="22.5" customHeight="1" x14ac:dyDescent="0.15">
      <c r="A1" s="3"/>
      <c r="B1" s="4"/>
      <c r="C1" s="4"/>
      <c r="D1" s="4"/>
      <c r="E1" s="4"/>
      <c r="F1" s="4"/>
      <c r="G1" s="4"/>
      <c r="H1" s="4"/>
      <c r="I1" s="4"/>
      <c r="J1" s="4"/>
      <c r="K1" s="4"/>
      <c r="L1" s="4"/>
      <c r="M1" s="4"/>
      <c r="N1" s="4"/>
      <c r="O1" s="4"/>
      <c r="P1" s="4"/>
      <c r="Q1" s="4"/>
      <c r="R1" s="4"/>
      <c r="T1" s="6"/>
      <c r="U1" s="5" t="s">
        <v>71</v>
      </c>
      <c r="V1" s="7"/>
    </row>
    <row r="2" spans="1:29" ht="22.5" customHeight="1" x14ac:dyDescent="0.15">
      <c r="A2" s="4" t="s">
        <v>37</v>
      </c>
      <c r="B2" s="8"/>
      <c r="C2" s="141" t="s">
        <v>102</v>
      </c>
      <c r="D2" s="141"/>
      <c r="E2" s="141"/>
      <c r="F2" s="141"/>
      <c r="G2" s="141"/>
      <c r="H2" s="141"/>
      <c r="I2" s="141"/>
      <c r="J2" s="141"/>
      <c r="K2" s="141"/>
      <c r="L2" s="141"/>
      <c r="M2" s="141"/>
      <c r="N2" s="141"/>
      <c r="O2" s="141"/>
      <c r="P2" s="141"/>
      <c r="Q2" s="141"/>
      <c r="R2" s="141"/>
      <c r="T2" s="9"/>
      <c r="U2" s="9"/>
      <c r="V2" s="9"/>
    </row>
    <row r="3" spans="1:29" ht="11.25" customHeight="1" x14ac:dyDescent="0.15">
      <c r="A3" s="4"/>
      <c r="B3" s="8"/>
      <c r="C3" s="10"/>
      <c r="D3" s="11"/>
      <c r="E3" s="11"/>
      <c r="F3" s="11"/>
      <c r="G3" s="11"/>
      <c r="H3" s="11"/>
      <c r="I3" s="11"/>
      <c r="J3" s="11"/>
      <c r="K3" s="11"/>
      <c r="L3" s="11"/>
      <c r="M3" s="11"/>
      <c r="N3" s="11"/>
      <c r="O3" s="11"/>
      <c r="P3" s="11"/>
      <c r="T3" s="49"/>
      <c r="U3" s="49"/>
      <c r="V3" s="49"/>
    </row>
    <row r="4" spans="1:29" ht="24.75" customHeight="1" x14ac:dyDescent="0.15">
      <c r="A4" s="13" t="s">
        <v>38</v>
      </c>
      <c r="B4" s="8"/>
    </row>
    <row r="5" spans="1:29" ht="24.75" customHeight="1" x14ac:dyDescent="0.15">
      <c r="A5" s="128"/>
      <c r="B5" s="128" t="s">
        <v>39</v>
      </c>
      <c r="C5" s="128"/>
      <c r="D5" s="128"/>
      <c r="E5" s="128"/>
      <c r="F5" s="128"/>
      <c r="G5" s="128"/>
      <c r="H5" s="128"/>
      <c r="I5" s="129" t="s">
        <v>72</v>
      </c>
      <c r="J5" s="130"/>
      <c r="K5" s="130"/>
      <c r="L5" s="130"/>
      <c r="M5" s="130"/>
      <c r="N5" s="131"/>
      <c r="P5" s="128"/>
      <c r="Q5" s="135" t="s">
        <v>41</v>
      </c>
      <c r="R5" s="136"/>
      <c r="S5" s="136"/>
      <c r="T5" s="136"/>
      <c r="U5" s="136"/>
      <c r="V5" s="137"/>
    </row>
    <row r="6" spans="1:29" ht="24.75" customHeight="1" x14ac:dyDescent="0.15">
      <c r="A6" s="128"/>
      <c r="B6" s="128" t="s">
        <v>9</v>
      </c>
      <c r="C6" s="128"/>
      <c r="D6" s="128"/>
      <c r="E6" s="128" t="s">
        <v>12</v>
      </c>
      <c r="F6" s="128"/>
      <c r="G6" s="128"/>
      <c r="H6" s="128"/>
      <c r="I6" s="132"/>
      <c r="J6" s="133"/>
      <c r="K6" s="133"/>
      <c r="L6" s="133"/>
      <c r="M6" s="133"/>
      <c r="N6" s="134"/>
      <c r="P6" s="128"/>
      <c r="Q6" s="135" t="s">
        <v>9</v>
      </c>
      <c r="R6" s="136"/>
      <c r="S6" s="137"/>
      <c r="T6" s="138" t="s">
        <v>12</v>
      </c>
      <c r="U6" s="139"/>
      <c r="V6" s="140"/>
    </row>
    <row r="7" spans="1:29" ht="24.75" customHeight="1" x14ac:dyDescent="0.15">
      <c r="A7" s="14" t="s">
        <v>42</v>
      </c>
      <c r="B7" s="15" t="s">
        <v>103</v>
      </c>
      <c r="C7" s="16">
        <v>820</v>
      </c>
      <c r="D7" s="17" t="s">
        <v>10</v>
      </c>
      <c r="E7" s="18">
        <v>148</v>
      </c>
      <c r="F7" s="19" t="s">
        <v>43</v>
      </c>
      <c r="G7" s="16">
        <v>100</v>
      </c>
      <c r="H7" s="20" t="s">
        <v>10</v>
      </c>
      <c r="I7" s="18"/>
      <c r="J7" s="21" t="s">
        <v>44</v>
      </c>
      <c r="K7" s="16">
        <v>55</v>
      </c>
      <c r="L7" s="22" t="s">
        <v>45</v>
      </c>
      <c r="M7" s="16">
        <v>100</v>
      </c>
      <c r="N7" s="17" t="s">
        <v>10</v>
      </c>
      <c r="O7" s="23"/>
      <c r="P7" s="14" t="str">
        <f>A7</f>
        <v>上限運賃</v>
      </c>
      <c r="Q7" s="24" t="s">
        <v>46</v>
      </c>
      <c r="R7" s="25">
        <v>6790</v>
      </c>
      <c r="S7" s="17" t="s">
        <v>10</v>
      </c>
      <c r="T7" s="24" t="s">
        <v>46</v>
      </c>
      <c r="U7" s="25">
        <f>R7</f>
        <v>6790</v>
      </c>
      <c r="V7" s="17" t="s">
        <v>10</v>
      </c>
    </row>
    <row r="8" spans="1:29" ht="24.75" customHeight="1" x14ac:dyDescent="0.15">
      <c r="A8" s="14" t="s">
        <v>47</v>
      </c>
      <c r="B8" s="15" t="s">
        <v>103</v>
      </c>
      <c r="C8" s="16">
        <f t="shared" ref="C8:C16" si="0">C7-10</f>
        <v>810</v>
      </c>
      <c r="D8" s="17" t="s">
        <v>10</v>
      </c>
      <c r="E8" s="18">
        <f t="shared" ref="E8:E16" si="1">X8</f>
        <v>150</v>
      </c>
      <c r="F8" s="19" t="s">
        <v>43</v>
      </c>
      <c r="G8" s="16">
        <f>G$7</f>
        <v>100</v>
      </c>
      <c r="H8" s="20" t="s">
        <v>10</v>
      </c>
      <c r="I8" s="18"/>
      <c r="J8" s="21" t="s">
        <v>44</v>
      </c>
      <c r="K8" s="16">
        <v>55</v>
      </c>
      <c r="L8" s="22" t="s">
        <v>45</v>
      </c>
      <c r="M8" s="16">
        <v>100</v>
      </c>
      <c r="N8" s="17" t="s">
        <v>10</v>
      </c>
      <c r="P8" s="14" t="str">
        <f t="shared" ref="P8:P16" si="2">A8</f>
        <v>A運賃</v>
      </c>
      <c r="Q8" s="26" t="s">
        <v>46</v>
      </c>
      <c r="R8" s="25">
        <f t="shared" ref="R8:R16" si="3">AB8</f>
        <v>6710</v>
      </c>
      <c r="S8" s="17" t="s">
        <v>10</v>
      </c>
      <c r="T8" s="26" t="s">
        <v>46</v>
      </c>
      <c r="U8" s="25">
        <f t="shared" ref="U8:U16" si="4">R8</f>
        <v>6710</v>
      </c>
      <c r="V8" s="17" t="s">
        <v>10</v>
      </c>
      <c r="W8" s="27">
        <f t="shared" ref="W8:W16" si="5">R7-R8</f>
        <v>80</v>
      </c>
      <c r="X8" s="5">
        <f t="shared" ref="X8:X16" si="6">ROUND(Y8,0)</f>
        <v>150</v>
      </c>
      <c r="Y8" s="28">
        <f t="shared" ref="Y8:Y16" si="7">E$7/C8*C$7</f>
        <v>149.82716049382717</v>
      </c>
      <c r="Z8" s="5">
        <f t="shared" ref="Z8:Z16" si="8">IF(MROUND(AA8,5)&lt;AA8,MROUND(AA8,5)+5,MROUND(AA8,5))</f>
        <v>55</v>
      </c>
      <c r="AA8" s="5">
        <f t="shared" ref="AA8:AA16" si="9">ROUNDDOWN(E8/10000*3600,0)</f>
        <v>54</v>
      </c>
      <c r="AB8" s="5">
        <f t="shared" ref="AB8:AB16" si="10">ROUND(AC8,-1)</f>
        <v>6710</v>
      </c>
      <c r="AC8" s="5">
        <f t="shared" ref="AC8:AC16" si="11">R$7*C8/C$7</f>
        <v>6707.1951219512193</v>
      </c>
    </row>
    <row r="9" spans="1:29" ht="24.75" customHeight="1" x14ac:dyDescent="0.15">
      <c r="A9" s="14" t="s">
        <v>48</v>
      </c>
      <c r="B9" s="15" t="s">
        <v>103</v>
      </c>
      <c r="C9" s="16">
        <f t="shared" si="0"/>
        <v>800</v>
      </c>
      <c r="D9" s="17" t="s">
        <v>10</v>
      </c>
      <c r="E9" s="18">
        <f t="shared" si="1"/>
        <v>152</v>
      </c>
      <c r="F9" s="19" t="s">
        <v>43</v>
      </c>
      <c r="G9" s="16">
        <f t="shared" ref="G9:G16" si="12">G$7</f>
        <v>100</v>
      </c>
      <c r="H9" s="20" t="s">
        <v>10</v>
      </c>
      <c r="I9" s="18"/>
      <c r="J9" s="21" t="s">
        <v>44</v>
      </c>
      <c r="K9" s="16">
        <v>55</v>
      </c>
      <c r="L9" s="22" t="s">
        <v>45</v>
      </c>
      <c r="M9" s="16">
        <v>100</v>
      </c>
      <c r="N9" s="17" t="s">
        <v>10</v>
      </c>
      <c r="P9" s="14" t="str">
        <f t="shared" si="2"/>
        <v>B運賃</v>
      </c>
      <c r="Q9" s="26" t="s">
        <v>46</v>
      </c>
      <c r="R9" s="25">
        <f t="shared" si="3"/>
        <v>6620</v>
      </c>
      <c r="S9" s="17" t="s">
        <v>10</v>
      </c>
      <c r="T9" s="26" t="s">
        <v>46</v>
      </c>
      <c r="U9" s="25">
        <f t="shared" si="4"/>
        <v>6620</v>
      </c>
      <c r="V9" s="17" t="s">
        <v>10</v>
      </c>
      <c r="W9" s="27">
        <f t="shared" si="5"/>
        <v>90</v>
      </c>
      <c r="X9" s="5">
        <f t="shared" si="6"/>
        <v>152</v>
      </c>
      <c r="Y9" s="28">
        <f t="shared" si="7"/>
        <v>151.69999999999999</v>
      </c>
      <c r="Z9" s="5">
        <f t="shared" si="8"/>
        <v>55</v>
      </c>
      <c r="AA9" s="5">
        <f t="shared" si="9"/>
        <v>54</v>
      </c>
      <c r="AB9" s="5">
        <f t="shared" si="10"/>
        <v>6620</v>
      </c>
      <c r="AC9" s="5">
        <f t="shared" si="11"/>
        <v>6624.3902439024387</v>
      </c>
    </row>
    <row r="10" spans="1:29" ht="24.75" customHeight="1" x14ac:dyDescent="0.15">
      <c r="A10" s="14" t="s">
        <v>49</v>
      </c>
      <c r="B10" s="15" t="s">
        <v>103</v>
      </c>
      <c r="C10" s="16">
        <f t="shared" si="0"/>
        <v>790</v>
      </c>
      <c r="D10" s="17" t="s">
        <v>10</v>
      </c>
      <c r="E10" s="18">
        <f t="shared" si="1"/>
        <v>154</v>
      </c>
      <c r="F10" s="19" t="s">
        <v>43</v>
      </c>
      <c r="G10" s="16">
        <f t="shared" si="12"/>
        <v>100</v>
      </c>
      <c r="H10" s="20" t="s">
        <v>10</v>
      </c>
      <c r="I10" s="18"/>
      <c r="J10" s="21" t="s">
        <v>44</v>
      </c>
      <c r="K10" s="16">
        <v>55</v>
      </c>
      <c r="L10" s="22" t="s">
        <v>45</v>
      </c>
      <c r="M10" s="16">
        <v>100</v>
      </c>
      <c r="N10" s="17" t="s">
        <v>10</v>
      </c>
      <c r="P10" s="14" t="str">
        <f t="shared" si="2"/>
        <v>C運賃</v>
      </c>
      <c r="Q10" s="26" t="s">
        <v>46</v>
      </c>
      <c r="R10" s="25">
        <f t="shared" si="3"/>
        <v>6540</v>
      </c>
      <c r="S10" s="17" t="s">
        <v>10</v>
      </c>
      <c r="T10" s="26" t="s">
        <v>46</v>
      </c>
      <c r="U10" s="25">
        <f t="shared" si="4"/>
        <v>6540</v>
      </c>
      <c r="V10" s="17" t="s">
        <v>10</v>
      </c>
      <c r="W10" s="27">
        <f t="shared" si="5"/>
        <v>80</v>
      </c>
      <c r="X10" s="5">
        <f t="shared" si="6"/>
        <v>154</v>
      </c>
      <c r="Y10" s="28">
        <f t="shared" si="7"/>
        <v>153.62025316455697</v>
      </c>
      <c r="Z10" s="5">
        <f t="shared" si="8"/>
        <v>55</v>
      </c>
      <c r="AA10" s="5">
        <f t="shared" si="9"/>
        <v>55</v>
      </c>
      <c r="AB10" s="5">
        <f t="shared" si="10"/>
        <v>6540</v>
      </c>
      <c r="AC10" s="5">
        <f t="shared" si="11"/>
        <v>6541.5853658536589</v>
      </c>
    </row>
    <row r="11" spans="1:29" ht="24.75" customHeight="1" x14ac:dyDescent="0.15">
      <c r="A11" s="14" t="s">
        <v>50</v>
      </c>
      <c r="B11" s="15" t="s">
        <v>103</v>
      </c>
      <c r="C11" s="16">
        <f t="shared" si="0"/>
        <v>780</v>
      </c>
      <c r="D11" s="17" t="s">
        <v>10</v>
      </c>
      <c r="E11" s="18">
        <f>X11</f>
        <v>156</v>
      </c>
      <c r="F11" s="19" t="s">
        <v>43</v>
      </c>
      <c r="G11" s="16">
        <f t="shared" si="12"/>
        <v>100</v>
      </c>
      <c r="H11" s="20" t="s">
        <v>10</v>
      </c>
      <c r="I11" s="18">
        <v>1</v>
      </c>
      <c r="J11" s="21" t="s">
        <v>44</v>
      </c>
      <c r="K11" s="16">
        <f>Z11-60</f>
        <v>0</v>
      </c>
      <c r="L11" s="22" t="s">
        <v>45</v>
      </c>
      <c r="M11" s="16">
        <v>100</v>
      </c>
      <c r="N11" s="17" t="s">
        <v>10</v>
      </c>
      <c r="P11" s="14" t="str">
        <f>A11</f>
        <v>Ｄ運賃</v>
      </c>
      <c r="Q11" s="26" t="s">
        <v>46</v>
      </c>
      <c r="R11" s="25">
        <f>AB11</f>
        <v>6460</v>
      </c>
      <c r="S11" s="17" t="s">
        <v>10</v>
      </c>
      <c r="T11" s="26" t="s">
        <v>46</v>
      </c>
      <c r="U11" s="25">
        <f>R11</f>
        <v>6460</v>
      </c>
      <c r="V11" s="17" t="s">
        <v>10</v>
      </c>
      <c r="W11" s="27">
        <f t="shared" si="5"/>
        <v>80</v>
      </c>
      <c r="X11" s="5">
        <f>ROUND(Y11,0)</f>
        <v>156</v>
      </c>
      <c r="Y11" s="28">
        <f>E$7/C11*C$7</f>
        <v>155.58974358974359</v>
      </c>
      <c r="Z11" s="5">
        <f>IF(MROUND(AA11,5)&lt;AA11,MROUND(AA11,5)+5,MROUND(AA11,5))</f>
        <v>60</v>
      </c>
      <c r="AA11" s="5">
        <f>ROUNDDOWN(E11/10000*3600,0)</f>
        <v>56</v>
      </c>
      <c r="AB11" s="5">
        <f>ROUND(AC11,-1)</f>
        <v>6460</v>
      </c>
      <c r="AC11" s="5">
        <f>R$7*C11/C$7</f>
        <v>6458.7804878048782</v>
      </c>
    </row>
    <row r="12" spans="1:29" ht="24.75" customHeight="1" x14ac:dyDescent="0.15">
      <c r="A12" s="14" t="s">
        <v>51</v>
      </c>
      <c r="B12" s="15" t="s">
        <v>103</v>
      </c>
      <c r="C12" s="16">
        <f t="shared" si="0"/>
        <v>770</v>
      </c>
      <c r="D12" s="17" t="s">
        <v>10</v>
      </c>
      <c r="E12" s="18">
        <f>X12</f>
        <v>158</v>
      </c>
      <c r="F12" s="19" t="s">
        <v>43</v>
      </c>
      <c r="G12" s="16">
        <f t="shared" si="12"/>
        <v>100</v>
      </c>
      <c r="H12" s="20" t="s">
        <v>10</v>
      </c>
      <c r="I12" s="18">
        <v>1</v>
      </c>
      <c r="J12" s="21" t="s">
        <v>44</v>
      </c>
      <c r="K12" s="16">
        <f>Z12-60</f>
        <v>0</v>
      </c>
      <c r="L12" s="22" t="s">
        <v>45</v>
      </c>
      <c r="M12" s="16">
        <v>100</v>
      </c>
      <c r="N12" s="17" t="s">
        <v>10</v>
      </c>
      <c r="P12" s="14" t="str">
        <f>A12</f>
        <v>E運賃</v>
      </c>
      <c r="Q12" s="26" t="s">
        <v>46</v>
      </c>
      <c r="R12" s="25">
        <f>AB12</f>
        <v>6380</v>
      </c>
      <c r="S12" s="17" t="s">
        <v>10</v>
      </c>
      <c r="T12" s="26" t="s">
        <v>46</v>
      </c>
      <c r="U12" s="25">
        <f>R12</f>
        <v>6380</v>
      </c>
      <c r="V12" s="17" t="s">
        <v>10</v>
      </c>
      <c r="W12" s="27">
        <f t="shared" si="5"/>
        <v>80</v>
      </c>
      <c r="X12" s="5">
        <f>ROUND(Y12,0)</f>
        <v>158</v>
      </c>
      <c r="Y12" s="28">
        <f>E$7/C12*C$7</f>
        <v>157.6103896103896</v>
      </c>
      <c r="Z12" s="5">
        <f>IF(MROUND(AA12,5)&lt;AA12,MROUND(AA12,5)+5,MROUND(AA12,5))</f>
        <v>60</v>
      </c>
      <c r="AA12" s="5">
        <f>ROUNDDOWN(E12/10000*3600,0)</f>
        <v>56</v>
      </c>
      <c r="AB12" s="5">
        <f>ROUND(AC12,-1)</f>
        <v>6380</v>
      </c>
      <c r="AC12" s="5">
        <f>R$7*C12/C$7</f>
        <v>6375.9756097560976</v>
      </c>
    </row>
    <row r="13" spans="1:29" ht="24.75" customHeight="1" x14ac:dyDescent="0.15">
      <c r="A13" s="14" t="s">
        <v>52</v>
      </c>
      <c r="B13" s="15" t="s">
        <v>103</v>
      </c>
      <c r="C13" s="16">
        <f t="shared" si="0"/>
        <v>760</v>
      </c>
      <c r="D13" s="17" t="s">
        <v>10</v>
      </c>
      <c r="E13" s="18">
        <f>X13</f>
        <v>160</v>
      </c>
      <c r="F13" s="19" t="s">
        <v>43</v>
      </c>
      <c r="G13" s="16">
        <f t="shared" si="12"/>
        <v>100</v>
      </c>
      <c r="H13" s="20" t="s">
        <v>10</v>
      </c>
      <c r="I13" s="18">
        <v>1</v>
      </c>
      <c r="J13" s="21" t="s">
        <v>44</v>
      </c>
      <c r="K13" s="16">
        <f>Z13-60</f>
        <v>0</v>
      </c>
      <c r="L13" s="22" t="s">
        <v>45</v>
      </c>
      <c r="M13" s="16">
        <v>100</v>
      </c>
      <c r="N13" s="17" t="s">
        <v>10</v>
      </c>
      <c r="P13" s="14" t="str">
        <f>A13</f>
        <v>F運賃</v>
      </c>
      <c r="Q13" s="26" t="s">
        <v>46</v>
      </c>
      <c r="R13" s="25">
        <f>AB13</f>
        <v>6290</v>
      </c>
      <c r="S13" s="17" t="s">
        <v>10</v>
      </c>
      <c r="T13" s="26" t="s">
        <v>46</v>
      </c>
      <c r="U13" s="25">
        <f>R13</f>
        <v>6290</v>
      </c>
      <c r="V13" s="17" t="s">
        <v>10</v>
      </c>
      <c r="W13" s="27">
        <f t="shared" si="5"/>
        <v>90</v>
      </c>
      <c r="X13" s="5">
        <f>ROUND(Y13,0)</f>
        <v>160</v>
      </c>
      <c r="Y13" s="28">
        <f>E$7/C13*C$7</f>
        <v>159.68421052631578</v>
      </c>
      <c r="Z13" s="5">
        <f>IF(MROUND(AA13,5)&lt;AA13,MROUND(AA13,5)+5,MROUND(AA13,5))</f>
        <v>60</v>
      </c>
      <c r="AA13" s="5">
        <f>ROUNDDOWN(E13/10000*3600,0)</f>
        <v>57</v>
      </c>
      <c r="AB13" s="5">
        <f>ROUND(AC13,-1)</f>
        <v>6290</v>
      </c>
      <c r="AC13" s="5">
        <f>R$7*C13/C$7</f>
        <v>6293.1707317073169</v>
      </c>
    </row>
    <row r="14" spans="1:29" ht="24.75" customHeight="1" x14ac:dyDescent="0.15">
      <c r="A14" s="14" t="s">
        <v>53</v>
      </c>
      <c r="B14" s="15" t="s">
        <v>103</v>
      </c>
      <c r="C14" s="16">
        <f t="shared" si="0"/>
        <v>750</v>
      </c>
      <c r="D14" s="17" t="s">
        <v>10</v>
      </c>
      <c r="E14" s="18">
        <f t="shared" si="1"/>
        <v>162</v>
      </c>
      <c r="F14" s="19" t="s">
        <v>43</v>
      </c>
      <c r="G14" s="16">
        <f t="shared" si="12"/>
        <v>100</v>
      </c>
      <c r="H14" s="20" t="s">
        <v>10</v>
      </c>
      <c r="I14" s="18">
        <v>1</v>
      </c>
      <c r="J14" s="21" t="s">
        <v>44</v>
      </c>
      <c r="K14" s="16">
        <f t="shared" ref="K14:K16" si="13">Z14-60</f>
        <v>0</v>
      </c>
      <c r="L14" s="22" t="s">
        <v>45</v>
      </c>
      <c r="M14" s="16">
        <v>100</v>
      </c>
      <c r="N14" s="17" t="s">
        <v>10</v>
      </c>
      <c r="P14" s="14" t="str">
        <f t="shared" si="2"/>
        <v>G運賃</v>
      </c>
      <c r="Q14" s="26" t="s">
        <v>46</v>
      </c>
      <c r="R14" s="25">
        <f t="shared" si="3"/>
        <v>6210</v>
      </c>
      <c r="S14" s="17" t="s">
        <v>10</v>
      </c>
      <c r="T14" s="26" t="s">
        <v>46</v>
      </c>
      <c r="U14" s="25">
        <f t="shared" si="4"/>
        <v>6210</v>
      </c>
      <c r="V14" s="17" t="s">
        <v>10</v>
      </c>
      <c r="W14" s="27">
        <f t="shared" si="5"/>
        <v>80</v>
      </c>
      <c r="X14" s="5">
        <f t="shared" si="6"/>
        <v>162</v>
      </c>
      <c r="Y14" s="28">
        <f t="shared" si="7"/>
        <v>161.81333333333333</v>
      </c>
      <c r="Z14" s="5">
        <f t="shared" si="8"/>
        <v>60</v>
      </c>
      <c r="AA14" s="5">
        <f t="shared" si="9"/>
        <v>58</v>
      </c>
      <c r="AB14" s="5">
        <f t="shared" si="10"/>
        <v>6210</v>
      </c>
      <c r="AC14" s="5">
        <f t="shared" si="11"/>
        <v>6210.3658536585363</v>
      </c>
    </row>
    <row r="15" spans="1:29" ht="24.75" customHeight="1" x14ac:dyDescent="0.15">
      <c r="A15" s="14" t="s">
        <v>54</v>
      </c>
      <c r="B15" s="15" t="s">
        <v>103</v>
      </c>
      <c r="C15" s="16">
        <f t="shared" si="0"/>
        <v>740</v>
      </c>
      <c r="D15" s="17" t="s">
        <v>10</v>
      </c>
      <c r="E15" s="18">
        <f t="shared" si="1"/>
        <v>164</v>
      </c>
      <c r="F15" s="19" t="s">
        <v>43</v>
      </c>
      <c r="G15" s="16">
        <f t="shared" si="12"/>
        <v>100</v>
      </c>
      <c r="H15" s="20" t="s">
        <v>10</v>
      </c>
      <c r="I15" s="18">
        <v>1</v>
      </c>
      <c r="J15" s="21" t="s">
        <v>44</v>
      </c>
      <c r="K15" s="16">
        <f t="shared" si="13"/>
        <v>0</v>
      </c>
      <c r="L15" s="22" t="s">
        <v>45</v>
      </c>
      <c r="M15" s="16">
        <v>100</v>
      </c>
      <c r="N15" s="17" t="s">
        <v>10</v>
      </c>
      <c r="P15" s="14" t="str">
        <f t="shared" si="2"/>
        <v>H運賃</v>
      </c>
      <c r="Q15" s="26" t="s">
        <v>46</v>
      </c>
      <c r="R15" s="25">
        <f t="shared" si="3"/>
        <v>6130</v>
      </c>
      <c r="S15" s="17" t="s">
        <v>10</v>
      </c>
      <c r="T15" s="26" t="s">
        <v>46</v>
      </c>
      <c r="U15" s="25">
        <f t="shared" si="4"/>
        <v>6130</v>
      </c>
      <c r="V15" s="17" t="s">
        <v>10</v>
      </c>
      <c r="W15" s="27">
        <f t="shared" si="5"/>
        <v>80</v>
      </c>
      <c r="X15" s="5">
        <f t="shared" si="6"/>
        <v>164</v>
      </c>
      <c r="Y15" s="28">
        <f t="shared" si="7"/>
        <v>164</v>
      </c>
      <c r="Z15" s="5">
        <f t="shared" si="8"/>
        <v>60</v>
      </c>
      <c r="AA15" s="5">
        <f t="shared" si="9"/>
        <v>59</v>
      </c>
      <c r="AB15" s="5">
        <f t="shared" si="10"/>
        <v>6130</v>
      </c>
      <c r="AC15" s="5">
        <f t="shared" si="11"/>
        <v>6127.5609756097565</v>
      </c>
    </row>
    <row r="16" spans="1:29" ht="24.75" customHeight="1" x14ac:dyDescent="0.15">
      <c r="A16" s="14" t="s">
        <v>55</v>
      </c>
      <c r="B16" s="15" t="s">
        <v>103</v>
      </c>
      <c r="C16" s="16">
        <f t="shared" si="0"/>
        <v>730</v>
      </c>
      <c r="D16" s="17" t="s">
        <v>10</v>
      </c>
      <c r="E16" s="18">
        <f t="shared" si="1"/>
        <v>166</v>
      </c>
      <c r="F16" s="19" t="s">
        <v>43</v>
      </c>
      <c r="G16" s="16">
        <f t="shared" si="12"/>
        <v>100</v>
      </c>
      <c r="H16" s="20" t="s">
        <v>10</v>
      </c>
      <c r="I16" s="18">
        <v>1</v>
      </c>
      <c r="J16" s="21" t="s">
        <v>44</v>
      </c>
      <c r="K16" s="16">
        <f t="shared" si="13"/>
        <v>0</v>
      </c>
      <c r="L16" s="22" t="s">
        <v>45</v>
      </c>
      <c r="M16" s="16">
        <v>100</v>
      </c>
      <c r="N16" s="17" t="s">
        <v>10</v>
      </c>
      <c r="P16" s="14" t="str">
        <f t="shared" si="2"/>
        <v>下限運賃</v>
      </c>
      <c r="Q16" s="26" t="s">
        <v>46</v>
      </c>
      <c r="R16" s="25">
        <f t="shared" si="3"/>
        <v>6040</v>
      </c>
      <c r="S16" s="17" t="s">
        <v>10</v>
      </c>
      <c r="T16" s="26" t="s">
        <v>46</v>
      </c>
      <c r="U16" s="25">
        <f t="shared" si="4"/>
        <v>6040</v>
      </c>
      <c r="V16" s="17" t="s">
        <v>10</v>
      </c>
      <c r="W16" s="27">
        <f t="shared" si="5"/>
        <v>90</v>
      </c>
      <c r="X16" s="5">
        <f t="shared" si="6"/>
        <v>166</v>
      </c>
      <c r="Y16" s="28">
        <f t="shared" si="7"/>
        <v>166.24657534246575</v>
      </c>
      <c r="Z16" s="5">
        <f t="shared" si="8"/>
        <v>60</v>
      </c>
      <c r="AA16" s="5">
        <f t="shared" si="9"/>
        <v>59</v>
      </c>
      <c r="AB16" s="5">
        <f t="shared" si="10"/>
        <v>6040</v>
      </c>
      <c r="AC16" s="5">
        <f t="shared" si="11"/>
        <v>6044.7560975609758</v>
      </c>
    </row>
    <row r="17" spans="1:29" ht="11.25" customHeight="1" x14ac:dyDescent="0.15">
      <c r="A17" s="29"/>
      <c r="B17" s="30"/>
      <c r="C17" s="31"/>
      <c r="D17" s="32"/>
      <c r="E17" s="31"/>
      <c r="F17" s="33"/>
      <c r="G17" s="31"/>
      <c r="H17" s="34"/>
      <c r="I17" s="31"/>
      <c r="J17" s="35"/>
      <c r="K17" s="31"/>
      <c r="L17" s="36"/>
      <c r="M17" s="31"/>
      <c r="N17" s="32"/>
      <c r="P17" s="29"/>
      <c r="Q17" s="34"/>
      <c r="R17" s="37"/>
      <c r="S17" s="32"/>
      <c r="T17" s="34"/>
      <c r="U17" s="37"/>
      <c r="V17" s="32"/>
      <c r="Y17" s="28"/>
    </row>
    <row r="18" spans="1:29" ht="24.75" customHeight="1" x14ac:dyDescent="0.15">
      <c r="A18" s="13" t="s">
        <v>56</v>
      </c>
      <c r="B18" s="8"/>
      <c r="Y18" s="28"/>
    </row>
    <row r="19" spans="1:29" ht="24.75" customHeight="1" x14ac:dyDescent="0.15">
      <c r="A19" s="128"/>
      <c r="B19" s="128" t="s">
        <v>39</v>
      </c>
      <c r="C19" s="128"/>
      <c r="D19" s="128"/>
      <c r="E19" s="128"/>
      <c r="F19" s="128"/>
      <c r="G19" s="128"/>
      <c r="H19" s="128"/>
      <c r="I19" s="129" t="s">
        <v>72</v>
      </c>
      <c r="J19" s="130"/>
      <c r="K19" s="130"/>
      <c r="L19" s="130"/>
      <c r="M19" s="130"/>
      <c r="N19" s="131"/>
      <c r="P19" s="128"/>
      <c r="Q19" s="135" t="s">
        <v>41</v>
      </c>
      <c r="R19" s="136"/>
      <c r="S19" s="136"/>
      <c r="T19" s="136"/>
      <c r="U19" s="136"/>
      <c r="V19" s="137"/>
      <c r="Y19" s="28"/>
    </row>
    <row r="20" spans="1:29" ht="24.75" customHeight="1" x14ac:dyDescent="0.15">
      <c r="A20" s="128"/>
      <c r="B20" s="128" t="s">
        <v>9</v>
      </c>
      <c r="C20" s="128"/>
      <c r="D20" s="128"/>
      <c r="E20" s="128" t="s">
        <v>12</v>
      </c>
      <c r="F20" s="128"/>
      <c r="G20" s="128"/>
      <c r="H20" s="128"/>
      <c r="I20" s="132"/>
      <c r="J20" s="133"/>
      <c r="K20" s="133"/>
      <c r="L20" s="133"/>
      <c r="M20" s="133"/>
      <c r="N20" s="134"/>
      <c r="P20" s="128"/>
      <c r="Q20" s="135" t="s">
        <v>9</v>
      </c>
      <c r="R20" s="136"/>
      <c r="S20" s="137"/>
      <c r="T20" s="138" t="s">
        <v>12</v>
      </c>
      <c r="U20" s="139"/>
      <c r="V20" s="140"/>
      <c r="Y20" s="28"/>
    </row>
    <row r="21" spans="1:29" ht="24.75" customHeight="1" x14ac:dyDescent="0.15">
      <c r="A21" s="14" t="s">
        <v>42</v>
      </c>
      <c r="B21" s="15" t="s">
        <v>103</v>
      </c>
      <c r="C21" s="16">
        <v>760</v>
      </c>
      <c r="D21" s="17" t="s">
        <v>10</v>
      </c>
      <c r="E21" s="18">
        <v>159</v>
      </c>
      <c r="F21" s="19" t="s">
        <v>43</v>
      </c>
      <c r="G21" s="16">
        <v>100</v>
      </c>
      <c r="H21" s="20" t="s">
        <v>10</v>
      </c>
      <c r="I21" s="18">
        <v>1</v>
      </c>
      <c r="J21" s="21" t="s">
        <v>44</v>
      </c>
      <c r="K21" s="16">
        <v>0</v>
      </c>
      <c r="L21" s="22" t="s">
        <v>45</v>
      </c>
      <c r="M21" s="16">
        <v>100</v>
      </c>
      <c r="N21" s="17" t="s">
        <v>10</v>
      </c>
      <c r="O21" s="23"/>
      <c r="P21" s="14" t="str">
        <f t="shared" ref="P21:P29" si="14">A21</f>
        <v>上限運賃</v>
      </c>
      <c r="Q21" s="26" t="s">
        <v>46</v>
      </c>
      <c r="R21" s="38">
        <v>6310</v>
      </c>
      <c r="S21" s="17" t="s">
        <v>10</v>
      </c>
      <c r="T21" s="26" t="s">
        <v>46</v>
      </c>
      <c r="U21" s="25">
        <f t="shared" ref="U21:U29" si="15">R21</f>
        <v>6310</v>
      </c>
      <c r="V21" s="17" t="s">
        <v>10</v>
      </c>
      <c r="Y21" s="28"/>
    </row>
    <row r="22" spans="1:29" ht="24.75" customHeight="1" x14ac:dyDescent="0.15">
      <c r="A22" s="14" t="s">
        <v>47</v>
      </c>
      <c r="B22" s="15" t="s">
        <v>103</v>
      </c>
      <c r="C22" s="16">
        <f t="shared" ref="C22:C29" si="16">C21-10</f>
        <v>750</v>
      </c>
      <c r="D22" s="17" t="s">
        <v>10</v>
      </c>
      <c r="E22" s="18">
        <f t="shared" ref="E22:E29" si="17">X22</f>
        <v>161</v>
      </c>
      <c r="F22" s="19" t="s">
        <v>43</v>
      </c>
      <c r="G22" s="16">
        <f>G$21</f>
        <v>100</v>
      </c>
      <c r="H22" s="20" t="s">
        <v>10</v>
      </c>
      <c r="I22" s="18">
        <v>1</v>
      </c>
      <c r="J22" s="21" t="s">
        <v>44</v>
      </c>
      <c r="K22" s="16">
        <f t="shared" ref="K22:K29" si="18">Z22-60</f>
        <v>0</v>
      </c>
      <c r="L22" s="22" t="s">
        <v>45</v>
      </c>
      <c r="M22" s="16">
        <f>M$21</f>
        <v>100</v>
      </c>
      <c r="N22" s="17" t="s">
        <v>10</v>
      </c>
      <c r="P22" s="14" t="str">
        <f t="shared" si="14"/>
        <v>A運賃</v>
      </c>
      <c r="Q22" s="26" t="s">
        <v>46</v>
      </c>
      <c r="R22" s="38">
        <f t="shared" ref="R22:R29" si="19">AB22</f>
        <v>6230</v>
      </c>
      <c r="S22" s="17" t="s">
        <v>10</v>
      </c>
      <c r="T22" s="26" t="s">
        <v>46</v>
      </c>
      <c r="U22" s="25">
        <f t="shared" si="15"/>
        <v>6230</v>
      </c>
      <c r="V22" s="17" t="s">
        <v>10</v>
      </c>
      <c r="W22" s="39">
        <f t="shared" ref="W22:W29" si="20">R21-R22</f>
        <v>80</v>
      </c>
      <c r="X22" s="5">
        <f t="shared" ref="X22:X29" si="21">ROUND(Y22,0)</f>
        <v>161</v>
      </c>
      <c r="Y22" s="28">
        <f t="shared" ref="Y22:Y29" si="22">E$21/C22*C$21</f>
        <v>161.12</v>
      </c>
      <c r="Z22" s="5">
        <f t="shared" ref="Z22:Z29" si="23">IF(MROUND(AA22,5)&lt;AA22,MROUND(AA22,5)+5,MROUND(AA22,5))</f>
        <v>60</v>
      </c>
      <c r="AA22" s="5">
        <f t="shared" ref="AA22:AA29" si="24">ROUNDDOWN(E22/10000*3600,0)</f>
        <v>57</v>
      </c>
      <c r="AB22" s="5">
        <f t="shared" ref="AB22:AB29" si="25">ROUND(AC22,-1)</f>
        <v>6230</v>
      </c>
      <c r="AC22" s="5">
        <f t="shared" ref="AC22:AC29" si="26">R$21*C22/C$21</f>
        <v>6226.9736842105267</v>
      </c>
    </row>
    <row r="23" spans="1:29" ht="24.75" customHeight="1" x14ac:dyDescent="0.15">
      <c r="A23" s="14" t="s">
        <v>48</v>
      </c>
      <c r="B23" s="15" t="s">
        <v>103</v>
      </c>
      <c r="C23" s="16">
        <f t="shared" si="16"/>
        <v>740</v>
      </c>
      <c r="D23" s="17" t="s">
        <v>10</v>
      </c>
      <c r="E23" s="18">
        <f t="shared" si="17"/>
        <v>163</v>
      </c>
      <c r="F23" s="19" t="s">
        <v>43</v>
      </c>
      <c r="G23" s="16">
        <f t="shared" ref="G23:G29" si="27">G$21</f>
        <v>100</v>
      </c>
      <c r="H23" s="20" t="s">
        <v>10</v>
      </c>
      <c r="I23" s="18">
        <v>1</v>
      </c>
      <c r="J23" s="21" t="s">
        <v>44</v>
      </c>
      <c r="K23" s="16">
        <f t="shared" si="18"/>
        <v>0</v>
      </c>
      <c r="L23" s="22" t="s">
        <v>45</v>
      </c>
      <c r="M23" s="16">
        <f t="shared" ref="M23:M29" si="28">M$21</f>
        <v>100</v>
      </c>
      <c r="N23" s="17" t="s">
        <v>10</v>
      </c>
      <c r="P23" s="14" t="str">
        <f t="shared" si="14"/>
        <v>B運賃</v>
      </c>
      <c r="Q23" s="26" t="s">
        <v>46</v>
      </c>
      <c r="R23" s="38">
        <f t="shared" si="19"/>
        <v>6140</v>
      </c>
      <c r="S23" s="17" t="s">
        <v>10</v>
      </c>
      <c r="T23" s="26" t="s">
        <v>46</v>
      </c>
      <c r="U23" s="25">
        <f t="shared" si="15"/>
        <v>6140</v>
      </c>
      <c r="V23" s="17" t="s">
        <v>10</v>
      </c>
      <c r="W23" s="39">
        <f t="shared" si="20"/>
        <v>90</v>
      </c>
      <c r="X23" s="5">
        <f t="shared" si="21"/>
        <v>163</v>
      </c>
      <c r="Y23" s="28">
        <f t="shared" si="22"/>
        <v>163.29729729729729</v>
      </c>
      <c r="Z23" s="5">
        <f t="shared" si="23"/>
        <v>60</v>
      </c>
      <c r="AA23" s="5">
        <f t="shared" si="24"/>
        <v>58</v>
      </c>
      <c r="AB23" s="5">
        <f t="shared" si="25"/>
        <v>6140</v>
      </c>
      <c r="AC23" s="5">
        <f t="shared" si="26"/>
        <v>6143.9473684210525</v>
      </c>
    </row>
    <row r="24" spans="1:29" ht="24.75" customHeight="1" x14ac:dyDescent="0.15">
      <c r="A24" s="14" t="s">
        <v>57</v>
      </c>
      <c r="B24" s="15" t="s">
        <v>103</v>
      </c>
      <c r="C24" s="16">
        <f t="shared" si="16"/>
        <v>730</v>
      </c>
      <c r="D24" s="17" t="s">
        <v>10</v>
      </c>
      <c r="E24" s="18">
        <f t="shared" si="17"/>
        <v>166</v>
      </c>
      <c r="F24" s="19" t="s">
        <v>43</v>
      </c>
      <c r="G24" s="16">
        <f t="shared" si="27"/>
        <v>100</v>
      </c>
      <c r="H24" s="20" t="s">
        <v>10</v>
      </c>
      <c r="I24" s="18">
        <v>1</v>
      </c>
      <c r="J24" s="21" t="s">
        <v>44</v>
      </c>
      <c r="K24" s="16">
        <f t="shared" si="18"/>
        <v>0</v>
      </c>
      <c r="L24" s="22" t="s">
        <v>45</v>
      </c>
      <c r="M24" s="16">
        <f t="shared" si="28"/>
        <v>100</v>
      </c>
      <c r="N24" s="17" t="s">
        <v>10</v>
      </c>
      <c r="P24" s="14" t="str">
        <f t="shared" si="14"/>
        <v>Ｃ運賃</v>
      </c>
      <c r="Q24" s="26" t="s">
        <v>46</v>
      </c>
      <c r="R24" s="38">
        <f t="shared" si="19"/>
        <v>6060</v>
      </c>
      <c r="S24" s="17" t="s">
        <v>10</v>
      </c>
      <c r="T24" s="26" t="s">
        <v>46</v>
      </c>
      <c r="U24" s="25">
        <f t="shared" si="15"/>
        <v>6060</v>
      </c>
      <c r="V24" s="17" t="s">
        <v>10</v>
      </c>
      <c r="W24" s="39">
        <f>R23-R24</f>
        <v>80</v>
      </c>
      <c r="X24" s="5">
        <f t="shared" si="21"/>
        <v>166</v>
      </c>
      <c r="Y24" s="28">
        <f t="shared" si="22"/>
        <v>165.53424657534245</v>
      </c>
      <c r="Z24" s="5">
        <f t="shared" si="23"/>
        <v>60</v>
      </c>
      <c r="AA24" s="5">
        <f t="shared" si="24"/>
        <v>59</v>
      </c>
      <c r="AB24" s="5">
        <f t="shared" si="25"/>
        <v>6060</v>
      </c>
      <c r="AC24" s="5">
        <f t="shared" si="26"/>
        <v>6060.9210526315792</v>
      </c>
    </row>
    <row r="25" spans="1:29" ht="24.75" customHeight="1" x14ac:dyDescent="0.15">
      <c r="A25" s="14" t="s">
        <v>50</v>
      </c>
      <c r="B25" s="15" t="s">
        <v>103</v>
      </c>
      <c r="C25" s="16">
        <f t="shared" si="16"/>
        <v>720</v>
      </c>
      <c r="D25" s="17" t="s">
        <v>10</v>
      </c>
      <c r="E25" s="18">
        <f t="shared" si="17"/>
        <v>168</v>
      </c>
      <c r="F25" s="19" t="s">
        <v>43</v>
      </c>
      <c r="G25" s="16">
        <f t="shared" si="27"/>
        <v>100</v>
      </c>
      <c r="H25" s="20" t="s">
        <v>10</v>
      </c>
      <c r="I25" s="18">
        <v>1</v>
      </c>
      <c r="J25" s="21" t="s">
        <v>44</v>
      </c>
      <c r="K25" s="16">
        <f t="shared" si="18"/>
        <v>0</v>
      </c>
      <c r="L25" s="22" t="s">
        <v>45</v>
      </c>
      <c r="M25" s="16">
        <f t="shared" si="28"/>
        <v>100</v>
      </c>
      <c r="N25" s="17" t="s">
        <v>10</v>
      </c>
      <c r="P25" s="14" t="str">
        <f t="shared" si="14"/>
        <v>Ｄ運賃</v>
      </c>
      <c r="Q25" s="26" t="s">
        <v>46</v>
      </c>
      <c r="R25" s="38">
        <f t="shared" si="19"/>
        <v>5980</v>
      </c>
      <c r="S25" s="17" t="s">
        <v>10</v>
      </c>
      <c r="T25" s="26" t="s">
        <v>46</v>
      </c>
      <c r="U25" s="25">
        <f t="shared" si="15"/>
        <v>5980</v>
      </c>
      <c r="V25" s="17" t="s">
        <v>10</v>
      </c>
      <c r="W25" s="39">
        <f t="shared" si="20"/>
        <v>80</v>
      </c>
      <c r="X25" s="5">
        <f t="shared" si="21"/>
        <v>168</v>
      </c>
      <c r="Y25" s="28">
        <f t="shared" si="22"/>
        <v>167.83333333333331</v>
      </c>
      <c r="Z25" s="5">
        <f t="shared" si="23"/>
        <v>60</v>
      </c>
      <c r="AA25" s="5">
        <f t="shared" si="24"/>
        <v>60</v>
      </c>
      <c r="AB25" s="5">
        <f t="shared" si="25"/>
        <v>5980</v>
      </c>
      <c r="AC25" s="5">
        <f t="shared" si="26"/>
        <v>5977.894736842105</v>
      </c>
    </row>
    <row r="26" spans="1:29" ht="24.75" customHeight="1" x14ac:dyDescent="0.15">
      <c r="A26" s="14" t="s">
        <v>51</v>
      </c>
      <c r="B26" s="15" t="s">
        <v>103</v>
      </c>
      <c r="C26" s="16">
        <f t="shared" si="16"/>
        <v>710</v>
      </c>
      <c r="D26" s="17" t="s">
        <v>10</v>
      </c>
      <c r="E26" s="18">
        <f>X26</f>
        <v>170</v>
      </c>
      <c r="F26" s="19" t="s">
        <v>43</v>
      </c>
      <c r="G26" s="16">
        <f t="shared" si="27"/>
        <v>100</v>
      </c>
      <c r="H26" s="20" t="s">
        <v>10</v>
      </c>
      <c r="I26" s="18">
        <v>1</v>
      </c>
      <c r="J26" s="21" t="s">
        <v>44</v>
      </c>
      <c r="K26" s="16">
        <f>Z26-60</f>
        <v>5</v>
      </c>
      <c r="L26" s="22" t="s">
        <v>45</v>
      </c>
      <c r="M26" s="16">
        <f t="shared" si="28"/>
        <v>100</v>
      </c>
      <c r="N26" s="17" t="s">
        <v>10</v>
      </c>
      <c r="P26" s="14" t="str">
        <f>A26</f>
        <v>E運賃</v>
      </c>
      <c r="Q26" s="26" t="s">
        <v>46</v>
      </c>
      <c r="R26" s="38">
        <f>AB26</f>
        <v>5890</v>
      </c>
      <c r="S26" s="17" t="s">
        <v>10</v>
      </c>
      <c r="T26" s="26" t="s">
        <v>46</v>
      </c>
      <c r="U26" s="25">
        <f>R26</f>
        <v>5890</v>
      </c>
      <c r="V26" s="17" t="s">
        <v>10</v>
      </c>
      <c r="W26" s="39">
        <f t="shared" si="20"/>
        <v>90</v>
      </c>
      <c r="X26" s="5">
        <f>ROUND(Y26,0)</f>
        <v>170</v>
      </c>
      <c r="Y26" s="28">
        <f>E$21/C26*C$21</f>
        <v>170.19718309859155</v>
      </c>
      <c r="Z26" s="5">
        <f>IF(MROUND(AA26,5)&lt;AA26,MROUND(AA26,5)+5,MROUND(AA26,5))</f>
        <v>65</v>
      </c>
      <c r="AA26" s="5">
        <f>ROUNDDOWN(E26/10000*3600,0)</f>
        <v>61</v>
      </c>
      <c r="AB26" s="5">
        <f>ROUND(AC26,-1)</f>
        <v>5890</v>
      </c>
      <c r="AC26" s="5">
        <f>R$21*C26/C$21</f>
        <v>5894.8684210526317</v>
      </c>
    </row>
    <row r="27" spans="1:29" ht="24.75" customHeight="1" x14ac:dyDescent="0.15">
      <c r="A27" s="14" t="s">
        <v>52</v>
      </c>
      <c r="B27" s="15" t="s">
        <v>103</v>
      </c>
      <c r="C27" s="16">
        <f t="shared" si="16"/>
        <v>700</v>
      </c>
      <c r="D27" s="17" t="s">
        <v>10</v>
      </c>
      <c r="E27" s="18">
        <f>X27</f>
        <v>173</v>
      </c>
      <c r="F27" s="19" t="s">
        <v>43</v>
      </c>
      <c r="G27" s="16">
        <f t="shared" si="27"/>
        <v>100</v>
      </c>
      <c r="H27" s="20" t="s">
        <v>10</v>
      </c>
      <c r="I27" s="18">
        <v>1</v>
      </c>
      <c r="J27" s="21" t="s">
        <v>44</v>
      </c>
      <c r="K27" s="16">
        <f>Z27-60</f>
        <v>5</v>
      </c>
      <c r="L27" s="22" t="s">
        <v>45</v>
      </c>
      <c r="M27" s="16">
        <f t="shared" si="28"/>
        <v>100</v>
      </c>
      <c r="N27" s="17" t="s">
        <v>10</v>
      </c>
      <c r="P27" s="14" t="str">
        <f>A27</f>
        <v>F運賃</v>
      </c>
      <c r="Q27" s="26" t="s">
        <v>46</v>
      </c>
      <c r="R27" s="38">
        <f>AB27</f>
        <v>5810</v>
      </c>
      <c r="S27" s="17" t="s">
        <v>10</v>
      </c>
      <c r="T27" s="26" t="s">
        <v>46</v>
      </c>
      <c r="U27" s="25">
        <f>R27</f>
        <v>5810</v>
      </c>
      <c r="V27" s="17" t="s">
        <v>10</v>
      </c>
      <c r="W27" s="39">
        <f t="shared" si="20"/>
        <v>80</v>
      </c>
      <c r="X27" s="5">
        <f>ROUND(Y27,0)</f>
        <v>173</v>
      </c>
      <c r="Y27" s="28">
        <f>E$21/C27*C$21</f>
        <v>172.62857142857143</v>
      </c>
      <c r="Z27" s="5">
        <f>IF(MROUND(AA27,5)&lt;AA27,MROUND(AA27,5)+5,MROUND(AA27,5))</f>
        <v>65</v>
      </c>
      <c r="AA27" s="5">
        <f>ROUNDDOWN(E27/10000*3600,0)</f>
        <v>62</v>
      </c>
      <c r="AB27" s="5">
        <f>ROUND(AC27,-1)</f>
        <v>5810</v>
      </c>
      <c r="AC27" s="5">
        <f>R$21*C27/C$21</f>
        <v>5811.8421052631575</v>
      </c>
    </row>
    <row r="28" spans="1:29" ht="24.75" customHeight="1" x14ac:dyDescent="0.15">
      <c r="A28" s="14" t="s">
        <v>53</v>
      </c>
      <c r="B28" s="15" t="s">
        <v>103</v>
      </c>
      <c r="C28" s="16">
        <f t="shared" si="16"/>
        <v>690</v>
      </c>
      <c r="D28" s="17" t="s">
        <v>10</v>
      </c>
      <c r="E28" s="18">
        <f t="shared" si="17"/>
        <v>175</v>
      </c>
      <c r="F28" s="19" t="s">
        <v>43</v>
      </c>
      <c r="G28" s="16">
        <f t="shared" si="27"/>
        <v>100</v>
      </c>
      <c r="H28" s="20" t="s">
        <v>10</v>
      </c>
      <c r="I28" s="18">
        <v>1</v>
      </c>
      <c r="J28" s="21" t="s">
        <v>44</v>
      </c>
      <c r="K28" s="16">
        <f t="shared" si="18"/>
        <v>5</v>
      </c>
      <c r="L28" s="22" t="s">
        <v>45</v>
      </c>
      <c r="M28" s="16">
        <f t="shared" si="28"/>
        <v>100</v>
      </c>
      <c r="N28" s="17" t="s">
        <v>10</v>
      </c>
      <c r="P28" s="14" t="str">
        <f t="shared" si="14"/>
        <v>G運賃</v>
      </c>
      <c r="Q28" s="26" t="s">
        <v>46</v>
      </c>
      <c r="R28" s="38">
        <f t="shared" si="19"/>
        <v>5730</v>
      </c>
      <c r="S28" s="17" t="s">
        <v>10</v>
      </c>
      <c r="T28" s="26" t="s">
        <v>46</v>
      </c>
      <c r="U28" s="25">
        <f t="shared" si="15"/>
        <v>5730</v>
      </c>
      <c r="V28" s="17" t="s">
        <v>10</v>
      </c>
      <c r="W28" s="39">
        <f t="shared" si="20"/>
        <v>80</v>
      </c>
      <c r="X28" s="5">
        <f t="shared" si="21"/>
        <v>175</v>
      </c>
      <c r="Y28" s="28">
        <f t="shared" si="22"/>
        <v>175.13043478260869</v>
      </c>
      <c r="Z28" s="5">
        <f t="shared" si="23"/>
        <v>65</v>
      </c>
      <c r="AA28" s="5">
        <f t="shared" si="24"/>
        <v>63</v>
      </c>
      <c r="AB28" s="5">
        <f t="shared" si="25"/>
        <v>5730</v>
      </c>
      <c r="AC28" s="5">
        <f t="shared" si="26"/>
        <v>5728.8157894736842</v>
      </c>
    </row>
    <row r="29" spans="1:29" ht="24.75" customHeight="1" x14ac:dyDescent="0.15">
      <c r="A29" s="14" t="s">
        <v>55</v>
      </c>
      <c r="B29" s="15" t="s">
        <v>103</v>
      </c>
      <c r="C29" s="16">
        <f t="shared" si="16"/>
        <v>680</v>
      </c>
      <c r="D29" s="17" t="s">
        <v>10</v>
      </c>
      <c r="E29" s="18">
        <f t="shared" si="17"/>
        <v>178</v>
      </c>
      <c r="F29" s="19" t="s">
        <v>43</v>
      </c>
      <c r="G29" s="16">
        <f t="shared" si="27"/>
        <v>100</v>
      </c>
      <c r="H29" s="20" t="s">
        <v>10</v>
      </c>
      <c r="I29" s="18">
        <v>1</v>
      </c>
      <c r="J29" s="21" t="s">
        <v>44</v>
      </c>
      <c r="K29" s="16">
        <f t="shared" si="18"/>
        <v>5</v>
      </c>
      <c r="L29" s="22" t="s">
        <v>45</v>
      </c>
      <c r="M29" s="16">
        <f t="shared" si="28"/>
        <v>100</v>
      </c>
      <c r="N29" s="17" t="s">
        <v>10</v>
      </c>
      <c r="P29" s="14" t="str">
        <f t="shared" si="14"/>
        <v>下限運賃</v>
      </c>
      <c r="Q29" s="26" t="s">
        <v>46</v>
      </c>
      <c r="R29" s="38">
        <f t="shared" si="19"/>
        <v>5650</v>
      </c>
      <c r="S29" s="17" t="s">
        <v>10</v>
      </c>
      <c r="T29" s="26" t="s">
        <v>46</v>
      </c>
      <c r="U29" s="25">
        <f t="shared" si="15"/>
        <v>5650</v>
      </c>
      <c r="V29" s="17" t="s">
        <v>10</v>
      </c>
      <c r="W29" s="39">
        <f t="shared" si="20"/>
        <v>80</v>
      </c>
      <c r="X29" s="5">
        <f t="shared" si="21"/>
        <v>178</v>
      </c>
      <c r="Y29" s="28">
        <f t="shared" si="22"/>
        <v>177.70588235294119</v>
      </c>
      <c r="Z29" s="5">
        <f t="shared" si="23"/>
        <v>65</v>
      </c>
      <c r="AA29" s="5">
        <f t="shared" si="24"/>
        <v>64</v>
      </c>
      <c r="AB29" s="5">
        <f t="shared" si="25"/>
        <v>5650</v>
      </c>
      <c r="AC29" s="5">
        <f t="shared" si="26"/>
        <v>5645.7894736842109</v>
      </c>
    </row>
    <row r="30" spans="1:29" ht="11.25" customHeight="1" x14ac:dyDescent="0.15">
      <c r="A30" s="40"/>
      <c r="B30" s="41"/>
      <c r="C30" s="8"/>
      <c r="D30" s="23"/>
      <c r="E30" s="8"/>
      <c r="F30" s="42"/>
      <c r="G30" s="8"/>
      <c r="H30" s="43"/>
      <c r="I30" s="8"/>
      <c r="J30" s="44"/>
      <c r="K30" s="8"/>
      <c r="L30" s="45"/>
      <c r="M30" s="8"/>
      <c r="N30" s="23"/>
      <c r="P30" s="40"/>
      <c r="Q30" s="34"/>
      <c r="R30" s="46"/>
      <c r="S30" s="23"/>
      <c r="T30" s="43"/>
      <c r="U30" s="47"/>
      <c r="V30" s="23"/>
      <c r="Y30" s="28"/>
    </row>
    <row r="31" spans="1:29" ht="24.75" customHeight="1" x14ac:dyDescent="0.15">
      <c r="A31" s="13" t="s">
        <v>58</v>
      </c>
      <c r="B31" s="8"/>
      <c r="Y31" s="28"/>
    </row>
    <row r="32" spans="1:29" ht="24.75" customHeight="1" x14ac:dyDescent="0.15">
      <c r="A32" s="128"/>
      <c r="B32" s="128" t="s">
        <v>39</v>
      </c>
      <c r="C32" s="128"/>
      <c r="D32" s="128"/>
      <c r="E32" s="128"/>
      <c r="F32" s="128"/>
      <c r="G32" s="128"/>
      <c r="H32" s="128"/>
      <c r="I32" s="129" t="s">
        <v>72</v>
      </c>
      <c r="J32" s="130"/>
      <c r="K32" s="130"/>
      <c r="L32" s="130"/>
      <c r="M32" s="130"/>
      <c r="N32" s="131"/>
      <c r="P32" s="128"/>
      <c r="Q32" s="135" t="s">
        <v>41</v>
      </c>
      <c r="R32" s="136"/>
      <c r="S32" s="136"/>
      <c r="T32" s="136"/>
      <c r="U32" s="136"/>
      <c r="V32" s="137"/>
      <c r="X32" s="5" t="s">
        <v>59</v>
      </c>
      <c r="Y32" s="28"/>
      <c r="Z32" s="5" t="s">
        <v>60</v>
      </c>
      <c r="AB32" s="5" t="s">
        <v>61</v>
      </c>
    </row>
    <row r="33" spans="1:29" ht="24.75" customHeight="1" x14ac:dyDescent="0.15">
      <c r="A33" s="128"/>
      <c r="B33" s="128" t="s">
        <v>9</v>
      </c>
      <c r="C33" s="128"/>
      <c r="D33" s="128"/>
      <c r="E33" s="128" t="s">
        <v>12</v>
      </c>
      <c r="F33" s="128"/>
      <c r="G33" s="128"/>
      <c r="H33" s="128"/>
      <c r="I33" s="132"/>
      <c r="J33" s="133"/>
      <c r="K33" s="133"/>
      <c r="L33" s="133"/>
      <c r="M33" s="133"/>
      <c r="N33" s="134"/>
      <c r="P33" s="128"/>
      <c r="Q33" s="135" t="s">
        <v>9</v>
      </c>
      <c r="R33" s="136"/>
      <c r="S33" s="137"/>
      <c r="T33" s="138" t="s">
        <v>12</v>
      </c>
      <c r="U33" s="139"/>
      <c r="V33" s="140"/>
      <c r="Y33" s="28"/>
    </row>
    <row r="34" spans="1:29" ht="24.75" customHeight="1" x14ac:dyDescent="0.15">
      <c r="A34" s="14" t="s">
        <v>42</v>
      </c>
      <c r="B34" s="15" t="s">
        <v>103</v>
      </c>
      <c r="C34" s="16">
        <v>600</v>
      </c>
      <c r="D34" s="17" t="s">
        <v>10</v>
      </c>
      <c r="E34" s="18">
        <v>272</v>
      </c>
      <c r="F34" s="19" t="s">
        <v>43</v>
      </c>
      <c r="G34" s="16">
        <v>100</v>
      </c>
      <c r="H34" s="20" t="s">
        <v>10</v>
      </c>
      <c r="I34" s="18">
        <v>1</v>
      </c>
      <c r="J34" s="21" t="s">
        <v>44</v>
      </c>
      <c r="K34" s="16">
        <v>40</v>
      </c>
      <c r="L34" s="22" t="s">
        <v>45</v>
      </c>
      <c r="M34" s="16">
        <v>100</v>
      </c>
      <c r="N34" s="17" t="s">
        <v>10</v>
      </c>
      <c r="O34" s="23"/>
      <c r="P34" s="14" t="str">
        <f t="shared" ref="P34:P40" si="29">A34</f>
        <v>上限運賃</v>
      </c>
      <c r="Q34" s="48" t="s">
        <v>46</v>
      </c>
      <c r="R34" s="25">
        <v>3900</v>
      </c>
      <c r="S34" s="17" t="s">
        <v>10</v>
      </c>
      <c r="T34" s="48" t="s">
        <v>46</v>
      </c>
      <c r="U34" s="25">
        <f t="shared" ref="U34:U40" si="30">R34</f>
        <v>3900</v>
      </c>
      <c r="V34" s="17" t="s">
        <v>10</v>
      </c>
      <c r="Y34" s="28"/>
    </row>
    <row r="35" spans="1:29" ht="24.75" customHeight="1" x14ac:dyDescent="0.15">
      <c r="A35" s="14" t="s">
        <v>47</v>
      </c>
      <c r="B35" s="15" t="s">
        <v>103</v>
      </c>
      <c r="C35" s="16">
        <f t="shared" ref="C35:C40" si="31">C34-10</f>
        <v>590</v>
      </c>
      <c r="D35" s="17" t="s">
        <v>10</v>
      </c>
      <c r="E35" s="18">
        <f t="shared" ref="E35:E40" si="32">X35</f>
        <v>277</v>
      </c>
      <c r="F35" s="19" t="s">
        <v>43</v>
      </c>
      <c r="G35" s="16">
        <f t="shared" ref="G35:G40" si="33">G$34</f>
        <v>100</v>
      </c>
      <c r="H35" s="20" t="s">
        <v>10</v>
      </c>
      <c r="I35" s="18">
        <v>1</v>
      </c>
      <c r="J35" s="21" t="s">
        <v>44</v>
      </c>
      <c r="K35" s="16">
        <f t="shared" ref="K35:K40" si="34">Z35-60</f>
        <v>40</v>
      </c>
      <c r="L35" s="22" t="s">
        <v>45</v>
      </c>
      <c r="M35" s="16">
        <f t="shared" ref="M35:M40" si="35">M$34</f>
        <v>100</v>
      </c>
      <c r="N35" s="17" t="s">
        <v>10</v>
      </c>
      <c r="P35" s="14" t="str">
        <f t="shared" si="29"/>
        <v>A運賃</v>
      </c>
      <c r="Q35" s="26" t="s">
        <v>46</v>
      </c>
      <c r="R35" s="25">
        <f t="shared" ref="R35:R40" si="36">AB35</f>
        <v>3840</v>
      </c>
      <c r="S35" s="17" t="s">
        <v>10</v>
      </c>
      <c r="T35" s="26" t="s">
        <v>46</v>
      </c>
      <c r="U35" s="25">
        <f t="shared" si="30"/>
        <v>3840</v>
      </c>
      <c r="V35" s="17" t="s">
        <v>10</v>
      </c>
      <c r="W35" s="27">
        <f t="shared" ref="W35:W40" si="37">R34-R35</f>
        <v>60</v>
      </c>
      <c r="X35" s="5">
        <f t="shared" ref="X35:X40" si="38">ROUND(Y35,0)</f>
        <v>277</v>
      </c>
      <c r="Y35" s="28">
        <f t="shared" ref="Y35:Y40" si="39">E$34/C35*C$34</f>
        <v>276.61016949152543</v>
      </c>
      <c r="Z35" s="5">
        <f t="shared" ref="Z35:Z40" si="40">IF(MROUND(AA35,5)&lt;AA35,MROUND(AA35,5)+5,MROUND(AA35,5))</f>
        <v>100</v>
      </c>
      <c r="AA35" s="5">
        <f t="shared" ref="AA35:AA40" si="41">ROUNDDOWN(E35/10000*3600,0)</f>
        <v>99</v>
      </c>
      <c r="AB35" s="5">
        <f t="shared" ref="AB35:AB40" si="42">ROUND(AC35,-1)</f>
        <v>3840</v>
      </c>
      <c r="AC35" s="5">
        <f t="shared" ref="AC35:AC40" si="43">R$34*C35/C$34</f>
        <v>3835</v>
      </c>
    </row>
    <row r="36" spans="1:29" ht="24.75" customHeight="1" x14ac:dyDescent="0.15">
      <c r="A36" s="14" t="s">
        <v>48</v>
      </c>
      <c r="B36" s="15" t="s">
        <v>103</v>
      </c>
      <c r="C36" s="16">
        <f t="shared" si="31"/>
        <v>580</v>
      </c>
      <c r="D36" s="17" t="s">
        <v>10</v>
      </c>
      <c r="E36" s="18">
        <f t="shared" si="32"/>
        <v>281</v>
      </c>
      <c r="F36" s="19" t="s">
        <v>43</v>
      </c>
      <c r="G36" s="16">
        <f t="shared" si="33"/>
        <v>100</v>
      </c>
      <c r="H36" s="20" t="s">
        <v>10</v>
      </c>
      <c r="I36" s="18">
        <v>1</v>
      </c>
      <c r="J36" s="21" t="s">
        <v>44</v>
      </c>
      <c r="K36" s="16">
        <f t="shared" si="34"/>
        <v>45</v>
      </c>
      <c r="L36" s="22" t="s">
        <v>45</v>
      </c>
      <c r="M36" s="16">
        <f t="shared" si="35"/>
        <v>100</v>
      </c>
      <c r="N36" s="17" t="s">
        <v>10</v>
      </c>
      <c r="P36" s="14" t="str">
        <f t="shared" si="29"/>
        <v>B運賃</v>
      </c>
      <c r="Q36" s="26" t="s">
        <v>46</v>
      </c>
      <c r="R36" s="25">
        <f t="shared" si="36"/>
        <v>3770</v>
      </c>
      <c r="S36" s="17" t="s">
        <v>10</v>
      </c>
      <c r="T36" s="26" t="s">
        <v>46</v>
      </c>
      <c r="U36" s="25">
        <f t="shared" si="30"/>
        <v>3770</v>
      </c>
      <c r="V36" s="17" t="s">
        <v>10</v>
      </c>
      <c r="W36" s="27">
        <f t="shared" si="37"/>
        <v>70</v>
      </c>
      <c r="X36" s="5">
        <f t="shared" si="38"/>
        <v>281</v>
      </c>
      <c r="Y36" s="28">
        <f t="shared" si="39"/>
        <v>281.37931034482756</v>
      </c>
      <c r="Z36" s="5">
        <f t="shared" si="40"/>
        <v>105</v>
      </c>
      <c r="AA36" s="5">
        <f t="shared" si="41"/>
        <v>101</v>
      </c>
      <c r="AB36" s="5">
        <f t="shared" si="42"/>
        <v>3770</v>
      </c>
      <c r="AC36" s="5">
        <f t="shared" si="43"/>
        <v>3770</v>
      </c>
    </row>
    <row r="37" spans="1:29" ht="24.75" customHeight="1" x14ac:dyDescent="0.15">
      <c r="A37" s="14" t="s">
        <v>49</v>
      </c>
      <c r="B37" s="15" t="s">
        <v>103</v>
      </c>
      <c r="C37" s="16">
        <f t="shared" si="31"/>
        <v>570</v>
      </c>
      <c r="D37" s="17" t="s">
        <v>10</v>
      </c>
      <c r="E37" s="18">
        <f t="shared" si="32"/>
        <v>286</v>
      </c>
      <c r="F37" s="19" t="s">
        <v>43</v>
      </c>
      <c r="G37" s="16">
        <f t="shared" si="33"/>
        <v>100</v>
      </c>
      <c r="H37" s="20" t="s">
        <v>10</v>
      </c>
      <c r="I37" s="18">
        <v>1</v>
      </c>
      <c r="J37" s="21" t="s">
        <v>44</v>
      </c>
      <c r="K37" s="16">
        <f t="shared" si="34"/>
        <v>45</v>
      </c>
      <c r="L37" s="22" t="s">
        <v>45</v>
      </c>
      <c r="M37" s="16">
        <f t="shared" si="35"/>
        <v>100</v>
      </c>
      <c r="N37" s="17" t="s">
        <v>10</v>
      </c>
      <c r="P37" s="14" t="str">
        <f t="shared" si="29"/>
        <v>C運賃</v>
      </c>
      <c r="Q37" s="26" t="s">
        <v>46</v>
      </c>
      <c r="R37" s="25">
        <f t="shared" si="36"/>
        <v>3710</v>
      </c>
      <c r="S37" s="17" t="s">
        <v>10</v>
      </c>
      <c r="T37" s="26" t="s">
        <v>46</v>
      </c>
      <c r="U37" s="25">
        <f t="shared" si="30"/>
        <v>3710</v>
      </c>
      <c r="V37" s="17" t="s">
        <v>10</v>
      </c>
      <c r="W37" s="27">
        <f t="shared" si="37"/>
        <v>60</v>
      </c>
      <c r="X37" s="5">
        <f t="shared" si="38"/>
        <v>286</v>
      </c>
      <c r="Y37" s="28">
        <f t="shared" si="39"/>
        <v>286.31578947368422</v>
      </c>
      <c r="Z37" s="5">
        <f t="shared" si="40"/>
        <v>105</v>
      </c>
      <c r="AA37" s="5">
        <f t="shared" si="41"/>
        <v>102</v>
      </c>
      <c r="AB37" s="5">
        <f t="shared" si="42"/>
        <v>3710</v>
      </c>
      <c r="AC37" s="5">
        <f t="shared" si="43"/>
        <v>3705</v>
      </c>
    </row>
    <row r="38" spans="1:29" ht="24.75" customHeight="1" x14ac:dyDescent="0.15">
      <c r="A38" s="14" t="s">
        <v>62</v>
      </c>
      <c r="B38" s="15" t="s">
        <v>103</v>
      </c>
      <c r="C38" s="16">
        <f t="shared" si="31"/>
        <v>560</v>
      </c>
      <c r="D38" s="17" t="s">
        <v>10</v>
      </c>
      <c r="E38" s="18">
        <f t="shared" si="32"/>
        <v>291</v>
      </c>
      <c r="F38" s="19" t="s">
        <v>43</v>
      </c>
      <c r="G38" s="16">
        <f t="shared" si="33"/>
        <v>100</v>
      </c>
      <c r="H38" s="20" t="s">
        <v>10</v>
      </c>
      <c r="I38" s="18">
        <v>1</v>
      </c>
      <c r="J38" s="21" t="s">
        <v>44</v>
      </c>
      <c r="K38" s="16">
        <f t="shared" si="34"/>
        <v>45</v>
      </c>
      <c r="L38" s="22" t="s">
        <v>45</v>
      </c>
      <c r="M38" s="16">
        <f t="shared" si="35"/>
        <v>100</v>
      </c>
      <c r="N38" s="17" t="s">
        <v>10</v>
      </c>
      <c r="P38" s="14" t="str">
        <f t="shared" si="29"/>
        <v>D運賃</v>
      </c>
      <c r="Q38" s="26" t="s">
        <v>46</v>
      </c>
      <c r="R38" s="25">
        <f t="shared" si="36"/>
        <v>3640</v>
      </c>
      <c r="S38" s="17" t="s">
        <v>10</v>
      </c>
      <c r="T38" s="26" t="s">
        <v>46</v>
      </c>
      <c r="U38" s="25">
        <f t="shared" si="30"/>
        <v>3640</v>
      </c>
      <c r="V38" s="17" t="s">
        <v>10</v>
      </c>
      <c r="W38" s="27">
        <f t="shared" si="37"/>
        <v>70</v>
      </c>
      <c r="X38" s="5">
        <f t="shared" si="38"/>
        <v>291</v>
      </c>
      <c r="Y38" s="28">
        <f t="shared" si="39"/>
        <v>291.42857142857144</v>
      </c>
      <c r="Z38" s="5">
        <f t="shared" si="40"/>
        <v>105</v>
      </c>
      <c r="AA38" s="5">
        <f t="shared" si="41"/>
        <v>104</v>
      </c>
      <c r="AB38" s="5">
        <f t="shared" si="42"/>
        <v>3640</v>
      </c>
      <c r="AC38" s="5">
        <f t="shared" si="43"/>
        <v>3640</v>
      </c>
    </row>
    <row r="39" spans="1:29" ht="24.75" customHeight="1" x14ac:dyDescent="0.15">
      <c r="A39" s="14" t="s">
        <v>51</v>
      </c>
      <c r="B39" s="15" t="s">
        <v>103</v>
      </c>
      <c r="C39" s="16">
        <f t="shared" si="31"/>
        <v>550</v>
      </c>
      <c r="D39" s="17" t="s">
        <v>10</v>
      </c>
      <c r="E39" s="18">
        <f t="shared" si="32"/>
        <v>297</v>
      </c>
      <c r="F39" s="19" t="s">
        <v>43</v>
      </c>
      <c r="G39" s="16">
        <f t="shared" si="33"/>
        <v>100</v>
      </c>
      <c r="H39" s="20" t="s">
        <v>10</v>
      </c>
      <c r="I39" s="18">
        <v>1</v>
      </c>
      <c r="J39" s="21" t="s">
        <v>44</v>
      </c>
      <c r="K39" s="16">
        <f t="shared" si="34"/>
        <v>50</v>
      </c>
      <c r="L39" s="22" t="s">
        <v>45</v>
      </c>
      <c r="M39" s="16">
        <f t="shared" si="35"/>
        <v>100</v>
      </c>
      <c r="N39" s="17" t="s">
        <v>10</v>
      </c>
      <c r="P39" s="14" t="str">
        <f>A39</f>
        <v>E運賃</v>
      </c>
      <c r="Q39" s="26" t="s">
        <v>46</v>
      </c>
      <c r="R39" s="25">
        <f t="shared" si="36"/>
        <v>3580</v>
      </c>
      <c r="S39" s="17" t="s">
        <v>10</v>
      </c>
      <c r="T39" s="26" t="s">
        <v>46</v>
      </c>
      <c r="U39" s="25">
        <f>R39</f>
        <v>3580</v>
      </c>
      <c r="V39" s="17" t="s">
        <v>10</v>
      </c>
      <c r="W39" s="27">
        <f t="shared" si="37"/>
        <v>60</v>
      </c>
      <c r="X39" s="5">
        <f t="shared" si="38"/>
        <v>297</v>
      </c>
      <c r="Y39" s="28">
        <f t="shared" si="39"/>
        <v>296.72727272727275</v>
      </c>
      <c r="Z39" s="5">
        <f t="shared" si="40"/>
        <v>110</v>
      </c>
      <c r="AA39" s="5">
        <f t="shared" si="41"/>
        <v>106</v>
      </c>
      <c r="AB39" s="5">
        <f t="shared" si="42"/>
        <v>3580</v>
      </c>
      <c r="AC39" s="5">
        <f t="shared" si="43"/>
        <v>3575</v>
      </c>
    </row>
    <row r="40" spans="1:29" ht="24.75" customHeight="1" x14ac:dyDescent="0.15">
      <c r="A40" s="14" t="s">
        <v>55</v>
      </c>
      <c r="B40" s="15" t="s">
        <v>103</v>
      </c>
      <c r="C40" s="16">
        <f t="shared" si="31"/>
        <v>540</v>
      </c>
      <c r="D40" s="17" t="s">
        <v>10</v>
      </c>
      <c r="E40" s="18">
        <f t="shared" si="32"/>
        <v>302</v>
      </c>
      <c r="F40" s="19" t="s">
        <v>43</v>
      </c>
      <c r="G40" s="16">
        <f t="shared" si="33"/>
        <v>100</v>
      </c>
      <c r="H40" s="20" t="s">
        <v>10</v>
      </c>
      <c r="I40" s="18">
        <v>1</v>
      </c>
      <c r="J40" s="21" t="s">
        <v>44</v>
      </c>
      <c r="K40" s="16">
        <f t="shared" si="34"/>
        <v>50</v>
      </c>
      <c r="L40" s="22" t="s">
        <v>45</v>
      </c>
      <c r="M40" s="16">
        <f t="shared" si="35"/>
        <v>100</v>
      </c>
      <c r="N40" s="17" t="s">
        <v>10</v>
      </c>
      <c r="P40" s="14" t="str">
        <f t="shared" si="29"/>
        <v>下限運賃</v>
      </c>
      <c r="Q40" s="26" t="s">
        <v>46</v>
      </c>
      <c r="R40" s="25">
        <f t="shared" si="36"/>
        <v>3510</v>
      </c>
      <c r="S40" s="17" t="s">
        <v>10</v>
      </c>
      <c r="T40" s="26" t="s">
        <v>46</v>
      </c>
      <c r="U40" s="25">
        <f t="shared" si="30"/>
        <v>3510</v>
      </c>
      <c r="V40" s="17" t="s">
        <v>10</v>
      </c>
      <c r="W40" s="27">
        <f t="shared" si="37"/>
        <v>70</v>
      </c>
      <c r="X40" s="5">
        <f t="shared" si="38"/>
        <v>302</v>
      </c>
      <c r="Y40" s="28">
        <f t="shared" si="39"/>
        <v>302.22222222222217</v>
      </c>
      <c r="Z40" s="5">
        <f t="shared" si="40"/>
        <v>110</v>
      </c>
      <c r="AA40" s="5">
        <f t="shared" si="41"/>
        <v>108</v>
      </c>
      <c r="AB40" s="5">
        <f t="shared" si="42"/>
        <v>3510</v>
      </c>
      <c r="AC40" s="5">
        <f t="shared" si="43"/>
        <v>3510</v>
      </c>
    </row>
  </sheetData>
  <mergeCells count="28">
    <mergeCell ref="C2:R2"/>
    <mergeCell ref="A5:A6"/>
    <mergeCell ref="B5:H5"/>
    <mergeCell ref="I5:N6"/>
    <mergeCell ref="P5:P6"/>
    <mergeCell ref="Q5:V5"/>
    <mergeCell ref="B6:D6"/>
    <mergeCell ref="E6:H6"/>
    <mergeCell ref="Q6:S6"/>
    <mergeCell ref="T6:V6"/>
    <mergeCell ref="A19:A20"/>
    <mergeCell ref="B19:H19"/>
    <mergeCell ref="I19:N20"/>
    <mergeCell ref="P19:P20"/>
    <mergeCell ref="Q19:V19"/>
    <mergeCell ref="B20:D20"/>
    <mergeCell ref="E20:H20"/>
    <mergeCell ref="Q20:S20"/>
    <mergeCell ref="T20:V20"/>
    <mergeCell ref="A32:A33"/>
    <mergeCell ref="B32:H32"/>
    <mergeCell ref="I32:N33"/>
    <mergeCell ref="P32:P33"/>
    <mergeCell ref="Q32:V32"/>
    <mergeCell ref="B33:D33"/>
    <mergeCell ref="E33:H33"/>
    <mergeCell ref="Q33:S33"/>
    <mergeCell ref="T33:V33"/>
  </mergeCells>
  <phoneticPr fontId="1"/>
  <printOptions horizontalCentered="1"/>
  <pageMargins left="0.59055118110236227" right="0.59055118110236227" top="0.62992125984251968" bottom="0.59055118110236227" header="0.31496062992125984" footer="0.51181102362204722"/>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97793-8296-4B58-B77D-B2126CF97639}">
  <sheetPr>
    <tabColor theme="8" tint="0.59999389629810485"/>
    <pageSetUpPr fitToPage="1"/>
  </sheetPr>
  <dimension ref="A1:AC40"/>
  <sheetViews>
    <sheetView zoomScaleNormal="100" workbookViewId="0"/>
  </sheetViews>
  <sheetFormatPr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2.875" style="5" bestFit="1"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256" width="9" style="5"/>
    <col min="257" max="257" width="9" style="5" customWidth="1"/>
    <col min="258" max="258" width="7.375" style="5" bestFit="1" customWidth="1"/>
    <col min="259" max="259" width="5.125" style="5" bestFit="1" customWidth="1"/>
    <col min="260" max="260" width="2.875" style="5" bestFit="1" customWidth="1"/>
    <col min="261" max="261" width="5.125" style="5" bestFit="1" customWidth="1"/>
    <col min="262" max="262" width="2.75" style="5" bestFit="1" customWidth="1"/>
    <col min="263" max="263" width="5.125" style="5" bestFit="1" customWidth="1"/>
    <col min="264" max="264" width="2.75" style="5" customWidth="1"/>
    <col min="265" max="265" width="2.875" style="5" bestFit="1" customWidth="1"/>
    <col min="266" max="266" width="3.125" style="5" bestFit="1" customWidth="1"/>
    <col min="267" max="267" width="4" style="5" bestFit="1" customWidth="1"/>
    <col min="268" max="268" width="3.125" style="5" bestFit="1" customWidth="1"/>
    <col min="269" max="269" width="5.125" style="5" bestFit="1" customWidth="1"/>
    <col min="270" max="270" width="2.875" style="5" customWidth="1"/>
    <col min="271" max="271" width="1.125" style="5" customWidth="1"/>
    <col min="272" max="272" width="9" style="5" bestFit="1" customWidth="1"/>
    <col min="273" max="273" width="5" style="5" customWidth="1"/>
    <col min="274" max="274" width="6.75" style="5" bestFit="1" customWidth="1"/>
    <col min="275" max="275" width="2.875" style="5" bestFit="1" customWidth="1"/>
    <col min="276" max="276" width="5" style="5" customWidth="1"/>
    <col min="277" max="277" width="6.75" style="5" bestFit="1" customWidth="1"/>
    <col min="278" max="278" width="2.875" style="5" bestFit="1" customWidth="1"/>
    <col min="279" max="280" width="9" style="5"/>
    <col min="281" max="281" width="8.875" style="5" bestFit="1" customWidth="1"/>
    <col min="282" max="282" width="5.25" style="5" bestFit="1" customWidth="1"/>
    <col min="283" max="283" width="4.5" style="5" bestFit="1" customWidth="1"/>
    <col min="284" max="284" width="7.125" style="5" bestFit="1" customWidth="1"/>
    <col min="285" max="512" width="9" style="5"/>
    <col min="513" max="513" width="9" style="5" customWidth="1"/>
    <col min="514" max="514" width="7.375" style="5" bestFit="1" customWidth="1"/>
    <col min="515" max="515" width="5.125" style="5" bestFit="1" customWidth="1"/>
    <col min="516" max="516" width="2.875" style="5" bestFit="1" customWidth="1"/>
    <col min="517" max="517" width="5.125" style="5" bestFit="1" customWidth="1"/>
    <col min="518" max="518" width="2.75" style="5" bestFit="1" customWidth="1"/>
    <col min="519" max="519" width="5.125" style="5" bestFit="1" customWidth="1"/>
    <col min="520" max="520" width="2.75" style="5" customWidth="1"/>
    <col min="521" max="521" width="2.875" style="5" bestFit="1" customWidth="1"/>
    <col min="522" max="522" width="3.125" style="5" bestFit="1" customWidth="1"/>
    <col min="523" max="523" width="4" style="5" bestFit="1" customWidth="1"/>
    <col min="524" max="524" width="3.125" style="5" bestFit="1" customWidth="1"/>
    <col min="525" max="525" width="5.125" style="5" bestFit="1" customWidth="1"/>
    <col min="526" max="526" width="2.875" style="5" customWidth="1"/>
    <col min="527" max="527" width="1.125" style="5" customWidth="1"/>
    <col min="528" max="528" width="9" style="5" bestFit="1" customWidth="1"/>
    <col min="529" max="529" width="5" style="5" customWidth="1"/>
    <col min="530" max="530" width="6.75" style="5" bestFit="1" customWidth="1"/>
    <col min="531" max="531" width="2.875" style="5" bestFit="1" customWidth="1"/>
    <col min="532" max="532" width="5" style="5" customWidth="1"/>
    <col min="533" max="533" width="6.75" style="5" bestFit="1" customWidth="1"/>
    <col min="534" max="534" width="2.875" style="5" bestFit="1" customWidth="1"/>
    <col min="535" max="536" width="9" style="5"/>
    <col min="537" max="537" width="8.875" style="5" bestFit="1" customWidth="1"/>
    <col min="538" max="538" width="5.25" style="5" bestFit="1" customWidth="1"/>
    <col min="539" max="539" width="4.5" style="5" bestFit="1" customWidth="1"/>
    <col min="540" max="540" width="7.125" style="5" bestFit="1" customWidth="1"/>
    <col min="541" max="768" width="9" style="5"/>
    <col min="769" max="769" width="9" style="5" customWidth="1"/>
    <col min="770" max="770" width="7.375" style="5" bestFit="1" customWidth="1"/>
    <col min="771" max="771" width="5.125" style="5" bestFit="1" customWidth="1"/>
    <col min="772" max="772" width="2.875" style="5" bestFit="1" customWidth="1"/>
    <col min="773" max="773" width="5.125" style="5" bestFit="1" customWidth="1"/>
    <col min="774" max="774" width="2.75" style="5" bestFit="1" customWidth="1"/>
    <col min="775" max="775" width="5.125" style="5" bestFit="1" customWidth="1"/>
    <col min="776" max="776" width="2.75" style="5" customWidth="1"/>
    <col min="777" max="777" width="2.875" style="5" bestFit="1" customWidth="1"/>
    <col min="778" max="778" width="3.125" style="5" bestFit="1" customWidth="1"/>
    <col min="779" max="779" width="4" style="5" bestFit="1" customWidth="1"/>
    <col min="780" max="780" width="3.125" style="5" bestFit="1" customWidth="1"/>
    <col min="781" max="781" width="5.125" style="5" bestFit="1" customWidth="1"/>
    <col min="782" max="782" width="2.875" style="5" customWidth="1"/>
    <col min="783" max="783" width="1.125" style="5" customWidth="1"/>
    <col min="784" max="784" width="9" style="5" bestFit="1" customWidth="1"/>
    <col min="785" max="785" width="5" style="5" customWidth="1"/>
    <col min="786" max="786" width="6.75" style="5" bestFit="1" customWidth="1"/>
    <col min="787" max="787" width="2.875" style="5" bestFit="1" customWidth="1"/>
    <col min="788" max="788" width="5" style="5" customWidth="1"/>
    <col min="789" max="789" width="6.75" style="5" bestFit="1" customWidth="1"/>
    <col min="790" max="790" width="2.875" style="5" bestFit="1" customWidth="1"/>
    <col min="791" max="792" width="9" style="5"/>
    <col min="793" max="793" width="8.875" style="5" bestFit="1" customWidth="1"/>
    <col min="794" max="794" width="5.25" style="5" bestFit="1" customWidth="1"/>
    <col min="795" max="795" width="4.5" style="5" bestFit="1" customWidth="1"/>
    <col min="796" max="796" width="7.125" style="5" bestFit="1" customWidth="1"/>
    <col min="797" max="1024" width="9" style="5"/>
    <col min="1025" max="1025" width="9" style="5" customWidth="1"/>
    <col min="1026" max="1026" width="7.375" style="5" bestFit="1" customWidth="1"/>
    <col min="1027" max="1027" width="5.125" style="5" bestFit="1" customWidth="1"/>
    <col min="1028" max="1028" width="2.875" style="5" bestFit="1" customWidth="1"/>
    <col min="1029" max="1029" width="5.125" style="5" bestFit="1" customWidth="1"/>
    <col min="1030" max="1030" width="2.75" style="5" bestFit="1" customWidth="1"/>
    <col min="1031" max="1031" width="5.125" style="5" bestFit="1" customWidth="1"/>
    <col min="1032" max="1032" width="2.75" style="5" customWidth="1"/>
    <col min="1033" max="1033" width="2.875" style="5" bestFit="1" customWidth="1"/>
    <col min="1034" max="1034" width="3.125" style="5" bestFit="1" customWidth="1"/>
    <col min="1035" max="1035" width="4" style="5" bestFit="1" customWidth="1"/>
    <col min="1036" max="1036" width="3.125" style="5" bestFit="1" customWidth="1"/>
    <col min="1037" max="1037" width="5.125" style="5" bestFit="1" customWidth="1"/>
    <col min="1038" max="1038" width="2.875" style="5" customWidth="1"/>
    <col min="1039" max="1039" width="1.125" style="5" customWidth="1"/>
    <col min="1040" max="1040" width="9" style="5" bestFit="1" customWidth="1"/>
    <col min="1041" max="1041" width="5" style="5" customWidth="1"/>
    <col min="1042" max="1042" width="6.75" style="5" bestFit="1" customWidth="1"/>
    <col min="1043" max="1043" width="2.875" style="5" bestFit="1" customWidth="1"/>
    <col min="1044" max="1044" width="5" style="5" customWidth="1"/>
    <col min="1045" max="1045" width="6.75" style="5" bestFit="1" customWidth="1"/>
    <col min="1046" max="1046" width="2.875" style="5" bestFit="1" customWidth="1"/>
    <col min="1047" max="1048" width="9" style="5"/>
    <col min="1049" max="1049" width="8.875" style="5" bestFit="1" customWidth="1"/>
    <col min="1050" max="1050" width="5.25" style="5" bestFit="1" customWidth="1"/>
    <col min="1051" max="1051" width="4.5" style="5" bestFit="1" customWidth="1"/>
    <col min="1052" max="1052" width="7.125" style="5" bestFit="1" customWidth="1"/>
    <col min="1053" max="1280" width="9" style="5"/>
    <col min="1281" max="1281" width="9" style="5" customWidth="1"/>
    <col min="1282" max="1282" width="7.375" style="5" bestFit="1" customWidth="1"/>
    <col min="1283" max="1283" width="5.125" style="5" bestFit="1" customWidth="1"/>
    <col min="1284" max="1284" width="2.875" style="5" bestFit="1" customWidth="1"/>
    <col min="1285" max="1285" width="5.125" style="5" bestFit="1" customWidth="1"/>
    <col min="1286" max="1286" width="2.75" style="5" bestFit="1" customWidth="1"/>
    <col min="1287" max="1287" width="5.125" style="5" bestFit="1" customWidth="1"/>
    <col min="1288" max="1288" width="2.75" style="5" customWidth="1"/>
    <col min="1289" max="1289" width="2.875" style="5" bestFit="1" customWidth="1"/>
    <col min="1290" max="1290" width="3.125" style="5" bestFit="1" customWidth="1"/>
    <col min="1291" max="1291" width="4" style="5" bestFit="1" customWidth="1"/>
    <col min="1292" max="1292" width="3.125" style="5" bestFit="1" customWidth="1"/>
    <col min="1293" max="1293" width="5.125" style="5" bestFit="1" customWidth="1"/>
    <col min="1294" max="1294" width="2.875" style="5" customWidth="1"/>
    <col min="1295" max="1295" width="1.125" style="5" customWidth="1"/>
    <col min="1296" max="1296" width="9" style="5" bestFit="1" customWidth="1"/>
    <col min="1297" max="1297" width="5" style="5" customWidth="1"/>
    <col min="1298" max="1298" width="6.75" style="5" bestFit="1" customWidth="1"/>
    <col min="1299" max="1299" width="2.875" style="5" bestFit="1" customWidth="1"/>
    <col min="1300" max="1300" width="5" style="5" customWidth="1"/>
    <col min="1301" max="1301" width="6.75" style="5" bestFit="1" customWidth="1"/>
    <col min="1302" max="1302" width="2.875" style="5" bestFit="1" customWidth="1"/>
    <col min="1303" max="1304" width="9" style="5"/>
    <col min="1305" max="1305" width="8.875" style="5" bestFit="1" customWidth="1"/>
    <col min="1306" max="1306" width="5.25" style="5" bestFit="1" customWidth="1"/>
    <col min="1307" max="1307" width="4.5" style="5" bestFit="1" customWidth="1"/>
    <col min="1308" max="1308" width="7.125" style="5" bestFit="1" customWidth="1"/>
    <col min="1309" max="1536" width="9" style="5"/>
    <col min="1537" max="1537" width="9" style="5" customWidth="1"/>
    <col min="1538" max="1538" width="7.375" style="5" bestFit="1" customWidth="1"/>
    <col min="1539" max="1539" width="5.125" style="5" bestFit="1" customWidth="1"/>
    <col min="1540" max="1540" width="2.875" style="5" bestFit="1" customWidth="1"/>
    <col min="1541" max="1541" width="5.125" style="5" bestFit="1" customWidth="1"/>
    <col min="1542" max="1542" width="2.75" style="5" bestFit="1" customWidth="1"/>
    <col min="1543" max="1543" width="5.125" style="5" bestFit="1" customWidth="1"/>
    <col min="1544" max="1544" width="2.75" style="5" customWidth="1"/>
    <col min="1545" max="1545" width="2.875" style="5" bestFit="1" customWidth="1"/>
    <col min="1546" max="1546" width="3.125" style="5" bestFit="1" customWidth="1"/>
    <col min="1547" max="1547" width="4" style="5" bestFit="1" customWidth="1"/>
    <col min="1548" max="1548" width="3.125" style="5" bestFit="1" customWidth="1"/>
    <col min="1549" max="1549" width="5.125" style="5" bestFit="1" customWidth="1"/>
    <col min="1550" max="1550" width="2.875" style="5" customWidth="1"/>
    <col min="1551" max="1551" width="1.125" style="5" customWidth="1"/>
    <col min="1552" max="1552" width="9" style="5" bestFit="1" customWidth="1"/>
    <col min="1553" max="1553" width="5" style="5" customWidth="1"/>
    <col min="1554" max="1554" width="6.75" style="5" bestFit="1" customWidth="1"/>
    <col min="1555" max="1555" width="2.875" style="5" bestFit="1" customWidth="1"/>
    <col min="1556" max="1556" width="5" style="5" customWidth="1"/>
    <col min="1557" max="1557" width="6.75" style="5" bestFit="1" customWidth="1"/>
    <col min="1558" max="1558" width="2.875" style="5" bestFit="1" customWidth="1"/>
    <col min="1559" max="1560" width="9" style="5"/>
    <col min="1561" max="1561" width="8.875" style="5" bestFit="1" customWidth="1"/>
    <col min="1562" max="1562" width="5.25" style="5" bestFit="1" customWidth="1"/>
    <col min="1563" max="1563" width="4.5" style="5" bestFit="1" customWidth="1"/>
    <col min="1564" max="1564" width="7.125" style="5" bestFit="1" customWidth="1"/>
    <col min="1565" max="1792" width="9" style="5"/>
    <col min="1793" max="1793" width="9" style="5" customWidth="1"/>
    <col min="1794" max="1794" width="7.375" style="5" bestFit="1" customWidth="1"/>
    <col min="1795" max="1795" width="5.125" style="5" bestFit="1" customWidth="1"/>
    <col min="1796" max="1796" width="2.875" style="5" bestFit="1" customWidth="1"/>
    <col min="1797" max="1797" width="5.125" style="5" bestFit="1" customWidth="1"/>
    <col min="1798" max="1798" width="2.75" style="5" bestFit="1" customWidth="1"/>
    <col min="1799" max="1799" width="5.125" style="5" bestFit="1" customWidth="1"/>
    <col min="1800" max="1800" width="2.75" style="5" customWidth="1"/>
    <col min="1801" max="1801" width="2.875" style="5" bestFit="1" customWidth="1"/>
    <col min="1802" max="1802" width="3.125" style="5" bestFit="1" customWidth="1"/>
    <col min="1803" max="1803" width="4" style="5" bestFit="1" customWidth="1"/>
    <col min="1804" max="1804" width="3.125" style="5" bestFit="1" customWidth="1"/>
    <col min="1805" max="1805" width="5.125" style="5" bestFit="1" customWidth="1"/>
    <col min="1806" max="1806" width="2.875" style="5" customWidth="1"/>
    <col min="1807" max="1807" width="1.125" style="5" customWidth="1"/>
    <col min="1808" max="1808" width="9" style="5" bestFit="1" customWidth="1"/>
    <col min="1809" max="1809" width="5" style="5" customWidth="1"/>
    <col min="1810" max="1810" width="6.75" style="5" bestFit="1" customWidth="1"/>
    <col min="1811" max="1811" width="2.875" style="5" bestFit="1" customWidth="1"/>
    <col min="1812" max="1812" width="5" style="5" customWidth="1"/>
    <col min="1813" max="1813" width="6.75" style="5" bestFit="1" customWidth="1"/>
    <col min="1814" max="1814" width="2.875" style="5" bestFit="1" customWidth="1"/>
    <col min="1815" max="1816" width="9" style="5"/>
    <col min="1817" max="1817" width="8.875" style="5" bestFit="1" customWidth="1"/>
    <col min="1818" max="1818" width="5.25" style="5" bestFit="1" customWidth="1"/>
    <col min="1819" max="1819" width="4.5" style="5" bestFit="1" customWidth="1"/>
    <col min="1820" max="1820" width="7.125" style="5" bestFit="1" customWidth="1"/>
    <col min="1821" max="2048" width="9" style="5"/>
    <col min="2049" max="2049" width="9" style="5" customWidth="1"/>
    <col min="2050" max="2050" width="7.375" style="5" bestFit="1" customWidth="1"/>
    <col min="2051" max="2051" width="5.125" style="5" bestFit="1" customWidth="1"/>
    <col min="2052" max="2052" width="2.875" style="5" bestFit="1" customWidth="1"/>
    <col min="2053" max="2053" width="5.125" style="5" bestFit="1" customWidth="1"/>
    <col min="2054" max="2054" width="2.75" style="5" bestFit="1" customWidth="1"/>
    <col min="2055" max="2055" width="5.125" style="5" bestFit="1" customWidth="1"/>
    <col min="2056" max="2056" width="2.75" style="5" customWidth="1"/>
    <col min="2057" max="2057" width="2.875" style="5" bestFit="1" customWidth="1"/>
    <col min="2058" max="2058" width="3.125" style="5" bestFit="1" customWidth="1"/>
    <col min="2059" max="2059" width="4" style="5" bestFit="1" customWidth="1"/>
    <col min="2060" max="2060" width="3.125" style="5" bestFit="1" customWidth="1"/>
    <col min="2061" max="2061" width="5.125" style="5" bestFit="1" customWidth="1"/>
    <col min="2062" max="2062" width="2.875" style="5" customWidth="1"/>
    <col min="2063" max="2063" width="1.125" style="5" customWidth="1"/>
    <col min="2064" max="2064" width="9" style="5" bestFit="1" customWidth="1"/>
    <col min="2065" max="2065" width="5" style="5" customWidth="1"/>
    <col min="2066" max="2066" width="6.75" style="5" bestFit="1" customWidth="1"/>
    <col min="2067" max="2067" width="2.875" style="5" bestFit="1" customWidth="1"/>
    <col min="2068" max="2068" width="5" style="5" customWidth="1"/>
    <col min="2069" max="2069" width="6.75" style="5" bestFit="1" customWidth="1"/>
    <col min="2070" max="2070" width="2.875" style="5" bestFit="1" customWidth="1"/>
    <col min="2071" max="2072" width="9" style="5"/>
    <col min="2073" max="2073" width="8.875" style="5" bestFit="1" customWidth="1"/>
    <col min="2074" max="2074" width="5.25" style="5" bestFit="1" customWidth="1"/>
    <col min="2075" max="2075" width="4.5" style="5" bestFit="1" customWidth="1"/>
    <col min="2076" max="2076" width="7.125" style="5" bestFit="1" customWidth="1"/>
    <col min="2077" max="2304" width="9" style="5"/>
    <col min="2305" max="2305" width="9" style="5" customWidth="1"/>
    <col min="2306" max="2306" width="7.375" style="5" bestFit="1" customWidth="1"/>
    <col min="2307" max="2307" width="5.125" style="5" bestFit="1" customWidth="1"/>
    <col min="2308" max="2308" width="2.875" style="5" bestFit="1" customWidth="1"/>
    <col min="2309" max="2309" width="5.125" style="5" bestFit="1" customWidth="1"/>
    <col min="2310" max="2310" width="2.75" style="5" bestFit="1" customWidth="1"/>
    <col min="2311" max="2311" width="5.125" style="5" bestFit="1" customWidth="1"/>
    <col min="2312" max="2312" width="2.75" style="5" customWidth="1"/>
    <col min="2313" max="2313" width="2.875" style="5" bestFit="1" customWidth="1"/>
    <col min="2314" max="2314" width="3.125" style="5" bestFit="1" customWidth="1"/>
    <col min="2315" max="2315" width="4" style="5" bestFit="1" customWidth="1"/>
    <col min="2316" max="2316" width="3.125" style="5" bestFit="1" customWidth="1"/>
    <col min="2317" max="2317" width="5.125" style="5" bestFit="1" customWidth="1"/>
    <col min="2318" max="2318" width="2.875" style="5" customWidth="1"/>
    <col min="2319" max="2319" width="1.125" style="5" customWidth="1"/>
    <col min="2320" max="2320" width="9" style="5" bestFit="1" customWidth="1"/>
    <col min="2321" max="2321" width="5" style="5" customWidth="1"/>
    <col min="2322" max="2322" width="6.75" style="5" bestFit="1" customWidth="1"/>
    <col min="2323" max="2323" width="2.875" style="5" bestFit="1" customWidth="1"/>
    <col min="2324" max="2324" width="5" style="5" customWidth="1"/>
    <col min="2325" max="2325" width="6.75" style="5" bestFit="1" customWidth="1"/>
    <col min="2326" max="2326" width="2.875" style="5" bestFit="1" customWidth="1"/>
    <col min="2327" max="2328" width="9" style="5"/>
    <col min="2329" max="2329" width="8.875" style="5" bestFit="1" customWidth="1"/>
    <col min="2330" max="2330" width="5.25" style="5" bestFit="1" customWidth="1"/>
    <col min="2331" max="2331" width="4.5" style="5" bestFit="1" customWidth="1"/>
    <col min="2332" max="2332" width="7.125" style="5" bestFit="1" customWidth="1"/>
    <col min="2333" max="2560" width="9" style="5"/>
    <col min="2561" max="2561" width="9" style="5" customWidth="1"/>
    <col min="2562" max="2562" width="7.375" style="5" bestFit="1" customWidth="1"/>
    <col min="2563" max="2563" width="5.125" style="5" bestFit="1" customWidth="1"/>
    <col min="2564" max="2564" width="2.875" style="5" bestFit="1" customWidth="1"/>
    <col min="2565" max="2565" width="5.125" style="5" bestFit="1" customWidth="1"/>
    <col min="2566" max="2566" width="2.75" style="5" bestFit="1" customWidth="1"/>
    <col min="2567" max="2567" width="5.125" style="5" bestFit="1" customWidth="1"/>
    <col min="2568" max="2568" width="2.75" style="5" customWidth="1"/>
    <col min="2569" max="2569" width="2.875" style="5" bestFit="1" customWidth="1"/>
    <col min="2570" max="2570" width="3.125" style="5" bestFit="1" customWidth="1"/>
    <col min="2571" max="2571" width="4" style="5" bestFit="1" customWidth="1"/>
    <col min="2572" max="2572" width="3.125" style="5" bestFit="1" customWidth="1"/>
    <col min="2573" max="2573" width="5.125" style="5" bestFit="1" customWidth="1"/>
    <col min="2574" max="2574" width="2.875" style="5" customWidth="1"/>
    <col min="2575" max="2575" width="1.125" style="5" customWidth="1"/>
    <col min="2576" max="2576" width="9" style="5" bestFit="1" customWidth="1"/>
    <col min="2577" max="2577" width="5" style="5" customWidth="1"/>
    <col min="2578" max="2578" width="6.75" style="5" bestFit="1" customWidth="1"/>
    <col min="2579" max="2579" width="2.875" style="5" bestFit="1" customWidth="1"/>
    <col min="2580" max="2580" width="5" style="5" customWidth="1"/>
    <col min="2581" max="2581" width="6.75" style="5" bestFit="1" customWidth="1"/>
    <col min="2582" max="2582" width="2.875" style="5" bestFit="1" customWidth="1"/>
    <col min="2583" max="2584" width="9" style="5"/>
    <col min="2585" max="2585" width="8.875" style="5" bestFit="1" customWidth="1"/>
    <col min="2586" max="2586" width="5.25" style="5" bestFit="1" customWidth="1"/>
    <col min="2587" max="2587" width="4.5" style="5" bestFit="1" customWidth="1"/>
    <col min="2588" max="2588" width="7.125" style="5" bestFit="1" customWidth="1"/>
    <col min="2589" max="2816" width="9" style="5"/>
    <col min="2817" max="2817" width="9" style="5" customWidth="1"/>
    <col min="2818" max="2818" width="7.375" style="5" bestFit="1" customWidth="1"/>
    <col min="2819" max="2819" width="5.125" style="5" bestFit="1" customWidth="1"/>
    <col min="2820" max="2820" width="2.875" style="5" bestFit="1" customWidth="1"/>
    <col min="2821" max="2821" width="5.125" style="5" bestFit="1" customWidth="1"/>
    <col min="2822" max="2822" width="2.75" style="5" bestFit="1" customWidth="1"/>
    <col min="2823" max="2823" width="5.125" style="5" bestFit="1" customWidth="1"/>
    <col min="2824" max="2824" width="2.75" style="5" customWidth="1"/>
    <col min="2825" max="2825" width="2.875" style="5" bestFit="1" customWidth="1"/>
    <col min="2826" max="2826" width="3.125" style="5" bestFit="1" customWidth="1"/>
    <col min="2827" max="2827" width="4" style="5" bestFit="1" customWidth="1"/>
    <col min="2828" max="2828" width="3.125" style="5" bestFit="1" customWidth="1"/>
    <col min="2829" max="2829" width="5.125" style="5" bestFit="1" customWidth="1"/>
    <col min="2830" max="2830" width="2.875" style="5" customWidth="1"/>
    <col min="2831" max="2831" width="1.125" style="5" customWidth="1"/>
    <col min="2832" max="2832" width="9" style="5" bestFit="1" customWidth="1"/>
    <col min="2833" max="2833" width="5" style="5" customWidth="1"/>
    <col min="2834" max="2834" width="6.75" style="5" bestFit="1" customWidth="1"/>
    <col min="2835" max="2835" width="2.875" style="5" bestFit="1" customWidth="1"/>
    <col min="2836" max="2836" width="5" style="5" customWidth="1"/>
    <col min="2837" max="2837" width="6.75" style="5" bestFit="1" customWidth="1"/>
    <col min="2838" max="2838" width="2.875" style="5" bestFit="1" customWidth="1"/>
    <col min="2839" max="2840" width="9" style="5"/>
    <col min="2841" max="2841" width="8.875" style="5" bestFit="1" customWidth="1"/>
    <col min="2842" max="2842" width="5.25" style="5" bestFit="1" customWidth="1"/>
    <col min="2843" max="2843" width="4.5" style="5" bestFit="1" customWidth="1"/>
    <col min="2844" max="2844" width="7.125" style="5" bestFit="1" customWidth="1"/>
    <col min="2845" max="3072" width="9" style="5"/>
    <col min="3073" max="3073" width="9" style="5" customWidth="1"/>
    <col min="3074" max="3074" width="7.375" style="5" bestFit="1" customWidth="1"/>
    <col min="3075" max="3075" width="5.125" style="5" bestFit="1" customWidth="1"/>
    <col min="3076" max="3076" width="2.875" style="5" bestFit="1" customWidth="1"/>
    <col min="3077" max="3077" width="5.125" style="5" bestFit="1" customWidth="1"/>
    <col min="3078" max="3078" width="2.75" style="5" bestFit="1" customWidth="1"/>
    <col min="3079" max="3079" width="5.125" style="5" bestFit="1" customWidth="1"/>
    <col min="3080" max="3080" width="2.75" style="5" customWidth="1"/>
    <col min="3081" max="3081" width="2.875" style="5" bestFit="1" customWidth="1"/>
    <col min="3082" max="3082" width="3.125" style="5" bestFit="1" customWidth="1"/>
    <col min="3083" max="3083" width="4" style="5" bestFit="1" customWidth="1"/>
    <col min="3084" max="3084" width="3.125" style="5" bestFit="1" customWidth="1"/>
    <col min="3085" max="3085" width="5.125" style="5" bestFit="1" customWidth="1"/>
    <col min="3086" max="3086" width="2.875" style="5" customWidth="1"/>
    <col min="3087" max="3087" width="1.125" style="5" customWidth="1"/>
    <col min="3088" max="3088" width="9" style="5" bestFit="1" customWidth="1"/>
    <col min="3089" max="3089" width="5" style="5" customWidth="1"/>
    <col min="3090" max="3090" width="6.75" style="5" bestFit="1" customWidth="1"/>
    <col min="3091" max="3091" width="2.875" style="5" bestFit="1" customWidth="1"/>
    <col min="3092" max="3092" width="5" style="5" customWidth="1"/>
    <col min="3093" max="3093" width="6.75" style="5" bestFit="1" customWidth="1"/>
    <col min="3094" max="3094" width="2.875" style="5" bestFit="1" customWidth="1"/>
    <col min="3095" max="3096" width="9" style="5"/>
    <col min="3097" max="3097" width="8.875" style="5" bestFit="1" customWidth="1"/>
    <col min="3098" max="3098" width="5.25" style="5" bestFit="1" customWidth="1"/>
    <col min="3099" max="3099" width="4.5" style="5" bestFit="1" customWidth="1"/>
    <col min="3100" max="3100" width="7.125" style="5" bestFit="1" customWidth="1"/>
    <col min="3101" max="3328" width="9" style="5"/>
    <col min="3329" max="3329" width="9" style="5" customWidth="1"/>
    <col min="3330" max="3330" width="7.375" style="5" bestFit="1" customWidth="1"/>
    <col min="3331" max="3331" width="5.125" style="5" bestFit="1" customWidth="1"/>
    <col min="3332" max="3332" width="2.875" style="5" bestFit="1" customWidth="1"/>
    <col min="3333" max="3333" width="5.125" style="5" bestFit="1" customWidth="1"/>
    <col min="3334" max="3334" width="2.75" style="5" bestFit="1" customWidth="1"/>
    <col min="3335" max="3335" width="5.125" style="5" bestFit="1" customWidth="1"/>
    <col min="3336" max="3336" width="2.75" style="5" customWidth="1"/>
    <col min="3337" max="3337" width="2.875" style="5" bestFit="1" customWidth="1"/>
    <col min="3338" max="3338" width="3.125" style="5" bestFit="1" customWidth="1"/>
    <col min="3339" max="3339" width="4" style="5" bestFit="1" customWidth="1"/>
    <col min="3340" max="3340" width="3.125" style="5" bestFit="1" customWidth="1"/>
    <col min="3341" max="3341" width="5.125" style="5" bestFit="1" customWidth="1"/>
    <col min="3342" max="3342" width="2.875" style="5" customWidth="1"/>
    <col min="3343" max="3343" width="1.125" style="5" customWidth="1"/>
    <col min="3344" max="3344" width="9" style="5" bestFit="1" customWidth="1"/>
    <col min="3345" max="3345" width="5" style="5" customWidth="1"/>
    <col min="3346" max="3346" width="6.75" style="5" bestFit="1" customWidth="1"/>
    <col min="3347" max="3347" width="2.875" style="5" bestFit="1" customWidth="1"/>
    <col min="3348" max="3348" width="5" style="5" customWidth="1"/>
    <col min="3349" max="3349" width="6.75" style="5" bestFit="1" customWidth="1"/>
    <col min="3350" max="3350" width="2.875" style="5" bestFit="1" customWidth="1"/>
    <col min="3351" max="3352" width="9" style="5"/>
    <col min="3353" max="3353" width="8.875" style="5" bestFit="1" customWidth="1"/>
    <col min="3354" max="3354" width="5.25" style="5" bestFit="1" customWidth="1"/>
    <col min="3355" max="3355" width="4.5" style="5" bestFit="1" customWidth="1"/>
    <col min="3356" max="3356" width="7.125" style="5" bestFit="1" customWidth="1"/>
    <col min="3357" max="3584" width="9" style="5"/>
    <col min="3585" max="3585" width="9" style="5" customWidth="1"/>
    <col min="3586" max="3586" width="7.375" style="5" bestFit="1" customWidth="1"/>
    <col min="3587" max="3587" width="5.125" style="5" bestFit="1" customWidth="1"/>
    <col min="3588" max="3588" width="2.875" style="5" bestFit="1" customWidth="1"/>
    <col min="3589" max="3589" width="5.125" style="5" bestFit="1" customWidth="1"/>
    <col min="3590" max="3590" width="2.75" style="5" bestFit="1" customWidth="1"/>
    <col min="3591" max="3591" width="5.125" style="5" bestFit="1" customWidth="1"/>
    <col min="3592" max="3592" width="2.75" style="5" customWidth="1"/>
    <col min="3593" max="3593" width="2.875" style="5" bestFit="1" customWidth="1"/>
    <col min="3594" max="3594" width="3.125" style="5" bestFit="1" customWidth="1"/>
    <col min="3595" max="3595" width="4" style="5" bestFit="1" customWidth="1"/>
    <col min="3596" max="3596" width="3.125" style="5" bestFit="1" customWidth="1"/>
    <col min="3597" max="3597" width="5.125" style="5" bestFit="1" customWidth="1"/>
    <col min="3598" max="3598" width="2.875" style="5" customWidth="1"/>
    <col min="3599" max="3599" width="1.125" style="5" customWidth="1"/>
    <col min="3600" max="3600" width="9" style="5" bestFit="1" customWidth="1"/>
    <col min="3601" max="3601" width="5" style="5" customWidth="1"/>
    <col min="3602" max="3602" width="6.75" style="5" bestFit="1" customWidth="1"/>
    <col min="3603" max="3603" width="2.875" style="5" bestFit="1" customWidth="1"/>
    <col min="3604" max="3604" width="5" style="5" customWidth="1"/>
    <col min="3605" max="3605" width="6.75" style="5" bestFit="1" customWidth="1"/>
    <col min="3606" max="3606" width="2.875" style="5" bestFit="1" customWidth="1"/>
    <col min="3607" max="3608" width="9" style="5"/>
    <col min="3609" max="3609" width="8.875" style="5" bestFit="1" customWidth="1"/>
    <col min="3610" max="3610" width="5.25" style="5" bestFit="1" customWidth="1"/>
    <col min="3611" max="3611" width="4.5" style="5" bestFit="1" customWidth="1"/>
    <col min="3612" max="3612" width="7.125" style="5" bestFit="1" customWidth="1"/>
    <col min="3613" max="3840" width="9" style="5"/>
    <col min="3841" max="3841" width="9" style="5" customWidth="1"/>
    <col min="3842" max="3842" width="7.375" style="5" bestFit="1" customWidth="1"/>
    <col min="3843" max="3843" width="5.125" style="5" bestFit="1" customWidth="1"/>
    <col min="3844" max="3844" width="2.875" style="5" bestFit="1" customWidth="1"/>
    <col min="3845" max="3845" width="5.125" style="5" bestFit="1" customWidth="1"/>
    <col min="3846" max="3846" width="2.75" style="5" bestFit="1" customWidth="1"/>
    <col min="3847" max="3847" width="5.125" style="5" bestFit="1" customWidth="1"/>
    <col min="3848" max="3848" width="2.75" style="5" customWidth="1"/>
    <col min="3849" max="3849" width="2.875" style="5" bestFit="1" customWidth="1"/>
    <col min="3850" max="3850" width="3.125" style="5" bestFit="1" customWidth="1"/>
    <col min="3851" max="3851" width="4" style="5" bestFit="1" customWidth="1"/>
    <col min="3852" max="3852" width="3.125" style="5" bestFit="1" customWidth="1"/>
    <col min="3853" max="3853" width="5.125" style="5" bestFit="1" customWidth="1"/>
    <col min="3854" max="3854" width="2.875" style="5" customWidth="1"/>
    <col min="3855" max="3855" width="1.125" style="5" customWidth="1"/>
    <col min="3856" max="3856" width="9" style="5" bestFit="1" customWidth="1"/>
    <col min="3857" max="3857" width="5" style="5" customWidth="1"/>
    <col min="3858" max="3858" width="6.75" style="5" bestFit="1" customWidth="1"/>
    <col min="3859" max="3859" width="2.875" style="5" bestFit="1" customWidth="1"/>
    <col min="3860" max="3860" width="5" style="5" customWidth="1"/>
    <col min="3861" max="3861" width="6.75" style="5" bestFit="1" customWidth="1"/>
    <col min="3862" max="3862" width="2.875" style="5" bestFit="1" customWidth="1"/>
    <col min="3863" max="3864" width="9" style="5"/>
    <col min="3865" max="3865" width="8.875" style="5" bestFit="1" customWidth="1"/>
    <col min="3866" max="3866" width="5.25" style="5" bestFit="1" customWidth="1"/>
    <col min="3867" max="3867" width="4.5" style="5" bestFit="1" customWidth="1"/>
    <col min="3868" max="3868" width="7.125" style="5" bestFit="1" customWidth="1"/>
    <col min="3869" max="4096" width="9" style="5"/>
    <col min="4097" max="4097" width="9" style="5" customWidth="1"/>
    <col min="4098" max="4098" width="7.375" style="5" bestFit="1" customWidth="1"/>
    <col min="4099" max="4099" width="5.125" style="5" bestFit="1" customWidth="1"/>
    <col min="4100" max="4100" width="2.875" style="5" bestFit="1" customWidth="1"/>
    <col min="4101" max="4101" width="5.125" style="5" bestFit="1" customWidth="1"/>
    <col min="4102" max="4102" width="2.75" style="5" bestFit="1" customWidth="1"/>
    <col min="4103" max="4103" width="5.125" style="5" bestFit="1" customWidth="1"/>
    <col min="4104" max="4104" width="2.75" style="5" customWidth="1"/>
    <col min="4105" max="4105" width="2.875" style="5" bestFit="1" customWidth="1"/>
    <col min="4106" max="4106" width="3.125" style="5" bestFit="1" customWidth="1"/>
    <col min="4107" max="4107" width="4" style="5" bestFit="1" customWidth="1"/>
    <col min="4108" max="4108" width="3.125" style="5" bestFit="1" customWidth="1"/>
    <col min="4109" max="4109" width="5.125" style="5" bestFit="1" customWidth="1"/>
    <col min="4110" max="4110" width="2.875" style="5" customWidth="1"/>
    <col min="4111" max="4111" width="1.125" style="5" customWidth="1"/>
    <col min="4112" max="4112" width="9" style="5" bestFit="1" customWidth="1"/>
    <col min="4113" max="4113" width="5" style="5" customWidth="1"/>
    <col min="4114" max="4114" width="6.75" style="5" bestFit="1" customWidth="1"/>
    <col min="4115" max="4115" width="2.875" style="5" bestFit="1" customWidth="1"/>
    <col min="4116" max="4116" width="5" style="5" customWidth="1"/>
    <col min="4117" max="4117" width="6.75" style="5" bestFit="1" customWidth="1"/>
    <col min="4118" max="4118" width="2.875" style="5" bestFit="1" customWidth="1"/>
    <col min="4119" max="4120" width="9" style="5"/>
    <col min="4121" max="4121" width="8.875" style="5" bestFit="1" customWidth="1"/>
    <col min="4122" max="4122" width="5.25" style="5" bestFit="1" customWidth="1"/>
    <col min="4123" max="4123" width="4.5" style="5" bestFit="1" customWidth="1"/>
    <col min="4124" max="4124" width="7.125" style="5" bestFit="1" customWidth="1"/>
    <col min="4125" max="4352" width="9" style="5"/>
    <col min="4353" max="4353" width="9" style="5" customWidth="1"/>
    <col min="4354" max="4354" width="7.375" style="5" bestFit="1" customWidth="1"/>
    <col min="4355" max="4355" width="5.125" style="5" bestFit="1" customWidth="1"/>
    <col min="4356" max="4356" width="2.875" style="5" bestFit="1" customWidth="1"/>
    <col min="4357" max="4357" width="5.125" style="5" bestFit="1" customWidth="1"/>
    <col min="4358" max="4358" width="2.75" style="5" bestFit="1" customWidth="1"/>
    <col min="4359" max="4359" width="5.125" style="5" bestFit="1" customWidth="1"/>
    <col min="4360" max="4360" width="2.75" style="5" customWidth="1"/>
    <col min="4361" max="4361" width="2.875" style="5" bestFit="1" customWidth="1"/>
    <col min="4362" max="4362" width="3.125" style="5" bestFit="1" customWidth="1"/>
    <col min="4363" max="4363" width="4" style="5" bestFit="1" customWidth="1"/>
    <col min="4364" max="4364" width="3.125" style="5" bestFit="1" customWidth="1"/>
    <col min="4365" max="4365" width="5.125" style="5" bestFit="1" customWidth="1"/>
    <col min="4366" max="4366" width="2.875" style="5" customWidth="1"/>
    <col min="4367" max="4367" width="1.125" style="5" customWidth="1"/>
    <col min="4368" max="4368" width="9" style="5" bestFit="1" customWidth="1"/>
    <col min="4369" max="4369" width="5" style="5" customWidth="1"/>
    <col min="4370" max="4370" width="6.75" style="5" bestFit="1" customWidth="1"/>
    <col min="4371" max="4371" width="2.875" style="5" bestFit="1" customWidth="1"/>
    <col min="4372" max="4372" width="5" style="5" customWidth="1"/>
    <col min="4373" max="4373" width="6.75" style="5" bestFit="1" customWidth="1"/>
    <col min="4374" max="4374" width="2.875" style="5" bestFit="1" customWidth="1"/>
    <col min="4375" max="4376" width="9" style="5"/>
    <col min="4377" max="4377" width="8.875" style="5" bestFit="1" customWidth="1"/>
    <col min="4378" max="4378" width="5.25" style="5" bestFit="1" customWidth="1"/>
    <col min="4379" max="4379" width="4.5" style="5" bestFit="1" customWidth="1"/>
    <col min="4380" max="4380" width="7.125" style="5" bestFit="1" customWidth="1"/>
    <col min="4381" max="4608" width="9" style="5"/>
    <col min="4609" max="4609" width="9" style="5" customWidth="1"/>
    <col min="4610" max="4610" width="7.375" style="5" bestFit="1" customWidth="1"/>
    <col min="4611" max="4611" width="5.125" style="5" bestFit="1" customWidth="1"/>
    <col min="4612" max="4612" width="2.875" style="5" bestFit="1" customWidth="1"/>
    <col min="4613" max="4613" width="5.125" style="5" bestFit="1" customWidth="1"/>
    <col min="4614" max="4614" width="2.75" style="5" bestFit="1" customWidth="1"/>
    <col min="4615" max="4615" width="5.125" style="5" bestFit="1" customWidth="1"/>
    <col min="4616" max="4616" width="2.75" style="5" customWidth="1"/>
    <col min="4617" max="4617" width="2.875" style="5" bestFit="1" customWidth="1"/>
    <col min="4618" max="4618" width="3.125" style="5" bestFit="1" customWidth="1"/>
    <col min="4619" max="4619" width="4" style="5" bestFit="1" customWidth="1"/>
    <col min="4620" max="4620" width="3.125" style="5" bestFit="1" customWidth="1"/>
    <col min="4621" max="4621" width="5.125" style="5" bestFit="1" customWidth="1"/>
    <col min="4622" max="4622" width="2.875" style="5" customWidth="1"/>
    <col min="4623" max="4623" width="1.125" style="5" customWidth="1"/>
    <col min="4624" max="4624" width="9" style="5" bestFit="1" customWidth="1"/>
    <col min="4625" max="4625" width="5" style="5" customWidth="1"/>
    <col min="4626" max="4626" width="6.75" style="5" bestFit="1" customWidth="1"/>
    <col min="4627" max="4627" width="2.875" style="5" bestFit="1" customWidth="1"/>
    <col min="4628" max="4628" width="5" style="5" customWidth="1"/>
    <col min="4629" max="4629" width="6.75" style="5" bestFit="1" customWidth="1"/>
    <col min="4630" max="4630" width="2.875" style="5" bestFit="1" customWidth="1"/>
    <col min="4631" max="4632" width="9" style="5"/>
    <col min="4633" max="4633" width="8.875" style="5" bestFit="1" customWidth="1"/>
    <col min="4634" max="4634" width="5.25" style="5" bestFit="1" customWidth="1"/>
    <col min="4635" max="4635" width="4.5" style="5" bestFit="1" customWidth="1"/>
    <col min="4636" max="4636" width="7.125" style="5" bestFit="1" customWidth="1"/>
    <col min="4637" max="4864" width="9" style="5"/>
    <col min="4865" max="4865" width="9" style="5" customWidth="1"/>
    <col min="4866" max="4866" width="7.375" style="5" bestFit="1" customWidth="1"/>
    <col min="4867" max="4867" width="5.125" style="5" bestFit="1" customWidth="1"/>
    <col min="4868" max="4868" width="2.875" style="5" bestFit="1" customWidth="1"/>
    <col min="4869" max="4869" width="5.125" style="5" bestFit="1" customWidth="1"/>
    <col min="4870" max="4870" width="2.75" style="5" bestFit="1" customWidth="1"/>
    <col min="4871" max="4871" width="5.125" style="5" bestFit="1" customWidth="1"/>
    <col min="4872" max="4872" width="2.75" style="5" customWidth="1"/>
    <col min="4873" max="4873" width="2.875" style="5" bestFit="1" customWidth="1"/>
    <col min="4874" max="4874" width="3.125" style="5" bestFit="1" customWidth="1"/>
    <col min="4875" max="4875" width="4" style="5" bestFit="1" customWidth="1"/>
    <col min="4876" max="4876" width="3.125" style="5" bestFit="1" customWidth="1"/>
    <col min="4877" max="4877" width="5.125" style="5" bestFit="1" customWidth="1"/>
    <col min="4878" max="4878" width="2.875" style="5" customWidth="1"/>
    <col min="4879" max="4879" width="1.125" style="5" customWidth="1"/>
    <col min="4880" max="4880" width="9" style="5" bestFit="1" customWidth="1"/>
    <col min="4881" max="4881" width="5" style="5" customWidth="1"/>
    <col min="4882" max="4882" width="6.75" style="5" bestFit="1" customWidth="1"/>
    <col min="4883" max="4883" width="2.875" style="5" bestFit="1" customWidth="1"/>
    <col min="4884" max="4884" width="5" style="5" customWidth="1"/>
    <col min="4885" max="4885" width="6.75" style="5" bestFit="1" customWidth="1"/>
    <col min="4886" max="4886" width="2.875" style="5" bestFit="1" customWidth="1"/>
    <col min="4887" max="4888" width="9" style="5"/>
    <col min="4889" max="4889" width="8.875" style="5" bestFit="1" customWidth="1"/>
    <col min="4890" max="4890" width="5.25" style="5" bestFit="1" customWidth="1"/>
    <col min="4891" max="4891" width="4.5" style="5" bestFit="1" customWidth="1"/>
    <col min="4892" max="4892" width="7.125" style="5" bestFit="1" customWidth="1"/>
    <col min="4893" max="5120" width="9" style="5"/>
    <col min="5121" max="5121" width="9" style="5" customWidth="1"/>
    <col min="5122" max="5122" width="7.375" style="5" bestFit="1" customWidth="1"/>
    <col min="5123" max="5123" width="5.125" style="5" bestFit="1" customWidth="1"/>
    <col min="5124" max="5124" width="2.875" style="5" bestFit="1" customWidth="1"/>
    <col min="5125" max="5125" width="5.125" style="5" bestFit="1" customWidth="1"/>
    <col min="5126" max="5126" width="2.75" style="5" bestFit="1" customWidth="1"/>
    <col min="5127" max="5127" width="5.125" style="5" bestFit="1" customWidth="1"/>
    <col min="5128" max="5128" width="2.75" style="5" customWidth="1"/>
    <col min="5129" max="5129" width="2.875" style="5" bestFit="1" customWidth="1"/>
    <col min="5130" max="5130" width="3.125" style="5" bestFit="1" customWidth="1"/>
    <col min="5131" max="5131" width="4" style="5" bestFit="1" customWidth="1"/>
    <col min="5132" max="5132" width="3.125" style="5" bestFit="1" customWidth="1"/>
    <col min="5133" max="5133" width="5.125" style="5" bestFit="1" customWidth="1"/>
    <col min="5134" max="5134" width="2.875" style="5" customWidth="1"/>
    <col min="5135" max="5135" width="1.125" style="5" customWidth="1"/>
    <col min="5136" max="5136" width="9" style="5" bestFit="1" customWidth="1"/>
    <col min="5137" max="5137" width="5" style="5" customWidth="1"/>
    <col min="5138" max="5138" width="6.75" style="5" bestFit="1" customWidth="1"/>
    <col min="5139" max="5139" width="2.875" style="5" bestFit="1" customWidth="1"/>
    <col min="5140" max="5140" width="5" style="5" customWidth="1"/>
    <col min="5141" max="5141" width="6.75" style="5" bestFit="1" customWidth="1"/>
    <col min="5142" max="5142" width="2.875" style="5" bestFit="1" customWidth="1"/>
    <col min="5143" max="5144" width="9" style="5"/>
    <col min="5145" max="5145" width="8.875" style="5" bestFit="1" customWidth="1"/>
    <col min="5146" max="5146" width="5.25" style="5" bestFit="1" customWidth="1"/>
    <col min="5147" max="5147" width="4.5" style="5" bestFit="1" customWidth="1"/>
    <col min="5148" max="5148" width="7.125" style="5" bestFit="1" customWidth="1"/>
    <col min="5149" max="5376" width="9" style="5"/>
    <col min="5377" max="5377" width="9" style="5" customWidth="1"/>
    <col min="5378" max="5378" width="7.375" style="5" bestFit="1" customWidth="1"/>
    <col min="5379" max="5379" width="5.125" style="5" bestFit="1" customWidth="1"/>
    <col min="5380" max="5380" width="2.875" style="5" bestFit="1" customWidth="1"/>
    <col min="5381" max="5381" width="5.125" style="5" bestFit="1" customWidth="1"/>
    <col min="5382" max="5382" width="2.75" style="5" bestFit="1" customWidth="1"/>
    <col min="5383" max="5383" width="5.125" style="5" bestFit="1" customWidth="1"/>
    <col min="5384" max="5384" width="2.75" style="5" customWidth="1"/>
    <col min="5385" max="5385" width="2.875" style="5" bestFit="1" customWidth="1"/>
    <col min="5386" max="5386" width="3.125" style="5" bestFit="1" customWidth="1"/>
    <col min="5387" max="5387" width="4" style="5" bestFit="1" customWidth="1"/>
    <col min="5388" max="5388" width="3.125" style="5" bestFit="1" customWidth="1"/>
    <col min="5389" max="5389" width="5.125" style="5" bestFit="1" customWidth="1"/>
    <col min="5390" max="5390" width="2.875" style="5" customWidth="1"/>
    <col min="5391" max="5391" width="1.125" style="5" customWidth="1"/>
    <col min="5392" max="5392" width="9" style="5" bestFit="1" customWidth="1"/>
    <col min="5393" max="5393" width="5" style="5" customWidth="1"/>
    <col min="5394" max="5394" width="6.75" style="5" bestFit="1" customWidth="1"/>
    <col min="5395" max="5395" width="2.875" style="5" bestFit="1" customWidth="1"/>
    <col min="5396" max="5396" width="5" style="5" customWidth="1"/>
    <col min="5397" max="5397" width="6.75" style="5" bestFit="1" customWidth="1"/>
    <col min="5398" max="5398" width="2.875" style="5" bestFit="1" customWidth="1"/>
    <col min="5399" max="5400" width="9" style="5"/>
    <col min="5401" max="5401" width="8.875" style="5" bestFit="1" customWidth="1"/>
    <col min="5402" max="5402" width="5.25" style="5" bestFit="1" customWidth="1"/>
    <col min="5403" max="5403" width="4.5" style="5" bestFit="1" customWidth="1"/>
    <col min="5404" max="5404" width="7.125" style="5" bestFit="1" customWidth="1"/>
    <col min="5405" max="5632" width="9" style="5"/>
    <col min="5633" max="5633" width="9" style="5" customWidth="1"/>
    <col min="5634" max="5634" width="7.375" style="5" bestFit="1" customWidth="1"/>
    <col min="5635" max="5635" width="5.125" style="5" bestFit="1" customWidth="1"/>
    <col min="5636" max="5636" width="2.875" style="5" bestFit="1" customWidth="1"/>
    <col min="5637" max="5637" width="5.125" style="5" bestFit="1" customWidth="1"/>
    <col min="5638" max="5638" width="2.75" style="5" bestFit="1" customWidth="1"/>
    <col min="5639" max="5639" width="5.125" style="5" bestFit="1" customWidth="1"/>
    <col min="5640" max="5640" width="2.75" style="5" customWidth="1"/>
    <col min="5641" max="5641" width="2.875" style="5" bestFit="1" customWidth="1"/>
    <col min="5642" max="5642" width="3.125" style="5" bestFit="1" customWidth="1"/>
    <col min="5643" max="5643" width="4" style="5" bestFit="1" customWidth="1"/>
    <col min="5644" max="5644" width="3.125" style="5" bestFit="1" customWidth="1"/>
    <col min="5645" max="5645" width="5.125" style="5" bestFit="1" customWidth="1"/>
    <col min="5646" max="5646" width="2.875" style="5" customWidth="1"/>
    <col min="5647" max="5647" width="1.125" style="5" customWidth="1"/>
    <col min="5648" max="5648" width="9" style="5" bestFit="1" customWidth="1"/>
    <col min="5649" max="5649" width="5" style="5" customWidth="1"/>
    <col min="5650" max="5650" width="6.75" style="5" bestFit="1" customWidth="1"/>
    <col min="5651" max="5651" width="2.875" style="5" bestFit="1" customWidth="1"/>
    <col min="5652" max="5652" width="5" style="5" customWidth="1"/>
    <col min="5653" max="5653" width="6.75" style="5" bestFit="1" customWidth="1"/>
    <col min="5654" max="5654" width="2.875" style="5" bestFit="1" customWidth="1"/>
    <col min="5655" max="5656" width="9" style="5"/>
    <col min="5657" max="5657" width="8.875" style="5" bestFit="1" customWidth="1"/>
    <col min="5658" max="5658" width="5.25" style="5" bestFit="1" customWidth="1"/>
    <col min="5659" max="5659" width="4.5" style="5" bestFit="1" customWidth="1"/>
    <col min="5660" max="5660" width="7.125" style="5" bestFit="1" customWidth="1"/>
    <col min="5661" max="5888" width="9" style="5"/>
    <col min="5889" max="5889" width="9" style="5" customWidth="1"/>
    <col min="5890" max="5890" width="7.375" style="5" bestFit="1" customWidth="1"/>
    <col min="5891" max="5891" width="5.125" style="5" bestFit="1" customWidth="1"/>
    <col min="5892" max="5892" width="2.875" style="5" bestFit="1" customWidth="1"/>
    <col min="5893" max="5893" width="5.125" style="5" bestFit="1" customWidth="1"/>
    <col min="5894" max="5894" width="2.75" style="5" bestFit="1" customWidth="1"/>
    <col min="5895" max="5895" width="5.125" style="5" bestFit="1" customWidth="1"/>
    <col min="5896" max="5896" width="2.75" style="5" customWidth="1"/>
    <col min="5897" max="5897" width="2.875" style="5" bestFit="1" customWidth="1"/>
    <col min="5898" max="5898" width="3.125" style="5" bestFit="1" customWidth="1"/>
    <col min="5899" max="5899" width="4" style="5" bestFit="1" customWidth="1"/>
    <col min="5900" max="5900" width="3.125" style="5" bestFit="1" customWidth="1"/>
    <col min="5901" max="5901" width="5.125" style="5" bestFit="1" customWidth="1"/>
    <col min="5902" max="5902" width="2.875" style="5" customWidth="1"/>
    <col min="5903" max="5903" width="1.125" style="5" customWidth="1"/>
    <col min="5904" max="5904" width="9" style="5" bestFit="1" customWidth="1"/>
    <col min="5905" max="5905" width="5" style="5" customWidth="1"/>
    <col min="5906" max="5906" width="6.75" style="5" bestFit="1" customWidth="1"/>
    <col min="5907" max="5907" width="2.875" style="5" bestFit="1" customWidth="1"/>
    <col min="5908" max="5908" width="5" style="5" customWidth="1"/>
    <col min="5909" max="5909" width="6.75" style="5" bestFit="1" customWidth="1"/>
    <col min="5910" max="5910" width="2.875" style="5" bestFit="1" customWidth="1"/>
    <col min="5911" max="5912" width="9" style="5"/>
    <col min="5913" max="5913" width="8.875" style="5" bestFit="1" customWidth="1"/>
    <col min="5914" max="5914" width="5.25" style="5" bestFit="1" customWidth="1"/>
    <col min="5915" max="5915" width="4.5" style="5" bestFit="1" customWidth="1"/>
    <col min="5916" max="5916" width="7.125" style="5" bestFit="1" customWidth="1"/>
    <col min="5917" max="6144" width="9" style="5"/>
    <col min="6145" max="6145" width="9" style="5" customWidth="1"/>
    <col min="6146" max="6146" width="7.375" style="5" bestFit="1" customWidth="1"/>
    <col min="6147" max="6147" width="5.125" style="5" bestFit="1" customWidth="1"/>
    <col min="6148" max="6148" width="2.875" style="5" bestFit="1" customWidth="1"/>
    <col min="6149" max="6149" width="5.125" style="5" bestFit="1" customWidth="1"/>
    <col min="6150" max="6150" width="2.75" style="5" bestFit="1" customWidth="1"/>
    <col min="6151" max="6151" width="5.125" style="5" bestFit="1" customWidth="1"/>
    <col min="6152" max="6152" width="2.75" style="5" customWidth="1"/>
    <col min="6153" max="6153" width="2.875" style="5" bestFit="1" customWidth="1"/>
    <col min="6154" max="6154" width="3.125" style="5" bestFit="1" customWidth="1"/>
    <col min="6155" max="6155" width="4" style="5" bestFit="1" customWidth="1"/>
    <col min="6156" max="6156" width="3.125" style="5" bestFit="1" customWidth="1"/>
    <col min="6157" max="6157" width="5.125" style="5" bestFit="1" customWidth="1"/>
    <col min="6158" max="6158" width="2.875" style="5" customWidth="1"/>
    <col min="6159" max="6159" width="1.125" style="5" customWidth="1"/>
    <col min="6160" max="6160" width="9" style="5" bestFit="1" customWidth="1"/>
    <col min="6161" max="6161" width="5" style="5" customWidth="1"/>
    <col min="6162" max="6162" width="6.75" style="5" bestFit="1" customWidth="1"/>
    <col min="6163" max="6163" width="2.875" style="5" bestFit="1" customWidth="1"/>
    <col min="6164" max="6164" width="5" style="5" customWidth="1"/>
    <col min="6165" max="6165" width="6.75" style="5" bestFit="1" customWidth="1"/>
    <col min="6166" max="6166" width="2.875" style="5" bestFit="1" customWidth="1"/>
    <col min="6167" max="6168" width="9" style="5"/>
    <col min="6169" max="6169" width="8.875" style="5" bestFit="1" customWidth="1"/>
    <col min="6170" max="6170" width="5.25" style="5" bestFit="1" customWidth="1"/>
    <col min="6171" max="6171" width="4.5" style="5" bestFit="1" customWidth="1"/>
    <col min="6172" max="6172" width="7.125" style="5" bestFit="1" customWidth="1"/>
    <col min="6173" max="6400" width="9" style="5"/>
    <col min="6401" max="6401" width="9" style="5" customWidth="1"/>
    <col min="6402" max="6402" width="7.375" style="5" bestFit="1" customWidth="1"/>
    <col min="6403" max="6403" width="5.125" style="5" bestFit="1" customWidth="1"/>
    <col min="6404" max="6404" width="2.875" style="5" bestFit="1" customWidth="1"/>
    <col min="6405" max="6405" width="5.125" style="5" bestFit="1" customWidth="1"/>
    <col min="6406" max="6406" width="2.75" style="5" bestFit="1" customWidth="1"/>
    <col min="6407" max="6407" width="5.125" style="5" bestFit="1" customWidth="1"/>
    <col min="6408" max="6408" width="2.75" style="5" customWidth="1"/>
    <col min="6409" max="6409" width="2.875" style="5" bestFit="1" customWidth="1"/>
    <col min="6410" max="6410" width="3.125" style="5" bestFit="1" customWidth="1"/>
    <col min="6411" max="6411" width="4" style="5" bestFit="1" customWidth="1"/>
    <col min="6412" max="6412" width="3.125" style="5" bestFit="1" customWidth="1"/>
    <col min="6413" max="6413" width="5.125" style="5" bestFit="1" customWidth="1"/>
    <col min="6414" max="6414" width="2.875" style="5" customWidth="1"/>
    <col min="6415" max="6415" width="1.125" style="5" customWidth="1"/>
    <col min="6416" max="6416" width="9" style="5" bestFit="1" customWidth="1"/>
    <col min="6417" max="6417" width="5" style="5" customWidth="1"/>
    <col min="6418" max="6418" width="6.75" style="5" bestFit="1" customWidth="1"/>
    <col min="6419" max="6419" width="2.875" style="5" bestFit="1" customWidth="1"/>
    <col min="6420" max="6420" width="5" style="5" customWidth="1"/>
    <col min="6421" max="6421" width="6.75" style="5" bestFit="1" customWidth="1"/>
    <col min="6422" max="6422" width="2.875" style="5" bestFit="1" customWidth="1"/>
    <col min="6423" max="6424" width="9" style="5"/>
    <col min="6425" max="6425" width="8.875" style="5" bestFit="1" customWidth="1"/>
    <col min="6426" max="6426" width="5.25" style="5" bestFit="1" customWidth="1"/>
    <col min="6427" max="6427" width="4.5" style="5" bestFit="1" customWidth="1"/>
    <col min="6428" max="6428" width="7.125" style="5" bestFit="1" customWidth="1"/>
    <col min="6429" max="6656" width="9" style="5"/>
    <col min="6657" max="6657" width="9" style="5" customWidth="1"/>
    <col min="6658" max="6658" width="7.375" style="5" bestFit="1" customWidth="1"/>
    <col min="6659" max="6659" width="5.125" style="5" bestFit="1" customWidth="1"/>
    <col min="6660" max="6660" width="2.875" style="5" bestFit="1" customWidth="1"/>
    <col min="6661" max="6661" width="5.125" style="5" bestFit="1" customWidth="1"/>
    <col min="6662" max="6662" width="2.75" style="5" bestFit="1" customWidth="1"/>
    <col min="6663" max="6663" width="5.125" style="5" bestFit="1" customWidth="1"/>
    <col min="6664" max="6664" width="2.75" style="5" customWidth="1"/>
    <col min="6665" max="6665" width="2.875" style="5" bestFit="1" customWidth="1"/>
    <col min="6666" max="6666" width="3.125" style="5" bestFit="1" customWidth="1"/>
    <col min="6667" max="6667" width="4" style="5" bestFit="1" customWidth="1"/>
    <col min="6668" max="6668" width="3.125" style="5" bestFit="1" customWidth="1"/>
    <col min="6669" max="6669" width="5.125" style="5" bestFit="1" customWidth="1"/>
    <col min="6670" max="6670" width="2.875" style="5" customWidth="1"/>
    <col min="6671" max="6671" width="1.125" style="5" customWidth="1"/>
    <col min="6672" max="6672" width="9" style="5" bestFit="1" customWidth="1"/>
    <col min="6673" max="6673" width="5" style="5" customWidth="1"/>
    <col min="6674" max="6674" width="6.75" style="5" bestFit="1" customWidth="1"/>
    <col min="6675" max="6675" width="2.875" style="5" bestFit="1" customWidth="1"/>
    <col min="6676" max="6676" width="5" style="5" customWidth="1"/>
    <col min="6677" max="6677" width="6.75" style="5" bestFit="1" customWidth="1"/>
    <col min="6678" max="6678" width="2.875" style="5" bestFit="1" customWidth="1"/>
    <col min="6679" max="6680" width="9" style="5"/>
    <col min="6681" max="6681" width="8.875" style="5" bestFit="1" customWidth="1"/>
    <col min="6682" max="6682" width="5.25" style="5" bestFit="1" customWidth="1"/>
    <col min="6683" max="6683" width="4.5" style="5" bestFit="1" customWidth="1"/>
    <col min="6684" max="6684" width="7.125" style="5" bestFit="1" customWidth="1"/>
    <col min="6685" max="6912" width="9" style="5"/>
    <col min="6913" max="6913" width="9" style="5" customWidth="1"/>
    <col min="6914" max="6914" width="7.375" style="5" bestFit="1" customWidth="1"/>
    <col min="6915" max="6915" width="5.125" style="5" bestFit="1" customWidth="1"/>
    <col min="6916" max="6916" width="2.875" style="5" bestFit="1" customWidth="1"/>
    <col min="6917" max="6917" width="5.125" style="5" bestFit="1" customWidth="1"/>
    <col min="6918" max="6918" width="2.75" style="5" bestFit="1" customWidth="1"/>
    <col min="6919" max="6919" width="5.125" style="5" bestFit="1" customWidth="1"/>
    <col min="6920" max="6920" width="2.75" style="5" customWidth="1"/>
    <col min="6921" max="6921" width="2.875" style="5" bestFit="1" customWidth="1"/>
    <col min="6922" max="6922" width="3.125" style="5" bestFit="1" customWidth="1"/>
    <col min="6923" max="6923" width="4" style="5" bestFit="1" customWidth="1"/>
    <col min="6924" max="6924" width="3.125" style="5" bestFit="1" customWidth="1"/>
    <col min="6925" max="6925" width="5.125" style="5" bestFit="1" customWidth="1"/>
    <col min="6926" max="6926" width="2.875" style="5" customWidth="1"/>
    <col min="6927" max="6927" width="1.125" style="5" customWidth="1"/>
    <col min="6928" max="6928" width="9" style="5" bestFit="1" customWidth="1"/>
    <col min="6929" max="6929" width="5" style="5" customWidth="1"/>
    <col min="6930" max="6930" width="6.75" style="5" bestFit="1" customWidth="1"/>
    <col min="6931" max="6931" width="2.875" style="5" bestFit="1" customWidth="1"/>
    <col min="6932" max="6932" width="5" style="5" customWidth="1"/>
    <col min="6933" max="6933" width="6.75" style="5" bestFit="1" customWidth="1"/>
    <col min="6934" max="6934" width="2.875" style="5" bestFit="1" customWidth="1"/>
    <col min="6935" max="6936" width="9" style="5"/>
    <col min="6937" max="6937" width="8.875" style="5" bestFit="1" customWidth="1"/>
    <col min="6938" max="6938" width="5.25" style="5" bestFit="1" customWidth="1"/>
    <col min="6939" max="6939" width="4.5" style="5" bestFit="1" customWidth="1"/>
    <col min="6940" max="6940" width="7.125" style="5" bestFit="1" customWidth="1"/>
    <col min="6941" max="7168" width="9" style="5"/>
    <col min="7169" max="7169" width="9" style="5" customWidth="1"/>
    <col min="7170" max="7170" width="7.375" style="5" bestFit="1" customWidth="1"/>
    <col min="7171" max="7171" width="5.125" style="5" bestFit="1" customWidth="1"/>
    <col min="7172" max="7172" width="2.875" style="5" bestFit="1" customWidth="1"/>
    <col min="7173" max="7173" width="5.125" style="5" bestFit="1" customWidth="1"/>
    <col min="7174" max="7174" width="2.75" style="5" bestFit="1" customWidth="1"/>
    <col min="7175" max="7175" width="5.125" style="5" bestFit="1" customWidth="1"/>
    <col min="7176" max="7176" width="2.75" style="5" customWidth="1"/>
    <col min="7177" max="7177" width="2.875" style="5" bestFit="1" customWidth="1"/>
    <col min="7178" max="7178" width="3.125" style="5" bestFit="1" customWidth="1"/>
    <col min="7179" max="7179" width="4" style="5" bestFit="1" customWidth="1"/>
    <col min="7180" max="7180" width="3.125" style="5" bestFit="1" customWidth="1"/>
    <col min="7181" max="7181" width="5.125" style="5" bestFit="1" customWidth="1"/>
    <col min="7182" max="7182" width="2.875" style="5" customWidth="1"/>
    <col min="7183" max="7183" width="1.125" style="5" customWidth="1"/>
    <col min="7184" max="7184" width="9" style="5" bestFit="1" customWidth="1"/>
    <col min="7185" max="7185" width="5" style="5" customWidth="1"/>
    <col min="7186" max="7186" width="6.75" style="5" bestFit="1" customWidth="1"/>
    <col min="7187" max="7187" width="2.875" style="5" bestFit="1" customWidth="1"/>
    <col min="7188" max="7188" width="5" style="5" customWidth="1"/>
    <col min="7189" max="7189" width="6.75" style="5" bestFit="1" customWidth="1"/>
    <col min="7190" max="7190" width="2.875" style="5" bestFit="1" customWidth="1"/>
    <col min="7191" max="7192" width="9" style="5"/>
    <col min="7193" max="7193" width="8.875" style="5" bestFit="1" customWidth="1"/>
    <col min="7194" max="7194" width="5.25" style="5" bestFit="1" customWidth="1"/>
    <col min="7195" max="7195" width="4.5" style="5" bestFit="1" customWidth="1"/>
    <col min="7196" max="7196" width="7.125" style="5" bestFit="1" customWidth="1"/>
    <col min="7197" max="7424" width="9" style="5"/>
    <col min="7425" max="7425" width="9" style="5" customWidth="1"/>
    <col min="7426" max="7426" width="7.375" style="5" bestFit="1" customWidth="1"/>
    <col min="7427" max="7427" width="5.125" style="5" bestFit="1" customWidth="1"/>
    <col min="7428" max="7428" width="2.875" style="5" bestFit="1" customWidth="1"/>
    <col min="7429" max="7429" width="5.125" style="5" bestFit="1" customWidth="1"/>
    <col min="7430" max="7430" width="2.75" style="5" bestFit="1" customWidth="1"/>
    <col min="7431" max="7431" width="5.125" style="5" bestFit="1" customWidth="1"/>
    <col min="7432" max="7432" width="2.75" style="5" customWidth="1"/>
    <col min="7433" max="7433" width="2.875" style="5" bestFit="1" customWidth="1"/>
    <col min="7434" max="7434" width="3.125" style="5" bestFit="1" customWidth="1"/>
    <col min="7435" max="7435" width="4" style="5" bestFit="1" customWidth="1"/>
    <col min="7436" max="7436" width="3.125" style="5" bestFit="1" customWidth="1"/>
    <col min="7437" max="7437" width="5.125" style="5" bestFit="1" customWidth="1"/>
    <col min="7438" max="7438" width="2.875" style="5" customWidth="1"/>
    <col min="7439" max="7439" width="1.125" style="5" customWidth="1"/>
    <col min="7440" max="7440" width="9" style="5" bestFit="1" customWidth="1"/>
    <col min="7441" max="7441" width="5" style="5" customWidth="1"/>
    <col min="7442" max="7442" width="6.75" style="5" bestFit="1" customWidth="1"/>
    <col min="7443" max="7443" width="2.875" style="5" bestFit="1" customWidth="1"/>
    <col min="7444" max="7444" width="5" style="5" customWidth="1"/>
    <col min="7445" max="7445" width="6.75" style="5" bestFit="1" customWidth="1"/>
    <col min="7446" max="7446" width="2.875" style="5" bestFit="1" customWidth="1"/>
    <col min="7447" max="7448" width="9" style="5"/>
    <col min="7449" max="7449" width="8.875" style="5" bestFit="1" customWidth="1"/>
    <col min="7450" max="7450" width="5.25" style="5" bestFit="1" customWidth="1"/>
    <col min="7451" max="7451" width="4.5" style="5" bestFit="1" customWidth="1"/>
    <col min="7452" max="7452" width="7.125" style="5" bestFit="1" customWidth="1"/>
    <col min="7453" max="7680" width="9" style="5"/>
    <col min="7681" max="7681" width="9" style="5" customWidth="1"/>
    <col min="7682" max="7682" width="7.375" style="5" bestFit="1" customWidth="1"/>
    <col min="7683" max="7683" width="5.125" style="5" bestFit="1" customWidth="1"/>
    <col min="7684" max="7684" width="2.875" style="5" bestFit="1" customWidth="1"/>
    <col min="7685" max="7685" width="5.125" style="5" bestFit="1" customWidth="1"/>
    <col min="7686" max="7686" width="2.75" style="5" bestFit="1" customWidth="1"/>
    <col min="7687" max="7687" width="5.125" style="5" bestFit="1" customWidth="1"/>
    <col min="7688" max="7688" width="2.75" style="5" customWidth="1"/>
    <col min="7689" max="7689" width="2.875" style="5" bestFit="1" customWidth="1"/>
    <col min="7690" max="7690" width="3.125" style="5" bestFit="1" customWidth="1"/>
    <col min="7691" max="7691" width="4" style="5" bestFit="1" customWidth="1"/>
    <col min="7692" max="7692" width="3.125" style="5" bestFit="1" customWidth="1"/>
    <col min="7693" max="7693" width="5.125" style="5" bestFit="1" customWidth="1"/>
    <col min="7694" max="7694" width="2.875" style="5" customWidth="1"/>
    <col min="7695" max="7695" width="1.125" style="5" customWidth="1"/>
    <col min="7696" max="7696" width="9" style="5" bestFit="1" customWidth="1"/>
    <col min="7697" max="7697" width="5" style="5" customWidth="1"/>
    <col min="7698" max="7698" width="6.75" style="5" bestFit="1" customWidth="1"/>
    <col min="7699" max="7699" width="2.875" style="5" bestFit="1" customWidth="1"/>
    <col min="7700" max="7700" width="5" style="5" customWidth="1"/>
    <col min="7701" max="7701" width="6.75" style="5" bestFit="1" customWidth="1"/>
    <col min="7702" max="7702" width="2.875" style="5" bestFit="1" customWidth="1"/>
    <col min="7703" max="7704" width="9" style="5"/>
    <col min="7705" max="7705" width="8.875" style="5" bestFit="1" customWidth="1"/>
    <col min="7706" max="7706" width="5.25" style="5" bestFit="1" customWidth="1"/>
    <col min="7707" max="7707" width="4.5" style="5" bestFit="1" customWidth="1"/>
    <col min="7708" max="7708" width="7.125" style="5" bestFit="1" customWidth="1"/>
    <col min="7709" max="7936" width="9" style="5"/>
    <col min="7937" max="7937" width="9" style="5" customWidth="1"/>
    <col min="7938" max="7938" width="7.375" style="5" bestFit="1" customWidth="1"/>
    <col min="7939" max="7939" width="5.125" style="5" bestFit="1" customWidth="1"/>
    <col min="7940" max="7940" width="2.875" style="5" bestFit="1" customWidth="1"/>
    <col min="7941" max="7941" width="5.125" style="5" bestFit="1" customWidth="1"/>
    <col min="7942" max="7942" width="2.75" style="5" bestFit="1" customWidth="1"/>
    <col min="7943" max="7943" width="5.125" style="5" bestFit="1" customWidth="1"/>
    <col min="7944" max="7944" width="2.75" style="5" customWidth="1"/>
    <col min="7945" max="7945" width="2.875" style="5" bestFit="1" customWidth="1"/>
    <col min="7946" max="7946" width="3.125" style="5" bestFit="1" customWidth="1"/>
    <col min="7947" max="7947" width="4" style="5" bestFit="1" customWidth="1"/>
    <col min="7948" max="7948" width="3.125" style="5" bestFit="1" customWidth="1"/>
    <col min="7949" max="7949" width="5.125" style="5" bestFit="1" customWidth="1"/>
    <col min="7950" max="7950" width="2.875" style="5" customWidth="1"/>
    <col min="7951" max="7951" width="1.125" style="5" customWidth="1"/>
    <col min="7952" max="7952" width="9" style="5" bestFit="1" customWidth="1"/>
    <col min="7953" max="7953" width="5" style="5" customWidth="1"/>
    <col min="7954" max="7954" width="6.75" style="5" bestFit="1" customWidth="1"/>
    <col min="7955" max="7955" width="2.875" style="5" bestFit="1" customWidth="1"/>
    <col min="7956" max="7956" width="5" style="5" customWidth="1"/>
    <col min="7957" max="7957" width="6.75" style="5" bestFit="1" customWidth="1"/>
    <col min="7958" max="7958" width="2.875" style="5" bestFit="1" customWidth="1"/>
    <col min="7959" max="7960" width="9" style="5"/>
    <col min="7961" max="7961" width="8.875" style="5" bestFit="1" customWidth="1"/>
    <col min="7962" max="7962" width="5.25" style="5" bestFit="1" customWidth="1"/>
    <col min="7963" max="7963" width="4.5" style="5" bestFit="1" customWidth="1"/>
    <col min="7964" max="7964" width="7.125" style="5" bestFit="1" customWidth="1"/>
    <col min="7965" max="8192" width="9" style="5"/>
    <col min="8193" max="8193" width="9" style="5" customWidth="1"/>
    <col min="8194" max="8194" width="7.375" style="5" bestFit="1" customWidth="1"/>
    <col min="8195" max="8195" width="5.125" style="5" bestFit="1" customWidth="1"/>
    <col min="8196" max="8196" width="2.875" style="5" bestFit="1" customWidth="1"/>
    <col min="8197" max="8197" width="5.125" style="5" bestFit="1" customWidth="1"/>
    <col min="8198" max="8198" width="2.75" style="5" bestFit="1" customWidth="1"/>
    <col min="8199" max="8199" width="5.125" style="5" bestFit="1" customWidth="1"/>
    <col min="8200" max="8200" width="2.75" style="5" customWidth="1"/>
    <col min="8201" max="8201" width="2.875" style="5" bestFit="1" customWidth="1"/>
    <col min="8202" max="8202" width="3.125" style="5" bestFit="1" customWidth="1"/>
    <col min="8203" max="8203" width="4" style="5" bestFit="1" customWidth="1"/>
    <col min="8204" max="8204" width="3.125" style="5" bestFit="1" customWidth="1"/>
    <col min="8205" max="8205" width="5.125" style="5" bestFit="1" customWidth="1"/>
    <col min="8206" max="8206" width="2.875" style="5" customWidth="1"/>
    <col min="8207" max="8207" width="1.125" style="5" customWidth="1"/>
    <col min="8208" max="8208" width="9" style="5" bestFit="1" customWidth="1"/>
    <col min="8209" max="8209" width="5" style="5" customWidth="1"/>
    <col min="8210" max="8210" width="6.75" style="5" bestFit="1" customWidth="1"/>
    <col min="8211" max="8211" width="2.875" style="5" bestFit="1" customWidth="1"/>
    <col min="8212" max="8212" width="5" style="5" customWidth="1"/>
    <col min="8213" max="8213" width="6.75" style="5" bestFit="1" customWidth="1"/>
    <col min="8214" max="8214" width="2.875" style="5" bestFit="1" customWidth="1"/>
    <col min="8215" max="8216" width="9" style="5"/>
    <col min="8217" max="8217" width="8.875" style="5" bestFit="1" customWidth="1"/>
    <col min="8218" max="8218" width="5.25" style="5" bestFit="1" customWidth="1"/>
    <col min="8219" max="8219" width="4.5" style="5" bestFit="1" customWidth="1"/>
    <col min="8220" max="8220" width="7.125" style="5" bestFit="1" customWidth="1"/>
    <col min="8221" max="8448" width="9" style="5"/>
    <col min="8449" max="8449" width="9" style="5" customWidth="1"/>
    <col min="8450" max="8450" width="7.375" style="5" bestFit="1" customWidth="1"/>
    <col min="8451" max="8451" width="5.125" style="5" bestFit="1" customWidth="1"/>
    <col min="8452" max="8452" width="2.875" style="5" bestFit="1" customWidth="1"/>
    <col min="8453" max="8453" width="5.125" style="5" bestFit="1" customWidth="1"/>
    <col min="8454" max="8454" width="2.75" style="5" bestFit="1" customWidth="1"/>
    <col min="8455" max="8455" width="5.125" style="5" bestFit="1" customWidth="1"/>
    <col min="8456" max="8456" width="2.75" style="5" customWidth="1"/>
    <col min="8457" max="8457" width="2.875" style="5" bestFit="1" customWidth="1"/>
    <col min="8458" max="8458" width="3.125" style="5" bestFit="1" customWidth="1"/>
    <col min="8459" max="8459" width="4" style="5" bestFit="1" customWidth="1"/>
    <col min="8460" max="8460" width="3.125" style="5" bestFit="1" customWidth="1"/>
    <col min="8461" max="8461" width="5.125" style="5" bestFit="1" customWidth="1"/>
    <col min="8462" max="8462" width="2.875" style="5" customWidth="1"/>
    <col min="8463" max="8463" width="1.125" style="5" customWidth="1"/>
    <col min="8464" max="8464" width="9" style="5" bestFit="1" customWidth="1"/>
    <col min="8465" max="8465" width="5" style="5" customWidth="1"/>
    <col min="8466" max="8466" width="6.75" style="5" bestFit="1" customWidth="1"/>
    <col min="8467" max="8467" width="2.875" style="5" bestFit="1" customWidth="1"/>
    <col min="8468" max="8468" width="5" style="5" customWidth="1"/>
    <col min="8469" max="8469" width="6.75" style="5" bestFit="1" customWidth="1"/>
    <col min="8470" max="8470" width="2.875" style="5" bestFit="1" customWidth="1"/>
    <col min="8471" max="8472" width="9" style="5"/>
    <col min="8473" max="8473" width="8.875" style="5" bestFit="1" customWidth="1"/>
    <col min="8474" max="8474" width="5.25" style="5" bestFit="1" customWidth="1"/>
    <col min="8475" max="8475" width="4.5" style="5" bestFit="1" customWidth="1"/>
    <col min="8476" max="8476" width="7.125" style="5" bestFit="1" customWidth="1"/>
    <col min="8477" max="8704" width="9" style="5"/>
    <col min="8705" max="8705" width="9" style="5" customWidth="1"/>
    <col min="8706" max="8706" width="7.375" style="5" bestFit="1" customWidth="1"/>
    <col min="8707" max="8707" width="5.125" style="5" bestFit="1" customWidth="1"/>
    <col min="8708" max="8708" width="2.875" style="5" bestFit="1" customWidth="1"/>
    <col min="8709" max="8709" width="5.125" style="5" bestFit="1" customWidth="1"/>
    <col min="8710" max="8710" width="2.75" style="5" bestFit="1" customWidth="1"/>
    <col min="8711" max="8711" width="5.125" style="5" bestFit="1" customWidth="1"/>
    <col min="8712" max="8712" width="2.75" style="5" customWidth="1"/>
    <col min="8713" max="8713" width="2.875" style="5" bestFit="1" customWidth="1"/>
    <col min="8714" max="8714" width="3.125" style="5" bestFit="1" customWidth="1"/>
    <col min="8715" max="8715" width="4" style="5" bestFit="1" customWidth="1"/>
    <col min="8716" max="8716" width="3.125" style="5" bestFit="1" customWidth="1"/>
    <col min="8717" max="8717" width="5.125" style="5" bestFit="1" customWidth="1"/>
    <col min="8718" max="8718" width="2.875" style="5" customWidth="1"/>
    <col min="8719" max="8719" width="1.125" style="5" customWidth="1"/>
    <col min="8720" max="8720" width="9" style="5" bestFit="1" customWidth="1"/>
    <col min="8721" max="8721" width="5" style="5" customWidth="1"/>
    <col min="8722" max="8722" width="6.75" style="5" bestFit="1" customWidth="1"/>
    <col min="8723" max="8723" width="2.875" style="5" bestFit="1" customWidth="1"/>
    <col min="8724" max="8724" width="5" style="5" customWidth="1"/>
    <col min="8725" max="8725" width="6.75" style="5" bestFit="1" customWidth="1"/>
    <col min="8726" max="8726" width="2.875" style="5" bestFit="1" customWidth="1"/>
    <col min="8727" max="8728" width="9" style="5"/>
    <col min="8729" max="8729" width="8.875" style="5" bestFit="1" customWidth="1"/>
    <col min="8730" max="8730" width="5.25" style="5" bestFit="1" customWidth="1"/>
    <col min="8731" max="8731" width="4.5" style="5" bestFit="1" customWidth="1"/>
    <col min="8732" max="8732" width="7.125" style="5" bestFit="1" customWidth="1"/>
    <col min="8733" max="8960" width="9" style="5"/>
    <col min="8961" max="8961" width="9" style="5" customWidth="1"/>
    <col min="8962" max="8962" width="7.375" style="5" bestFit="1" customWidth="1"/>
    <col min="8963" max="8963" width="5.125" style="5" bestFit="1" customWidth="1"/>
    <col min="8964" max="8964" width="2.875" style="5" bestFit="1" customWidth="1"/>
    <col min="8965" max="8965" width="5.125" style="5" bestFit="1" customWidth="1"/>
    <col min="8966" max="8966" width="2.75" style="5" bestFit="1" customWidth="1"/>
    <col min="8967" max="8967" width="5.125" style="5" bestFit="1" customWidth="1"/>
    <col min="8968" max="8968" width="2.75" style="5" customWidth="1"/>
    <col min="8969" max="8969" width="2.875" style="5" bestFit="1" customWidth="1"/>
    <col min="8970" max="8970" width="3.125" style="5" bestFit="1" customWidth="1"/>
    <col min="8971" max="8971" width="4" style="5" bestFit="1" customWidth="1"/>
    <col min="8972" max="8972" width="3.125" style="5" bestFit="1" customWidth="1"/>
    <col min="8973" max="8973" width="5.125" style="5" bestFit="1" customWidth="1"/>
    <col min="8974" max="8974" width="2.875" style="5" customWidth="1"/>
    <col min="8975" max="8975" width="1.125" style="5" customWidth="1"/>
    <col min="8976" max="8976" width="9" style="5" bestFit="1" customWidth="1"/>
    <col min="8977" max="8977" width="5" style="5" customWidth="1"/>
    <col min="8978" max="8978" width="6.75" style="5" bestFit="1" customWidth="1"/>
    <col min="8979" max="8979" width="2.875" style="5" bestFit="1" customWidth="1"/>
    <col min="8980" max="8980" width="5" style="5" customWidth="1"/>
    <col min="8981" max="8981" width="6.75" style="5" bestFit="1" customWidth="1"/>
    <col min="8982" max="8982" width="2.875" style="5" bestFit="1" customWidth="1"/>
    <col min="8983" max="8984" width="9" style="5"/>
    <col min="8985" max="8985" width="8.875" style="5" bestFit="1" customWidth="1"/>
    <col min="8986" max="8986" width="5.25" style="5" bestFit="1" customWidth="1"/>
    <col min="8987" max="8987" width="4.5" style="5" bestFit="1" customWidth="1"/>
    <col min="8988" max="8988" width="7.125" style="5" bestFit="1" customWidth="1"/>
    <col min="8989" max="9216" width="9" style="5"/>
    <col min="9217" max="9217" width="9" style="5" customWidth="1"/>
    <col min="9218" max="9218" width="7.375" style="5" bestFit="1" customWidth="1"/>
    <col min="9219" max="9219" width="5.125" style="5" bestFit="1" customWidth="1"/>
    <col min="9220" max="9220" width="2.875" style="5" bestFit="1" customWidth="1"/>
    <col min="9221" max="9221" width="5.125" style="5" bestFit="1" customWidth="1"/>
    <col min="9222" max="9222" width="2.75" style="5" bestFit="1" customWidth="1"/>
    <col min="9223" max="9223" width="5.125" style="5" bestFit="1" customWidth="1"/>
    <col min="9224" max="9224" width="2.75" style="5" customWidth="1"/>
    <col min="9225" max="9225" width="2.875" style="5" bestFit="1" customWidth="1"/>
    <col min="9226" max="9226" width="3.125" style="5" bestFit="1" customWidth="1"/>
    <col min="9227" max="9227" width="4" style="5" bestFit="1" customWidth="1"/>
    <col min="9228" max="9228" width="3.125" style="5" bestFit="1" customWidth="1"/>
    <col min="9229" max="9229" width="5.125" style="5" bestFit="1" customWidth="1"/>
    <col min="9230" max="9230" width="2.875" style="5" customWidth="1"/>
    <col min="9231" max="9231" width="1.125" style="5" customWidth="1"/>
    <col min="9232" max="9232" width="9" style="5" bestFit="1" customWidth="1"/>
    <col min="9233" max="9233" width="5" style="5" customWidth="1"/>
    <col min="9234" max="9234" width="6.75" style="5" bestFit="1" customWidth="1"/>
    <col min="9235" max="9235" width="2.875" style="5" bestFit="1" customWidth="1"/>
    <col min="9236" max="9236" width="5" style="5" customWidth="1"/>
    <col min="9237" max="9237" width="6.75" style="5" bestFit="1" customWidth="1"/>
    <col min="9238" max="9238" width="2.875" style="5" bestFit="1" customWidth="1"/>
    <col min="9239" max="9240" width="9" style="5"/>
    <col min="9241" max="9241" width="8.875" style="5" bestFit="1" customWidth="1"/>
    <col min="9242" max="9242" width="5.25" style="5" bestFit="1" customWidth="1"/>
    <col min="9243" max="9243" width="4.5" style="5" bestFit="1" customWidth="1"/>
    <col min="9244" max="9244" width="7.125" style="5" bestFit="1" customWidth="1"/>
    <col min="9245" max="9472" width="9" style="5"/>
    <col min="9473" max="9473" width="9" style="5" customWidth="1"/>
    <col min="9474" max="9474" width="7.375" style="5" bestFit="1" customWidth="1"/>
    <col min="9475" max="9475" width="5.125" style="5" bestFit="1" customWidth="1"/>
    <col min="9476" max="9476" width="2.875" style="5" bestFit="1" customWidth="1"/>
    <col min="9477" max="9477" width="5.125" style="5" bestFit="1" customWidth="1"/>
    <col min="9478" max="9478" width="2.75" style="5" bestFit="1" customWidth="1"/>
    <col min="9479" max="9479" width="5.125" style="5" bestFit="1" customWidth="1"/>
    <col min="9480" max="9480" width="2.75" style="5" customWidth="1"/>
    <col min="9481" max="9481" width="2.875" style="5" bestFit="1" customWidth="1"/>
    <col min="9482" max="9482" width="3.125" style="5" bestFit="1" customWidth="1"/>
    <col min="9483" max="9483" width="4" style="5" bestFit="1" customWidth="1"/>
    <col min="9484" max="9484" width="3.125" style="5" bestFit="1" customWidth="1"/>
    <col min="9485" max="9485" width="5.125" style="5" bestFit="1" customWidth="1"/>
    <col min="9486" max="9486" width="2.875" style="5" customWidth="1"/>
    <col min="9487" max="9487" width="1.125" style="5" customWidth="1"/>
    <col min="9488" max="9488" width="9" style="5" bestFit="1" customWidth="1"/>
    <col min="9489" max="9489" width="5" style="5" customWidth="1"/>
    <col min="9490" max="9490" width="6.75" style="5" bestFit="1" customWidth="1"/>
    <col min="9491" max="9491" width="2.875" style="5" bestFit="1" customWidth="1"/>
    <col min="9492" max="9492" width="5" style="5" customWidth="1"/>
    <col min="9493" max="9493" width="6.75" style="5" bestFit="1" customWidth="1"/>
    <col min="9494" max="9494" width="2.875" style="5" bestFit="1" customWidth="1"/>
    <col min="9495" max="9496" width="9" style="5"/>
    <col min="9497" max="9497" width="8.875" style="5" bestFit="1" customWidth="1"/>
    <col min="9498" max="9498" width="5.25" style="5" bestFit="1" customWidth="1"/>
    <col min="9499" max="9499" width="4.5" style="5" bestFit="1" customWidth="1"/>
    <col min="9500" max="9500" width="7.125" style="5" bestFit="1" customWidth="1"/>
    <col min="9501" max="9728" width="9" style="5"/>
    <col min="9729" max="9729" width="9" style="5" customWidth="1"/>
    <col min="9730" max="9730" width="7.375" style="5" bestFit="1" customWidth="1"/>
    <col min="9731" max="9731" width="5.125" style="5" bestFit="1" customWidth="1"/>
    <col min="9732" max="9732" width="2.875" style="5" bestFit="1" customWidth="1"/>
    <col min="9733" max="9733" width="5.125" style="5" bestFit="1" customWidth="1"/>
    <col min="9734" max="9734" width="2.75" style="5" bestFit="1" customWidth="1"/>
    <col min="9735" max="9735" width="5.125" style="5" bestFit="1" customWidth="1"/>
    <col min="9736" max="9736" width="2.75" style="5" customWidth="1"/>
    <col min="9737" max="9737" width="2.875" style="5" bestFit="1" customWidth="1"/>
    <col min="9738" max="9738" width="3.125" style="5" bestFit="1" customWidth="1"/>
    <col min="9739" max="9739" width="4" style="5" bestFit="1" customWidth="1"/>
    <col min="9740" max="9740" width="3.125" style="5" bestFit="1" customWidth="1"/>
    <col min="9741" max="9741" width="5.125" style="5" bestFit="1" customWidth="1"/>
    <col min="9742" max="9742" width="2.875" style="5" customWidth="1"/>
    <col min="9743" max="9743" width="1.125" style="5" customWidth="1"/>
    <col min="9744" max="9744" width="9" style="5" bestFit="1" customWidth="1"/>
    <col min="9745" max="9745" width="5" style="5" customWidth="1"/>
    <col min="9746" max="9746" width="6.75" style="5" bestFit="1" customWidth="1"/>
    <col min="9747" max="9747" width="2.875" style="5" bestFit="1" customWidth="1"/>
    <col min="9748" max="9748" width="5" style="5" customWidth="1"/>
    <col min="9749" max="9749" width="6.75" style="5" bestFit="1" customWidth="1"/>
    <col min="9750" max="9750" width="2.875" style="5" bestFit="1" customWidth="1"/>
    <col min="9751" max="9752" width="9" style="5"/>
    <col min="9753" max="9753" width="8.875" style="5" bestFit="1" customWidth="1"/>
    <col min="9754" max="9754" width="5.25" style="5" bestFit="1" customWidth="1"/>
    <col min="9755" max="9755" width="4.5" style="5" bestFit="1" customWidth="1"/>
    <col min="9756" max="9756" width="7.125" style="5" bestFit="1" customWidth="1"/>
    <col min="9757" max="9984" width="9" style="5"/>
    <col min="9985" max="9985" width="9" style="5" customWidth="1"/>
    <col min="9986" max="9986" width="7.375" style="5" bestFit="1" customWidth="1"/>
    <col min="9987" max="9987" width="5.125" style="5" bestFit="1" customWidth="1"/>
    <col min="9988" max="9988" width="2.875" style="5" bestFit="1" customWidth="1"/>
    <col min="9989" max="9989" width="5.125" style="5" bestFit="1" customWidth="1"/>
    <col min="9990" max="9990" width="2.75" style="5" bestFit="1" customWidth="1"/>
    <col min="9991" max="9991" width="5.125" style="5" bestFit="1" customWidth="1"/>
    <col min="9992" max="9992" width="2.75" style="5" customWidth="1"/>
    <col min="9993" max="9993" width="2.875" style="5" bestFit="1" customWidth="1"/>
    <col min="9994" max="9994" width="3.125" style="5" bestFit="1" customWidth="1"/>
    <col min="9995" max="9995" width="4" style="5" bestFit="1" customWidth="1"/>
    <col min="9996" max="9996" width="3.125" style="5" bestFit="1" customWidth="1"/>
    <col min="9997" max="9997" width="5.125" style="5" bestFit="1" customWidth="1"/>
    <col min="9998" max="9998" width="2.875" style="5" customWidth="1"/>
    <col min="9999" max="9999" width="1.125" style="5" customWidth="1"/>
    <col min="10000" max="10000" width="9" style="5" bestFit="1" customWidth="1"/>
    <col min="10001" max="10001" width="5" style="5" customWidth="1"/>
    <col min="10002" max="10002" width="6.75" style="5" bestFit="1" customWidth="1"/>
    <col min="10003" max="10003" width="2.875" style="5" bestFit="1" customWidth="1"/>
    <col min="10004" max="10004" width="5" style="5" customWidth="1"/>
    <col min="10005" max="10005" width="6.75" style="5" bestFit="1" customWidth="1"/>
    <col min="10006" max="10006" width="2.875" style="5" bestFit="1" customWidth="1"/>
    <col min="10007" max="10008" width="9" style="5"/>
    <col min="10009" max="10009" width="8.875" style="5" bestFit="1" customWidth="1"/>
    <col min="10010" max="10010" width="5.25" style="5" bestFit="1" customWidth="1"/>
    <col min="10011" max="10011" width="4.5" style="5" bestFit="1" customWidth="1"/>
    <col min="10012" max="10012" width="7.125" style="5" bestFit="1" customWidth="1"/>
    <col min="10013" max="10240" width="9" style="5"/>
    <col min="10241" max="10241" width="9" style="5" customWidth="1"/>
    <col min="10242" max="10242" width="7.375" style="5" bestFit="1" customWidth="1"/>
    <col min="10243" max="10243" width="5.125" style="5" bestFit="1" customWidth="1"/>
    <col min="10244" max="10244" width="2.875" style="5" bestFit="1" customWidth="1"/>
    <col min="10245" max="10245" width="5.125" style="5" bestFit="1" customWidth="1"/>
    <col min="10246" max="10246" width="2.75" style="5" bestFit="1" customWidth="1"/>
    <col min="10247" max="10247" width="5.125" style="5" bestFit="1" customWidth="1"/>
    <col min="10248" max="10248" width="2.75" style="5" customWidth="1"/>
    <col min="10249" max="10249" width="2.875" style="5" bestFit="1" customWidth="1"/>
    <col min="10250" max="10250" width="3.125" style="5" bestFit="1" customWidth="1"/>
    <col min="10251" max="10251" width="4" style="5" bestFit="1" customWidth="1"/>
    <col min="10252" max="10252" width="3.125" style="5" bestFit="1" customWidth="1"/>
    <col min="10253" max="10253" width="5.125" style="5" bestFit="1" customWidth="1"/>
    <col min="10254" max="10254" width="2.875" style="5" customWidth="1"/>
    <col min="10255" max="10255" width="1.125" style="5" customWidth="1"/>
    <col min="10256" max="10256" width="9" style="5" bestFit="1" customWidth="1"/>
    <col min="10257" max="10257" width="5" style="5" customWidth="1"/>
    <col min="10258" max="10258" width="6.75" style="5" bestFit="1" customWidth="1"/>
    <col min="10259" max="10259" width="2.875" style="5" bestFit="1" customWidth="1"/>
    <col min="10260" max="10260" width="5" style="5" customWidth="1"/>
    <col min="10261" max="10261" width="6.75" style="5" bestFit="1" customWidth="1"/>
    <col min="10262" max="10262" width="2.875" style="5" bestFit="1" customWidth="1"/>
    <col min="10263" max="10264" width="9" style="5"/>
    <col min="10265" max="10265" width="8.875" style="5" bestFit="1" customWidth="1"/>
    <col min="10266" max="10266" width="5.25" style="5" bestFit="1" customWidth="1"/>
    <col min="10267" max="10267" width="4.5" style="5" bestFit="1" customWidth="1"/>
    <col min="10268" max="10268" width="7.125" style="5" bestFit="1" customWidth="1"/>
    <col min="10269" max="10496" width="9" style="5"/>
    <col min="10497" max="10497" width="9" style="5" customWidth="1"/>
    <col min="10498" max="10498" width="7.375" style="5" bestFit="1" customWidth="1"/>
    <col min="10499" max="10499" width="5.125" style="5" bestFit="1" customWidth="1"/>
    <col min="10500" max="10500" width="2.875" style="5" bestFit="1" customWidth="1"/>
    <col min="10501" max="10501" width="5.125" style="5" bestFit="1" customWidth="1"/>
    <col min="10502" max="10502" width="2.75" style="5" bestFit="1" customWidth="1"/>
    <col min="10503" max="10503" width="5.125" style="5" bestFit="1" customWidth="1"/>
    <col min="10504" max="10504" width="2.75" style="5" customWidth="1"/>
    <col min="10505" max="10505" width="2.875" style="5" bestFit="1" customWidth="1"/>
    <col min="10506" max="10506" width="3.125" style="5" bestFit="1" customWidth="1"/>
    <col min="10507" max="10507" width="4" style="5" bestFit="1" customWidth="1"/>
    <col min="10508" max="10508" width="3.125" style="5" bestFit="1" customWidth="1"/>
    <col min="10509" max="10509" width="5.125" style="5" bestFit="1" customWidth="1"/>
    <col min="10510" max="10510" width="2.875" style="5" customWidth="1"/>
    <col min="10511" max="10511" width="1.125" style="5" customWidth="1"/>
    <col min="10512" max="10512" width="9" style="5" bestFit="1" customWidth="1"/>
    <col min="10513" max="10513" width="5" style="5" customWidth="1"/>
    <col min="10514" max="10514" width="6.75" style="5" bestFit="1" customWidth="1"/>
    <col min="10515" max="10515" width="2.875" style="5" bestFit="1" customWidth="1"/>
    <col min="10516" max="10516" width="5" style="5" customWidth="1"/>
    <col min="10517" max="10517" width="6.75" style="5" bestFit="1" customWidth="1"/>
    <col min="10518" max="10518" width="2.875" style="5" bestFit="1" customWidth="1"/>
    <col min="10519" max="10520" width="9" style="5"/>
    <col min="10521" max="10521" width="8.875" style="5" bestFit="1" customWidth="1"/>
    <col min="10522" max="10522" width="5.25" style="5" bestFit="1" customWidth="1"/>
    <col min="10523" max="10523" width="4.5" style="5" bestFit="1" customWidth="1"/>
    <col min="10524" max="10524" width="7.125" style="5" bestFit="1" customWidth="1"/>
    <col min="10525" max="10752" width="9" style="5"/>
    <col min="10753" max="10753" width="9" style="5" customWidth="1"/>
    <col min="10754" max="10754" width="7.375" style="5" bestFit="1" customWidth="1"/>
    <col min="10755" max="10755" width="5.125" style="5" bestFit="1" customWidth="1"/>
    <col min="10756" max="10756" width="2.875" style="5" bestFit="1" customWidth="1"/>
    <col min="10757" max="10757" width="5.125" style="5" bestFit="1" customWidth="1"/>
    <col min="10758" max="10758" width="2.75" style="5" bestFit="1" customWidth="1"/>
    <col min="10759" max="10759" width="5.125" style="5" bestFit="1" customWidth="1"/>
    <col min="10760" max="10760" width="2.75" style="5" customWidth="1"/>
    <col min="10761" max="10761" width="2.875" style="5" bestFit="1" customWidth="1"/>
    <col min="10762" max="10762" width="3.125" style="5" bestFit="1" customWidth="1"/>
    <col min="10763" max="10763" width="4" style="5" bestFit="1" customWidth="1"/>
    <col min="10764" max="10764" width="3.125" style="5" bestFit="1" customWidth="1"/>
    <col min="10765" max="10765" width="5.125" style="5" bestFit="1" customWidth="1"/>
    <col min="10766" max="10766" width="2.875" style="5" customWidth="1"/>
    <col min="10767" max="10767" width="1.125" style="5" customWidth="1"/>
    <col min="10768" max="10768" width="9" style="5" bestFit="1" customWidth="1"/>
    <col min="10769" max="10769" width="5" style="5" customWidth="1"/>
    <col min="10770" max="10770" width="6.75" style="5" bestFit="1" customWidth="1"/>
    <col min="10771" max="10771" width="2.875" style="5" bestFit="1" customWidth="1"/>
    <col min="10772" max="10772" width="5" style="5" customWidth="1"/>
    <col min="10773" max="10773" width="6.75" style="5" bestFit="1" customWidth="1"/>
    <col min="10774" max="10774" width="2.875" style="5" bestFit="1" customWidth="1"/>
    <col min="10775" max="10776" width="9" style="5"/>
    <col min="10777" max="10777" width="8.875" style="5" bestFit="1" customWidth="1"/>
    <col min="10778" max="10778" width="5.25" style="5" bestFit="1" customWidth="1"/>
    <col min="10779" max="10779" width="4.5" style="5" bestFit="1" customWidth="1"/>
    <col min="10780" max="10780" width="7.125" style="5" bestFit="1" customWidth="1"/>
    <col min="10781" max="11008" width="9" style="5"/>
    <col min="11009" max="11009" width="9" style="5" customWidth="1"/>
    <col min="11010" max="11010" width="7.375" style="5" bestFit="1" customWidth="1"/>
    <col min="11011" max="11011" width="5.125" style="5" bestFit="1" customWidth="1"/>
    <col min="11012" max="11012" width="2.875" style="5" bestFit="1" customWidth="1"/>
    <col min="11013" max="11013" width="5.125" style="5" bestFit="1" customWidth="1"/>
    <col min="11014" max="11014" width="2.75" style="5" bestFit="1" customWidth="1"/>
    <col min="11015" max="11015" width="5.125" style="5" bestFit="1" customWidth="1"/>
    <col min="11016" max="11016" width="2.75" style="5" customWidth="1"/>
    <col min="11017" max="11017" width="2.875" style="5" bestFit="1" customWidth="1"/>
    <col min="11018" max="11018" width="3.125" style="5" bestFit="1" customWidth="1"/>
    <col min="11019" max="11019" width="4" style="5" bestFit="1" customWidth="1"/>
    <col min="11020" max="11020" width="3.125" style="5" bestFit="1" customWidth="1"/>
    <col min="11021" max="11021" width="5.125" style="5" bestFit="1" customWidth="1"/>
    <col min="11022" max="11022" width="2.875" style="5" customWidth="1"/>
    <col min="11023" max="11023" width="1.125" style="5" customWidth="1"/>
    <col min="11024" max="11024" width="9" style="5" bestFit="1" customWidth="1"/>
    <col min="11025" max="11025" width="5" style="5" customWidth="1"/>
    <col min="11026" max="11026" width="6.75" style="5" bestFit="1" customWidth="1"/>
    <col min="11027" max="11027" width="2.875" style="5" bestFit="1" customWidth="1"/>
    <col min="11028" max="11028" width="5" style="5" customWidth="1"/>
    <col min="11029" max="11029" width="6.75" style="5" bestFit="1" customWidth="1"/>
    <col min="11030" max="11030" width="2.875" style="5" bestFit="1" customWidth="1"/>
    <col min="11031" max="11032" width="9" style="5"/>
    <col min="11033" max="11033" width="8.875" style="5" bestFit="1" customWidth="1"/>
    <col min="11034" max="11034" width="5.25" style="5" bestFit="1" customWidth="1"/>
    <col min="11035" max="11035" width="4.5" style="5" bestFit="1" customWidth="1"/>
    <col min="11036" max="11036" width="7.125" style="5" bestFit="1" customWidth="1"/>
    <col min="11037" max="11264" width="9" style="5"/>
    <col min="11265" max="11265" width="9" style="5" customWidth="1"/>
    <col min="11266" max="11266" width="7.375" style="5" bestFit="1" customWidth="1"/>
    <col min="11267" max="11267" width="5.125" style="5" bestFit="1" customWidth="1"/>
    <col min="11268" max="11268" width="2.875" style="5" bestFit="1" customWidth="1"/>
    <col min="11269" max="11269" width="5.125" style="5" bestFit="1" customWidth="1"/>
    <col min="11270" max="11270" width="2.75" style="5" bestFit="1" customWidth="1"/>
    <col min="11271" max="11271" width="5.125" style="5" bestFit="1" customWidth="1"/>
    <col min="11272" max="11272" width="2.75" style="5" customWidth="1"/>
    <col min="11273" max="11273" width="2.875" style="5" bestFit="1" customWidth="1"/>
    <col min="11274" max="11274" width="3.125" style="5" bestFit="1" customWidth="1"/>
    <col min="11275" max="11275" width="4" style="5" bestFit="1" customWidth="1"/>
    <col min="11276" max="11276" width="3.125" style="5" bestFit="1" customWidth="1"/>
    <col min="11277" max="11277" width="5.125" style="5" bestFit="1" customWidth="1"/>
    <col min="11278" max="11278" width="2.875" style="5" customWidth="1"/>
    <col min="11279" max="11279" width="1.125" style="5" customWidth="1"/>
    <col min="11280" max="11280" width="9" style="5" bestFit="1" customWidth="1"/>
    <col min="11281" max="11281" width="5" style="5" customWidth="1"/>
    <col min="11282" max="11282" width="6.75" style="5" bestFit="1" customWidth="1"/>
    <col min="11283" max="11283" width="2.875" style="5" bestFit="1" customWidth="1"/>
    <col min="11284" max="11284" width="5" style="5" customWidth="1"/>
    <col min="11285" max="11285" width="6.75" style="5" bestFit="1" customWidth="1"/>
    <col min="11286" max="11286" width="2.875" style="5" bestFit="1" customWidth="1"/>
    <col min="11287" max="11288" width="9" style="5"/>
    <col min="11289" max="11289" width="8.875" style="5" bestFit="1" customWidth="1"/>
    <col min="11290" max="11290" width="5.25" style="5" bestFit="1" customWidth="1"/>
    <col min="11291" max="11291" width="4.5" style="5" bestFit="1" customWidth="1"/>
    <col min="11292" max="11292" width="7.125" style="5" bestFit="1" customWidth="1"/>
    <col min="11293" max="11520" width="9" style="5"/>
    <col min="11521" max="11521" width="9" style="5" customWidth="1"/>
    <col min="11522" max="11522" width="7.375" style="5" bestFit="1" customWidth="1"/>
    <col min="11523" max="11523" width="5.125" style="5" bestFit="1" customWidth="1"/>
    <col min="11524" max="11524" width="2.875" style="5" bestFit="1" customWidth="1"/>
    <col min="11525" max="11525" width="5.125" style="5" bestFit="1" customWidth="1"/>
    <col min="11526" max="11526" width="2.75" style="5" bestFit="1" customWidth="1"/>
    <col min="11527" max="11527" width="5.125" style="5" bestFit="1" customWidth="1"/>
    <col min="11528" max="11528" width="2.75" style="5" customWidth="1"/>
    <col min="11529" max="11529" width="2.875" style="5" bestFit="1" customWidth="1"/>
    <col min="11530" max="11530" width="3.125" style="5" bestFit="1" customWidth="1"/>
    <col min="11531" max="11531" width="4" style="5" bestFit="1" customWidth="1"/>
    <col min="11532" max="11532" width="3.125" style="5" bestFit="1" customWidth="1"/>
    <col min="11533" max="11533" width="5.125" style="5" bestFit="1" customWidth="1"/>
    <col min="11534" max="11534" width="2.875" style="5" customWidth="1"/>
    <col min="11535" max="11535" width="1.125" style="5" customWidth="1"/>
    <col min="11536" max="11536" width="9" style="5" bestFit="1" customWidth="1"/>
    <col min="11537" max="11537" width="5" style="5" customWidth="1"/>
    <col min="11538" max="11538" width="6.75" style="5" bestFit="1" customWidth="1"/>
    <col min="11539" max="11539" width="2.875" style="5" bestFit="1" customWidth="1"/>
    <col min="11540" max="11540" width="5" style="5" customWidth="1"/>
    <col min="11541" max="11541" width="6.75" style="5" bestFit="1" customWidth="1"/>
    <col min="11542" max="11542" width="2.875" style="5" bestFit="1" customWidth="1"/>
    <col min="11543" max="11544" width="9" style="5"/>
    <col min="11545" max="11545" width="8.875" style="5" bestFit="1" customWidth="1"/>
    <col min="11546" max="11546" width="5.25" style="5" bestFit="1" customWidth="1"/>
    <col min="11547" max="11547" width="4.5" style="5" bestFit="1" customWidth="1"/>
    <col min="11548" max="11548" width="7.125" style="5" bestFit="1" customWidth="1"/>
    <col min="11549" max="11776" width="9" style="5"/>
    <col min="11777" max="11777" width="9" style="5" customWidth="1"/>
    <col min="11778" max="11778" width="7.375" style="5" bestFit="1" customWidth="1"/>
    <col min="11779" max="11779" width="5.125" style="5" bestFit="1" customWidth="1"/>
    <col min="11780" max="11780" width="2.875" style="5" bestFit="1" customWidth="1"/>
    <col min="11781" max="11781" width="5.125" style="5" bestFit="1" customWidth="1"/>
    <col min="11782" max="11782" width="2.75" style="5" bestFit="1" customWidth="1"/>
    <col min="11783" max="11783" width="5.125" style="5" bestFit="1" customWidth="1"/>
    <col min="11784" max="11784" width="2.75" style="5" customWidth="1"/>
    <col min="11785" max="11785" width="2.875" style="5" bestFit="1" customWidth="1"/>
    <col min="11786" max="11786" width="3.125" style="5" bestFit="1" customWidth="1"/>
    <col min="11787" max="11787" width="4" style="5" bestFit="1" customWidth="1"/>
    <col min="11788" max="11788" width="3.125" style="5" bestFit="1" customWidth="1"/>
    <col min="11789" max="11789" width="5.125" style="5" bestFit="1" customWidth="1"/>
    <col min="11790" max="11790" width="2.875" style="5" customWidth="1"/>
    <col min="11791" max="11791" width="1.125" style="5" customWidth="1"/>
    <col min="11792" max="11792" width="9" style="5" bestFit="1" customWidth="1"/>
    <col min="11793" max="11793" width="5" style="5" customWidth="1"/>
    <col min="11794" max="11794" width="6.75" style="5" bestFit="1" customWidth="1"/>
    <col min="11795" max="11795" width="2.875" style="5" bestFit="1" customWidth="1"/>
    <col min="11796" max="11796" width="5" style="5" customWidth="1"/>
    <col min="11797" max="11797" width="6.75" style="5" bestFit="1" customWidth="1"/>
    <col min="11798" max="11798" width="2.875" style="5" bestFit="1" customWidth="1"/>
    <col min="11799" max="11800" width="9" style="5"/>
    <col min="11801" max="11801" width="8.875" style="5" bestFit="1" customWidth="1"/>
    <col min="11802" max="11802" width="5.25" style="5" bestFit="1" customWidth="1"/>
    <col min="11803" max="11803" width="4.5" style="5" bestFit="1" customWidth="1"/>
    <col min="11804" max="11804" width="7.125" style="5" bestFit="1" customWidth="1"/>
    <col min="11805" max="12032" width="9" style="5"/>
    <col min="12033" max="12033" width="9" style="5" customWidth="1"/>
    <col min="12034" max="12034" width="7.375" style="5" bestFit="1" customWidth="1"/>
    <col min="12035" max="12035" width="5.125" style="5" bestFit="1" customWidth="1"/>
    <col min="12036" max="12036" width="2.875" style="5" bestFit="1" customWidth="1"/>
    <col min="12037" max="12037" width="5.125" style="5" bestFit="1" customWidth="1"/>
    <col min="12038" max="12038" width="2.75" style="5" bestFit="1" customWidth="1"/>
    <col min="12039" max="12039" width="5.125" style="5" bestFit="1" customWidth="1"/>
    <col min="12040" max="12040" width="2.75" style="5" customWidth="1"/>
    <col min="12041" max="12041" width="2.875" style="5" bestFit="1" customWidth="1"/>
    <col min="12042" max="12042" width="3.125" style="5" bestFit="1" customWidth="1"/>
    <col min="12043" max="12043" width="4" style="5" bestFit="1" customWidth="1"/>
    <col min="12044" max="12044" width="3.125" style="5" bestFit="1" customWidth="1"/>
    <col min="12045" max="12045" width="5.125" style="5" bestFit="1" customWidth="1"/>
    <col min="12046" max="12046" width="2.875" style="5" customWidth="1"/>
    <col min="12047" max="12047" width="1.125" style="5" customWidth="1"/>
    <col min="12048" max="12048" width="9" style="5" bestFit="1" customWidth="1"/>
    <col min="12049" max="12049" width="5" style="5" customWidth="1"/>
    <col min="12050" max="12050" width="6.75" style="5" bestFit="1" customWidth="1"/>
    <col min="12051" max="12051" width="2.875" style="5" bestFit="1" customWidth="1"/>
    <col min="12052" max="12052" width="5" style="5" customWidth="1"/>
    <col min="12053" max="12053" width="6.75" style="5" bestFit="1" customWidth="1"/>
    <col min="12054" max="12054" width="2.875" style="5" bestFit="1" customWidth="1"/>
    <col min="12055" max="12056" width="9" style="5"/>
    <col min="12057" max="12057" width="8.875" style="5" bestFit="1" customWidth="1"/>
    <col min="12058" max="12058" width="5.25" style="5" bestFit="1" customWidth="1"/>
    <col min="12059" max="12059" width="4.5" style="5" bestFit="1" customWidth="1"/>
    <col min="12060" max="12060" width="7.125" style="5" bestFit="1" customWidth="1"/>
    <col min="12061" max="12288" width="9" style="5"/>
    <col min="12289" max="12289" width="9" style="5" customWidth="1"/>
    <col min="12290" max="12290" width="7.375" style="5" bestFit="1" customWidth="1"/>
    <col min="12291" max="12291" width="5.125" style="5" bestFit="1" customWidth="1"/>
    <col min="12292" max="12292" width="2.875" style="5" bestFit="1" customWidth="1"/>
    <col min="12293" max="12293" width="5.125" style="5" bestFit="1" customWidth="1"/>
    <col min="12294" max="12294" width="2.75" style="5" bestFit="1" customWidth="1"/>
    <col min="12295" max="12295" width="5.125" style="5" bestFit="1" customWidth="1"/>
    <col min="12296" max="12296" width="2.75" style="5" customWidth="1"/>
    <col min="12297" max="12297" width="2.875" style="5" bestFit="1" customWidth="1"/>
    <col min="12298" max="12298" width="3.125" style="5" bestFit="1" customWidth="1"/>
    <col min="12299" max="12299" width="4" style="5" bestFit="1" customWidth="1"/>
    <col min="12300" max="12300" width="3.125" style="5" bestFit="1" customWidth="1"/>
    <col min="12301" max="12301" width="5.125" style="5" bestFit="1" customWidth="1"/>
    <col min="12302" max="12302" width="2.875" style="5" customWidth="1"/>
    <col min="12303" max="12303" width="1.125" style="5" customWidth="1"/>
    <col min="12304" max="12304" width="9" style="5" bestFit="1" customWidth="1"/>
    <col min="12305" max="12305" width="5" style="5" customWidth="1"/>
    <col min="12306" max="12306" width="6.75" style="5" bestFit="1" customWidth="1"/>
    <col min="12307" max="12307" width="2.875" style="5" bestFit="1" customWidth="1"/>
    <col min="12308" max="12308" width="5" style="5" customWidth="1"/>
    <col min="12309" max="12309" width="6.75" style="5" bestFit="1" customWidth="1"/>
    <col min="12310" max="12310" width="2.875" style="5" bestFit="1" customWidth="1"/>
    <col min="12311" max="12312" width="9" style="5"/>
    <col min="12313" max="12313" width="8.875" style="5" bestFit="1" customWidth="1"/>
    <col min="12314" max="12314" width="5.25" style="5" bestFit="1" customWidth="1"/>
    <col min="12315" max="12315" width="4.5" style="5" bestFit="1" customWidth="1"/>
    <col min="12316" max="12316" width="7.125" style="5" bestFit="1" customWidth="1"/>
    <col min="12317" max="12544" width="9" style="5"/>
    <col min="12545" max="12545" width="9" style="5" customWidth="1"/>
    <col min="12546" max="12546" width="7.375" style="5" bestFit="1" customWidth="1"/>
    <col min="12547" max="12547" width="5.125" style="5" bestFit="1" customWidth="1"/>
    <col min="12548" max="12548" width="2.875" style="5" bestFit="1" customWidth="1"/>
    <col min="12549" max="12549" width="5.125" style="5" bestFit="1" customWidth="1"/>
    <col min="12550" max="12550" width="2.75" style="5" bestFit="1" customWidth="1"/>
    <col min="12551" max="12551" width="5.125" style="5" bestFit="1" customWidth="1"/>
    <col min="12552" max="12552" width="2.75" style="5" customWidth="1"/>
    <col min="12553" max="12553" width="2.875" style="5" bestFit="1" customWidth="1"/>
    <col min="12554" max="12554" width="3.125" style="5" bestFit="1" customWidth="1"/>
    <col min="12555" max="12555" width="4" style="5" bestFit="1" customWidth="1"/>
    <col min="12556" max="12556" width="3.125" style="5" bestFit="1" customWidth="1"/>
    <col min="12557" max="12557" width="5.125" style="5" bestFit="1" customWidth="1"/>
    <col min="12558" max="12558" width="2.875" style="5" customWidth="1"/>
    <col min="12559" max="12559" width="1.125" style="5" customWidth="1"/>
    <col min="12560" max="12560" width="9" style="5" bestFit="1" customWidth="1"/>
    <col min="12561" max="12561" width="5" style="5" customWidth="1"/>
    <col min="12562" max="12562" width="6.75" style="5" bestFit="1" customWidth="1"/>
    <col min="12563" max="12563" width="2.875" style="5" bestFit="1" customWidth="1"/>
    <col min="12564" max="12564" width="5" style="5" customWidth="1"/>
    <col min="12565" max="12565" width="6.75" style="5" bestFit="1" customWidth="1"/>
    <col min="12566" max="12566" width="2.875" style="5" bestFit="1" customWidth="1"/>
    <col min="12567" max="12568" width="9" style="5"/>
    <col min="12569" max="12569" width="8.875" style="5" bestFit="1" customWidth="1"/>
    <col min="12570" max="12570" width="5.25" style="5" bestFit="1" customWidth="1"/>
    <col min="12571" max="12571" width="4.5" style="5" bestFit="1" customWidth="1"/>
    <col min="12572" max="12572" width="7.125" style="5" bestFit="1" customWidth="1"/>
    <col min="12573" max="12800" width="9" style="5"/>
    <col min="12801" max="12801" width="9" style="5" customWidth="1"/>
    <col min="12802" max="12802" width="7.375" style="5" bestFit="1" customWidth="1"/>
    <col min="12803" max="12803" width="5.125" style="5" bestFit="1" customWidth="1"/>
    <col min="12804" max="12804" width="2.875" style="5" bestFit="1" customWidth="1"/>
    <col min="12805" max="12805" width="5.125" style="5" bestFit="1" customWidth="1"/>
    <col min="12806" max="12806" width="2.75" style="5" bestFit="1" customWidth="1"/>
    <col min="12807" max="12807" width="5.125" style="5" bestFit="1" customWidth="1"/>
    <col min="12808" max="12808" width="2.75" style="5" customWidth="1"/>
    <col min="12809" max="12809" width="2.875" style="5" bestFit="1" customWidth="1"/>
    <col min="12810" max="12810" width="3.125" style="5" bestFit="1" customWidth="1"/>
    <col min="12811" max="12811" width="4" style="5" bestFit="1" customWidth="1"/>
    <col min="12812" max="12812" width="3.125" style="5" bestFit="1" customWidth="1"/>
    <col min="12813" max="12813" width="5.125" style="5" bestFit="1" customWidth="1"/>
    <col min="12814" max="12814" width="2.875" style="5" customWidth="1"/>
    <col min="12815" max="12815" width="1.125" style="5" customWidth="1"/>
    <col min="12816" max="12816" width="9" style="5" bestFit="1" customWidth="1"/>
    <col min="12817" max="12817" width="5" style="5" customWidth="1"/>
    <col min="12818" max="12818" width="6.75" style="5" bestFit="1" customWidth="1"/>
    <col min="12819" max="12819" width="2.875" style="5" bestFit="1" customWidth="1"/>
    <col min="12820" max="12820" width="5" style="5" customWidth="1"/>
    <col min="12821" max="12821" width="6.75" style="5" bestFit="1" customWidth="1"/>
    <col min="12822" max="12822" width="2.875" style="5" bestFit="1" customWidth="1"/>
    <col min="12823" max="12824" width="9" style="5"/>
    <col min="12825" max="12825" width="8.875" style="5" bestFit="1" customWidth="1"/>
    <col min="12826" max="12826" width="5.25" style="5" bestFit="1" customWidth="1"/>
    <col min="12827" max="12827" width="4.5" style="5" bestFit="1" customWidth="1"/>
    <col min="12828" max="12828" width="7.125" style="5" bestFit="1" customWidth="1"/>
    <col min="12829" max="13056" width="9" style="5"/>
    <col min="13057" max="13057" width="9" style="5" customWidth="1"/>
    <col min="13058" max="13058" width="7.375" style="5" bestFit="1" customWidth="1"/>
    <col min="13059" max="13059" width="5.125" style="5" bestFit="1" customWidth="1"/>
    <col min="13060" max="13060" width="2.875" style="5" bestFit="1" customWidth="1"/>
    <col min="13061" max="13061" width="5.125" style="5" bestFit="1" customWidth="1"/>
    <col min="13062" max="13062" width="2.75" style="5" bestFit="1" customWidth="1"/>
    <col min="13063" max="13063" width="5.125" style="5" bestFit="1" customWidth="1"/>
    <col min="13064" max="13064" width="2.75" style="5" customWidth="1"/>
    <col min="13065" max="13065" width="2.875" style="5" bestFit="1" customWidth="1"/>
    <col min="13066" max="13066" width="3.125" style="5" bestFit="1" customWidth="1"/>
    <col min="13067" max="13067" width="4" style="5" bestFit="1" customWidth="1"/>
    <col min="13068" max="13068" width="3.125" style="5" bestFit="1" customWidth="1"/>
    <col min="13069" max="13069" width="5.125" style="5" bestFit="1" customWidth="1"/>
    <col min="13070" max="13070" width="2.875" style="5" customWidth="1"/>
    <col min="13071" max="13071" width="1.125" style="5" customWidth="1"/>
    <col min="13072" max="13072" width="9" style="5" bestFit="1" customWidth="1"/>
    <col min="13073" max="13073" width="5" style="5" customWidth="1"/>
    <col min="13074" max="13074" width="6.75" style="5" bestFit="1" customWidth="1"/>
    <col min="13075" max="13075" width="2.875" style="5" bestFit="1" customWidth="1"/>
    <col min="13076" max="13076" width="5" style="5" customWidth="1"/>
    <col min="13077" max="13077" width="6.75" style="5" bestFit="1" customWidth="1"/>
    <col min="13078" max="13078" width="2.875" style="5" bestFit="1" customWidth="1"/>
    <col min="13079" max="13080" width="9" style="5"/>
    <col min="13081" max="13081" width="8.875" style="5" bestFit="1" customWidth="1"/>
    <col min="13082" max="13082" width="5.25" style="5" bestFit="1" customWidth="1"/>
    <col min="13083" max="13083" width="4.5" style="5" bestFit="1" customWidth="1"/>
    <col min="13084" max="13084" width="7.125" style="5" bestFit="1" customWidth="1"/>
    <col min="13085" max="13312" width="9" style="5"/>
    <col min="13313" max="13313" width="9" style="5" customWidth="1"/>
    <col min="13314" max="13314" width="7.375" style="5" bestFit="1" customWidth="1"/>
    <col min="13315" max="13315" width="5.125" style="5" bestFit="1" customWidth="1"/>
    <col min="13316" max="13316" width="2.875" style="5" bestFit="1" customWidth="1"/>
    <col min="13317" max="13317" width="5.125" style="5" bestFit="1" customWidth="1"/>
    <col min="13318" max="13318" width="2.75" style="5" bestFit="1" customWidth="1"/>
    <col min="13319" max="13319" width="5.125" style="5" bestFit="1" customWidth="1"/>
    <col min="13320" max="13320" width="2.75" style="5" customWidth="1"/>
    <col min="13321" max="13321" width="2.875" style="5" bestFit="1" customWidth="1"/>
    <col min="13322" max="13322" width="3.125" style="5" bestFit="1" customWidth="1"/>
    <col min="13323" max="13323" width="4" style="5" bestFit="1" customWidth="1"/>
    <col min="13324" max="13324" width="3.125" style="5" bestFit="1" customWidth="1"/>
    <col min="13325" max="13325" width="5.125" style="5" bestFit="1" customWidth="1"/>
    <col min="13326" max="13326" width="2.875" style="5" customWidth="1"/>
    <col min="13327" max="13327" width="1.125" style="5" customWidth="1"/>
    <col min="13328" max="13328" width="9" style="5" bestFit="1" customWidth="1"/>
    <col min="13329" max="13329" width="5" style="5" customWidth="1"/>
    <col min="13330" max="13330" width="6.75" style="5" bestFit="1" customWidth="1"/>
    <col min="13331" max="13331" width="2.875" style="5" bestFit="1" customWidth="1"/>
    <col min="13332" max="13332" width="5" style="5" customWidth="1"/>
    <col min="13333" max="13333" width="6.75" style="5" bestFit="1" customWidth="1"/>
    <col min="13334" max="13334" width="2.875" style="5" bestFit="1" customWidth="1"/>
    <col min="13335" max="13336" width="9" style="5"/>
    <col min="13337" max="13337" width="8.875" style="5" bestFit="1" customWidth="1"/>
    <col min="13338" max="13338" width="5.25" style="5" bestFit="1" customWidth="1"/>
    <col min="13339" max="13339" width="4.5" style="5" bestFit="1" customWidth="1"/>
    <col min="13340" max="13340" width="7.125" style="5" bestFit="1" customWidth="1"/>
    <col min="13341" max="13568" width="9" style="5"/>
    <col min="13569" max="13569" width="9" style="5" customWidth="1"/>
    <col min="13570" max="13570" width="7.375" style="5" bestFit="1" customWidth="1"/>
    <col min="13571" max="13571" width="5.125" style="5" bestFit="1" customWidth="1"/>
    <col min="13572" max="13572" width="2.875" style="5" bestFit="1" customWidth="1"/>
    <col min="13573" max="13573" width="5.125" style="5" bestFit="1" customWidth="1"/>
    <col min="13574" max="13574" width="2.75" style="5" bestFit="1" customWidth="1"/>
    <col min="13575" max="13575" width="5.125" style="5" bestFit="1" customWidth="1"/>
    <col min="13576" max="13576" width="2.75" style="5" customWidth="1"/>
    <col min="13577" max="13577" width="2.875" style="5" bestFit="1" customWidth="1"/>
    <col min="13578" max="13578" width="3.125" style="5" bestFit="1" customWidth="1"/>
    <col min="13579" max="13579" width="4" style="5" bestFit="1" customWidth="1"/>
    <col min="13580" max="13580" width="3.125" style="5" bestFit="1" customWidth="1"/>
    <col min="13581" max="13581" width="5.125" style="5" bestFit="1" customWidth="1"/>
    <col min="13582" max="13582" width="2.875" style="5" customWidth="1"/>
    <col min="13583" max="13583" width="1.125" style="5" customWidth="1"/>
    <col min="13584" max="13584" width="9" style="5" bestFit="1" customWidth="1"/>
    <col min="13585" max="13585" width="5" style="5" customWidth="1"/>
    <col min="13586" max="13586" width="6.75" style="5" bestFit="1" customWidth="1"/>
    <col min="13587" max="13587" width="2.875" style="5" bestFit="1" customWidth="1"/>
    <col min="13588" max="13588" width="5" style="5" customWidth="1"/>
    <col min="13589" max="13589" width="6.75" style="5" bestFit="1" customWidth="1"/>
    <col min="13590" max="13590" width="2.875" style="5" bestFit="1" customWidth="1"/>
    <col min="13591" max="13592" width="9" style="5"/>
    <col min="13593" max="13593" width="8.875" style="5" bestFit="1" customWidth="1"/>
    <col min="13594" max="13594" width="5.25" style="5" bestFit="1" customWidth="1"/>
    <col min="13595" max="13595" width="4.5" style="5" bestFit="1" customWidth="1"/>
    <col min="13596" max="13596" width="7.125" style="5" bestFit="1" customWidth="1"/>
    <col min="13597" max="13824" width="9" style="5"/>
    <col min="13825" max="13825" width="9" style="5" customWidth="1"/>
    <col min="13826" max="13826" width="7.375" style="5" bestFit="1" customWidth="1"/>
    <col min="13827" max="13827" width="5.125" style="5" bestFit="1" customWidth="1"/>
    <col min="13828" max="13828" width="2.875" style="5" bestFit="1" customWidth="1"/>
    <col min="13829" max="13829" width="5.125" style="5" bestFit="1" customWidth="1"/>
    <col min="13830" max="13830" width="2.75" style="5" bestFit="1" customWidth="1"/>
    <col min="13831" max="13831" width="5.125" style="5" bestFit="1" customWidth="1"/>
    <col min="13832" max="13832" width="2.75" style="5" customWidth="1"/>
    <col min="13833" max="13833" width="2.875" style="5" bestFit="1" customWidth="1"/>
    <col min="13834" max="13834" width="3.125" style="5" bestFit="1" customWidth="1"/>
    <col min="13835" max="13835" width="4" style="5" bestFit="1" customWidth="1"/>
    <col min="13836" max="13836" width="3.125" style="5" bestFit="1" customWidth="1"/>
    <col min="13837" max="13837" width="5.125" style="5" bestFit="1" customWidth="1"/>
    <col min="13838" max="13838" width="2.875" style="5" customWidth="1"/>
    <col min="13839" max="13839" width="1.125" style="5" customWidth="1"/>
    <col min="13840" max="13840" width="9" style="5" bestFit="1" customWidth="1"/>
    <col min="13841" max="13841" width="5" style="5" customWidth="1"/>
    <col min="13842" max="13842" width="6.75" style="5" bestFit="1" customWidth="1"/>
    <col min="13843" max="13843" width="2.875" style="5" bestFit="1" customWidth="1"/>
    <col min="13844" max="13844" width="5" style="5" customWidth="1"/>
    <col min="13845" max="13845" width="6.75" style="5" bestFit="1" customWidth="1"/>
    <col min="13846" max="13846" width="2.875" style="5" bestFit="1" customWidth="1"/>
    <col min="13847" max="13848" width="9" style="5"/>
    <col min="13849" max="13849" width="8.875" style="5" bestFit="1" customWidth="1"/>
    <col min="13850" max="13850" width="5.25" style="5" bestFit="1" customWidth="1"/>
    <col min="13851" max="13851" width="4.5" style="5" bestFit="1" customWidth="1"/>
    <col min="13852" max="13852" width="7.125" style="5" bestFit="1" customWidth="1"/>
    <col min="13853" max="14080" width="9" style="5"/>
    <col min="14081" max="14081" width="9" style="5" customWidth="1"/>
    <col min="14082" max="14082" width="7.375" style="5" bestFit="1" customWidth="1"/>
    <col min="14083" max="14083" width="5.125" style="5" bestFit="1" customWidth="1"/>
    <col min="14084" max="14084" width="2.875" style="5" bestFit="1" customWidth="1"/>
    <col min="14085" max="14085" width="5.125" style="5" bestFit="1" customWidth="1"/>
    <col min="14086" max="14086" width="2.75" style="5" bestFit="1" customWidth="1"/>
    <col min="14087" max="14087" width="5.125" style="5" bestFit="1" customWidth="1"/>
    <col min="14088" max="14088" width="2.75" style="5" customWidth="1"/>
    <col min="14089" max="14089" width="2.875" style="5" bestFit="1" customWidth="1"/>
    <col min="14090" max="14090" width="3.125" style="5" bestFit="1" customWidth="1"/>
    <col min="14091" max="14091" width="4" style="5" bestFit="1" customWidth="1"/>
    <col min="14092" max="14092" width="3.125" style="5" bestFit="1" customWidth="1"/>
    <col min="14093" max="14093" width="5.125" style="5" bestFit="1" customWidth="1"/>
    <col min="14094" max="14094" width="2.875" style="5" customWidth="1"/>
    <col min="14095" max="14095" width="1.125" style="5" customWidth="1"/>
    <col min="14096" max="14096" width="9" style="5" bestFit="1" customWidth="1"/>
    <col min="14097" max="14097" width="5" style="5" customWidth="1"/>
    <col min="14098" max="14098" width="6.75" style="5" bestFit="1" customWidth="1"/>
    <col min="14099" max="14099" width="2.875" style="5" bestFit="1" customWidth="1"/>
    <col min="14100" max="14100" width="5" style="5" customWidth="1"/>
    <col min="14101" max="14101" width="6.75" style="5" bestFit="1" customWidth="1"/>
    <col min="14102" max="14102" width="2.875" style="5" bestFit="1" customWidth="1"/>
    <col min="14103" max="14104" width="9" style="5"/>
    <col min="14105" max="14105" width="8.875" style="5" bestFit="1" customWidth="1"/>
    <col min="14106" max="14106" width="5.25" style="5" bestFit="1" customWidth="1"/>
    <col min="14107" max="14107" width="4.5" style="5" bestFit="1" customWidth="1"/>
    <col min="14108" max="14108" width="7.125" style="5" bestFit="1" customWidth="1"/>
    <col min="14109" max="14336" width="9" style="5"/>
    <col min="14337" max="14337" width="9" style="5" customWidth="1"/>
    <col min="14338" max="14338" width="7.375" style="5" bestFit="1" customWidth="1"/>
    <col min="14339" max="14339" width="5.125" style="5" bestFit="1" customWidth="1"/>
    <col min="14340" max="14340" width="2.875" style="5" bestFit="1" customWidth="1"/>
    <col min="14341" max="14341" width="5.125" style="5" bestFit="1" customWidth="1"/>
    <col min="14342" max="14342" width="2.75" style="5" bestFit="1" customWidth="1"/>
    <col min="14343" max="14343" width="5.125" style="5" bestFit="1" customWidth="1"/>
    <col min="14344" max="14344" width="2.75" style="5" customWidth="1"/>
    <col min="14345" max="14345" width="2.875" style="5" bestFit="1" customWidth="1"/>
    <col min="14346" max="14346" width="3.125" style="5" bestFit="1" customWidth="1"/>
    <col min="14347" max="14347" width="4" style="5" bestFit="1" customWidth="1"/>
    <col min="14348" max="14348" width="3.125" style="5" bestFit="1" customWidth="1"/>
    <col min="14349" max="14349" width="5.125" style="5" bestFit="1" customWidth="1"/>
    <col min="14350" max="14350" width="2.875" style="5" customWidth="1"/>
    <col min="14351" max="14351" width="1.125" style="5" customWidth="1"/>
    <col min="14352" max="14352" width="9" style="5" bestFit="1" customWidth="1"/>
    <col min="14353" max="14353" width="5" style="5" customWidth="1"/>
    <col min="14354" max="14354" width="6.75" style="5" bestFit="1" customWidth="1"/>
    <col min="14355" max="14355" width="2.875" style="5" bestFit="1" customWidth="1"/>
    <col min="14356" max="14356" width="5" style="5" customWidth="1"/>
    <col min="14357" max="14357" width="6.75" style="5" bestFit="1" customWidth="1"/>
    <col min="14358" max="14358" width="2.875" style="5" bestFit="1" customWidth="1"/>
    <col min="14359" max="14360" width="9" style="5"/>
    <col min="14361" max="14361" width="8.875" style="5" bestFit="1" customWidth="1"/>
    <col min="14362" max="14362" width="5.25" style="5" bestFit="1" customWidth="1"/>
    <col min="14363" max="14363" width="4.5" style="5" bestFit="1" customWidth="1"/>
    <col min="14364" max="14364" width="7.125" style="5" bestFit="1" customWidth="1"/>
    <col min="14365" max="14592" width="9" style="5"/>
    <col min="14593" max="14593" width="9" style="5" customWidth="1"/>
    <col min="14594" max="14594" width="7.375" style="5" bestFit="1" customWidth="1"/>
    <col min="14595" max="14595" width="5.125" style="5" bestFit="1" customWidth="1"/>
    <col min="14596" max="14596" width="2.875" style="5" bestFit="1" customWidth="1"/>
    <col min="14597" max="14597" width="5.125" style="5" bestFit="1" customWidth="1"/>
    <col min="14598" max="14598" width="2.75" style="5" bestFit="1" customWidth="1"/>
    <col min="14599" max="14599" width="5.125" style="5" bestFit="1" customWidth="1"/>
    <col min="14600" max="14600" width="2.75" style="5" customWidth="1"/>
    <col min="14601" max="14601" width="2.875" style="5" bestFit="1" customWidth="1"/>
    <col min="14602" max="14602" width="3.125" style="5" bestFit="1" customWidth="1"/>
    <col min="14603" max="14603" width="4" style="5" bestFit="1" customWidth="1"/>
    <col min="14604" max="14604" width="3.125" style="5" bestFit="1" customWidth="1"/>
    <col min="14605" max="14605" width="5.125" style="5" bestFit="1" customWidth="1"/>
    <col min="14606" max="14606" width="2.875" style="5" customWidth="1"/>
    <col min="14607" max="14607" width="1.125" style="5" customWidth="1"/>
    <col min="14608" max="14608" width="9" style="5" bestFit="1" customWidth="1"/>
    <col min="14609" max="14609" width="5" style="5" customWidth="1"/>
    <col min="14610" max="14610" width="6.75" style="5" bestFit="1" customWidth="1"/>
    <col min="14611" max="14611" width="2.875" style="5" bestFit="1" customWidth="1"/>
    <col min="14612" max="14612" width="5" style="5" customWidth="1"/>
    <col min="14613" max="14613" width="6.75" style="5" bestFit="1" customWidth="1"/>
    <col min="14614" max="14614" width="2.875" style="5" bestFit="1" customWidth="1"/>
    <col min="14615" max="14616" width="9" style="5"/>
    <col min="14617" max="14617" width="8.875" style="5" bestFit="1" customWidth="1"/>
    <col min="14618" max="14618" width="5.25" style="5" bestFit="1" customWidth="1"/>
    <col min="14619" max="14619" width="4.5" style="5" bestFit="1" customWidth="1"/>
    <col min="14620" max="14620" width="7.125" style="5" bestFit="1" customWidth="1"/>
    <col min="14621" max="14848" width="9" style="5"/>
    <col min="14849" max="14849" width="9" style="5" customWidth="1"/>
    <col min="14850" max="14850" width="7.375" style="5" bestFit="1" customWidth="1"/>
    <col min="14851" max="14851" width="5.125" style="5" bestFit="1" customWidth="1"/>
    <col min="14852" max="14852" width="2.875" style="5" bestFit="1" customWidth="1"/>
    <col min="14853" max="14853" width="5.125" style="5" bestFit="1" customWidth="1"/>
    <col min="14854" max="14854" width="2.75" style="5" bestFit="1" customWidth="1"/>
    <col min="14855" max="14855" width="5.125" style="5" bestFit="1" customWidth="1"/>
    <col min="14856" max="14856" width="2.75" style="5" customWidth="1"/>
    <col min="14857" max="14857" width="2.875" style="5" bestFit="1" customWidth="1"/>
    <col min="14858" max="14858" width="3.125" style="5" bestFit="1" customWidth="1"/>
    <col min="14859" max="14859" width="4" style="5" bestFit="1" customWidth="1"/>
    <col min="14860" max="14860" width="3.125" style="5" bestFit="1" customWidth="1"/>
    <col min="14861" max="14861" width="5.125" style="5" bestFit="1" customWidth="1"/>
    <col min="14862" max="14862" width="2.875" style="5" customWidth="1"/>
    <col min="14863" max="14863" width="1.125" style="5" customWidth="1"/>
    <col min="14864" max="14864" width="9" style="5" bestFit="1" customWidth="1"/>
    <col min="14865" max="14865" width="5" style="5" customWidth="1"/>
    <col min="14866" max="14866" width="6.75" style="5" bestFit="1" customWidth="1"/>
    <col min="14867" max="14867" width="2.875" style="5" bestFit="1" customWidth="1"/>
    <col min="14868" max="14868" width="5" style="5" customWidth="1"/>
    <col min="14869" max="14869" width="6.75" style="5" bestFit="1" customWidth="1"/>
    <col min="14870" max="14870" width="2.875" style="5" bestFit="1" customWidth="1"/>
    <col min="14871" max="14872" width="9" style="5"/>
    <col min="14873" max="14873" width="8.875" style="5" bestFit="1" customWidth="1"/>
    <col min="14874" max="14874" width="5.25" style="5" bestFit="1" customWidth="1"/>
    <col min="14875" max="14875" width="4.5" style="5" bestFit="1" customWidth="1"/>
    <col min="14876" max="14876" width="7.125" style="5" bestFit="1" customWidth="1"/>
    <col min="14877" max="15104" width="9" style="5"/>
    <col min="15105" max="15105" width="9" style="5" customWidth="1"/>
    <col min="15106" max="15106" width="7.375" style="5" bestFit="1" customWidth="1"/>
    <col min="15107" max="15107" width="5.125" style="5" bestFit="1" customWidth="1"/>
    <col min="15108" max="15108" width="2.875" style="5" bestFit="1" customWidth="1"/>
    <col min="15109" max="15109" width="5.125" style="5" bestFit="1" customWidth="1"/>
    <col min="15110" max="15110" width="2.75" style="5" bestFit="1" customWidth="1"/>
    <col min="15111" max="15111" width="5.125" style="5" bestFit="1" customWidth="1"/>
    <col min="15112" max="15112" width="2.75" style="5" customWidth="1"/>
    <col min="15113" max="15113" width="2.875" style="5" bestFit="1" customWidth="1"/>
    <col min="15114" max="15114" width="3.125" style="5" bestFit="1" customWidth="1"/>
    <col min="15115" max="15115" width="4" style="5" bestFit="1" customWidth="1"/>
    <col min="15116" max="15116" width="3.125" style="5" bestFit="1" customWidth="1"/>
    <col min="15117" max="15117" width="5.125" style="5" bestFit="1" customWidth="1"/>
    <col min="15118" max="15118" width="2.875" style="5" customWidth="1"/>
    <col min="15119" max="15119" width="1.125" style="5" customWidth="1"/>
    <col min="15120" max="15120" width="9" style="5" bestFit="1" customWidth="1"/>
    <col min="15121" max="15121" width="5" style="5" customWidth="1"/>
    <col min="15122" max="15122" width="6.75" style="5" bestFit="1" customWidth="1"/>
    <col min="15123" max="15123" width="2.875" style="5" bestFit="1" customWidth="1"/>
    <col min="15124" max="15124" width="5" style="5" customWidth="1"/>
    <col min="15125" max="15125" width="6.75" style="5" bestFit="1" customWidth="1"/>
    <col min="15126" max="15126" width="2.875" style="5" bestFit="1" customWidth="1"/>
    <col min="15127" max="15128" width="9" style="5"/>
    <col min="15129" max="15129" width="8.875" style="5" bestFit="1" customWidth="1"/>
    <col min="15130" max="15130" width="5.25" style="5" bestFit="1" customWidth="1"/>
    <col min="15131" max="15131" width="4.5" style="5" bestFit="1" customWidth="1"/>
    <col min="15132" max="15132" width="7.125" style="5" bestFit="1" customWidth="1"/>
    <col min="15133" max="15360" width="9" style="5"/>
    <col min="15361" max="15361" width="9" style="5" customWidth="1"/>
    <col min="15362" max="15362" width="7.375" style="5" bestFit="1" customWidth="1"/>
    <col min="15363" max="15363" width="5.125" style="5" bestFit="1" customWidth="1"/>
    <col min="15364" max="15364" width="2.875" style="5" bestFit="1" customWidth="1"/>
    <col min="15365" max="15365" width="5.125" style="5" bestFit="1" customWidth="1"/>
    <col min="15366" max="15366" width="2.75" style="5" bestFit="1" customWidth="1"/>
    <col min="15367" max="15367" width="5.125" style="5" bestFit="1" customWidth="1"/>
    <col min="15368" max="15368" width="2.75" style="5" customWidth="1"/>
    <col min="15369" max="15369" width="2.875" style="5" bestFit="1" customWidth="1"/>
    <col min="15370" max="15370" width="3.125" style="5" bestFit="1" customWidth="1"/>
    <col min="15371" max="15371" width="4" style="5" bestFit="1" customWidth="1"/>
    <col min="15372" max="15372" width="3.125" style="5" bestFit="1" customWidth="1"/>
    <col min="15373" max="15373" width="5.125" style="5" bestFit="1" customWidth="1"/>
    <col min="15374" max="15374" width="2.875" style="5" customWidth="1"/>
    <col min="15375" max="15375" width="1.125" style="5" customWidth="1"/>
    <col min="15376" max="15376" width="9" style="5" bestFit="1" customWidth="1"/>
    <col min="15377" max="15377" width="5" style="5" customWidth="1"/>
    <col min="15378" max="15378" width="6.75" style="5" bestFit="1" customWidth="1"/>
    <col min="15379" max="15379" width="2.875" style="5" bestFit="1" customWidth="1"/>
    <col min="15380" max="15380" width="5" style="5" customWidth="1"/>
    <col min="15381" max="15381" width="6.75" style="5" bestFit="1" customWidth="1"/>
    <col min="15382" max="15382" width="2.875" style="5" bestFit="1" customWidth="1"/>
    <col min="15383" max="15384" width="9" style="5"/>
    <col min="15385" max="15385" width="8.875" style="5" bestFit="1" customWidth="1"/>
    <col min="15386" max="15386" width="5.25" style="5" bestFit="1" customWidth="1"/>
    <col min="15387" max="15387" width="4.5" style="5" bestFit="1" customWidth="1"/>
    <col min="15388" max="15388" width="7.125" style="5" bestFit="1" customWidth="1"/>
    <col min="15389" max="15616" width="9" style="5"/>
    <col min="15617" max="15617" width="9" style="5" customWidth="1"/>
    <col min="15618" max="15618" width="7.375" style="5" bestFit="1" customWidth="1"/>
    <col min="15619" max="15619" width="5.125" style="5" bestFit="1" customWidth="1"/>
    <col min="15620" max="15620" width="2.875" style="5" bestFit="1" customWidth="1"/>
    <col min="15621" max="15621" width="5.125" style="5" bestFit="1" customWidth="1"/>
    <col min="15622" max="15622" width="2.75" style="5" bestFit="1" customWidth="1"/>
    <col min="15623" max="15623" width="5.125" style="5" bestFit="1" customWidth="1"/>
    <col min="15624" max="15624" width="2.75" style="5" customWidth="1"/>
    <col min="15625" max="15625" width="2.875" style="5" bestFit="1" customWidth="1"/>
    <col min="15626" max="15626" width="3.125" style="5" bestFit="1" customWidth="1"/>
    <col min="15627" max="15627" width="4" style="5" bestFit="1" customWidth="1"/>
    <col min="15628" max="15628" width="3.125" style="5" bestFit="1" customWidth="1"/>
    <col min="15629" max="15629" width="5.125" style="5" bestFit="1" customWidth="1"/>
    <col min="15630" max="15630" width="2.875" style="5" customWidth="1"/>
    <col min="15631" max="15631" width="1.125" style="5" customWidth="1"/>
    <col min="15632" max="15632" width="9" style="5" bestFit="1" customWidth="1"/>
    <col min="15633" max="15633" width="5" style="5" customWidth="1"/>
    <col min="15634" max="15634" width="6.75" style="5" bestFit="1" customWidth="1"/>
    <col min="15635" max="15635" width="2.875" style="5" bestFit="1" customWidth="1"/>
    <col min="15636" max="15636" width="5" style="5" customWidth="1"/>
    <col min="15637" max="15637" width="6.75" style="5" bestFit="1" customWidth="1"/>
    <col min="15638" max="15638" width="2.875" style="5" bestFit="1" customWidth="1"/>
    <col min="15639" max="15640" width="9" style="5"/>
    <col min="15641" max="15641" width="8.875" style="5" bestFit="1" customWidth="1"/>
    <col min="15642" max="15642" width="5.25" style="5" bestFit="1" customWidth="1"/>
    <col min="15643" max="15643" width="4.5" style="5" bestFit="1" customWidth="1"/>
    <col min="15644" max="15644" width="7.125" style="5" bestFit="1" customWidth="1"/>
    <col min="15645" max="15872" width="9" style="5"/>
    <col min="15873" max="15873" width="9" style="5" customWidth="1"/>
    <col min="15874" max="15874" width="7.375" style="5" bestFit="1" customWidth="1"/>
    <col min="15875" max="15875" width="5.125" style="5" bestFit="1" customWidth="1"/>
    <col min="15876" max="15876" width="2.875" style="5" bestFit="1" customWidth="1"/>
    <col min="15877" max="15877" width="5.125" style="5" bestFit="1" customWidth="1"/>
    <col min="15878" max="15878" width="2.75" style="5" bestFit="1" customWidth="1"/>
    <col min="15879" max="15879" width="5.125" style="5" bestFit="1" customWidth="1"/>
    <col min="15880" max="15880" width="2.75" style="5" customWidth="1"/>
    <col min="15881" max="15881" width="2.875" style="5" bestFit="1" customWidth="1"/>
    <col min="15882" max="15882" width="3.125" style="5" bestFit="1" customWidth="1"/>
    <col min="15883" max="15883" width="4" style="5" bestFit="1" customWidth="1"/>
    <col min="15884" max="15884" width="3.125" style="5" bestFit="1" customWidth="1"/>
    <col min="15885" max="15885" width="5.125" style="5" bestFit="1" customWidth="1"/>
    <col min="15886" max="15886" width="2.875" style="5" customWidth="1"/>
    <col min="15887" max="15887" width="1.125" style="5" customWidth="1"/>
    <col min="15888" max="15888" width="9" style="5" bestFit="1" customWidth="1"/>
    <col min="15889" max="15889" width="5" style="5" customWidth="1"/>
    <col min="15890" max="15890" width="6.75" style="5" bestFit="1" customWidth="1"/>
    <col min="15891" max="15891" width="2.875" style="5" bestFit="1" customWidth="1"/>
    <col min="15892" max="15892" width="5" style="5" customWidth="1"/>
    <col min="15893" max="15893" width="6.75" style="5" bestFit="1" customWidth="1"/>
    <col min="15894" max="15894" width="2.875" style="5" bestFit="1" customWidth="1"/>
    <col min="15895" max="15896" width="9" style="5"/>
    <col min="15897" max="15897" width="8.875" style="5" bestFit="1" customWidth="1"/>
    <col min="15898" max="15898" width="5.25" style="5" bestFit="1" customWidth="1"/>
    <col min="15899" max="15899" width="4.5" style="5" bestFit="1" customWidth="1"/>
    <col min="15900" max="15900" width="7.125" style="5" bestFit="1" customWidth="1"/>
    <col min="15901" max="16128" width="9" style="5"/>
    <col min="16129" max="16129" width="9" style="5" customWidth="1"/>
    <col min="16130" max="16130" width="7.375" style="5" bestFit="1" customWidth="1"/>
    <col min="16131" max="16131" width="5.125" style="5" bestFit="1" customWidth="1"/>
    <col min="16132" max="16132" width="2.875" style="5" bestFit="1" customWidth="1"/>
    <col min="16133" max="16133" width="5.125" style="5" bestFit="1" customWidth="1"/>
    <col min="16134" max="16134" width="2.75" style="5" bestFit="1" customWidth="1"/>
    <col min="16135" max="16135" width="5.125" style="5" bestFit="1" customWidth="1"/>
    <col min="16136" max="16136" width="2.75" style="5" customWidth="1"/>
    <col min="16137" max="16137" width="2.875" style="5" bestFit="1" customWidth="1"/>
    <col min="16138" max="16138" width="3.125" style="5" bestFit="1" customWidth="1"/>
    <col min="16139" max="16139" width="4" style="5" bestFit="1" customWidth="1"/>
    <col min="16140" max="16140" width="3.125" style="5" bestFit="1" customWidth="1"/>
    <col min="16141" max="16141" width="5.125" style="5" bestFit="1" customWidth="1"/>
    <col min="16142" max="16142" width="2.875" style="5" customWidth="1"/>
    <col min="16143" max="16143" width="1.125" style="5" customWidth="1"/>
    <col min="16144" max="16144" width="9" style="5" bestFit="1" customWidth="1"/>
    <col min="16145" max="16145" width="5" style="5" customWidth="1"/>
    <col min="16146" max="16146" width="6.75" style="5" bestFit="1" customWidth="1"/>
    <col min="16147" max="16147" width="2.875" style="5" bestFit="1" customWidth="1"/>
    <col min="16148" max="16148" width="5" style="5" customWidth="1"/>
    <col min="16149" max="16149" width="6.75" style="5" bestFit="1" customWidth="1"/>
    <col min="16150" max="16150" width="2.875" style="5" bestFit="1" customWidth="1"/>
    <col min="16151" max="16152" width="9" style="5"/>
    <col min="16153" max="16153" width="8.875" style="5" bestFit="1" customWidth="1"/>
    <col min="16154" max="16154" width="5.25" style="5" bestFit="1" customWidth="1"/>
    <col min="16155" max="16155" width="4.5" style="5" bestFit="1" customWidth="1"/>
    <col min="16156" max="16156" width="7.125" style="5" bestFit="1" customWidth="1"/>
    <col min="16157" max="16384" width="9" style="5"/>
  </cols>
  <sheetData>
    <row r="1" spans="1:29" ht="22.5" customHeight="1" x14ac:dyDescent="0.15">
      <c r="A1" s="3"/>
      <c r="B1" s="4"/>
      <c r="C1" s="4"/>
      <c r="D1" s="4"/>
      <c r="E1" s="4"/>
      <c r="F1" s="4"/>
      <c r="G1" s="4"/>
      <c r="H1" s="4"/>
      <c r="I1" s="4"/>
      <c r="J1" s="4"/>
      <c r="K1" s="4"/>
      <c r="L1" s="4"/>
      <c r="M1" s="4"/>
      <c r="N1" s="4"/>
      <c r="O1" s="4"/>
      <c r="P1" s="4"/>
      <c r="Q1" s="4"/>
      <c r="R1" s="4"/>
      <c r="T1" s="6"/>
      <c r="U1" s="5" t="s">
        <v>36</v>
      </c>
      <c r="V1" s="7"/>
    </row>
    <row r="2" spans="1:29" ht="22.5" customHeight="1" x14ac:dyDescent="0.15">
      <c r="A2" s="4" t="s">
        <v>37</v>
      </c>
      <c r="B2" s="8"/>
      <c r="C2" s="141" t="s">
        <v>101</v>
      </c>
      <c r="D2" s="141"/>
      <c r="E2" s="141"/>
      <c r="F2" s="141"/>
      <c r="G2" s="141"/>
      <c r="H2" s="141"/>
      <c r="I2" s="141"/>
      <c r="J2" s="141"/>
      <c r="K2" s="141"/>
      <c r="L2" s="141"/>
      <c r="M2" s="141"/>
      <c r="N2" s="141"/>
      <c r="O2" s="141"/>
      <c r="P2" s="141"/>
      <c r="Q2" s="141"/>
      <c r="R2" s="141"/>
      <c r="T2" s="9"/>
      <c r="U2" s="9"/>
      <c r="V2" s="9"/>
    </row>
    <row r="3" spans="1:29" ht="11.25" customHeight="1" x14ac:dyDescent="0.15">
      <c r="A3" s="4"/>
      <c r="B3" s="8"/>
      <c r="C3" s="10"/>
      <c r="D3" s="11"/>
      <c r="E3" s="11"/>
      <c r="F3" s="11"/>
      <c r="G3" s="11"/>
      <c r="H3" s="11"/>
      <c r="I3" s="11"/>
      <c r="J3" s="11"/>
      <c r="K3" s="11"/>
      <c r="L3" s="11"/>
      <c r="M3" s="11"/>
      <c r="N3" s="11"/>
      <c r="O3" s="11"/>
      <c r="P3" s="11"/>
      <c r="T3" s="85"/>
      <c r="U3" s="85"/>
      <c r="V3" s="85"/>
    </row>
    <row r="4" spans="1:29" ht="24.75" customHeight="1" x14ac:dyDescent="0.15">
      <c r="A4" s="13" t="s">
        <v>38</v>
      </c>
      <c r="B4" s="8"/>
    </row>
    <row r="5" spans="1:29" ht="24.75" customHeight="1" x14ac:dyDescent="0.15">
      <c r="A5" s="128"/>
      <c r="B5" s="128" t="s">
        <v>39</v>
      </c>
      <c r="C5" s="128"/>
      <c r="D5" s="128"/>
      <c r="E5" s="128"/>
      <c r="F5" s="128"/>
      <c r="G5" s="128"/>
      <c r="H5" s="128"/>
      <c r="I5" s="129" t="s">
        <v>40</v>
      </c>
      <c r="J5" s="130"/>
      <c r="K5" s="130"/>
      <c r="L5" s="130"/>
      <c r="M5" s="130"/>
      <c r="N5" s="131"/>
      <c r="P5" s="128"/>
      <c r="Q5" s="135" t="s">
        <v>41</v>
      </c>
      <c r="R5" s="136"/>
      <c r="S5" s="136"/>
      <c r="T5" s="136"/>
      <c r="U5" s="136"/>
      <c r="V5" s="137"/>
    </row>
    <row r="6" spans="1:29" ht="24.75" customHeight="1" x14ac:dyDescent="0.15">
      <c r="A6" s="128"/>
      <c r="B6" s="128" t="s">
        <v>9</v>
      </c>
      <c r="C6" s="128"/>
      <c r="D6" s="128"/>
      <c r="E6" s="128" t="s">
        <v>12</v>
      </c>
      <c r="F6" s="128"/>
      <c r="G6" s="128"/>
      <c r="H6" s="128"/>
      <c r="I6" s="132"/>
      <c r="J6" s="133"/>
      <c r="K6" s="133"/>
      <c r="L6" s="133"/>
      <c r="M6" s="133"/>
      <c r="N6" s="134"/>
      <c r="P6" s="128"/>
      <c r="Q6" s="135" t="s">
        <v>9</v>
      </c>
      <c r="R6" s="136"/>
      <c r="S6" s="137"/>
      <c r="T6" s="138" t="s">
        <v>12</v>
      </c>
      <c r="U6" s="139"/>
      <c r="V6" s="140"/>
    </row>
    <row r="7" spans="1:29" ht="24.75" customHeight="1" x14ac:dyDescent="0.15">
      <c r="A7" s="14" t="s">
        <v>42</v>
      </c>
      <c r="B7" s="15" t="s">
        <v>103</v>
      </c>
      <c r="C7" s="16">
        <v>820</v>
      </c>
      <c r="D7" s="17" t="s">
        <v>10</v>
      </c>
      <c r="E7" s="18">
        <v>148</v>
      </c>
      <c r="F7" s="19" t="s">
        <v>43</v>
      </c>
      <c r="G7" s="16">
        <v>100</v>
      </c>
      <c r="H7" s="20" t="s">
        <v>10</v>
      </c>
      <c r="I7" s="18"/>
      <c r="J7" s="21" t="s">
        <v>44</v>
      </c>
      <c r="K7" s="16">
        <v>55</v>
      </c>
      <c r="L7" s="22" t="s">
        <v>45</v>
      </c>
      <c r="M7" s="16">
        <v>100</v>
      </c>
      <c r="N7" s="17" t="s">
        <v>10</v>
      </c>
      <c r="O7" s="23"/>
      <c r="P7" s="14" t="str">
        <f>A7</f>
        <v>上限運賃</v>
      </c>
      <c r="Q7" s="24" t="s">
        <v>46</v>
      </c>
      <c r="R7" s="25">
        <v>6790</v>
      </c>
      <c r="S7" s="17" t="s">
        <v>10</v>
      </c>
      <c r="T7" s="24" t="s">
        <v>46</v>
      </c>
      <c r="U7" s="25">
        <f>R7</f>
        <v>6790</v>
      </c>
      <c r="V7" s="17" t="s">
        <v>10</v>
      </c>
    </row>
    <row r="8" spans="1:29" ht="24.75" customHeight="1" x14ac:dyDescent="0.15">
      <c r="A8" s="14" t="s">
        <v>47</v>
      </c>
      <c r="B8" s="15" t="s">
        <v>103</v>
      </c>
      <c r="C8" s="16">
        <f t="shared" ref="C8:C16" si="0">C7-10</f>
        <v>810</v>
      </c>
      <c r="D8" s="17" t="s">
        <v>10</v>
      </c>
      <c r="E8" s="18">
        <f t="shared" ref="E8:E16" si="1">X8</f>
        <v>150</v>
      </c>
      <c r="F8" s="19" t="s">
        <v>43</v>
      </c>
      <c r="G8" s="16">
        <f>G$7</f>
        <v>100</v>
      </c>
      <c r="H8" s="20" t="s">
        <v>10</v>
      </c>
      <c r="I8" s="18"/>
      <c r="J8" s="21" t="s">
        <v>44</v>
      </c>
      <c r="K8" s="16">
        <v>55</v>
      </c>
      <c r="L8" s="22" t="s">
        <v>45</v>
      </c>
      <c r="M8" s="16">
        <v>100</v>
      </c>
      <c r="N8" s="17" t="s">
        <v>10</v>
      </c>
      <c r="P8" s="14" t="str">
        <f t="shared" ref="P8:P16" si="2">A8</f>
        <v>A運賃</v>
      </c>
      <c r="Q8" s="26" t="s">
        <v>46</v>
      </c>
      <c r="R8" s="25">
        <f t="shared" ref="R8:R16" si="3">AB8</f>
        <v>6710</v>
      </c>
      <c r="S8" s="17" t="s">
        <v>10</v>
      </c>
      <c r="T8" s="26" t="s">
        <v>46</v>
      </c>
      <c r="U8" s="25">
        <f t="shared" ref="U8:U16" si="4">R8</f>
        <v>6710</v>
      </c>
      <c r="V8" s="17" t="s">
        <v>10</v>
      </c>
      <c r="W8" s="27">
        <f t="shared" ref="W8:W16" si="5">R7-R8</f>
        <v>80</v>
      </c>
      <c r="X8" s="5">
        <f t="shared" ref="X8:X16" si="6">ROUND(Y8,0)</f>
        <v>150</v>
      </c>
      <c r="Y8" s="28">
        <f t="shared" ref="Y8:Y16" si="7">E$7/C8*C$7</f>
        <v>149.82716049382717</v>
      </c>
      <c r="Z8" s="5">
        <f t="shared" ref="Z8:Z16" si="8">IF(MROUND(AA8,5)&lt;AA8,MROUND(AA8,5)+5,MROUND(AA8,5))</f>
        <v>55</v>
      </c>
      <c r="AA8" s="5">
        <f t="shared" ref="AA8:AA16" si="9">ROUNDDOWN(E8/10000*3600,0)</f>
        <v>54</v>
      </c>
      <c r="AB8" s="5">
        <f t="shared" ref="AB8:AB16" si="10">ROUND(AC8,-1)</f>
        <v>6710</v>
      </c>
      <c r="AC8" s="5">
        <f t="shared" ref="AC8:AC16" si="11">R$7*C8/C$7</f>
        <v>6707.1951219512193</v>
      </c>
    </row>
    <row r="9" spans="1:29" ht="24.75" customHeight="1" x14ac:dyDescent="0.15">
      <c r="A9" s="14" t="s">
        <v>48</v>
      </c>
      <c r="B9" s="15" t="s">
        <v>103</v>
      </c>
      <c r="C9" s="16">
        <f t="shared" si="0"/>
        <v>800</v>
      </c>
      <c r="D9" s="17" t="s">
        <v>10</v>
      </c>
      <c r="E9" s="18">
        <f t="shared" si="1"/>
        <v>152</v>
      </c>
      <c r="F9" s="19" t="s">
        <v>43</v>
      </c>
      <c r="G9" s="16">
        <f t="shared" ref="G9:G16" si="12">G$7</f>
        <v>100</v>
      </c>
      <c r="H9" s="20" t="s">
        <v>10</v>
      </c>
      <c r="I9" s="18"/>
      <c r="J9" s="21" t="s">
        <v>44</v>
      </c>
      <c r="K9" s="16">
        <v>55</v>
      </c>
      <c r="L9" s="22" t="s">
        <v>45</v>
      </c>
      <c r="M9" s="16">
        <v>100</v>
      </c>
      <c r="N9" s="17" t="s">
        <v>10</v>
      </c>
      <c r="P9" s="14" t="str">
        <f t="shared" si="2"/>
        <v>B運賃</v>
      </c>
      <c r="Q9" s="26" t="s">
        <v>46</v>
      </c>
      <c r="R9" s="25">
        <f t="shared" si="3"/>
        <v>6620</v>
      </c>
      <c r="S9" s="17" t="s">
        <v>10</v>
      </c>
      <c r="T9" s="26" t="s">
        <v>46</v>
      </c>
      <c r="U9" s="25">
        <f t="shared" si="4"/>
        <v>6620</v>
      </c>
      <c r="V9" s="17" t="s">
        <v>10</v>
      </c>
      <c r="W9" s="27">
        <f t="shared" si="5"/>
        <v>90</v>
      </c>
      <c r="X9" s="5">
        <f t="shared" si="6"/>
        <v>152</v>
      </c>
      <c r="Y9" s="28">
        <f t="shared" si="7"/>
        <v>151.69999999999999</v>
      </c>
      <c r="Z9" s="5">
        <f t="shared" si="8"/>
        <v>55</v>
      </c>
      <c r="AA9" s="5">
        <f t="shared" si="9"/>
        <v>54</v>
      </c>
      <c r="AB9" s="5">
        <f t="shared" si="10"/>
        <v>6620</v>
      </c>
      <c r="AC9" s="5">
        <f t="shared" si="11"/>
        <v>6624.3902439024387</v>
      </c>
    </row>
    <row r="10" spans="1:29" ht="24.75" customHeight="1" x14ac:dyDescent="0.15">
      <c r="A10" s="14" t="s">
        <v>49</v>
      </c>
      <c r="B10" s="15" t="s">
        <v>103</v>
      </c>
      <c r="C10" s="16">
        <f t="shared" si="0"/>
        <v>790</v>
      </c>
      <c r="D10" s="17" t="s">
        <v>10</v>
      </c>
      <c r="E10" s="18">
        <f t="shared" si="1"/>
        <v>154</v>
      </c>
      <c r="F10" s="19" t="s">
        <v>43</v>
      </c>
      <c r="G10" s="16">
        <f t="shared" si="12"/>
        <v>100</v>
      </c>
      <c r="H10" s="20" t="s">
        <v>10</v>
      </c>
      <c r="I10" s="18"/>
      <c r="J10" s="21" t="s">
        <v>44</v>
      </c>
      <c r="K10" s="16">
        <v>55</v>
      </c>
      <c r="L10" s="22" t="s">
        <v>45</v>
      </c>
      <c r="M10" s="16">
        <v>100</v>
      </c>
      <c r="N10" s="17" t="s">
        <v>10</v>
      </c>
      <c r="P10" s="14" t="str">
        <f t="shared" si="2"/>
        <v>C運賃</v>
      </c>
      <c r="Q10" s="26" t="s">
        <v>46</v>
      </c>
      <c r="R10" s="25">
        <f t="shared" si="3"/>
        <v>6540</v>
      </c>
      <c r="S10" s="17" t="s">
        <v>10</v>
      </c>
      <c r="T10" s="26" t="s">
        <v>46</v>
      </c>
      <c r="U10" s="25">
        <f t="shared" si="4"/>
        <v>6540</v>
      </c>
      <c r="V10" s="17" t="s">
        <v>10</v>
      </c>
      <c r="W10" s="27">
        <f t="shared" si="5"/>
        <v>80</v>
      </c>
      <c r="X10" s="5">
        <f t="shared" si="6"/>
        <v>154</v>
      </c>
      <c r="Y10" s="28">
        <f t="shared" si="7"/>
        <v>153.62025316455697</v>
      </c>
      <c r="Z10" s="5">
        <f t="shared" si="8"/>
        <v>55</v>
      </c>
      <c r="AA10" s="5">
        <f t="shared" si="9"/>
        <v>55</v>
      </c>
      <c r="AB10" s="5">
        <f t="shared" si="10"/>
        <v>6540</v>
      </c>
      <c r="AC10" s="5">
        <f t="shared" si="11"/>
        <v>6541.5853658536589</v>
      </c>
    </row>
    <row r="11" spans="1:29" ht="24.75" customHeight="1" x14ac:dyDescent="0.15">
      <c r="A11" s="14" t="s">
        <v>50</v>
      </c>
      <c r="B11" s="15" t="s">
        <v>103</v>
      </c>
      <c r="C11" s="16">
        <f t="shared" si="0"/>
        <v>780</v>
      </c>
      <c r="D11" s="17" t="s">
        <v>10</v>
      </c>
      <c r="E11" s="18">
        <f>X11</f>
        <v>156</v>
      </c>
      <c r="F11" s="19" t="s">
        <v>43</v>
      </c>
      <c r="G11" s="16">
        <f t="shared" si="12"/>
        <v>100</v>
      </c>
      <c r="H11" s="20" t="s">
        <v>10</v>
      </c>
      <c r="I11" s="18">
        <v>1</v>
      </c>
      <c r="J11" s="21" t="s">
        <v>44</v>
      </c>
      <c r="K11" s="16">
        <f>Z11-60</f>
        <v>0</v>
      </c>
      <c r="L11" s="22" t="s">
        <v>45</v>
      </c>
      <c r="M11" s="16">
        <v>100</v>
      </c>
      <c r="N11" s="17" t="s">
        <v>10</v>
      </c>
      <c r="P11" s="14" t="str">
        <f>A11</f>
        <v>Ｄ運賃</v>
      </c>
      <c r="Q11" s="26" t="s">
        <v>46</v>
      </c>
      <c r="R11" s="25">
        <f>AB11</f>
        <v>6460</v>
      </c>
      <c r="S11" s="17" t="s">
        <v>10</v>
      </c>
      <c r="T11" s="26" t="s">
        <v>46</v>
      </c>
      <c r="U11" s="25">
        <f>R11</f>
        <v>6460</v>
      </c>
      <c r="V11" s="17" t="s">
        <v>10</v>
      </c>
      <c r="W11" s="27">
        <f t="shared" si="5"/>
        <v>80</v>
      </c>
      <c r="X11" s="5">
        <f>ROUND(Y11,0)</f>
        <v>156</v>
      </c>
      <c r="Y11" s="28">
        <f>E$7/C11*C$7</f>
        <v>155.58974358974359</v>
      </c>
      <c r="Z11" s="5">
        <f>IF(MROUND(AA11,5)&lt;AA11,MROUND(AA11,5)+5,MROUND(AA11,5))</f>
        <v>60</v>
      </c>
      <c r="AA11" s="5">
        <f>ROUNDDOWN(E11/10000*3600,0)</f>
        <v>56</v>
      </c>
      <c r="AB11" s="5">
        <f>ROUND(AC11,-1)</f>
        <v>6460</v>
      </c>
      <c r="AC11" s="5">
        <f>R$7*C11/C$7</f>
        <v>6458.7804878048782</v>
      </c>
    </row>
    <row r="12" spans="1:29" ht="24.75" customHeight="1" x14ac:dyDescent="0.15">
      <c r="A12" s="14" t="s">
        <v>51</v>
      </c>
      <c r="B12" s="15" t="s">
        <v>103</v>
      </c>
      <c r="C12" s="16">
        <f t="shared" si="0"/>
        <v>770</v>
      </c>
      <c r="D12" s="17" t="s">
        <v>10</v>
      </c>
      <c r="E12" s="18">
        <f>X12</f>
        <v>158</v>
      </c>
      <c r="F12" s="19" t="s">
        <v>43</v>
      </c>
      <c r="G12" s="16">
        <f t="shared" si="12"/>
        <v>100</v>
      </c>
      <c r="H12" s="20" t="s">
        <v>10</v>
      </c>
      <c r="I12" s="18">
        <v>1</v>
      </c>
      <c r="J12" s="21" t="s">
        <v>44</v>
      </c>
      <c r="K12" s="16">
        <f>Z12-60</f>
        <v>0</v>
      </c>
      <c r="L12" s="22" t="s">
        <v>45</v>
      </c>
      <c r="M12" s="16">
        <v>100</v>
      </c>
      <c r="N12" s="17" t="s">
        <v>10</v>
      </c>
      <c r="P12" s="14" t="str">
        <f>A12</f>
        <v>E運賃</v>
      </c>
      <c r="Q12" s="26" t="s">
        <v>46</v>
      </c>
      <c r="R12" s="25">
        <f>AB12</f>
        <v>6380</v>
      </c>
      <c r="S12" s="17" t="s">
        <v>10</v>
      </c>
      <c r="T12" s="26" t="s">
        <v>46</v>
      </c>
      <c r="U12" s="25">
        <f>R12</f>
        <v>6380</v>
      </c>
      <c r="V12" s="17" t="s">
        <v>10</v>
      </c>
      <c r="W12" s="27">
        <f t="shared" si="5"/>
        <v>80</v>
      </c>
      <c r="X12" s="5">
        <f>ROUND(Y12,0)</f>
        <v>158</v>
      </c>
      <c r="Y12" s="28">
        <f>E$7/C12*C$7</f>
        <v>157.6103896103896</v>
      </c>
      <c r="Z12" s="5">
        <f>IF(MROUND(AA12,5)&lt;AA12,MROUND(AA12,5)+5,MROUND(AA12,5))</f>
        <v>60</v>
      </c>
      <c r="AA12" s="5">
        <f>ROUNDDOWN(E12/10000*3600,0)</f>
        <v>56</v>
      </c>
      <c r="AB12" s="5">
        <f>ROUND(AC12,-1)</f>
        <v>6380</v>
      </c>
      <c r="AC12" s="5">
        <f>R$7*C12/C$7</f>
        <v>6375.9756097560976</v>
      </c>
    </row>
    <row r="13" spans="1:29" ht="24.75" customHeight="1" x14ac:dyDescent="0.15">
      <c r="A13" s="14" t="s">
        <v>52</v>
      </c>
      <c r="B13" s="15" t="s">
        <v>103</v>
      </c>
      <c r="C13" s="16">
        <f t="shared" si="0"/>
        <v>760</v>
      </c>
      <c r="D13" s="17" t="s">
        <v>10</v>
      </c>
      <c r="E13" s="18">
        <f>X13</f>
        <v>160</v>
      </c>
      <c r="F13" s="19" t="s">
        <v>43</v>
      </c>
      <c r="G13" s="16">
        <f t="shared" si="12"/>
        <v>100</v>
      </c>
      <c r="H13" s="20" t="s">
        <v>10</v>
      </c>
      <c r="I13" s="18">
        <v>1</v>
      </c>
      <c r="J13" s="21" t="s">
        <v>44</v>
      </c>
      <c r="K13" s="16">
        <f>Z13-60</f>
        <v>0</v>
      </c>
      <c r="L13" s="22" t="s">
        <v>45</v>
      </c>
      <c r="M13" s="16">
        <v>100</v>
      </c>
      <c r="N13" s="17" t="s">
        <v>10</v>
      </c>
      <c r="P13" s="14" t="str">
        <f>A13</f>
        <v>F運賃</v>
      </c>
      <c r="Q13" s="26" t="s">
        <v>46</v>
      </c>
      <c r="R13" s="25">
        <f>AB13</f>
        <v>6290</v>
      </c>
      <c r="S13" s="17" t="s">
        <v>10</v>
      </c>
      <c r="T13" s="26" t="s">
        <v>46</v>
      </c>
      <c r="U13" s="25">
        <f>R13</f>
        <v>6290</v>
      </c>
      <c r="V13" s="17" t="s">
        <v>10</v>
      </c>
      <c r="W13" s="27">
        <f t="shared" si="5"/>
        <v>90</v>
      </c>
      <c r="X13" s="5">
        <f>ROUND(Y13,0)</f>
        <v>160</v>
      </c>
      <c r="Y13" s="28">
        <f>E$7/C13*C$7</f>
        <v>159.68421052631578</v>
      </c>
      <c r="Z13" s="5">
        <f>IF(MROUND(AA13,5)&lt;AA13,MROUND(AA13,5)+5,MROUND(AA13,5))</f>
        <v>60</v>
      </c>
      <c r="AA13" s="5">
        <f>ROUNDDOWN(E13/10000*3600,0)</f>
        <v>57</v>
      </c>
      <c r="AB13" s="5">
        <f>ROUND(AC13,-1)</f>
        <v>6290</v>
      </c>
      <c r="AC13" s="5">
        <f>R$7*C13/C$7</f>
        <v>6293.1707317073169</v>
      </c>
    </row>
    <row r="14" spans="1:29" ht="24.75" customHeight="1" x14ac:dyDescent="0.15">
      <c r="A14" s="14" t="s">
        <v>53</v>
      </c>
      <c r="B14" s="15" t="s">
        <v>103</v>
      </c>
      <c r="C14" s="16">
        <f t="shared" si="0"/>
        <v>750</v>
      </c>
      <c r="D14" s="17" t="s">
        <v>10</v>
      </c>
      <c r="E14" s="18">
        <f t="shared" si="1"/>
        <v>162</v>
      </c>
      <c r="F14" s="19" t="s">
        <v>43</v>
      </c>
      <c r="G14" s="16">
        <f t="shared" si="12"/>
        <v>100</v>
      </c>
      <c r="H14" s="20" t="s">
        <v>10</v>
      </c>
      <c r="I14" s="18">
        <v>1</v>
      </c>
      <c r="J14" s="21" t="s">
        <v>44</v>
      </c>
      <c r="K14" s="16">
        <f t="shared" ref="K14:K16" si="13">Z14-60</f>
        <v>0</v>
      </c>
      <c r="L14" s="22" t="s">
        <v>45</v>
      </c>
      <c r="M14" s="16">
        <v>100</v>
      </c>
      <c r="N14" s="17" t="s">
        <v>10</v>
      </c>
      <c r="P14" s="14" t="str">
        <f t="shared" si="2"/>
        <v>G運賃</v>
      </c>
      <c r="Q14" s="26" t="s">
        <v>46</v>
      </c>
      <c r="R14" s="25">
        <f t="shared" si="3"/>
        <v>6210</v>
      </c>
      <c r="S14" s="17" t="s">
        <v>10</v>
      </c>
      <c r="T14" s="26" t="s">
        <v>46</v>
      </c>
      <c r="U14" s="25">
        <f t="shared" si="4"/>
        <v>6210</v>
      </c>
      <c r="V14" s="17" t="s">
        <v>10</v>
      </c>
      <c r="W14" s="27">
        <f t="shared" si="5"/>
        <v>80</v>
      </c>
      <c r="X14" s="5">
        <f t="shared" si="6"/>
        <v>162</v>
      </c>
      <c r="Y14" s="28">
        <f t="shared" si="7"/>
        <v>161.81333333333333</v>
      </c>
      <c r="Z14" s="5">
        <f t="shared" si="8"/>
        <v>60</v>
      </c>
      <c r="AA14" s="5">
        <f t="shared" si="9"/>
        <v>58</v>
      </c>
      <c r="AB14" s="5">
        <f t="shared" si="10"/>
        <v>6210</v>
      </c>
      <c r="AC14" s="5">
        <f t="shared" si="11"/>
        <v>6210.3658536585363</v>
      </c>
    </row>
    <row r="15" spans="1:29" ht="24.75" customHeight="1" x14ac:dyDescent="0.15">
      <c r="A15" s="14" t="s">
        <v>54</v>
      </c>
      <c r="B15" s="15" t="s">
        <v>103</v>
      </c>
      <c r="C15" s="16">
        <f t="shared" si="0"/>
        <v>740</v>
      </c>
      <c r="D15" s="17" t="s">
        <v>10</v>
      </c>
      <c r="E15" s="18">
        <f t="shared" si="1"/>
        <v>164</v>
      </c>
      <c r="F15" s="19" t="s">
        <v>43</v>
      </c>
      <c r="G15" s="16">
        <f t="shared" si="12"/>
        <v>100</v>
      </c>
      <c r="H15" s="20" t="s">
        <v>10</v>
      </c>
      <c r="I15" s="18">
        <v>1</v>
      </c>
      <c r="J15" s="21" t="s">
        <v>44</v>
      </c>
      <c r="K15" s="16">
        <f t="shared" si="13"/>
        <v>0</v>
      </c>
      <c r="L15" s="22" t="s">
        <v>45</v>
      </c>
      <c r="M15" s="16">
        <v>100</v>
      </c>
      <c r="N15" s="17" t="s">
        <v>10</v>
      </c>
      <c r="P15" s="14" t="str">
        <f t="shared" si="2"/>
        <v>H運賃</v>
      </c>
      <c r="Q15" s="26" t="s">
        <v>46</v>
      </c>
      <c r="R15" s="25">
        <f t="shared" si="3"/>
        <v>6130</v>
      </c>
      <c r="S15" s="17" t="s">
        <v>10</v>
      </c>
      <c r="T15" s="26" t="s">
        <v>46</v>
      </c>
      <c r="U15" s="25">
        <f t="shared" si="4"/>
        <v>6130</v>
      </c>
      <c r="V15" s="17" t="s">
        <v>10</v>
      </c>
      <c r="W15" s="27">
        <f t="shared" si="5"/>
        <v>80</v>
      </c>
      <c r="X15" s="5">
        <f t="shared" si="6"/>
        <v>164</v>
      </c>
      <c r="Y15" s="28">
        <f t="shared" si="7"/>
        <v>164</v>
      </c>
      <c r="Z15" s="5">
        <f t="shared" si="8"/>
        <v>60</v>
      </c>
      <c r="AA15" s="5">
        <f t="shared" si="9"/>
        <v>59</v>
      </c>
      <c r="AB15" s="5">
        <f t="shared" si="10"/>
        <v>6130</v>
      </c>
      <c r="AC15" s="5">
        <f t="shared" si="11"/>
        <v>6127.5609756097565</v>
      </c>
    </row>
    <row r="16" spans="1:29" ht="24.75" customHeight="1" x14ac:dyDescent="0.15">
      <c r="A16" s="14" t="s">
        <v>55</v>
      </c>
      <c r="B16" s="15" t="s">
        <v>103</v>
      </c>
      <c r="C16" s="16">
        <f t="shared" si="0"/>
        <v>730</v>
      </c>
      <c r="D16" s="17" t="s">
        <v>10</v>
      </c>
      <c r="E16" s="18">
        <f t="shared" si="1"/>
        <v>166</v>
      </c>
      <c r="F16" s="19" t="s">
        <v>43</v>
      </c>
      <c r="G16" s="16">
        <f t="shared" si="12"/>
        <v>100</v>
      </c>
      <c r="H16" s="20" t="s">
        <v>10</v>
      </c>
      <c r="I16" s="18">
        <v>1</v>
      </c>
      <c r="J16" s="21" t="s">
        <v>44</v>
      </c>
      <c r="K16" s="16">
        <f t="shared" si="13"/>
        <v>0</v>
      </c>
      <c r="L16" s="22" t="s">
        <v>45</v>
      </c>
      <c r="M16" s="16">
        <v>100</v>
      </c>
      <c r="N16" s="17" t="s">
        <v>10</v>
      </c>
      <c r="P16" s="14" t="str">
        <f t="shared" si="2"/>
        <v>下限運賃</v>
      </c>
      <c r="Q16" s="26" t="s">
        <v>46</v>
      </c>
      <c r="R16" s="25">
        <f t="shared" si="3"/>
        <v>6040</v>
      </c>
      <c r="S16" s="17" t="s">
        <v>10</v>
      </c>
      <c r="T16" s="26" t="s">
        <v>46</v>
      </c>
      <c r="U16" s="25">
        <f t="shared" si="4"/>
        <v>6040</v>
      </c>
      <c r="V16" s="17" t="s">
        <v>10</v>
      </c>
      <c r="W16" s="27">
        <f t="shared" si="5"/>
        <v>90</v>
      </c>
      <c r="X16" s="5">
        <f t="shared" si="6"/>
        <v>166</v>
      </c>
      <c r="Y16" s="28">
        <f t="shared" si="7"/>
        <v>166.24657534246575</v>
      </c>
      <c r="Z16" s="5">
        <f t="shared" si="8"/>
        <v>60</v>
      </c>
      <c r="AA16" s="5">
        <f t="shared" si="9"/>
        <v>59</v>
      </c>
      <c r="AB16" s="5">
        <f t="shared" si="10"/>
        <v>6040</v>
      </c>
      <c r="AC16" s="5">
        <f t="shared" si="11"/>
        <v>6044.7560975609758</v>
      </c>
    </row>
    <row r="17" spans="1:29" ht="11.25" customHeight="1" x14ac:dyDescent="0.15">
      <c r="A17" s="29"/>
      <c r="B17" s="30"/>
      <c r="C17" s="31"/>
      <c r="D17" s="32"/>
      <c r="E17" s="31"/>
      <c r="F17" s="33"/>
      <c r="G17" s="31"/>
      <c r="H17" s="34"/>
      <c r="I17" s="31"/>
      <c r="J17" s="35"/>
      <c r="K17" s="31"/>
      <c r="L17" s="36"/>
      <c r="M17" s="31"/>
      <c r="N17" s="32"/>
      <c r="P17" s="29"/>
      <c r="Q17" s="34"/>
      <c r="R17" s="37"/>
      <c r="S17" s="32"/>
      <c r="T17" s="34"/>
      <c r="U17" s="37"/>
      <c r="V17" s="32"/>
      <c r="Y17" s="28"/>
    </row>
    <row r="18" spans="1:29" ht="24.75" customHeight="1" x14ac:dyDescent="0.15">
      <c r="A18" s="13" t="s">
        <v>56</v>
      </c>
      <c r="B18" s="8"/>
      <c r="Y18" s="28"/>
    </row>
    <row r="19" spans="1:29" ht="24.75" customHeight="1" x14ac:dyDescent="0.15">
      <c r="A19" s="128"/>
      <c r="B19" s="128" t="s">
        <v>39</v>
      </c>
      <c r="C19" s="128"/>
      <c r="D19" s="128"/>
      <c r="E19" s="128"/>
      <c r="F19" s="128"/>
      <c r="G19" s="128"/>
      <c r="H19" s="128"/>
      <c r="I19" s="129" t="s">
        <v>40</v>
      </c>
      <c r="J19" s="130"/>
      <c r="K19" s="130"/>
      <c r="L19" s="130"/>
      <c r="M19" s="130"/>
      <c r="N19" s="131"/>
      <c r="P19" s="128"/>
      <c r="Q19" s="135" t="s">
        <v>41</v>
      </c>
      <c r="R19" s="136"/>
      <c r="S19" s="136"/>
      <c r="T19" s="136"/>
      <c r="U19" s="136"/>
      <c r="V19" s="137"/>
      <c r="Y19" s="28"/>
    </row>
    <row r="20" spans="1:29" ht="24.75" customHeight="1" x14ac:dyDescent="0.15">
      <c r="A20" s="128"/>
      <c r="B20" s="128" t="s">
        <v>9</v>
      </c>
      <c r="C20" s="128"/>
      <c r="D20" s="128"/>
      <c r="E20" s="128" t="s">
        <v>12</v>
      </c>
      <c r="F20" s="128"/>
      <c r="G20" s="128"/>
      <c r="H20" s="128"/>
      <c r="I20" s="132"/>
      <c r="J20" s="133"/>
      <c r="K20" s="133"/>
      <c r="L20" s="133"/>
      <c r="M20" s="133"/>
      <c r="N20" s="134"/>
      <c r="P20" s="128"/>
      <c r="Q20" s="135" t="s">
        <v>9</v>
      </c>
      <c r="R20" s="136"/>
      <c r="S20" s="137"/>
      <c r="T20" s="138" t="s">
        <v>12</v>
      </c>
      <c r="U20" s="139"/>
      <c r="V20" s="140"/>
      <c r="Y20" s="28"/>
    </row>
    <row r="21" spans="1:29" ht="24.75" customHeight="1" x14ac:dyDescent="0.15">
      <c r="A21" s="14" t="s">
        <v>42</v>
      </c>
      <c r="B21" s="15" t="s">
        <v>103</v>
      </c>
      <c r="C21" s="16">
        <v>760</v>
      </c>
      <c r="D21" s="17" t="s">
        <v>10</v>
      </c>
      <c r="E21" s="18">
        <v>159</v>
      </c>
      <c r="F21" s="19" t="s">
        <v>43</v>
      </c>
      <c r="G21" s="16">
        <v>100</v>
      </c>
      <c r="H21" s="20" t="s">
        <v>10</v>
      </c>
      <c r="I21" s="18">
        <v>1</v>
      </c>
      <c r="J21" s="21" t="s">
        <v>44</v>
      </c>
      <c r="K21" s="16">
        <v>0</v>
      </c>
      <c r="L21" s="22" t="s">
        <v>45</v>
      </c>
      <c r="M21" s="16">
        <v>100</v>
      </c>
      <c r="N21" s="17" t="s">
        <v>10</v>
      </c>
      <c r="O21" s="23"/>
      <c r="P21" s="14" t="str">
        <f t="shared" ref="P21:P29" si="14">A21</f>
        <v>上限運賃</v>
      </c>
      <c r="Q21" s="26" t="s">
        <v>46</v>
      </c>
      <c r="R21" s="38">
        <v>6310</v>
      </c>
      <c r="S21" s="17" t="s">
        <v>10</v>
      </c>
      <c r="T21" s="26" t="s">
        <v>46</v>
      </c>
      <c r="U21" s="25">
        <f t="shared" ref="U21:U29" si="15">R21</f>
        <v>6310</v>
      </c>
      <c r="V21" s="17" t="s">
        <v>10</v>
      </c>
      <c r="Y21" s="28"/>
    </row>
    <row r="22" spans="1:29" ht="24.75" customHeight="1" x14ac:dyDescent="0.15">
      <c r="A22" s="14" t="s">
        <v>47</v>
      </c>
      <c r="B22" s="15" t="s">
        <v>103</v>
      </c>
      <c r="C22" s="16">
        <f t="shared" ref="C22:C29" si="16">C21-10</f>
        <v>750</v>
      </c>
      <c r="D22" s="17" t="s">
        <v>10</v>
      </c>
      <c r="E22" s="18">
        <f t="shared" ref="E22:E29" si="17">X22</f>
        <v>161</v>
      </c>
      <c r="F22" s="19" t="s">
        <v>43</v>
      </c>
      <c r="G22" s="16">
        <f>G$21</f>
        <v>100</v>
      </c>
      <c r="H22" s="20" t="s">
        <v>10</v>
      </c>
      <c r="I22" s="18">
        <v>1</v>
      </c>
      <c r="J22" s="21" t="s">
        <v>44</v>
      </c>
      <c r="K22" s="16">
        <f t="shared" ref="K22:K29" si="18">Z22-60</f>
        <v>0</v>
      </c>
      <c r="L22" s="22" t="s">
        <v>45</v>
      </c>
      <c r="M22" s="16">
        <f>M$21</f>
        <v>100</v>
      </c>
      <c r="N22" s="17" t="s">
        <v>10</v>
      </c>
      <c r="P22" s="14" t="str">
        <f t="shared" si="14"/>
        <v>A運賃</v>
      </c>
      <c r="Q22" s="26" t="s">
        <v>46</v>
      </c>
      <c r="R22" s="38">
        <f t="shared" ref="R22:R29" si="19">AB22</f>
        <v>6230</v>
      </c>
      <c r="S22" s="17" t="s">
        <v>10</v>
      </c>
      <c r="T22" s="26" t="s">
        <v>46</v>
      </c>
      <c r="U22" s="25">
        <f t="shared" si="15"/>
        <v>6230</v>
      </c>
      <c r="V22" s="17" t="s">
        <v>10</v>
      </c>
      <c r="W22" s="39">
        <f t="shared" ref="W22:W29" si="20">R21-R22</f>
        <v>80</v>
      </c>
      <c r="X22" s="5">
        <f t="shared" ref="X22:X29" si="21">ROUND(Y22,0)</f>
        <v>161</v>
      </c>
      <c r="Y22" s="28">
        <f t="shared" ref="Y22:Y29" si="22">E$21/C22*C$21</f>
        <v>161.12</v>
      </c>
      <c r="Z22" s="5">
        <f t="shared" ref="Z22:Z29" si="23">IF(MROUND(AA22,5)&lt;AA22,MROUND(AA22,5)+5,MROUND(AA22,5))</f>
        <v>60</v>
      </c>
      <c r="AA22" s="5">
        <f t="shared" ref="AA22:AA29" si="24">ROUNDDOWN(E22/10000*3600,0)</f>
        <v>57</v>
      </c>
      <c r="AB22" s="5">
        <f t="shared" ref="AB22:AB29" si="25">ROUND(AC22,-1)</f>
        <v>6230</v>
      </c>
      <c r="AC22" s="5">
        <f t="shared" ref="AC22:AC29" si="26">R$21*C22/C$21</f>
        <v>6226.9736842105267</v>
      </c>
    </row>
    <row r="23" spans="1:29" ht="24.75" customHeight="1" x14ac:dyDescent="0.15">
      <c r="A23" s="14" t="s">
        <v>48</v>
      </c>
      <c r="B23" s="15" t="s">
        <v>103</v>
      </c>
      <c r="C23" s="16">
        <f t="shared" si="16"/>
        <v>740</v>
      </c>
      <c r="D23" s="17" t="s">
        <v>10</v>
      </c>
      <c r="E23" s="18">
        <f t="shared" si="17"/>
        <v>163</v>
      </c>
      <c r="F23" s="19" t="s">
        <v>43</v>
      </c>
      <c r="G23" s="16">
        <f t="shared" ref="G23:G29" si="27">G$21</f>
        <v>100</v>
      </c>
      <c r="H23" s="20" t="s">
        <v>10</v>
      </c>
      <c r="I23" s="18">
        <v>1</v>
      </c>
      <c r="J23" s="21" t="s">
        <v>44</v>
      </c>
      <c r="K23" s="16">
        <f t="shared" si="18"/>
        <v>0</v>
      </c>
      <c r="L23" s="22" t="s">
        <v>45</v>
      </c>
      <c r="M23" s="16">
        <f t="shared" ref="M23:M29" si="28">M$21</f>
        <v>100</v>
      </c>
      <c r="N23" s="17" t="s">
        <v>10</v>
      </c>
      <c r="P23" s="14" t="str">
        <f t="shared" si="14"/>
        <v>B運賃</v>
      </c>
      <c r="Q23" s="26" t="s">
        <v>46</v>
      </c>
      <c r="R23" s="38">
        <f t="shared" si="19"/>
        <v>6140</v>
      </c>
      <c r="S23" s="17" t="s">
        <v>10</v>
      </c>
      <c r="T23" s="26" t="s">
        <v>46</v>
      </c>
      <c r="U23" s="25">
        <f t="shared" si="15"/>
        <v>6140</v>
      </c>
      <c r="V23" s="17" t="s">
        <v>10</v>
      </c>
      <c r="W23" s="39">
        <f t="shared" si="20"/>
        <v>90</v>
      </c>
      <c r="X23" s="5">
        <f t="shared" si="21"/>
        <v>163</v>
      </c>
      <c r="Y23" s="28">
        <f t="shared" si="22"/>
        <v>163.29729729729729</v>
      </c>
      <c r="Z23" s="5">
        <f t="shared" si="23"/>
        <v>60</v>
      </c>
      <c r="AA23" s="5">
        <f t="shared" si="24"/>
        <v>58</v>
      </c>
      <c r="AB23" s="5">
        <f t="shared" si="25"/>
        <v>6140</v>
      </c>
      <c r="AC23" s="5">
        <f t="shared" si="26"/>
        <v>6143.9473684210525</v>
      </c>
    </row>
    <row r="24" spans="1:29" ht="24.75" customHeight="1" x14ac:dyDescent="0.15">
      <c r="A24" s="14" t="s">
        <v>57</v>
      </c>
      <c r="B24" s="15" t="s">
        <v>103</v>
      </c>
      <c r="C24" s="16">
        <f t="shared" si="16"/>
        <v>730</v>
      </c>
      <c r="D24" s="17" t="s">
        <v>10</v>
      </c>
      <c r="E24" s="18">
        <f t="shared" si="17"/>
        <v>166</v>
      </c>
      <c r="F24" s="19" t="s">
        <v>43</v>
      </c>
      <c r="G24" s="16">
        <f t="shared" si="27"/>
        <v>100</v>
      </c>
      <c r="H24" s="20" t="s">
        <v>10</v>
      </c>
      <c r="I24" s="18">
        <v>1</v>
      </c>
      <c r="J24" s="21" t="s">
        <v>44</v>
      </c>
      <c r="K24" s="16">
        <f t="shared" si="18"/>
        <v>0</v>
      </c>
      <c r="L24" s="22" t="s">
        <v>45</v>
      </c>
      <c r="M24" s="16">
        <f t="shared" si="28"/>
        <v>100</v>
      </c>
      <c r="N24" s="17" t="s">
        <v>10</v>
      </c>
      <c r="P24" s="14" t="str">
        <f t="shared" si="14"/>
        <v>Ｃ運賃</v>
      </c>
      <c r="Q24" s="26" t="s">
        <v>46</v>
      </c>
      <c r="R24" s="38">
        <f t="shared" si="19"/>
        <v>6060</v>
      </c>
      <c r="S24" s="17" t="s">
        <v>10</v>
      </c>
      <c r="T24" s="26" t="s">
        <v>46</v>
      </c>
      <c r="U24" s="25">
        <f t="shared" si="15"/>
        <v>6060</v>
      </c>
      <c r="V24" s="17" t="s">
        <v>10</v>
      </c>
      <c r="W24" s="39">
        <f>R23-R24</f>
        <v>80</v>
      </c>
      <c r="X24" s="5">
        <f t="shared" si="21"/>
        <v>166</v>
      </c>
      <c r="Y24" s="28">
        <f t="shared" si="22"/>
        <v>165.53424657534245</v>
      </c>
      <c r="Z24" s="5">
        <f t="shared" si="23"/>
        <v>60</v>
      </c>
      <c r="AA24" s="5">
        <f t="shared" si="24"/>
        <v>59</v>
      </c>
      <c r="AB24" s="5">
        <f t="shared" si="25"/>
        <v>6060</v>
      </c>
      <c r="AC24" s="5">
        <f t="shared" si="26"/>
        <v>6060.9210526315792</v>
      </c>
    </row>
    <row r="25" spans="1:29" ht="24.75" customHeight="1" x14ac:dyDescent="0.15">
      <c r="A25" s="14" t="s">
        <v>50</v>
      </c>
      <c r="B25" s="15" t="s">
        <v>103</v>
      </c>
      <c r="C25" s="16">
        <f t="shared" si="16"/>
        <v>720</v>
      </c>
      <c r="D25" s="17" t="s">
        <v>10</v>
      </c>
      <c r="E25" s="18">
        <f t="shared" si="17"/>
        <v>168</v>
      </c>
      <c r="F25" s="19" t="s">
        <v>43</v>
      </c>
      <c r="G25" s="16">
        <f t="shared" si="27"/>
        <v>100</v>
      </c>
      <c r="H25" s="20" t="s">
        <v>10</v>
      </c>
      <c r="I25" s="18">
        <v>1</v>
      </c>
      <c r="J25" s="21" t="s">
        <v>44</v>
      </c>
      <c r="K25" s="16">
        <f t="shared" si="18"/>
        <v>0</v>
      </c>
      <c r="L25" s="22" t="s">
        <v>45</v>
      </c>
      <c r="M25" s="16">
        <f t="shared" si="28"/>
        <v>100</v>
      </c>
      <c r="N25" s="17" t="s">
        <v>10</v>
      </c>
      <c r="P25" s="14" t="str">
        <f t="shared" si="14"/>
        <v>Ｄ運賃</v>
      </c>
      <c r="Q25" s="26" t="s">
        <v>46</v>
      </c>
      <c r="R25" s="38">
        <f t="shared" si="19"/>
        <v>5980</v>
      </c>
      <c r="S25" s="17" t="s">
        <v>10</v>
      </c>
      <c r="T25" s="26" t="s">
        <v>46</v>
      </c>
      <c r="U25" s="25">
        <f t="shared" si="15"/>
        <v>5980</v>
      </c>
      <c r="V25" s="17" t="s">
        <v>10</v>
      </c>
      <c r="W25" s="39">
        <f t="shared" si="20"/>
        <v>80</v>
      </c>
      <c r="X25" s="5">
        <f t="shared" si="21"/>
        <v>168</v>
      </c>
      <c r="Y25" s="28">
        <f t="shared" si="22"/>
        <v>167.83333333333331</v>
      </c>
      <c r="Z25" s="5">
        <f t="shared" si="23"/>
        <v>60</v>
      </c>
      <c r="AA25" s="5">
        <f t="shared" si="24"/>
        <v>60</v>
      </c>
      <c r="AB25" s="5">
        <f t="shared" si="25"/>
        <v>5980</v>
      </c>
      <c r="AC25" s="5">
        <f t="shared" si="26"/>
        <v>5977.894736842105</v>
      </c>
    </row>
    <row r="26" spans="1:29" ht="24.75" customHeight="1" x14ac:dyDescent="0.15">
      <c r="A26" s="14" t="s">
        <v>51</v>
      </c>
      <c r="B26" s="15" t="s">
        <v>103</v>
      </c>
      <c r="C26" s="16">
        <f t="shared" si="16"/>
        <v>710</v>
      </c>
      <c r="D26" s="17" t="s">
        <v>10</v>
      </c>
      <c r="E26" s="18">
        <f>X26</f>
        <v>170</v>
      </c>
      <c r="F26" s="19" t="s">
        <v>43</v>
      </c>
      <c r="G26" s="16">
        <f t="shared" si="27"/>
        <v>100</v>
      </c>
      <c r="H26" s="20" t="s">
        <v>10</v>
      </c>
      <c r="I26" s="18">
        <v>1</v>
      </c>
      <c r="J26" s="21" t="s">
        <v>44</v>
      </c>
      <c r="K26" s="16">
        <f>Z26-60</f>
        <v>5</v>
      </c>
      <c r="L26" s="22" t="s">
        <v>45</v>
      </c>
      <c r="M26" s="16">
        <f t="shared" si="28"/>
        <v>100</v>
      </c>
      <c r="N26" s="17" t="s">
        <v>10</v>
      </c>
      <c r="P26" s="14" t="str">
        <f>A26</f>
        <v>E運賃</v>
      </c>
      <c r="Q26" s="26" t="s">
        <v>46</v>
      </c>
      <c r="R26" s="38">
        <f>AB26</f>
        <v>5890</v>
      </c>
      <c r="S26" s="17" t="s">
        <v>10</v>
      </c>
      <c r="T26" s="26" t="s">
        <v>46</v>
      </c>
      <c r="U26" s="25">
        <f>R26</f>
        <v>5890</v>
      </c>
      <c r="V26" s="17" t="s">
        <v>10</v>
      </c>
      <c r="W26" s="39">
        <f t="shared" si="20"/>
        <v>90</v>
      </c>
      <c r="X26" s="5">
        <f>ROUND(Y26,0)</f>
        <v>170</v>
      </c>
      <c r="Y26" s="28">
        <f>E$21/C26*C$21</f>
        <v>170.19718309859155</v>
      </c>
      <c r="Z26" s="5">
        <f>IF(MROUND(AA26,5)&lt;AA26,MROUND(AA26,5)+5,MROUND(AA26,5))</f>
        <v>65</v>
      </c>
      <c r="AA26" s="5">
        <f>ROUNDDOWN(E26/10000*3600,0)</f>
        <v>61</v>
      </c>
      <c r="AB26" s="5">
        <f>ROUND(AC26,-1)</f>
        <v>5890</v>
      </c>
      <c r="AC26" s="5">
        <f>R$21*C26/C$21</f>
        <v>5894.8684210526317</v>
      </c>
    </row>
    <row r="27" spans="1:29" ht="24.75" customHeight="1" x14ac:dyDescent="0.15">
      <c r="A27" s="14" t="s">
        <v>52</v>
      </c>
      <c r="B27" s="15" t="s">
        <v>103</v>
      </c>
      <c r="C27" s="16">
        <f t="shared" si="16"/>
        <v>700</v>
      </c>
      <c r="D27" s="17" t="s">
        <v>10</v>
      </c>
      <c r="E27" s="18">
        <f>X27</f>
        <v>173</v>
      </c>
      <c r="F27" s="19" t="s">
        <v>43</v>
      </c>
      <c r="G27" s="16">
        <f t="shared" si="27"/>
        <v>100</v>
      </c>
      <c r="H27" s="20" t="s">
        <v>10</v>
      </c>
      <c r="I27" s="18">
        <v>1</v>
      </c>
      <c r="J27" s="21" t="s">
        <v>44</v>
      </c>
      <c r="K27" s="16">
        <f>Z27-60</f>
        <v>5</v>
      </c>
      <c r="L27" s="22" t="s">
        <v>45</v>
      </c>
      <c r="M27" s="16">
        <f t="shared" si="28"/>
        <v>100</v>
      </c>
      <c r="N27" s="17" t="s">
        <v>10</v>
      </c>
      <c r="P27" s="14" t="str">
        <f>A27</f>
        <v>F運賃</v>
      </c>
      <c r="Q27" s="26" t="s">
        <v>46</v>
      </c>
      <c r="R27" s="38">
        <f>AB27</f>
        <v>5810</v>
      </c>
      <c r="S27" s="17" t="s">
        <v>10</v>
      </c>
      <c r="T27" s="26" t="s">
        <v>46</v>
      </c>
      <c r="U27" s="25">
        <f>R27</f>
        <v>5810</v>
      </c>
      <c r="V27" s="17" t="s">
        <v>10</v>
      </c>
      <c r="W27" s="39">
        <f t="shared" si="20"/>
        <v>80</v>
      </c>
      <c r="X27" s="5">
        <f>ROUND(Y27,0)</f>
        <v>173</v>
      </c>
      <c r="Y27" s="28">
        <f>E$21/C27*C$21</f>
        <v>172.62857142857143</v>
      </c>
      <c r="Z27" s="5">
        <f>IF(MROUND(AA27,5)&lt;AA27,MROUND(AA27,5)+5,MROUND(AA27,5))</f>
        <v>65</v>
      </c>
      <c r="AA27" s="5">
        <f>ROUNDDOWN(E27/10000*3600,0)</f>
        <v>62</v>
      </c>
      <c r="AB27" s="5">
        <f>ROUND(AC27,-1)</f>
        <v>5810</v>
      </c>
      <c r="AC27" s="5">
        <f>R$21*C27/C$21</f>
        <v>5811.8421052631575</v>
      </c>
    </row>
    <row r="28" spans="1:29" ht="24.75" customHeight="1" x14ac:dyDescent="0.15">
      <c r="A28" s="14" t="s">
        <v>53</v>
      </c>
      <c r="B28" s="15" t="s">
        <v>103</v>
      </c>
      <c r="C28" s="16">
        <f t="shared" si="16"/>
        <v>690</v>
      </c>
      <c r="D28" s="17" t="s">
        <v>10</v>
      </c>
      <c r="E28" s="18">
        <f t="shared" si="17"/>
        <v>175</v>
      </c>
      <c r="F28" s="19" t="s">
        <v>43</v>
      </c>
      <c r="G28" s="16">
        <f t="shared" si="27"/>
        <v>100</v>
      </c>
      <c r="H28" s="20" t="s">
        <v>10</v>
      </c>
      <c r="I28" s="18">
        <v>1</v>
      </c>
      <c r="J28" s="21" t="s">
        <v>44</v>
      </c>
      <c r="K28" s="16">
        <f t="shared" si="18"/>
        <v>5</v>
      </c>
      <c r="L28" s="22" t="s">
        <v>45</v>
      </c>
      <c r="M28" s="16">
        <f t="shared" si="28"/>
        <v>100</v>
      </c>
      <c r="N28" s="17" t="s">
        <v>10</v>
      </c>
      <c r="P28" s="14" t="str">
        <f t="shared" si="14"/>
        <v>G運賃</v>
      </c>
      <c r="Q28" s="26" t="s">
        <v>46</v>
      </c>
      <c r="R28" s="38">
        <f t="shared" si="19"/>
        <v>5730</v>
      </c>
      <c r="S28" s="17" t="s">
        <v>10</v>
      </c>
      <c r="T28" s="26" t="s">
        <v>46</v>
      </c>
      <c r="U28" s="25">
        <f t="shared" si="15"/>
        <v>5730</v>
      </c>
      <c r="V28" s="17" t="s">
        <v>10</v>
      </c>
      <c r="W28" s="39">
        <f t="shared" si="20"/>
        <v>80</v>
      </c>
      <c r="X28" s="5">
        <f t="shared" si="21"/>
        <v>175</v>
      </c>
      <c r="Y28" s="28">
        <f t="shared" si="22"/>
        <v>175.13043478260869</v>
      </c>
      <c r="Z28" s="5">
        <f t="shared" si="23"/>
        <v>65</v>
      </c>
      <c r="AA28" s="5">
        <f t="shared" si="24"/>
        <v>63</v>
      </c>
      <c r="AB28" s="5">
        <f t="shared" si="25"/>
        <v>5730</v>
      </c>
      <c r="AC28" s="5">
        <f t="shared" si="26"/>
        <v>5728.8157894736842</v>
      </c>
    </row>
    <row r="29" spans="1:29" ht="24.75" customHeight="1" x14ac:dyDescent="0.15">
      <c r="A29" s="14" t="s">
        <v>55</v>
      </c>
      <c r="B29" s="15" t="s">
        <v>103</v>
      </c>
      <c r="C29" s="16">
        <f t="shared" si="16"/>
        <v>680</v>
      </c>
      <c r="D29" s="17" t="s">
        <v>10</v>
      </c>
      <c r="E29" s="18">
        <f t="shared" si="17"/>
        <v>178</v>
      </c>
      <c r="F29" s="19" t="s">
        <v>43</v>
      </c>
      <c r="G29" s="16">
        <f t="shared" si="27"/>
        <v>100</v>
      </c>
      <c r="H29" s="20" t="s">
        <v>10</v>
      </c>
      <c r="I29" s="18">
        <v>1</v>
      </c>
      <c r="J29" s="21" t="s">
        <v>44</v>
      </c>
      <c r="K29" s="16">
        <f t="shared" si="18"/>
        <v>5</v>
      </c>
      <c r="L29" s="22" t="s">
        <v>45</v>
      </c>
      <c r="M29" s="16">
        <f t="shared" si="28"/>
        <v>100</v>
      </c>
      <c r="N29" s="17" t="s">
        <v>10</v>
      </c>
      <c r="P29" s="14" t="str">
        <f t="shared" si="14"/>
        <v>下限運賃</v>
      </c>
      <c r="Q29" s="26" t="s">
        <v>46</v>
      </c>
      <c r="R29" s="38">
        <f t="shared" si="19"/>
        <v>5650</v>
      </c>
      <c r="S29" s="17" t="s">
        <v>10</v>
      </c>
      <c r="T29" s="26" t="s">
        <v>46</v>
      </c>
      <c r="U29" s="25">
        <f t="shared" si="15"/>
        <v>5650</v>
      </c>
      <c r="V29" s="17" t="s">
        <v>10</v>
      </c>
      <c r="W29" s="39">
        <f t="shared" si="20"/>
        <v>80</v>
      </c>
      <c r="X29" s="5">
        <f t="shared" si="21"/>
        <v>178</v>
      </c>
      <c r="Y29" s="28">
        <f t="shared" si="22"/>
        <v>177.70588235294119</v>
      </c>
      <c r="Z29" s="5">
        <f t="shared" si="23"/>
        <v>65</v>
      </c>
      <c r="AA29" s="5">
        <f t="shared" si="24"/>
        <v>64</v>
      </c>
      <c r="AB29" s="5">
        <f t="shared" si="25"/>
        <v>5650</v>
      </c>
      <c r="AC29" s="5">
        <f t="shared" si="26"/>
        <v>5645.7894736842109</v>
      </c>
    </row>
    <row r="30" spans="1:29" ht="11.25" customHeight="1" x14ac:dyDescent="0.15">
      <c r="A30" s="40"/>
      <c r="B30" s="41"/>
      <c r="C30" s="8"/>
      <c r="D30" s="23"/>
      <c r="E30" s="8"/>
      <c r="F30" s="42"/>
      <c r="G30" s="8"/>
      <c r="H30" s="43"/>
      <c r="I30" s="8"/>
      <c r="J30" s="44"/>
      <c r="K30" s="8"/>
      <c r="L30" s="45"/>
      <c r="M30" s="8"/>
      <c r="N30" s="23"/>
      <c r="P30" s="40"/>
      <c r="Q30" s="34"/>
      <c r="R30" s="46"/>
      <c r="S30" s="23"/>
      <c r="T30" s="43"/>
      <c r="U30" s="47"/>
      <c r="V30" s="23"/>
      <c r="Y30" s="28"/>
    </row>
    <row r="31" spans="1:29" ht="24.75" customHeight="1" x14ac:dyDescent="0.15">
      <c r="A31" s="13" t="s">
        <v>58</v>
      </c>
      <c r="B31" s="8"/>
      <c r="Y31" s="28"/>
    </row>
    <row r="32" spans="1:29" ht="24.75" customHeight="1" x14ac:dyDescent="0.15">
      <c r="A32" s="128"/>
      <c r="B32" s="128" t="s">
        <v>39</v>
      </c>
      <c r="C32" s="128"/>
      <c r="D32" s="128"/>
      <c r="E32" s="128"/>
      <c r="F32" s="128"/>
      <c r="G32" s="128"/>
      <c r="H32" s="128"/>
      <c r="I32" s="129" t="s">
        <v>40</v>
      </c>
      <c r="J32" s="130"/>
      <c r="K32" s="130"/>
      <c r="L32" s="130"/>
      <c r="M32" s="130"/>
      <c r="N32" s="131"/>
      <c r="P32" s="128"/>
      <c r="Q32" s="135" t="s">
        <v>41</v>
      </c>
      <c r="R32" s="136"/>
      <c r="S32" s="136"/>
      <c r="T32" s="136"/>
      <c r="U32" s="136"/>
      <c r="V32" s="137"/>
      <c r="X32" s="5" t="s">
        <v>59</v>
      </c>
      <c r="Y32" s="28"/>
      <c r="Z32" s="5" t="s">
        <v>60</v>
      </c>
      <c r="AB32" s="5" t="s">
        <v>61</v>
      </c>
    </row>
    <row r="33" spans="1:29" ht="24.75" customHeight="1" x14ac:dyDescent="0.15">
      <c r="A33" s="128"/>
      <c r="B33" s="128" t="s">
        <v>9</v>
      </c>
      <c r="C33" s="128"/>
      <c r="D33" s="128"/>
      <c r="E33" s="128" t="s">
        <v>12</v>
      </c>
      <c r="F33" s="128"/>
      <c r="G33" s="128"/>
      <c r="H33" s="128"/>
      <c r="I33" s="132"/>
      <c r="J33" s="133"/>
      <c r="K33" s="133"/>
      <c r="L33" s="133"/>
      <c r="M33" s="133"/>
      <c r="N33" s="134"/>
      <c r="P33" s="128"/>
      <c r="Q33" s="135" t="s">
        <v>9</v>
      </c>
      <c r="R33" s="136"/>
      <c r="S33" s="137"/>
      <c r="T33" s="138" t="s">
        <v>12</v>
      </c>
      <c r="U33" s="139"/>
      <c r="V33" s="140"/>
      <c r="Y33" s="28"/>
    </row>
    <row r="34" spans="1:29" ht="24.75" customHeight="1" x14ac:dyDescent="0.15">
      <c r="A34" s="14" t="s">
        <v>42</v>
      </c>
      <c r="B34" s="15" t="s">
        <v>103</v>
      </c>
      <c r="C34" s="16">
        <v>600</v>
      </c>
      <c r="D34" s="17" t="s">
        <v>10</v>
      </c>
      <c r="E34" s="18">
        <v>272</v>
      </c>
      <c r="F34" s="19" t="s">
        <v>43</v>
      </c>
      <c r="G34" s="16">
        <v>100</v>
      </c>
      <c r="H34" s="20" t="s">
        <v>10</v>
      </c>
      <c r="I34" s="18">
        <v>1</v>
      </c>
      <c r="J34" s="21" t="s">
        <v>44</v>
      </c>
      <c r="K34" s="16">
        <v>40</v>
      </c>
      <c r="L34" s="22" t="s">
        <v>45</v>
      </c>
      <c r="M34" s="16">
        <v>100</v>
      </c>
      <c r="N34" s="17" t="s">
        <v>10</v>
      </c>
      <c r="O34" s="23"/>
      <c r="P34" s="14" t="str">
        <f t="shared" ref="P34:P40" si="29">A34</f>
        <v>上限運賃</v>
      </c>
      <c r="Q34" s="48" t="s">
        <v>46</v>
      </c>
      <c r="R34" s="25">
        <v>3900</v>
      </c>
      <c r="S34" s="17" t="s">
        <v>10</v>
      </c>
      <c r="T34" s="48" t="s">
        <v>46</v>
      </c>
      <c r="U34" s="25">
        <f t="shared" ref="U34:U40" si="30">R34</f>
        <v>3900</v>
      </c>
      <c r="V34" s="17" t="s">
        <v>10</v>
      </c>
      <c r="Y34" s="28"/>
    </row>
    <row r="35" spans="1:29" ht="24.75" customHeight="1" x14ac:dyDescent="0.15">
      <c r="A35" s="14" t="s">
        <v>47</v>
      </c>
      <c r="B35" s="15" t="s">
        <v>103</v>
      </c>
      <c r="C35" s="16">
        <f t="shared" ref="C35:C40" si="31">C34-10</f>
        <v>590</v>
      </c>
      <c r="D35" s="17" t="s">
        <v>10</v>
      </c>
      <c r="E35" s="18">
        <f t="shared" ref="E35:E40" si="32">X35</f>
        <v>277</v>
      </c>
      <c r="F35" s="19" t="s">
        <v>43</v>
      </c>
      <c r="G35" s="16">
        <f t="shared" ref="G35:G40" si="33">G$34</f>
        <v>100</v>
      </c>
      <c r="H35" s="20" t="s">
        <v>10</v>
      </c>
      <c r="I35" s="18">
        <v>1</v>
      </c>
      <c r="J35" s="21" t="s">
        <v>44</v>
      </c>
      <c r="K35" s="16">
        <f t="shared" ref="K35:K40" si="34">Z35-60</f>
        <v>40</v>
      </c>
      <c r="L35" s="22" t="s">
        <v>45</v>
      </c>
      <c r="M35" s="16">
        <f t="shared" ref="M35:M40" si="35">M$34</f>
        <v>100</v>
      </c>
      <c r="N35" s="17" t="s">
        <v>10</v>
      </c>
      <c r="P35" s="14" t="str">
        <f t="shared" si="29"/>
        <v>A運賃</v>
      </c>
      <c r="Q35" s="26" t="s">
        <v>46</v>
      </c>
      <c r="R35" s="25">
        <f t="shared" ref="R35:R40" si="36">AB35</f>
        <v>3840</v>
      </c>
      <c r="S35" s="17" t="s">
        <v>10</v>
      </c>
      <c r="T35" s="26" t="s">
        <v>46</v>
      </c>
      <c r="U35" s="25">
        <f t="shared" si="30"/>
        <v>3840</v>
      </c>
      <c r="V35" s="17" t="s">
        <v>10</v>
      </c>
      <c r="W35" s="27">
        <f t="shared" ref="W35:W40" si="37">R34-R35</f>
        <v>60</v>
      </c>
      <c r="X35" s="5">
        <f t="shared" ref="X35:X40" si="38">ROUND(Y35,0)</f>
        <v>277</v>
      </c>
      <c r="Y35" s="28">
        <f t="shared" ref="Y35:Y40" si="39">E$34/C35*C$34</f>
        <v>276.61016949152543</v>
      </c>
      <c r="Z35" s="5">
        <f t="shared" ref="Z35:Z40" si="40">IF(MROUND(AA35,5)&lt;AA35,MROUND(AA35,5)+5,MROUND(AA35,5))</f>
        <v>100</v>
      </c>
      <c r="AA35" s="5">
        <f t="shared" ref="AA35:AA40" si="41">ROUNDDOWN(E35/10000*3600,0)</f>
        <v>99</v>
      </c>
      <c r="AB35" s="5">
        <f t="shared" ref="AB35:AB40" si="42">ROUND(AC35,-1)</f>
        <v>3840</v>
      </c>
      <c r="AC35" s="5">
        <f t="shared" ref="AC35:AC40" si="43">R$34*C35/C$34</f>
        <v>3835</v>
      </c>
    </row>
    <row r="36" spans="1:29" ht="24.75" customHeight="1" x14ac:dyDescent="0.15">
      <c r="A36" s="14" t="s">
        <v>48</v>
      </c>
      <c r="B36" s="15" t="s">
        <v>103</v>
      </c>
      <c r="C36" s="16">
        <f t="shared" si="31"/>
        <v>580</v>
      </c>
      <c r="D36" s="17" t="s">
        <v>10</v>
      </c>
      <c r="E36" s="18">
        <f t="shared" si="32"/>
        <v>281</v>
      </c>
      <c r="F36" s="19" t="s">
        <v>43</v>
      </c>
      <c r="G36" s="16">
        <f t="shared" si="33"/>
        <v>100</v>
      </c>
      <c r="H36" s="20" t="s">
        <v>10</v>
      </c>
      <c r="I36" s="18">
        <v>1</v>
      </c>
      <c r="J36" s="21" t="s">
        <v>44</v>
      </c>
      <c r="K36" s="16">
        <f t="shared" si="34"/>
        <v>45</v>
      </c>
      <c r="L36" s="22" t="s">
        <v>45</v>
      </c>
      <c r="M36" s="16">
        <f t="shared" si="35"/>
        <v>100</v>
      </c>
      <c r="N36" s="17" t="s">
        <v>10</v>
      </c>
      <c r="P36" s="14" t="str">
        <f t="shared" si="29"/>
        <v>B運賃</v>
      </c>
      <c r="Q36" s="26" t="s">
        <v>46</v>
      </c>
      <c r="R36" s="25">
        <f t="shared" si="36"/>
        <v>3770</v>
      </c>
      <c r="S36" s="17" t="s">
        <v>10</v>
      </c>
      <c r="T36" s="26" t="s">
        <v>46</v>
      </c>
      <c r="U36" s="25">
        <f t="shared" si="30"/>
        <v>3770</v>
      </c>
      <c r="V36" s="17" t="s">
        <v>10</v>
      </c>
      <c r="W36" s="27">
        <f t="shared" si="37"/>
        <v>70</v>
      </c>
      <c r="X36" s="5">
        <f t="shared" si="38"/>
        <v>281</v>
      </c>
      <c r="Y36" s="28">
        <f t="shared" si="39"/>
        <v>281.37931034482756</v>
      </c>
      <c r="Z36" s="5">
        <f t="shared" si="40"/>
        <v>105</v>
      </c>
      <c r="AA36" s="5">
        <f t="shared" si="41"/>
        <v>101</v>
      </c>
      <c r="AB36" s="5">
        <f t="shared" si="42"/>
        <v>3770</v>
      </c>
      <c r="AC36" s="5">
        <f t="shared" si="43"/>
        <v>3770</v>
      </c>
    </row>
    <row r="37" spans="1:29" ht="24.75" customHeight="1" x14ac:dyDescent="0.15">
      <c r="A37" s="14" t="s">
        <v>49</v>
      </c>
      <c r="B37" s="15" t="s">
        <v>103</v>
      </c>
      <c r="C37" s="16">
        <f t="shared" si="31"/>
        <v>570</v>
      </c>
      <c r="D37" s="17" t="s">
        <v>10</v>
      </c>
      <c r="E37" s="18">
        <f t="shared" si="32"/>
        <v>286</v>
      </c>
      <c r="F37" s="19" t="s">
        <v>43</v>
      </c>
      <c r="G37" s="16">
        <f t="shared" si="33"/>
        <v>100</v>
      </c>
      <c r="H37" s="20" t="s">
        <v>10</v>
      </c>
      <c r="I37" s="18">
        <v>1</v>
      </c>
      <c r="J37" s="21" t="s">
        <v>44</v>
      </c>
      <c r="K37" s="16">
        <f t="shared" si="34"/>
        <v>45</v>
      </c>
      <c r="L37" s="22" t="s">
        <v>45</v>
      </c>
      <c r="M37" s="16">
        <f t="shared" si="35"/>
        <v>100</v>
      </c>
      <c r="N37" s="17" t="s">
        <v>10</v>
      </c>
      <c r="P37" s="14" t="str">
        <f t="shared" si="29"/>
        <v>C運賃</v>
      </c>
      <c r="Q37" s="26" t="s">
        <v>46</v>
      </c>
      <c r="R37" s="25">
        <f t="shared" si="36"/>
        <v>3710</v>
      </c>
      <c r="S37" s="17" t="s">
        <v>10</v>
      </c>
      <c r="T37" s="26" t="s">
        <v>46</v>
      </c>
      <c r="U37" s="25">
        <f t="shared" si="30"/>
        <v>3710</v>
      </c>
      <c r="V37" s="17" t="s">
        <v>10</v>
      </c>
      <c r="W37" s="27">
        <f t="shared" si="37"/>
        <v>60</v>
      </c>
      <c r="X37" s="5">
        <f t="shared" si="38"/>
        <v>286</v>
      </c>
      <c r="Y37" s="28">
        <f t="shared" si="39"/>
        <v>286.31578947368422</v>
      </c>
      <c r="Z37" s="5">
        <f t="shared" si="40"/>
        <v>105</v>
      </c>
      <c r="AA37" s="5">
        <f t="shared" si="41"/>
        <v>102</v>
      </c>
      <c r="AB37" s="5">
        <f t="shared" si="42"/>
        <v>3710</v>
      </c>
      <c r="AC37" s="5">
        <f t="shared" si="43"/>
        <v>3705</v>
      </c>
    </row>
    <row r="38" spans="1:29" ht="24.75" customHeight="1" x14ac:dyDescent="0.15">
      <c r="A38" s="14" t="s">
        <v>62</v>
      </c>
      <c r="B38" s="15" t="s">
        <v>103</v>
      </c>
      <c r="C38" s="16">
        <f t="shared" si="31"/>
        <v>560</v>
      </c>
      <c r="D38" s="17" t="s">
        <v>10</v>
      </c>
      <c r="E38" s="18">
        <f t="shared" si="32"/>
        <v>291</v>
      </c>
      <c r="F38" s="19" t="s">
        <v>43</v>
      </c>
      <c r="G38" s="16">
        <f t="shared" si="33"/>
        <v>100</v>
      </c>
      <c r="H38" s="20" t="s">
        <v>10</v>
      </c>
      <c r="I38" s="18">
        <v>1</v>
      </c>
      <c r="J38" s="21" t="s">
        <v>44</v>
      </c>
      <c r="K38" s="16">
        <f t="shared" si="34"/>
        <v>45</v>
      </c>
      <c r="L38" s="22" t="s">
        <v>45</v>
      </c>
      <c r="M38" s="16">
        <f t="shared" si="35"/>
        <v>100</v>
      </c>
      <c r="N38" s="17" t="s">
        <v>10</v>
      </c>
      <c r="P38" s="14" t="str">
        <f t="shared" si="29"/>
        <v>D運賃</v>
      </c>
      <c r="Q38" s="26" t="s">
        <v>46</v>
      </c>
      <c r="R38" s="25">
        <f t="shared" si="36"/>
        <v>3640</v>
      </c>
      <c r="S38" s="17" t="s">
        <v>10</v>
      </c>
      <c r="T38" s="26" t="s">
        <v>46</v>
      </c>
      <c r="U38" s="25">
        <f t="shared" si="30"/>
        <v>3640</v>
      </c>
      <c r="V38" s="17" t="s">
        <v>10</v>
      </c>
      <c r="W38" s="27">
        <f t="shared" si="37"/>
        <v>70</v>
      </c>
      <c r="X38" s="5">
        <f t="shared" si="38"/>
        <v>291</v>
      </c>
      <c r="Y38" s="28">
        <f t="shared" si="39"/>
        <v>291.42857142857144</v>
      </c>
      <c r="Z38" s="5">
        <f t="shared" si="40"/>
        <v>105</v>
      </c>
      <c r="AA38" s="5">
        <f t="shared" si="41"/>
        <v>104</v>
      </c>
      <c r="AB38" s="5">
        <f t="shared" si="42"/>
        <v>3640</v>
      </c>
      <c r="AC38" s="5">
        <f t="shared" si="43"/>
        <v>3640</v>
      </c>
    </row>
    <row r="39" spans="1:29" ht="24.75" customHeight="1" x14ac:dyDescent="0.15">
      <c r="A39" s="14" t="s">
        <v>51</v>
      </c>
      <c r="B39" s="15" t="s">
        <v>103</v>
      </c>
      <c r="C39" s="16">
        <f t="shared" si="31"/>
        <v>550</v>
      </c>
      <c r="D39" s="17" t="s">
        <v>10</v>
      </c>
      <c r="E39" s="18">
        <f t="shared" si="32"/>
        <v>297</v>
      </c>
      <c r="F39" s="19" t="s">
        <v>43</v>
      </c>
      <c r="G39" s="16">
        <f t="shared" si="33"/>
        <v>100</v>
      </c>
      <c r="H39" s="20" t="s">
        <v>10</v>
      </c>
      <c r="I39" s="18">
        <v>1</v>
      </c>
      <c r="J39" s="21" t="s">
        <v>44</v>
      </c>
      <c r="K39" s="16">
        <f t="shared" si="34"/>
        <v>50</v>
      </c>
      <c r="L39" s="22" t="s">
        <v>45</v>
      </c>
      <c r="M39" s="16">
        <f t="shared" si="35"/>
        <v>100</v>
      </c>
      <c r="N39" s="17" t="s">
        <v>10</v>
      </c>
      <c r="P39" s="14" t="str">
        <f>A39</f>
        <v>E運賃</v>
      </c>
      <c r="Q39" s="26" t="s">
        <v>46</v>
      </c>
      <c r="R39" s="25">
        <f t="shared" si="36"/>
        <v>3580</v>
      </c>
      <c r="S39" s="17" t="s">
        <v>10</v>
      </c>
      <c r="T39" s="26" t="s">
        <v>46</v>
      </c>
      <c r="U39" s="25">
        <f>R39</f>
        <v>3580</v>
      </c>
      <c r="V39" s="17" t="s">
        <v>10</v>
      </c>
      <c r="W39" s="27">
        <f t="shared" si="37"/>
        <v>60</v>
      </c>
      <c r="X39" s="5">
        <f t="shared" si="38"/>
        <v>297</v>
      </c>
      <c r="Y39" s="28">
        <f t="shared" si="39"/>
        <v>296.72727272727275</v>
      </c>
      <c r="Z39" s="5">
        <f t="shared" si="40"/>
        <v>110</v>
      </c>
      <c r="AA39" s="5">
        <f t="shared" si="41"/>
        <v>106</v>
      </c>
      <c r="AB39" s="5">
        <f t="shared" si="42"/>
        <v>3580</v>
      </c>
      <c r="AC39" s="5">
        <f t="shared" si="43"/>
        <v>3575</v>
      </c>
    </row>
    <row r="40" spans="1:29" ht="24.75" customHeight="1" x14ac:dyDescent="0.15">
      <c r="A40" s="14" t="s">
        <v>55</v>
      </c>
      <c r="B40" s="15" t="s">
        <v>103</v>
      </c>
      <c r="C40" s="16">
        <f t="shared" si="31"/>
        <v>540</v>
      </c>
      <c r="D40" s="17" t="s">
        <v>10</v>
      </c>
      <c r="E40" s="18">
        <f t="shared" si="32"/>
        <v>302</v>
      </c>
      <c r="F40" s="19" t="s">
        <v>43</v>
      </c>
      <c r="G40" s="16">
        <f t="shared" si="33"/>
        <v>100</v>
      </c>
      <c r="H40" s="20" t="s">
        <v>10</v>
      </c>
      <c r="I40" s="18">
        <v>1</v>
      </c>
      <c r="J40" s="21" t="s">
        <v>44</v>
      </c>
      <c r="K40" s="16">
        <f t="shared" si="34"/>
        <v>50</v>
      </c>
      <c r="L40" s="22" t="s">
        <v>45</v>
      </c>
      <c r="M40" s="16">
        <f t="shared" si="35"/>
        <v>100</v>
      </c>
      <c r="N40" s="17" t="s">
        <v>10</v>
      </c>
      <c r="P40" s="14" t="str">
        <f t="shared" si="29"/>
        <v>下限運賃</v>
      </c>
      <c r="Q40" s="26" t="s">
        <v>46</v>
      </c>
      <c r="R40" s="25">
        <f t="shared" si="36"/>
        <v>3510</v>
      </c>
      <c r="S40" s="17" t="s">
        <v>10</v>
      </c>
      <c r="T40" s="26" t="s">
        <v>46</v>
      </c>
      <c r="U40" s="25">
        <f t="shared" si="30"/>
        <v>3510</v>
      </c>
      <c r="V40" s="17" t="s">
        <v>10</v>
      </c>
      <c r="W40" s="27">
        <f t="shared" si="37"/>
        <v>70</v>
      </c>
      <c r="X40" s="5">
        <f t="shared" si="38"/>
        <v>302</v>
      </c>
      <c r="Y40" s="28">
        <f t="shared" si="39"/>
        <v>302.22222222222217</v>
      </c>
      <c r="Z40" s="5">
        <f t="shared" si="40"/>
        <v>110</v>
      </c>
      <c r="AA40" s="5">
        <f t="shared" si="41"/>
        <v>108</v>
      </c>
      <c r="AB40" s="5">
        <f t="shared" si="42"/>
        <v>3510</v>
      </c>
      <c r="AC40" s="5">
        <f t="shared" si="43"/>
        <v>3510</v>
      </c>
    </row>
  </sheetData>
  <mergeCells count="28">
    <mergeCell ref="A32:A33"/>
    <mergeCell ref="B32:H32"/>
    <mergeCell ref="I32:N33"/>
    <mergeCell ref="P32:P33"/>
    <mergeCell ref="Q32:V32"/>
    <mergeCell ref="B33:D33"/>
    <mergeCell ref="E33:H33"/>
    <mergeCell ref="Q33:S33"/>
    <mergeCell ref="T33:V33"/>
    <mergeCell ref="A19:A20"/>
    <mergeCell ref="B19:H19"/>
    <mergeCell ref="I19:N20"/>
    <mergeCell ref="P19:P20"/>
    <mergeCell ref="Q19:V19"/>
    <mergeCell ref="B20:D20"/>
    <mergeCell ref="E20:H20"/>
    <mergeCell ref="Q20:S20"/>
    <mergeCell ref="T20:V20"/>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86"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vt:lpstr>
      <vt:lpstr>【印刷用】公定幅運賃料金表</vt:lpstr>
      <vt:lpstr>【印刷用】自動認可運賃料金表</vt:lpstr>
      <vt:lpstr>【印刷用】適用方法</vt:lpstr>
      <vt:lpstr>札幌・小樽</vt:lpstr>
      <vt:lpstr>札幌・小樽地区</vt:lpstr>
      <vt:lpstr>【印刷用】公定幅運賃料金表!Print_Area</vt:lpstr>
      <vt:lpstr>【印刷用】自動認可運賃料金表!Print_Area</vt:lpstr>
      <vt:lpstr>【印刷用】適用方法!Print_Area</vt:lpstr>
      <vt:lpstr>札幌・小樽!Print_Area</vt:lpstr>
      <vt:lpstr>札幌・小樽地区!Print_Area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