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05" windowWidth="14805" windowHeight="8010"/>
  </bookViews>
  <sheets>
    <sheet name="輸移出入別" sheetId="1" r:id="rId1"/>
  </sheets>
  <externalReferences>
    <externalReference r:id="rId2"/>
  </externalReferences>
  <definedNames>
    <definedName name="_xlnm.Print_Area" localSheetId="0">輸移出入別!$A$1:$V$14</definedName>
  </definedNames>
  <calcPr calcId="152511"/>
</workbook>
</file>

<file path=xl/calcChain.xml><?xml version="1.0" encoding="utf-8"?>
<calcChain xmlns="http://schemas.openxmlformats.org/spreadsheetml/2006/main">
  <c r="V13" i="1" l="1"/>
  <c r="U13" i="1"/>
  <c r="S13" i="1"/>
  <c r="R13" i="1"/>
  <c r="P13" i="1"/>
  <c r="O13" i="1"/>
  <c r="N13" i="1"/>
  <c r="M13" i="1"/>
  <c r="L13" i="1"/>
  <c r="K13" i="1"/>
  <c r="Q13" i="1" s="1"/>
  <c r="J13" i="1"/>
  <c r="I13" i="1"/>
  <c r="G13" i="1"/>
  <c r="F13" i="1"/>
  <c r="E13" i="1"/>
  <c r="D13" i="1"/>
  <c r="C13" i="1"/>
  <c r="B13" i="1"/>
  <c r="H13" i="1" s="1"/>
  <c r="T13" i="1" s="1"/>
  <c r="V12" i="1"/>
  <c r="U12" i="1"/>
  <c r="S12" i="1"/>
  <c r="R12" i="1"/>
  <c r="P12" i="1"/>
  <c r="O12" i="1"/>
  <c r="N12" i="1"/>
  <c r="M12" i="1"/>
  <c r="L12" i="1"/>
  <c r="K12" i="1"/>
  <c r="Q12" i="1" s="1"/>
  <c r="J12" i="1"/>
  <c r="I12" i="1"/>
  <c r="G12" i="1"/>
  <c r="F12" i="1"/>
  <c r="E12" i="1"/>
  <c r="D12" i="1"/>
  <c r="C12" i="1"/>
  <c r="B12" i="1"/>
  <c r="H12" i="1" s="1"/>
  <c r="V11" i="1"/>
  <c r="U11" i="1"/>
  <c r="S11" i="1"/>
  <c r="R11" i="1"/>
  <c r="P11" i="1"/>
  <c r="O11" i="1"/>
  <c r="N11" i="1"/>
  <c r="M11" i="1"/>
  <c r="L11" i="1"/>
  <c r="K11" i="1"/>
  <c r="Q11" i="1" s="1"/>
  <c r="J11" i="1"/>
  <c r="I11" i="1"/>
  <c r="G11" i="1"/>
  <c r="F11" i="1"/>
  <c r="E11" i="1"/>
  <c r="D11" i="1"/>
  <c r="C11" i="1"/>
  <c r="B11" i="1"/>
  <c r="H11" i="1" s="1"/>
  <c r="V10" i="1"/>
  <c r="U10" i="1"/>
  <c r="S10" i="1"/>
  <c r="R10" i="1"/>
  <c r="P10" i="1"/>
  <c r="O10" i="1"/>
  <c r="N10" i="1"/>
  <c r="M10" i="1"/>
  <c r="L10" i="1"/>
  <c r="K10" i="1"/>
  <c r="J10" i="1"/>
  <c r="I10" i="1"/>
  <c r="G10" i="1"/>
  <c r="F10" i="1"/>
  <c r="E10" i="1"/>
  <c r="D10" i="1"/>
  <c r="C10" i="1"/>
  <c r="B10" i="1"/>
  <c r="V9" i="1"/>
  <c r="U9" i="1"/>
  <c r="S9" i="1"/>
  <c r="R9" i="1"/>
  <c r="P9" i="1"/>
  <c r="O9" i="1"/>
  <c r="N9" i="1"/>
  <c r="M9" i="1"/>
  <c r="L9" i="1"/>
  <c r="K9" i="1"/>
  <c r="Q9" i="1" s="1"/>
  <c r="J9" i="1"/>
  <c r="I9" i="1"/>
  <c r="G9" i="1"/>
  <c r="F9" i="1"/>
  <c r="E9" i="1"/>
  <c r="D9" i="1"/>
  <c r="C9" i="1"/>
  <c r="B9" i="1"/>
  <c r="H9" i="1" s="1"/>
  <c r="T9" i="1" s="1"/>
  <c r="V8" i="1"/>
  <c r="U8" i="1"/>
  <c r="S8" i="1"/>
  <c r="R8" i="1"/>
  <c r="P8" i="1"/>
  <c r="O8" i="1"/>
  <c r="N8" i="1"/>
  <c r="M8" i="1"/>
  <c r="L8" i="1"/>
  <c r="K8" i="1"/>
  <c r="J8" i="1"/>
  <c r="I8" i="1"/>
  <c r="G8" i="1"/>
  <c r="F8" i="1"/>
  <c r="E8" i="1"/>
  <c r="D8" i="1"/>
  <c r="C8" i="1"/>
  <c r="B8" i="1"/>
  <c r="H8" i="1" s="1"/>
  <c r="V7" i="1"/>
  <c r="U7" i="1"/>
  <c r="S7" i="1"/>
  <c r="R7" i="1"/>
  <c r="P7" i="1"/>
  <c r="O7" i="1"/>
  <c r="N7" i="1"/>
  <c r="M7" i="1"/>
  <c r="L7" i="1"/>
  <c r="K7" i="1"/>
  <c r="J7" i="1"/>
  <c r="I7" i="1"/>
  <c r="G7" i="1"/>
  <c r="F7" i="1"/>
  <c r="E7" i="1"/>
  <c r="D7" i="1"/>
  <c r="C7" i="1"/>
  <c r="B7" i="1"/>
  <c r="V6" i="1"/>
  <c r="U6" i="1"/>
  <c r="S6" i="1"/>
  <c r="R6" i="1"/>
  <c r="P6" i="1"/>
  <c r="O6" i="1"/>
  <c r="N6" i="1"/>
  <c r="M6" i="1"/>
  <c r="L6" i="1"/>
  <c r="K6" i="1"/>
  <c r="Q6" i="1" s="1"/>
  <c r="J6" i="1"/>
  <c r="I6" i="1"/>
  <c r="G6" i="1"/>
  <c r="F6" i="1"/>
  <c r="E6" i="1"/>
  <c r="D6" i="1"/>
  <c r="C6" i="1"/>
  <c r="B6" i="1"/>
  <c r="Q7" i="1" l="1"/>
  <c r="N14" i="1"/>
  <c r="H6" i="1"/>
  <c r="T11" i="1"/>
  <c r="H7" i="1"/>
  <c r="T7" i="1" s="1"/>
  <c r="Q8" i="1"/>
  <c r="Q14" i="1" s="1"/>
  <c r="H10" i="1"/>
  <c r="Q10" i="1"/>
  <c r="E14" i="1"/>
  <c r="G14" i="1" s="1"/>
  <c r="T6" i="1"/>
  <c r="T12" i="1"/>
  <c r="F14" i="1"/>
  <c r="P14" i="1"/>
  <c r="O14" i="1"/>
  <c r="T8" i="1"/>
  <c r="B14" i="1"/>
  <c r="K14" i="1"/>
  <c r="S14" i="1" l="1"/>
  <c r="R14" i="1"/>
  <c r="T10" i="1"/>
  <c r="H14" i="1"/>
  <c r="I14" i="1" s="1"/>
  <c r="D14" i="1"/>
  <c r="C14" i="1"/>
  <c r="T14" i="1"/>
  <c r="M14" i="1"/>
  <c r="L14" i="1"/>
  <c r="J14" i="1" l="1"/>
  <c r="U14" i="1"/>
  <c r="V14" i="1"/>
</calcChain>
</file>

<file path=xl/sharedStrings.xml><?xml version="1.0" encoding="utf-8"?>
<sst xmlns="http://schemas.openxmlformats.org/spreadsheetml/2006/main" count="34" uniqueCount="22">
  <si>
    <t>令和２年度　関東運輸局管内港別船舶積卸し実績（輸移出入別）</t>
    <rPh sb="0" eb="2">
      <t>レイワ</t>
    </rPh>
    <rPh sb="3" eb="5">
      <t>ネンド</t>
    </rPh>
    <rPh sb="6" eb="8">
      <t>カントウ</t>
    </rPh>
    <rPh sb="8" eb="11">
      <t>ウンユキョク</t>
    </rPh>
    <rPh sb="11" eb="13">
      <t>カンナイ</t>
    </rPh>
    <rPh sb="13" eb="14">
      <t>ミナト</t>
    </rPh>
    <rPh sb="14" eb="15">
      <t>ベツ</t>
    </rPh>
    <rPh sb="15" eb="17">
      <t>センパク</t>
    </rPh>
    <rPh sb="17" eb="19">
      <t>ツミオロ</t>
    </rPh>
    <rPh sb="20" eb="22">
      <t>ジッセキ</t>
    </rPh>
    <rPh sb="23" eb="24">
      <t>ユ</t>
    </rPh>
    <rPh sb="24" eb="26">
      <t>イシュツ</t>
    </rPh>
    <rPh sb="26" eb="27">
      <t>ニュウ</t>
    </rPh>
    <rPh sb="27" eb="28">
      <t>ベツ</t>
    </rPh>
    <phoneticPr fontId="6"/>
  </si>
  <si>
    <t>表２</t>
    <rPh sb="0" eb="1">
      <t>ヒョウ</t>
    </rPh>
    <phoneticPr fontId="6"/>
  </si>
  <si>
    <t>（単位：万トン）</t>
    <rPh sb="1" eb="3">
      <t>タンイ</t>
    </rPh>
    <rPh sb="4" eb="5">
      <t>マン</t>
    </rPh>
    <phoneticPr fontId="6"/>
  </si>
  <si>
    <t>港名</t>
    <rPh sb="0" eb="1">
      <t>ミナト</t>
    </rPh>
    <rPh sb="1" eb="2">
      <t>メイ</t>
    </rPh>
    <phoneticPr fontId="6"/>
  </si>
  <si>
    <t>輸入</t>
    <rPh sb="0" eb="2">
      <t>ユニュウ</t>
    </rPh>
    <phoneticPr fontId="6"/>
  </si>
  <si>
    <t>輸出</t>
    <rPh sb="0" eb="2">
      <t>ユシュツ</t>
    </rPh>
    <phoneticPr fontId="6"/>
  </si>
  <si>
    <t>小計</t>
    <rPh sb="0" eb="2">
      <t>ショウケイ</t>
    </rPh>
    <phoneticPr fontId="6"/>
  </si>
  <si>
    <t>移入</t>
    <rPh sb="0" eb="2">
      <t>イニュウ</t>
    </rPh>
    <phoneticPr fontId="6"/>
  </si>
  <si>
    <t>移出</t>
    <rPh sb="0" eb="2">
      <t>イシュツ</t>
    </rPh>
    <phoneticPr fontId="6"/>
  </si>
  <si>
    <t>合計</t>
    <rPh sb="0" eb="2">
      <t>ゴウケイ</t>
    </rPh>
    <phoneticPr fontId="6"/>
  </si>
  <si>
    <t>前年度比</t>
    <rPh sb="0" eb="2">
      <t>ゼンネン</t>
    </rPh>
    <rPh sb="2" eb="3">
      <t>ド</t>
    </rPh>
    <rPh sb="3" eb="4">
      <t>ヒ</t>
    </rPh>
    <phoneticPr fontId="6"/>
  </si>
  <si>
    <t>前々年度比</t>
    <rPh sb="0" eb="5">
      <t>ゼンゼンネンドヒ</t>
    </rPh>
    <phoneticPr fontId="6"/>
  </si>
  <si>
    <t>前年度比</t>
    <rPh sb="0" eb="4">
      <t>ゼンネンドヒ</t>
    </rPh>
    <phoneticPr fontId="6"/>
  </si>
  <si>
    <t>横浜</t>
  </si>
  <si>
    <t>東京</t>
  </si>
  <si>
    <t>川崎</t>
  </si>
  <si>
    <t>横須賀</t>
  </si>
  <si>
    <t>千葉</t>
  </si>
  <si>
    <t>木更津</t>
  </si>
  <si>
    <t>鹿島</t>
  </si>
  <si>
    <t>日立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</si>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</sst>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71">
    <xf numFmtId="0" fontId="0" fillId="0" borderId="0" xfId="0"/>
    <xf numFmtId="0" fontId="3" fillId="0" borderId="0" xfId="2" applyFont="1" applyAlignment="1">
      <alignment horizontal="distributed" justifyLastLine="1"/>
    </xf>
    <xf numFmtId="0" fontId="4" fillId="0" borderId="0" xfId="2" applyFont="1"/>
    <xf numFmtId="0" fontId="5" fillId="0" borderId="0" xfId="2" applyFont="1" applyAlignment="1">
      <alignment horizontal="distributed" vertical="center" justifyLastLine="1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 shrinkToFit="1"/>
    </xf>
    <xf numFmtId="0" fontId="3" fillId="0" borderId="13" xfId="2" applyFont="1" applyBorder="1" applyAlignment="1">
      <alignment horizontal="center"/>
    </xf>
    <xf numFmtId="0" fontId="7" fillId="0" borderId="14" xfId="2" applyFont="1" applyBorder="1" applyAlignment="1">
      <alignment horizontal="center" shrinkToFit="1"/>
    </xf>
    <xf numFmtId="0" fontId="7" fillId="0" borderId="15" xfId="2" applyFont="1" applyBorder="1" applyAlignment="1">
      <alignment horizontal="center" shrinkToFit="1"/>
    </xf>
    <xf numFmtId="0" fontId="7" fillId="0" borderId="16" xfId="2" applyFont="1" applyBorder="1" applyAlignment="1">
      <alignment horizontal="center"/>
    </xf>
    <xf numFmtId="0" fontId="3" fillId="0" borderId="1" xfId="2" applyFont="1" applyBorder="1" applyAlignment="1">
      <alignment horizontal="distributed" vertical="center" justifyLastLine="1"/>
    </xf>
    <xf numFmtId="176" fontId="3" fillId="2" borderId="17" xfId="2" applyNumberFormat="1" applyFont="1" applyFill="1" applyBorder="1" applyAlignment="1">
      <alignment horizontal="right" vertical="center" justifyLastLine="1"/>
    </xf>
    <xf numFmtId="177" fontId="3" fillId="2" borderId="18" xfId="2" applyNumberFormat="1" applyFont="1" applyFill="1" applyBorder="1" applyAlignment="1">
      <alignment horizontal="right" vertical="center" justifyLastLine="1"/>
    </xf>
    <xf numFmtId="177" fontId="3" fillId="2" borderId="19" xfId="2" applyNumberFormat="1" applyFont="1" applyFill="1" applyBorder="1" applyAlignment="1">
      <alignment horizontal="right" vertical="center" justifyLastLine="1"/>
    </xf>
    <xf numFmtId="176" fontId="3" fillId="2" borderId="20" xfId="2" applyNumberFormat="1" applyFont="1" applyFill="1" applyBorder="1" applyAlignment="1">
      <alignment horizontal="right" vertical="center" justifyLastLine="1"/>
    </xf>
    <xf numFmtId="177" fontId="3" fillId="2" borderId="21" xfId="2" applyNumberFormat="1" applyFont="1" applyFill="1" applyBorder="1" applyAlignment="1">
      <alignment horizontal="right" vertical="center" justifyLastLine="1"/>
    </xf>
    <xf numFmtId="177" fontId="3" fillId="2" borderId="22" xfId="2" applyNumberFormat="1" applyFont="1" applyFill="1" applyBorder="1" applyAlignment="1">
      <alignment horizontal="right" vertical="center" justifyLastLine="1"/>
    </xf>
    <xf numFmtId="177" fontId="3" fillId="2" borderId="23" xfId="2" applyNumberFormat="1" applyFont="1" applyFill="1" applyBorder="1" applyAlignment="1">
      <alignment horizontal="right" vertical="center" justifyLastLine="1"/>
    </xf>
    <xf numFmtId="0" fontId="3" fillId="0" borderId="24" xfId="2" applyFont="1" applyBorder="1" applyAlignment="1">
      <alignment horizontal="distributed" vertical="center" justifyLastLine="1"/>
    </xf>
    <xf numFmtId="176" fontId="3" fillId="0" borderId="17" xfId="2" applyNumberFormat="1" applyFont="1" applyFill="1" applyBorder="1" applyAlignment="1">
      <alignment horizontal="right" vertical="center" justifyLastLine="1"/>
    </xf>
    <xf numFmtId="177" fontId="3" fillId="0" borderId="18" xfId="2" applyNumberFormat="1" applyFont="1" applyFill="1" applyBorder="1" applyAlignment="1">
      <alignment horizontal="right" vertical="center" justifyLastLine="1"/>
    </xf>
    <xf numFmtId="177" fontId="3" fillId="0" borderId="19" xfId="2" applyNumberFormat="1" applyFont="1" applyFill="1" applyBorder="1" applyAlignment="1">
      <alignment horizontal="right" vertical="center" justifyLastLine="1"/>
    </xf>
    <xf numFmtId="176" fontId="3" fillId="0" borderId="20" xfId="2" applyNumberFormat="1" applyFont="1" applyFill="1" applyBorder="1" applyAlignment="1">
      <alignment horizontal="right" vertical="center" justifyLastLine="1"/>
    </xf>
    <xf numFmtId="177" fontId="3" fillId="0" borderId="21" xfId="2" applyNumberFormat="1" applyFont="1" applyFill="1" applyBorder="1" applyAlignment="1">
      <alignment horizontal="right" vertical="center" justifyLastLine="1"/>
    </xf>
    <xf numFmtId="177" fontId="3" fillId="0" borderId="22" xfId="2" applyNumberFormat="1" applyFont="1" applyFill="1" applyBorder="1" applyAlignment="1">
      <alignment horizontal="right" vertical="center" justifyLastLine="1"/>
    </xf>
    <xf numFmtId="177" fontId="3" fillId="0" borderId="23" xfId="2" applyNumberFormat="1" applyFont="1" applyFill="1" applyBorder="1" applyAlignment="1">
      <alignment horizontal="right" vertical="center" justifyLastLine="1"/>
    </xf>
    <xf numFmtId="0" fontId="3" fillId="0" borderId="24" xfId="2" applyFont="1" applyBorder="1" applyAlignment="1">
      <alignment horizontal="center" vertical="center" justifyLastLine="1"/>
    </xf>
    <xf numFmtId="177" fontId="3" fillId="0" borderId="25" xfId="2" applyNumberFormat="1" applyFont="1" applyFill="1" applyBorder="1" applyAlignment="1">
      <alignment horizontal="right" vertical="center" justifyLastLine="1"/>
    </xf>
    <xf numFmtId="176" fontId="3" fillId="0" borderId="0" xfId="2" applyNumberFormat="1" applyFont="1" applyFill="1" applyBorder="1" applyAlignment="1">
      <alignment horizontal="right" vertical="center" justifyLastLine="1"/>
    </xf>
    <xf numFmtId="0" fontId="3" fillId="0" borderId="26" xfId="2" applyFont="1" applyBorder="1" applyAlignment="1">
      <alignment horizontal="distributed" vertical="center" justifyLastLine="1"/>
    </xf>
    <xf numFmtId="176" fontId="3" fillId="0" borderId="27" xfId="2" applyNumberFormat="1" applyFont="1" applyFill="1" applyBorder="1" applyAlignment="1">
      <alignment horizontal="right" vertical="center" justifyLastLine="1"/>
    </xf>
    <xf numFmtId="177" fontId="3" fillId="0" borderId="28" xfId="2" applyNumberFormat="1" applyFont="1" applyFill="1" applyBorder="1" applyAlignment="1">
      <alignment horizontal="right" vertical="center" justifyLastLine="1"/>
    </xf>
    <xf numFmtId="177" fontId="3" fillId="0" borderId="29" xfId="2" applyNumberFormat="1" applyFont="1" applyFill="1" applyBorder="1" applyAlignment="1">
      <alignment horizontal="right" vertical="center" justifyLastLine="1"/>
    </xf>
    <xf numFmtId="176" fontId="3" fillId="0" borderId="30" xfId="2" applyNumberFormat="1" applyFont="1" applyFill="1" applyBorder="1" applyAlignment="1">
      <alignment horizontal="right" vertical="center" justifyLastLine="1"/>
    </xf>
    <xf numFmtId="177" fontId="3" fillId="0" borderId="31" xfId="2" applyNumberFormat="1" applyFont="1" applyFill="1" applyBorder="1" applyAlignment="1">
      <alignment horizontal="right" vertical="center" justifyLastLine="1"/>
    </xf>
    <xf numFmtId="177" fontId="3" fillId="0" borderId="32" xfId="2" applyNumberFormat="1" applyFont="1" applyFill="1" applyBorder="1" applyAlignment="1">
      <alignment horizontal="right" vertical="center" justifyLastLine="1"/>
    </xf>
    <xf numFmtId="176" fontId="3" fillId="0" borderId="33" xfId="2" applyNumberFormat="1" applyFont="1" applyFill="1" applyBorder="1" applyAlignment="1">
      <alignment horizontal="right" vertical="center" justifyLastLine="1"/>
    </xf>
    <xf numFmtId="177" fontId="3" fillId="0" borderId="34" xfId="2" applyNumberFormat="1" applyFont="1" applyFill="1" applyBorder="1" applyAlignment="1">
      <alignment horizontal="right" vertical="center" justifyLastLine="1"/>
    </xf>
    <xf numFmtId="0" fontId="3" fillId="0" borderId="9" xfId="2" applyFont="1" applyBorder="1" applyAlignment="1">
      <alignment horizontal="distributed" vertical="center" justifyLastLine="1"/>
    </xf>
    <xf numFmtId="176" fontId="3" fillId="2" borderId="10" xfId="2" applyNumberFormat="1" applyFont="1" applyFill="1" applyBorder="1" applyAlignment="1">
      <alignment horizontal="right" vertical="center" justifyLastLine="1"/>
    </xf>
    <xf numFmtId="177" fontId="3" fillId="2" borderId="35" xfId="1" applyNumberFormat="1" applyFont="1" applyFill="1" applyBorder="1" applyAlignment="1">
      <alignment horizontal="right" vertical="center" justifyLastLine="1"/>
    </xf>
    <xf numFmtId="177" fontId="3" fillId="2" borderId="36" xfId="1" applyNumberFormat="1" applyFont="1" applyFill="1" applyBorder="1" applyAlignment="1">
      <alignment horizontal="right" vertical="center" justifyLastLine="1"/>
    </xf>
    <xf numFmtId="176" fontId="3" fillId="2" borderId="37" xfId="2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horizontal="right" vertical="center" justifyLastLine="1"/>
    </xf>
    <xf numFmtId="177" fontId="3" fillId="2" borderId="39" xfId="1" applyNumberFormat="1" applyFont="1" applyFill="1" applyBorder="1" applyAlignment="1">
      <alignment horizontal="right" vertical="center" justifyLastLine="1"/>
    </xf>
    <xf numFmtId="176" fontId="3" fillId="2" borderId="40" xfId="2" applyNumberFormat="1" applyFont="1" applyFill="1" applyBorder="1" applyAlignment="1">
      <alignment horizontal="right" vertical="center" justifyLastLine="1"/>
    </xf>
    <xf numFmtId="177" fontId="3" fillId="2" borderId="41" xfId="1" applyNumberFormat="1" applyFont="1" applyFill="1" applyBorder="1" applyAlignment="1">
      <alignment horizontal="right" vertical="center" justifyLastLine="1"/>
    </xf>
    <xf numFmtId="177" fontId="3" fillId="2" borderId="42" xfId="1" applyNumberFormat="1" applyFont="1" applyFill="1" applyBorder="1" applyAlignment="1">
      <alignment horizontal="right" vertical="center" justifyLastLine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distributed" vertical="center" justifyLastLine="1"/>
    </xf>
    <xf numFmtId="0" fontId="8" fillId="0" borderId="0" xfId="2" applyFont="1" applyAlignment="1"/>
    <xf numFmtId="0" fontId="3" fillId="0" borderId="3" xfId="2" applyFont="1" applyBorder="1" applyAlignment="1">
      <alignment horizontal="distributed" vertical="center" justifyLastLine="1"/>
    </xf>
    <xf numFmtId="0" fontId="2" fillId="0" borderId="3" xfId="2" applyFont="1" applyBorder="1" applyAlignment="1">
      <alignment horizontal="distributed" vertical="center" justifyLastLine="1"/>
    </xf>
    <xf numFmtId="0" fontId="2" fillId="0" borderId="8" xfId="2" applyFont="1" applyBorder="1" applyAlignment="1">
      <alignment horizontal="distributed" vertical="center" justifyLastLine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3" fillId="0" borderId="7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3" fillId="0" borderId="6" xfId="2" applyFont="1" applyBorder="1" applyAlignment="1">
      <alignment horizontal="distributed" vertical="center" justifyLastLine="1"/>
    </xf>
  </cellXfs>
  <cellStyles count="3">
    <cellStyle name="パーセント" xfId="1" builtinId="5"/>
    <cellStyle name="標準" xfId="0" builtinId="0"/>
    <cellStyle name="標準_ｐ２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>
        <row r="10">
          <cell r="AS10">
            <v>53425287</v>
          </cell>
        </row>
      </sheetData>
      <sheetData sheetId="6"/>
      <sheetData sheetId="7">
        <row r="8">
          <cell r="AS8">
            <v>51893462.778999999</v>
          </cell>
        </row>
        <row r="9">
          <cell r="AS9">
            <v>6318710</v>
          </cell>
        </row>
        <row r="10">
          <cell r="AS10">
            <v>63549582</v>
          </cell>
        </row>
        <row r="11">
          <cell r="AS11">
            <v>1281122.8</v>
          </cell>
        </row>
        <row r="12">
          <cell r="AS12">
            <v>123042877.579</v>
          </cell>
        </row>
      </sheetData>
      <sheetData sheetId="8">
        <row r="10">
          <cell r="AS10">
            <v>55337209</v>
          </cell>
        </row>
      </sheetData>
      <sheetData sheetId="9"/>
      <sheetData sheetId="10">
        <row r="8">
          <cell r="AS8">
            <v>72348396</v>
          </cell>
        </row>
        <row r="9">
          <cell r="AS9">
            <v>6204425</v>
          </cell>
        </row>
        <row r="10">
          <cell r="AS10">
            <v>63853222</v>
          </cell>
        </row>
        <row r="11">
          <cell r="AS11">
            <v>3664586</v>
          </cell>
        </row>
        <row r="12">
          <cell r="AS12">
            <v>146070629</v>
          </cell>
        </row>
      </sheetData>
      <sheetData sheetId="11">
        <row r="10">
          <cell r="AS10">
            <v>5435028</v>
          </cell>
        </row>
      </sheetData>
      <sheetData sheetId="12"/>
      <sheetData sheetId="13">
        <row r="8">
          <cell r="AS8">
            <v>15805232</v>
          </cell>
        </row>
        <row r="9">
          <cell r="AS9">
            <v>2610274</v>
          </cell>
        </row>
        <row r="10">
          <cell r="AS10">
            <v>5225144</v>
          </cell>
        </row>
        <row r="11">
          <cell r="AS11">
            <v>1823901</v>
          </cell>
        </row>
        <row r="12">
          <cell r="AS12">
            <v>25464551</v>
          </cell>
        </row>
      </sheetData>
      <sheetData sheetId="14">
        <row r="10">
          <cell r="AS10">
            <v>299465</v>
          </cell>
        </row>
      </sheetData>
      <sheetData sheetId="15"/>
      <sheetData sheetId="16">
        <row r="8">
          <cell r="AS8">
            <v>124451</v>
          </cell>
        </row>
        <row r="9">
          <cell r="AS9">
            <v>3728251</v>
          </cell>
        </row>
        <row r="10">
          <cell r="AS10">
            <v>656361</v>
          </cell>
        </row>
        <row r="11">
          <cell r="AS11">
            <v>3788935</v>
          </cell>
        </row>
        <row r="12">
          <cell r="AS12">
            <v>8297998</v>
          </cell>
        </row>
      </sheetData>
      <sheetData sheetId="17">
        <row r="10">
          <cell r="AS10">
            <v>4045865</v>
          </cell>
        </row>
      </sheetData>
      <sheetData sheetId="18"/>
      <sheetData sheetId="19">
        <row r="8">
          <cell r="AS8">
            <v>19219548</v>
          </cell>
        </row>
        <row r="9">
          <cell r="AS9">
            <v>14104701</v>
          </cell>
        </row>
        <row r="10">
          <cell r="AS10">
            <v>4221461</v>
          </cell>
        </row>
        <row r="11">
          <cell r="AS11">
            <v>6127042</v>
          </cell>
        </row>
        <row r="12">
          <cell r="AS12">
            <v>43672752</v>
          </cell>
        </row>
      </sheetData>
      <sheetData sheetId="20">
        <row r="10">
          <cell r="AS10">
            <v>2364597</v>
          </cell>
        </row>
      </sheetData>
      <sheetData sheetId="21"/>
      <sheetData sheetId="22">
        <row r="8">
          <cell r="AS8">
            <v>19424643</v>
          </cell>
        </row>
        <row r="9">
          <cell r="AS9">
            <v>1369393</v>
          </cell>
        </row>
        <row r="10">
          <cell r="AS10">
            <v>3117042</v>
          </cell>
        </row>
        <row r="11">
          <cell r="AS11">
            <v>6844448</v>
          </cell>
        </row>
        <row r="12">
          <cell r="AS12">
            <v>30755526</v>
          </cell>
        </row>
      </sheetData>
      <sheetData sheetId="23">
        <row r="10">
          <cell r="AS10">
            <v>2341595</v>
          </cell>
        </row>
      </sheetData>
      <sheetData sheetId="24"/>
      <sheetData sheetId="25">
        <row r="8">
          <cell r="AS8">
            <v>26113193</v>
          </cell>
        </row>
        <row r="9">
          <cell r="AS9">
            <v>2444135</v>
          </cell>
        </row>
        <row r="10">
          <cell r="AS10">
            <v>3996739</v>
          </cell>
        </row>
        <row r="11">
          <cell r="AS11">
            <v>4357947</v>
          </cell>
        </row>
        <row r="12">
          <cell r="AS12">
            <v>36912014</v>
          </cell>
        </row>
      </sheetData>
      <sheetData sheetId="26">
        <row r="10">
          <cell r="AS10">
            <v>82792</v>
          </cell>
        </row>
      </sheetData>
      <sheetData sheetId="27"/>
      <sheetData sheetId="28">
        <row r="8">
          <cell r="AS8">
            <v>313924</v>
          </cell>
        </row>
        <row r="9">
          <cell r="AS9">
            <v>1539328.372</v>
          </cell>
        </row>
        <row r="10">
          <cell r="AS10">
            <v>85760</v>
          </cell>
        </row>
        <row r="11">
          <cell r="AS11">
            <v>676893</v>
          </cell>
        </row>
        <row r="12">
          <cell r="AS12">
            <v>2615905.372</v>
          </cell>
        </row>
      </sheetData>
      <sheetData sheetId="29">
        <row r="12">
          <cell r="C12">
            <v>45901566</v>
          </cell>
          <cell r="D12">
            <v>5923512</v>
          </cell>
          <cell r="E12">
            <v>53425287</v>
          </cell>
          <cell r="F12">
            <v>1385761</v>
          </cell>
          <cell r="G12">
            <v>106636126</v>
          </cell>
          <cell r="N12">
            <v>48876152.590999998</v>
          </cell>
          <cell r="O12">
            <v>6633870.4000000004</v>
          </cell>
          <cell r="P12">
            <v>59269590</v>
          </cell>
          <cell r="Q12">
            <v>1256548</v>
          </cell>
          <cell r="R12">
            <v>116036160.991</v>
          </cell>
        </row>
        <row r="13">
          <cell r="C13">
            <v>68715709</v>
          </cell>
          <cell r="D13">
            <v>5818308</v>
          </cell>
          <cell r="E13">
            <v>55337209</v>
          </cell>
          <cell r="F13">
            <v>4215528</v>
          </cell>
          <cell r="G13">
            <v>134086754</v>
          </cell>
          <cell r="N13">
            <v>71534352</v>
          </cell>
          <cell r="O13">
            <v>5753884</v>
          </cell>
          <cell r="P13">
            <v>58856167</v>
          </cell>
          <cell r="Q13">
            <v>4124424</v>
          </cell>
          <cell r="R13">
            <v>140268827</v>
          </cell>
        </row>
        <row r="14">
          <cell r="C14">
            <v>15048876</v>
          </cell>
          <cell r="D14">
            <v>2523206</v>
          </cell>
          <cell r="E14">
            <v>5435028</v>
          </cell>
          <cell r="F14">
            <v>1179883</v>
          </cell>
          <cell r="G14">
            <v>24186993</v>
          </cell>
          <cell r="N14">
            <v>15593133</v>
          </cell>
          <cell r="O14">
            <v>2574207</v>
          </cell>
          <cell r="P14">
            <v>5669910.8689999999</v>
          </cell>
          <cell r="Q14">
            <v>1612587</v>
          </cell>
          <cell r="R14">
            <v>25449837.868999999</v>
          </cell>
        </row>
        <row r="15">
          <cell r="C15">
            <v>555451</v>
          </cell>
          <cell r="D15">
            <v>2628843</v>
          </cell>
          <cell r="E15">
            <v>299465</v>
          </cell>
          <cell r="F15">
            <v>2537811</v>
          </cell>
          <cell r="G15">
            <v>6021570</v>
          </cell>
          <cell r="N15">
            <v>71734</v>
          </cell>
          <cell r="O15">
            <v>3304640</v>
          </cell>
          <cell r="P15">
            <v>737261</v>
          </cell>
          <cell r="Q15">
            <v>3198636</v>
          </cell>
          <cell r="R15">
            <v>7312271</v>
          </cell>
        </row>
        <row r="16">
          <cell r="C16">
            <v>19056818</v>
          </cell>
          <cell r="D16">
            <v>11880082</v>
          </cell>
          <cell r="E16">
            <v>4045865</v>
          </cell>
          <cell r="F16">
            <v>5232512</v>
          </cell>
          <cell r="G16">
            <v>40215277</v>
          </cell>
          <cell r="N16">
            <v>18902264</v>
          </cell>
          <cell r="O16">
            <v>13242462</v>
          </cell>
          <cell r="P16">
            <v>4368781</v>
          </cell>
          <cell r="Q16">
            <v>5801966</v>
          </cell>
          <cell r="R16">
            <v>42315473</v>
          </cell>
        </row>
        <row r="17">
          <cell r="C17">
            <v>14939312</v>
          </cell>
          <cell r="D17">
            <v>1516859</v>
          </cell>
          <cell r="E17">
            <v>2364597</v>
          </cell>
          <cell r="F17">
            <v>5802170</v>
          </cell>
          <cell r="G17">
            <v>24622938</v>
          </cell>
          <cell r="N17">
            <v>17779908</v>
          </cell>
          <cell r="O17">
            <v>1428251</v>
          </cell>
          <cell r="P17">
            <v>2848174</v>
          </cell>
          <cell r="Q17">
            <v>5977514</v>
          </cell>
          <cell r="R17">
            <v>28033847</v>
          </cell>
        </row>
        <row r="18">
          <cell r="C18">
            <v>19860594</v>
          </cell>
          <cell r="D18">
            <v>1442940</v>
          </cell>
          <cell r="E18">
            <v>2341595</v>
          </cell>
          <cell r="F18">
            <v>2976564</v>
          </cell>
          <cell r="G18">
            <v>26621693</v>
          </cell>
          <cell r="N18">
            <v>24913534</v>
          </cell>
          <cell r="O18">
            <v>1874043</v>
          </cell>
          <cell r="P18">
            <v>3914272</v>
          </cell>
          <cell r="Q18">
            <v>3963822</v>
          </cell>
          <cell r="R18">
            <v>34665671</v>
          </cell>
        </row>
        <row r="19">
          <cell r="C19">
            <v>286451</v>
          </cell>
          <cell r="D19">
            <v>1824942</v>
          </cell>
          <cell r="E19">
            <v>82792</v>
          </cell>
          <cell r="F19">
            <v>694169</v>
          </cell>
          <cell r="G19">
            <v>2888354</v>
          </cell>
          <cell r="N19">
            <v>276273</v>
          </cell>
          <cell r="O19">
            <v>1796459.5860000001</v>
          </cell>
          <cell r="P19">
            <v>34320</v>
          </cell>
          <cell r="Q19">
            <v>684556</v>
          </cell>
          <cell r="R19">
            <v>2791608.5860000001</v>
          </cell>
        </row>
        <row r="20">
          <cell r="N20">
            <v>197947350.59099999</v>
          </cell>
          <cell r="O20">
            <v>36607816.986000001</v>
          </cell>
          <cell r="P20">
            <v>135698475.86900002</v>
          </cell>
          <cell r="Q20">
            <v>26620053</v>
          </cell>
          <cell r="R20">
            <v>396873696.44600004</v>
          </cell>
          <cell r="Y20">
            <v>205242849.77899998</v>
          </cell>
          <cell r="Z20">
            <v>38319217.372000001</v>
          </cell>
          <cell r="AA20">
            <v>144705311</v>
          </cell>
          <cell r="AB20">
            <v>28564874.800000001</v>
          </cell>
          <cell r="AC20">
            <v>416832252.95099998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zoomScaleNormal="100" workbookViewId="0"/>
  </sheetViews>
  <sheetFormatPr defaultRowHeight="13.5"/>
  <cols>
    <col min="2" max="22" width="7.625" customWidth="1"/>
    <col min="253" max="253" width="4.25" customWidth="1"/>
    <col min="255" max="275" width="7.625" customWidth="1"/>
    <col min="509" max="509" width="4.25" customWidth="1"/>
    <col min="511" max="531" width="7.625" customWidth="1"/>
    <col min="765" max="765" width="4.25" customWidth="1"/>
    <col min="767" max="787" width="7.625" customWidth="1"/>
    <col min="1021" max="1021" width="4.25" customWidth="1"/>
    <col min="1023" max="1043" width="7.625" customWidth="1"/>
    <col min="1277" max="1277" width="4.25" customWidth="1"/>
    <col min="1279" max="1299" width="7.625" customWidth="1"/>
    <col min="1533" max="1533" width="4.25" customWidth="1"/>
    <col min="1535" max="1555" width="7.625" customWidth="1"/>
    <col min="1789" max="1789" width="4.25" customWidth="1"/>
    <col min="1791" max="1811" width="7.625" customWidth="1"/>
    <col min="2045" max="2045" width="4.25" customWidth="1"/>
    <col min="2047" max="2067" width="7.625" customWidth="1"/>
    <col min="2301" max="2301" width="4.25" customWidth="1"/>
    <col min="2303" max="2323" width="7.625" customWidth="1"/>
    <col min="2557" max="2557" width="4.25" customWidth="1"/>
    <col min="2559" max="2579" width="7.625" customWidth="1"/>
    <col min="2813" max="2813" width="4.25" customWidth="1"/>
    <col min="2815" max="2835" width="7.625" customWidth="1"/>
    <col min="3069" max="3069" width="4.25" customWidth="1"/>
    <col min="3071" max="3091" width="7.625" customWidth="1"/>
    <col min="3325" max="3325" width="4.25" customWidth="1"/>
    <col min="3327" max="3347" width="7.625" customWidth="1"/>
    <col min="3581" max="3581" width="4.25" customWidth="1"/>
    <col min="3583" max="3603" width="7.625" customWidth="1"/>
    <col min="3837" max="3837" width="4.25" customWidth="1"/>
    <col min="3839" max="3859" width="7.625" customWidth="1"/>
    <col min="4093" max="4093" width="4.25" customWidth="1"/>
    <col min="4095" max="4115" width="7.625" customWidth="1"/>
    <col min="4349" max="4349" width="4.25" customWidth="1"/>
    <col min="4351" max="4371" width="7.625" customWidth="1"/>
    <col min="4605" max="4605" width="4.25" customWidth="1"/>
    <col min="4607" max="4627" width="7.625" customWidth="1"/>
    <col min="4861" max="4861" width="4.25" customWidth="1"/>
    <col min="4863" max="4883" width="7.625" customWidth="1"/>
    <col min="5117" max="5117" width="4.25" customWidth="1"/>
    <col min="5119" max="5139" width="7.625" customWidth="1"/>
    <col min="5373" max="5373" width="4.25" customWidth="1"/>
    <col min="5375" max="5395" width="7.625" customWidth="1"/>
    <col min="5629" max="5629" width="4.25" customWidth="1"/>
    <col min="5631" max="5651" width="7.625" customWidth="1"/>
    <col min="5885" max="5885" width="4.25" customWidth="1"/>
    <col min="5887" max="5907" width="7.625" customWidth="1"/>
    <col min="6141" max="6141" width="4.25" customWidth="1"/>
    <col min="6143" max="6163" width="7.625" customWidth="1"/>
    <col min="6397" max="6397" width="4.25" customWidth="1"/>
    <col min="6399" max="6419" width="7.625" customWidth="1"/>
    <col min="6653" max="6653" width="4.25" customWidth="1"/>
    <col min="6655" max="6675" width="7.625" customWidth="1"/>
    <col min="6909" max="6909" width="4.25" customWidth="1"/>
    <col min="6911" max="6931" width="7.625" customWidth="1"/>
    <col min="7165" max="7165" width="4.25" customWidth="1"/>
    <col min="7167" max="7187" width="7.625" customWidth="1"/>
    <col min="7421" max="7421" width="4.25" customWidth="1"/>
    <col min="7423" max="7443" width="7.625" customWidth="1"/>
    <col min="7677" max="7677" width="4.25" customWidth="1"/>
    <col min="7679" max="7699" width="7.625" customWidth="1"/>
    <col min="7933" max="7933" width="4.25" customWidth="1"/>
    <col min="7935" max="7955" width="7.625" customWidth="1"/>
    <col min="8189" max="8189" width="4.25" customWidth="1"/>
    <col min="8191" max="8211" width="7.625" customWidth="1"/>
    <col min="8445" max="8445" width="4.25" customWidth="1"/>
    <col min="8447" max="8467" width="7.625" customWidth="1"/>
    <col min="8701" max="8701" width="4.25" customWidth="1"/>
    <col min="8703" max="8723" width="7.625" customWidth="1"/>
    <col min="8957" max="8957" width="4.25" customWidth="1"/>
    <col min="8959" max="8979" width="7.625" customWidth="1"/>
    <col min="9213" max="9213" width="4.25" customWidth="1"/>
    <col min="9215" max="9235" width="7.625" customWidth="1"/>
    <col min="9469" max="9469" width="4.25" customWidth="1"/>
    <col min="9471" max="9491" width="7.625" customWidth="1"/>
    <col min="9725" max="9725" width="4.25" customWidth="1"/>
    <col min="9727" max="9747" width="7.625" customWidth="1"/>
    <col min="9981" max="9981" width="4.25" customWidth="1"/>
    <col min="9983" max="10003" width="7.625" customWidth="1"/>
    <col min="10237" max="10237" width="4.25" customWidth="1"/>
    <col min="10239" max="10259" width="7.625" customWidth="1"/>
    <col min="10493" max="10493" width="4.25" customWidth="1"/>
    <col min="10495" max="10515" width="7.625" customWidth="1"/>
    <col min="10749" max="10749" width="4.25" customWidth="1"/>
    <col min="10751" max="10771" width="7.625" customWidth="1"/>
    <col min="11005" max="11005" width="4.25" customWidth="1"/>
    <col min="11007" max="11027" width="7.625" customWidth="1"/>
    <col min="11261" max="11261" width="4.25" customWidth="1"/>
    <col min="11263" max="11283" width="7.625" customWidth="1"/>
    <col min="11517" max="11517" width="4.25" customWidth="1"/>
    <col min="11519" max="11539" width="7.625" customWidth="1"/>
    <col min="11773" max="11773" width="4.25" customWidth="1"/>
    <col min="11775" max="11795" width="7.625" customWidth="1"/>
    <col min="12029" max="12029" width="4.25" customWidth="1"/>
    <col min="12031" max="12051" width="7.625" customWidth="1"/>
    <col min="12285" max="12285" width="4.25" customWidth="1"/>
    <col min="12287" max="12307" width="7.625" customWidth="1"/>
    <col min="12541" max="12541" width="4.25" customWidth="1"/>
    <col min="12543" max="12563" width="7.625" customWidth="1"/>
    <col min="12797" max="12797" width="4.25" customWidth="1"/>
    <col min="12799" max="12819" width="7.625" customWidth="1"/>
    <col min="13053" max="13053" width="4.25" customWidth="1"/>
    <col min="13055" max="13075" width="7.625" customWidth="1"/>
    <col min="13309" max="13309" width="4.25" customWidth="1"/>
    <col min="13311" max="13331" width="7.625" customWidth="1"/>
    <col min="13565" max="13565" width="4.25" customWidth="1"/>
    <col min="13567" max="13587" width="7.625" customWidth="1"/>
    <col min="13821" max="13821" width="4.25" customWidth="1"/>
    <col min="13823" max="13843" width="7.625" customWidth="1"/>
    <col min="14077" max="14077" width="4.25" customWidth="1"/>
    <col min="14079" max="14099" width="7.625" customWidth="1"/>
    <col min="14333" max="14333" width="4.25" customWidth="1"/>
    <col min="14335" max="14355" width="7.625" customWidth="1"/>
    <col min="14589" max="14589" width="4.25" customWidth="1"/>
    <col min="14591" max="14611" width="7.625" customWidth="1"/>
    <col min="14845" max="14845" width="4.25" customWidth="1"/>
    <col min="14847" max="14867" width="7.625" customWidth="1"/>
    <col min="15101" max="15101" width="4.25" customWidth="1"/>
    <col min="15103" max="15123" width="7.625" customWidth="1"/>
    <col min="15357" max="15357" width="4.25" customWidth="1"/>
    <col min="15359" max="15379" width="7.625" customWidth="1"/>
    <col min="15613" max="15613" width="4.25" customWidth="1"/>
    <col min="15615" max="15635" width="7.625" customWidth="1"/>
    <col min="15869" max="15869" width="4.25" customWidth="1"/>
    <col min="15871" max="15891" width="7.625" customWidth="1"/>
    <col min="16125" max="16125" width="4.25" customWidth="1"/>
    <col min="16127" max="16147" width="7.625" customWidth="1"/>
  </cols>
  <sheetData>
    <row r="1" spans="1:60" s="2" customFormat="1" ht="13.5" customHeight="1">
      <c r="A1" s="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</row>
    <row r="2" spans="1:60" s="2" customFormat="1" ht="17.25" customHeight="1">
      <c r="A2" s="1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/>
      <c r="T2" s="4"/>
      <c r="U2" s="4"/>
      <c r="V2" s="5" t="s">
        <v>1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</row>
    <row r="3" spans="1:60" s="2" customFormat="1" ht="14.25" thickBot="1">
      <c r="A3" s="1"/>
      <c r="T3" s="4"/>
      <c r="U3" s="4" t="s">
        <v>2</v>
      </c>
      <c r="V3" s="4"/>
    </row>
    <row r="4" spans="1:60" s="51" customFormat="1" ht="20.25" customHeight="1">
      <c r="A4" s="60" t="s">
        <v>3</v>
      </c>
      <c r="B4" s="62" t="s">
        <v>4</v>
      </c>
      <c r="C4" s="55"/>
      <c r="D4" s="63"/>
      <c r="E4" s="64" t="s">
        <v>5</v>
      </c>
      <c r="F4" s="65"/>
      <c r="G4" s="66"/>
      <c r="H4" s="67" t="s">
        <v>6</v>
      </c>
      <c r="I4" s="55"/>
      <c r="J4" s="68"/>
      <c r="K4" s="62" t="s">
        <v>7</v>
      </c>
      <c r="L4" s="55"/>
      <c r="M4" s="63"/>
      <c r="N4" s="69" t="s">
        <v>8</v>
      </c>
      <c r="O4" s="55"/>
      <c r="P4" s="70"/>
      <c r="Q4" s="67" t="s">
        <v>6</v>
      </c>
      <c r="R4" s="55"/>
      <c r="S4" s="70"/>
      <c r="T4" s="55" t="s">
        <v>9</v>
      </c>
      <c r="U4" s="56"/>
      <c r="V4" s="57"/>
    </row>
    <row r="5" spans="1:60" s="52" customFormat="1" ht="14.25" customHeight="1" thickBot="1">
      <c r="A5" s="61"/>
      <c r="B5" s="6"/>
      <c r="C5" s="7" t="s">
        <v>10</v>
      </c>
      <c r="D5" s="8" t="s">
        <v>11</v>
      </c>
      <c r="E5" s="9"/>
      <c r="F5" s="7" t="s">
        <v>10</v>
      </c>
      <c r="G5" s="10" t="s">
        <v>11</v>
      </c>
      <c r="H5" s="9"/>
      <c r="I5" s="7" t="s">
        <v>10</v>
      </c>
      <c r="J5" s="11" t="s">
        <v>11</v>
      </c>
      <c r="K5" s="6"/>
      <c r="L5" s="7" t="s">
        <v>10</v>
      </c>
      <c r="M5" s="8" t="s">
        <v>11</v>
      </c>
      <c r="N5" s="9"/>
      <c r="O5" s="7" t="s">
        <v>10</v>
      </c>
      <c r="P5" s="10" t="s">
        <v>11</v>
      </c>
      <c r="Q5" s="9"/>
      <c r="R5" s="7" t="s">
        <v>10</v>
      </c>
      <c r="S5" s="10" t="s">
        <v>11</v>
      </c>
      <c r="T5" s="9"/>
      <c r="U5" s="12" t="s">
        <v>12</v>
      </c>
      <c r="V5" s="11" t="s">
        <v>11</v>
      </c>
    </row>
    <row r="6" spans="1:60" s="53" customFormat="1" ht="20.100000000000001" customHeight="1">
      <c r="A6" s="13" t="s">
        <v>13</v>
      </c>
      <c r="B6" s="14">
        <f>[1]輸移出入別!C12/10000</f>
        <v>4590.1566000000003</v>
      </c>
      <c r="C6" s="15">
        <f>[1]輸移出入別!C12/[1]輸移出入別!N12</f>
        <v>0.93914032849738394</v>
      </c>
      <c r="D6" s="16">
        <f>+[1]輸移出入別!C12/[1]横浜前々年度!$AS$8</f>
        <v>0.88453465122345287</v>
      </c>
      <c r="E6" s="17">
        <f>[1]輸移出入別!E12/10000</f>
        <v>5342.5286999999998</v>
      </c>
      <c r="F6" s="15">
        <f>[1]輸移出入別!E12/[1]輸移出入別!P12</f>
        <v>0.90139457688166902</v>
      </c>
      <c r="G6" s="18">
        <f>+[1]輸移出入別!E12/[1]横浜前々年度!$AS$10</f>
        <v>0.84068667831678268</v>
      </c>
      <c r="H6" s="17">
        <f>SUM(B6,E6)</f>
        <v>9932.685300000001</v>
      </c>
      <c r="I6" s="15">
        <f>+([1]輸移出入別!C12+[1]輸移出入別!E12)/([1]輸移出入別!N12+[1]輸移出入別!P12)</f>
        <v>0.91845365911118249</v>
      </c>
      <c r="J6" s="19">
        <f>+([1]輸移出入別!C12+[1]輸移出入別!E12)/([1]横浜前々年度!$AS$8+[1]横浜当年度!$AS$10)</f>
        <v>0.94310702708137584</v>
      </c>
      <c r="K6" s="14">
        <f>[1]輸移出入別!D12/10000</f>
        <v>592.35119999999995</v>
      </c>
      <c r="L6" s="15">
        <f>[1]輸移出入別!D12/[1]輸移出入別!O12</f>
        <v>0.89291946372663533</v>
      </c>
      <c r="M6" s="16">
        <f>+[1]輸移出入別!D12/[1]横浜前々年度!$AS$9</f>
        <v>0.93745590476537144</v>
      </c>
      <c r="N6" s="17">
        <f>[1]輸移出入別!F12/10000</f>
        <v>138.5761</v>
      </c>
      <c r="O6" s="15">
        <f>[1]輸移出入別!F12/[1]輸移出入別!Q12</f>
        <v>1.1028317262850285</v>
      </c>
      <c r="P6" s="18">
        <f>+[1]輸移出入別!F12/[1]横浜前々年度!$AS$11</f>
        <v>1.0816769477523933</v>
      </c>
      <c r="Q6" s="17">
        <f>SUM(K6,N6)</f>
        <v>730.92729999999995</v>
      </c>
      <c r="R6" s="15">
        <f>+([1]輸移出入別!D12+[1]輸移出入別!F12)/([1]輸移出入別!O12+[1]輸移出入別!Q12)</f>
        <v>0.92634796147185294</v>
      </c>
      <c r="S6" s="18">
        <f>+([1]輸移出入別!D12+[1]輸移出入別!F12)/([1]横浜前々年度!$AS$9+[1]横浜前々年度!$AS$11)</f>
        <v>0.96176760625575874</v>
      </c>
      <c r="T6" s="17">
        <f>SUM(H6,Q6)</f>
        <v>10663.6126</v>
      </c>
      <c r="U6" s="20">
        <f>+[1]輸移出入別!G12/[1]輸移出入別!R12</f>
        <v>0.91899046891314262</v>
      </c>
      <c r="V6" s="19">
        <f>+[1]輸移出入別!G12/[1]横浜前々年度!$AS$12</f>
        <v>0.86665825847200295</v>
      </c>
    </row>
    <row r="7" spans="1:60" s="53" customFormat="1" ht="20.100000000000001" customHeight="1">
      <c r="A7" s="21" t="s">
        <v>14</v>
      </c>
      <c r="B7" s="22">
        <f>[1]輸移出入別!C13/10000</f>
        <v>6871.5708999999997</v>
      </c>
      <c r="C7" s="23">
        <f>[1]輸移出入別!C13/[1]輸移出入別!N13</f>
        <v>0.96059735048693806</v>
      </c>
      <c r="D7" s="24">
        <f>+[1]輸移出入別!C13/[1]東京前々年度!$AS$8</f>
        <v>0.9497889766623161</v>
      </c>
      <c r="E7" s="25">
        <f>[1]輸移出入別!E13/10000</f>
        <v>5533.7209000000003</v>
      </c>
      <c r="F7" s="23">
        <f>[1]輸移出入別!E13/[1]輸移出入別!P13</f>
        <v>0.94021088733148384</v>
      </c>
      <c r="G7" s="26">
        <f>+[1]輸移出入別!E13/[1]東京前々年度!$AS$10</f>
        <v>0.86663142855970521</v>
      </c>
      <c r="H7" s="25">
        <f t="shared" ref="H7:H13" si="0">SUM(B7,E7)</f>
        <v>12405.291799999999</v>
      </c>
      <c r="I7" s="23">
        <f>+([1]輸移出入別!C13+[1]輸移出入別!E13)/([1]輸移出入別!N13+[1]輸移出入別!P13)</f>
        <v>0.951395231427831</v>
      </c>
      <c r="J7" s="27">
        <f>+([1]輸移出入別!C13+[1]輸移出入別!E13)/([1]東京前々年度!$AS$8+[1]東京当年度!$AS$10)</f>
        <v>0.9715497530046554</v>
      </c>
      <c r="K7" s="22">
        <f>[1]輸移出入別!D13/10000</f>
        <v>581.83079999999995</v>
      </c>
      <c r="L7" s="23">
        <f>[1]輸移出入別!D13/[1]輸移出入別!O13</f>
        <v>1.0111966108458217</v>
      </c>
      <c r="M7" s="24">
        <f>+[1]輸移出入別!D13/[1]東京前々年度!$AS$9</f>
        <v>0.93776748046756953</v>
      </c>
      <c r="N7" s="25">
        <f>[1]輸移出入別!F13/10000</f>
        <v>421.55279999999999</v>
      </c>
      <c r="O7" s="23">
        <f>[1]輸移出入別!F13/[1]輸移出入別!Q13</f>
        <v>1.0220889025958533</v>
      </c>
      <c r="P7" s="26">
        <f>+[1]輸移出入別!F13/[1]東京前々年度!$AS$11</f>
        <v>1.1503422214678547</v>
      </c>
      <c r="Q7" s="25">
        <f t="shared" ref="Q7:Q13" si="1">SUM(K7,N7)</f>
        <v>1003.3835999999999</v>
      </c>
      <c r="R7" s="23">
        <f>+([1]輸移出入別!D13+[1]輸移出入別!F13)/([1]輸移出入別!O13+[1]輸移出入別!Q13)</f>
        <v>1.0157443967124735</v>
      </c>
      <c r="S7" s="26">
        <f>+([1]輸移出入別!D13+[1]輸移出入別!F13)/([1]東京前々年度!$AS$9+[1]東京前々年度!$AS$11)</f>
        <v>1.0167012682425827</v>
      </c>
      <c r="T7" s="25">
        <f t="shared" ref="T7:T13" si="2">SUM(H7,Q7)</f>
        <v>13408.675399999998</v>
      </c>
      <c r="U7" s="28">
        <f>+[1]輸移出入別!G13/[1]輸移出入別!R13</f>
        <v>0.95592696444235614</v>
      </c>
      <c r="V7" s="27">
        <f>+[1]輸移出入別!G13/[1]東京前々年度!$AS$12</f>
        <v>0.91795835287325289</v>
      </c>
    </row>
    <row r="8" spans="1:60" s="53" customFormat="1" ht="20.100000000000001" customHeight="1">
      <c r="A8" s="21" t="s">
        <v>15</v>
      </c>
      <c r="B8" s="14">
        <f>[1]輸移出入別!C14/10000</f>
        <v>1504.8876</v>
      </c>
      <c r="C8" s="15">
        <f>[1]輸移出入別!C14/[1]輸移出入別!N14</f>
        <v>0.96509636645823516</v>
      </c>
      <c r="D8" s="16">
        <f>+[1]輸移出入別!C14/[1]川崎前々年度!$AS$8</f>
        <v>0.95214521368620209</v>
      </c>
      <c r="E8" s="17">
        <f>[1]輸移出入別!E14/10000</f>
        <v>543.50279999999998</v>
      </c>
      <c r="F8" s="15">
        <f>[1]輸移出入別!E14/[1]輸移出入別!P14</f>
        <v>0.95857379870216086</v>
      </c>
      <c r="G8" s="18">
        <f>+[1]輸移出入別!E14/[1]川崎前々年度!$AS$10</f>
        <v>1.0401680795782853</v>
      </c>
      <c r="H8" s="17">
        <f t="shared" si="0"/>
        <v>2048.3904000000002</v>
      </c>
      <c r="I8" s="15">
        <f>+([1]輸移出入別!C14+[1]輸移出入別!E14)/([1]輸移出入別!N14+[1]輸移出入別!P14)</f>
        <v>0.96335708688745503</v>
      </c>
      <c r="J8" s="19">
        <f>+([1]輸移出入別!C14+[1]輸移出入別!E14)/([1]川崎前々年度!$AS$8+[1]川崎当年度!$AS$10)</f>
        <v>0.96439045473078011</v>
      </c>
      <c r="K8" s="14">
        <f>[1]輸移出入別!D14/10000</f>
        <v>252.32060000000001</v>
      </c>
      <c r="L8" s="15">
        <f>+[1]輸移出入別!D14/[1]輸移出入別!O14</f>
        <v>0.98018768498415243</v>
      </c>
      <c r="M8" s="16">
        <f>+[1]輸移出入別!D14/[1]川崎前々年度!$AS$9</f>
        <v>0.96664411475576895</v>
      </c>
      <c r="N8" s="17">
        <f>[1]輸移出入別!F14/10000</f>
        <v>117.9883</v>
      </c>
      <c r="O8" s="15">
        <f>[1]輸移出入別!F14/[1]輸移出入別!Q14</f>
        <v>0.73167091139888885</v>
      </c>
      <c r="P8" s="18">
        <f>+[1]輸移出入別!F14/[1]川崎前々年度!$AS$11</f>
        <v>0.64690079121618993</v>
      </c>
      <c r="Q8" s="17">
        <f t="shared" si="1"/>
        <v>370.30889999999999</v>
      </c>
      <c r="R8" s="15">
        <f>+([1]輸移出入別!D14+[1]輸移出入別!F14)/([1]輸移出入別!O14+[1]輸移出入別!Q14)</f>
        <v>0.88446888000699342</v>
      </c>
      <c r="S8" s="18">
        <f>+([1]輸移出入別!D14+[1]輸移出入別!F14)/([1]川崎前々年度!$AS$9+[1]川崎前々年度!$AS$11)</f>
        <v>0.83512468497522085</v>
      </c>
      <c r="T8" s="17">
        <f t="shared" si="2"/>
        <v>2418.6993000000002</v>
      </c>
      <c r="U8" s="20">
        <f>+[1]輸移出入別!G14/[1]輸移出入別!R14</f>
        <v>0.95037906034999742</v>
      </c>
      <c r="V8" s="19">
        <f>+[1]輸移出入別!G14/[1]川崎前々年度!$AS$12</f>
        <v>0.94982994202411031</v>
      </c>
    </row>
    <row r="9" spans="1:60" s="53" customFormat="1" ht="20.100000000000001" customHeight="1">
      <c r="A9" s="29" t="s">
        <v>16</v>
      </c>
      <c r="B9" s="22">
        <f>[1]輸移出入別!C15/10000</f>
        <v>55.545099999999998</v>
      </c>
      <c r="C9" s="23">
        <f>[1]輸移出入別!C15/[1]輸移出入別!N15</f>
        <v>7.743204059441827</v>
      </c>
      <c r="D9" s="24">
        <f>+[1]輸移出入別!C15/[1]横須賀前々年度!$AS$8</f>
        <v>4.4632104201653666</v>
      </c>
      <c r="E9" s="25">
        <f>[1]輸移出入別!E15/10000</f>
        <v>29.9465</v>
      </c>
      <c r="F9" s="23">
        <f>[1]輸移出入別!E15/[1]輸移出入別!P15</f>
        <v>0.40618586904773207</v>
      </c>
      <c r="G9" s="26">
        <f>+[1]輸移出入別!E15/[1]横須賀前々年度!$AS$10</f>
        <v>0.45625044754334887</v>
      </c>
      <c r="H9" s="25">
        <f t="shared" si="0"/>
        <v>85.491600000000005</v>
      </c>
      <c r="I9" s="23">
        <f>+([1]輸移出入別!C15+[1]輸移出入別!E15)/([1]輸移出入別!N15+[1]輸移出入別!P15)</f>
        <v>1.056763020785048</v>
      </c>
      <c r="J9" s="27">
        <f>+([1]輸移出入別!C15+[1]輸移出入別!E15)/([1]横須賀前々年度!$AS$8+[1]横須賀当年度!$AS$10)</f>
        <v>2.0167108578114532</v>
      </c>
      <c r="K9" s="22">
        <f>[1]輸移出入別!D15/10000</f>
        <v>262.8843</v>
      </c>
      <c r="L9" s="23">
        <f>[1]輸移出入別!D15/[1]輸移出入別!O15</f>
        <v>0.795500568897066</v>
      </c>
      <c r="M9" s="24">
        <f>+[1]輸移出入別!D15/[1]横須賀前々年度!$AS$9</f>
        <v>0.70511427476315303</v>
      </c>
      <c r="N9" s="25">
        <f>[1]輸移出入別!F15/10000</f>
        <v>253.78110000000001</v>
      </c>
      <c r="O9" s="23">
        <f>[1]輸移出入別!F15/[1]輸移出入別!Q15</f>
        <v>0.79340412600871124</v>
      </c>
      <c r="P9" s="26">
        <f>+[1]輸移出入別!F15/[1]横須賀前々年度!$AS$11</f>
        <v>0.6697953382678774</v>
      </c>
      <c r="Q9" s="25">
        <f t="shared" si="1"/>
        <v>516.66539999999998</v>
      </c>
      <c r="R9" s="23">
        <f>+([1]輸移出入別!D15+[1]輸移出入別!F15)/([1]輸移出入別!O15+[1]輸移出入別!Q15)</f>
        <v>0.79446943355933231</v>
      </c>
      <c r="S9" s="30">
        <f>+([1]輸移出入別!D15+[1]輸移出入別!F15)/([1]横須賀前々年度!$AS$9+[1]横須賀前々年度!$AS$11)</f>
        <v>0.68731224689664461</v>
      </c>
      <c r="T9" s="31">
        <f t="shared" si="2"/>
        <v>602.15699999999993</v>
      </c>
      <c r="U9" s="28">
        <f>+[1]輸移出入別!G15/[1]輸移出入別!R15</f>
        <v>0.82348835266089015</v>
      </c>
      <c r="V9" s="27">
        <f>+[1]輸移出入別!G15/[1]横須賀前々年度!$AS$12</f>
        <v>0.72566539543634501</v>
      </c>
    </row>
    <row r="10" spans="1:60" s="53" customFormat="1" ht="20.100000000000001" customHeight="1">
      <c r="A10" s="21" t="s">
        <v>17</v>
      </c>
      <c r="B10" s="14">
        <f>[1]輸移出入別!C16/10000</f>
        <v>1905.6818000000001</v>
      </c>
      <c r="C10" s="15">
        <f>[1]輸移出入別!C16/[1]輸移出入別!N16</f>
        <v>1.008176480870228</v>
      </c>
      <c r="D10" s="16">
        <f>+[1]輸移出入別!C16/[1]千葉前々年度!$AS$8</f>
        <v>0.99153309952970803</v>
      </c>
      <c r="E10" s="17">
        <f>[1]輸移出入別!E16/10000</f>
        <v>404.5865</v>
      </c>
      <c r="F10" s="15">
        <f>[1]輸移出入別!E16/[1]輸移出入別!P16</f>
        <v>0.92608556025124633</v>
      </c>
      <c r="G10" s="18">
        <f>+[1]輸移出入別!E16/[1]千葉前々年度!$AS$10</f>
        <v>0.95840397435864033</v>
      </c>
      <c r="H10" s="17">
        <f t="shared" si="0"/>
        <v>2310.2683000000002</v>
      </c>
      <c r="I10" s="15">
        <f>+([1]輸移出入別!C16+[1]輸移出入別!E16)/([1]輸移出入別!N16+[1]輸移出入別!P16)</f>
        <v>0.99276517234185224</v>
      </c>
      <c r="J10" s="19">
        <f>+([1]輸移出入別!C16+[1]輸移出入別!E16)/([1]千葉前々年度!$AS$8+[1]千葉当年度!$AS$10)</f>
        <v>0.99300549704404562</v>
      </c>
      <c r="K10" s="14">
        <f>[1]輸移出入別!D16/10000</f>
        <v>1188.0082</v>
      </c>
      <c r="L10" s="15">
        <f>[1]輸移出入別!D16/[1]輸移出入別!O16</f>
        <v>0.8971203391031064</v>
      </c>
      <c r="M10" s="16">
        <f>+[1]輸移出入別!D16/[1]千葉前々年度!$AS$9</f>
        <v>0.84227818796017018</v>
      </c>
      <c r="N10" s="17">
        <f>[1]輸移出入別!F16/10000</f>
        <v>523.25120000000004</v>
      </c>
      <c r="O10" s="15">
        <f>[1]輸移出入別!F16/[1]輸移出入別!Q16</f>
        <v>0.90185154480395091</v>
      </c>
      <c r="P10" s="18">
        <f>+[1]輸移出入別!F16/[1]千葉前々年度!$AS$11</f>
        <v>0.85400295933992287</v>
      </c>
      <c r="Q10" s="17">
        <f t="shared" si="1"/>
        <v>1711.2593999999999</v>
      </c>
      <c r="R10" s="15">
        <f>+([1]輸移出入別!D16+[1]輸移出入別!F16)/([1]輸移出入別!O16+[1]輸移出入別!Q16)</f>
        <v>0.89856172104512666</v>
      </c>
      <c r="S10" s="18">
        <f>+([1]輸移出入別!D16+[1]輸移出入別!F16)/([1]千葉前々年度!$AS$9+[1]千葉前々年度!$AS$11)</f>
        <v>0.84582895304670491</v>
      </c>
      <c r="T10" s="17">
        <f t="shared" si="2"/>
        <v>4021.5277000000001</v>
      </c>
      <c r="U10" s="20">
        <f>+[1]輸移出入別!G16/[1]輸移出入別!R16</f>
        <v>0.95036813129797704</v>
      </c>
      <c r="V10" s="19">
        <f>+[1]輸移出入別!G16/[1]千葉前々年度!$AS$12</f>
        <v>0.92083221593180109</v>
      </c>
    </row>
    <row r="11" spans="1:60" s="53" customFormat="1" ht="20.100000000000001" customHeight="1">
      <c r="A11" s="29" t="s">
        <v>18</v>
      </c>
      <c r="B11" s="22">
        <f>[1]輸移出入別!C17/10000</f>
        <v>1493.9312</v>
      </c>
      <c r="C11" s="23">
        <f>[1]輸移出入別!C17/[1]輸移出入別!N17</f>
        <v>0.84023561876698127</v>
      </c>
      <c r="D11" s="24">
        <f>+[1]輸移出入別!C17/[1]木更津前々年度!$AS$8</f>
        <v>0.76909068547617576</v>
      </c>
      <c r="E11" s="25">
        <f>[1]輸移出入別!E17/10000</f>
        <v>236.4597</v>
      </c>
      <c r="F11" s="23">
        <f>[1]輸移出入別!E17/[1]輸移出入別!P17</f>
        <v>0.83021507815182638</v>
      </c>
      <c r="G11" s="26">
        <f>+[1]輸移出入別!E17/[1]木更津前々年度!$AS$10</f>
        <v>0.75860286771881802</v>
      </c>
      <c r="H11" s="25">
        <f t="shared" si="0"/>
        <v>1730.3908999999999</v>
      </c>
      <c r="I11" s="23">
        <f>+([1]輸移出入別!C17+[1]輸移出入別!E17)/([1]輸移出入別!N17+[1]輸移出入別!P17)</f>
        <v>0.83885205614365888</v>
      </c>
      <c r="J11" s="27">
        <f>+([1]輸移出入別!C17+[1]輸移出入別!E17)/([1]木更津前々年度!$AS$8+[1]木更津当年度!$AS$10)</f>
        <v>0.79414926817089537</v>
      </c>
      <c r="K11" s="22">
        <f>[1]輸移出入別!D17/10000</f>
        <v>151.6859</v>
      </c>
      <c r="L11" s="23">
        <f>[1]輸移出入別!D17/[1]輸移出入別!O17</f>
        <v>1.0620395154633184</v>
      </c>
      <c r="M11" s="24">
        <f>+[1]輸移出入別!D17/[1]木更津前々年度!$AS$9</f>
        <v>1.1076871285306702</v>
      </c>
      <c r="N11" s="25">
        <f>[1]輸移出入別!F17/10000</f>
        <v>580.21699999999998</v>
      </c>
      <c r="O11" s="23">
        <f>[1]輸移出入別!F17/[1]輸移出入別!Q17</f>
        <v>0.97066606619407336</v>
      </c>
      <c r="P11" s="26">
        <f>+[1]輸移出入別!F17/[1]木更津前々年度!$AS$11</f>
        <v>0.84771920248353116</v>
      </c>
      <c r="Q11" s="25">
        <f t="shared" si="1"/>
        <v>731.90290000000005</v>
      </c>
      <c r="R11" s="23">
        <f>+([1]輸移出入別!D17+[1]輸移出入別!F17)/([1]輸移出入別!O17+[1]輸移出入別!Q17)</f>
        <v>0.98828804316637109</v>
      </c>
      <c r="S11" s="26">
        <f>+([1]輸移出入別!D17+[1]輸移出入別!F17)/([1]木更津前々年度!$AS$9+[1]木更津前々年度!$AS$11)</f>
        <v>0.89106046732582234</v>
      </c>
      <c r="T11" s="25">
        <f t="shared" si="2"/>
        <v>2462.2937999999999</v>
      </c>
      <c r="U11" s="28">
        <f>+[1]輸移出入別!G17/[1]輸移出入別!R17</f>
        <v>0.87832890006141506</v>
      </c>
      <c r="V11" s="27">
        <f>+[1]輸移出入別!G17/[1]木更津前々年度!$AS$12</f>
        <v>0.8006020771681811</v>
      </c>
    </row>
    <row r="12" spans="1:60" s="53" customFormat="1" ht="20.100000000000001" customHeight="1">
      <c r="A12" s="21" t="s">
        <v>19</v>
      </c>
      <c r="B12" s="14">
        <f>[1]輸移出入別!C18/10000</f>
        <v>1986.0594000000001</v>
      </c>
      <c r="C12" s="15">
        <f>[1]輸移出入別!C18/[1]輸移出入別!N18</f>
        <v>0.79718092182345546</v>
      </c>
      <c r="D12" s="16">
        <f>+[1]輸移出入別!C18/[1]鹿島前々年度!$AS$8</f>
        <v>0.76055785288302358</v>
      </c>
      <c r="E12" s="17">
        <f>[1]輸移出入別!E18/10000</f>
        <v>234.15950000000001</v>
      </c>
      <c r="F12" s="15">
        <f>[1]輸移出入別!E18/[1]輸移出入別!P18</f>
        <v>0.59821979668249936</v>
      </c>
      <c r="G12" s="18">
        <f>+[1]輸移出入別!E18/[1]鹿島前々年度!$AS$10</f>
        <v>0.58587638572346101</v>
      </c>
      <c r="H12" s="17">
        <f t="shared" si="0"/>
        <v>2220.2189000000003</v>
      </c>
      <c r="I12" s="15">
        <f>+([1]輸移出入別!C18+[1]輸移出入別!E18)/([1]輸移出入別!N18+[1]輸移出入別!P18)</f>
        <v>0.77016575593716707</v>
      </c>
      <c r="J12" s="19">
        <f>+([1]輸移出入別!C18+[1]輸移出入別!E18)/([1]鹿島前々年度!$AS$8+[1]鹿島当年度!$AS$10)</f>
        <v>0.7802619720800591</v>
      </c>
      <c r="K12" s="14">
        <f>[1]輸移出入別!D18/10000</f>
        <v>144.29400000000001</v>
      </c>
      <c r="L12" s="15">
        <f>[1]輸移出入別!D18/[1]輸移出入別!O18</f>
        <v>0.76996098808832025</v>
      </c>
      <c r="M12" s="16">
        <f>+[1]輸移出入別!D18/[1]鹿島前々年度!$AS$9</f>
        <v>0.59036837163249989</v>
      </c>
      <c r="N12" s="17">
        <f>[1]輸移出入別!F18/10000</f>
        <v>297.65640000000002</v>
      </c>
      <c r="O12" s="15">
        <f>[1]輸移出入別!F18/[1]輸移出入別!Q18</f>
        <v>0.75093281181647409</v>
      </c>
      <c r="P12" s="18">
        <f>+[1]輸移出入別!F18/[1]鹿島前々年度!$AS$11</f>
        <v>0.6830197797265547</v>
      </c>
      <c r="Q12" s="17">
        <f t="shared" si="1"/>
        <v>441.95040000000006</v>
      </c>
      <c r="R12" s="15">
        <f>+([1]輸移出入別!D18+[1]輸移出入別!F18)/([1]輸移出入別!O18+[1]輸移出入別!Q18)</f>
        <v>0.75704114432245351</v>
      </c>
      <c r="S12" s="18">
        <f>+([1]輸移出入別!D18+[1]輸移出入別!F18)/([1]鹿島前々年度!$AS$9+[1]鹿島前々年度!$AS$11)</f>
        <v>0.64972812735865282</v>
      </c>
      <c r="T12" s="17">
        <f t="shared" si="2"/>
        <v>2662.1693000000005</v>
      </c>
      <c r="U12" s="20">
        <f>+[1]輸移出入別!G18/[1]輸移出入別!R18</f>
        <v>0.76795550849138328</v>
      </c>
      <c r="V12" s="19">
        <f>+[1]輸移出入別!G18/[1]鹿島前々年度!$AS$12</f>
        <v>0.72122027803738908</v>
      </c>
    </row>
    <row r="13" spans="1:60" s="53" customFormat="1" ht="20.100000000000001" customHeight="1" thickBot="1">
      <c r="A13" s="32" t="s">
        <v>20</v>
      </c>
      <c r="B13" s="33">
        <f>[1]輸移出入別!C19/10000</f>
        <v>28.645099999999999</v>
      </c>
      <c r="C13" s="34">
        <f>[1]輸移出入別!C19/[1]輸移出入別!N19</f>
        <v>1.0368403716613639</v>
      </c>
      <c r="D13" s="35">
        <f>+[1]輸移出入別!C19/[1]日立前々年度!$AS$8</f>
        <v>0.91248518749761087</v>
      </c>
      <c r="E13" s="36">
        <f>[1]輸移出入別!E19/10000</f>
        <v>8.2791999999999994</v>
      </c>
      <c r="F13" s="34">
        <f>[1]輸移出入別!E19/[1]輸移出入別!P19</f>
        <v>2.4123543123543123</v>
      </c>
      <c r="G13" s="37">
        <f>+[1]輸移出入別!E19/[1]日立前々年度!$AS$10</f>
        <v>0.96539179104477613</v>
      </c>
      <c r="H13" s="36">
        <f t="shared" si="0"/>
        <v>36.924300000000002</v>
      </c>
      <c r="I13" s="34">
        <f>+([1]輸移出入別!C19+[1]輸移出入別!E19)/([1]輸移出入別!N19+[1]輸移出入別!P19)</f>
        <v>1.188832330413113</v>
      </c>
      <c r="J13" s="38">
        <f>+([1]輸移出入別!C19+[1]輸移出入別!E19)/([1]日立前々年度!$AS$8+[1]日立当年度!$AS$10)</f>
        <v>0.93074894887022452</v>
      </c>
      <c r="K13" s="33">
        <f>[1]輸移出入別!D19/10000</f>
        <v>182.49420000000001</v>
      </c>
      <c r="L13" s="34">
        <f>[1]輸移出入別!D19/[1]輸移出入別!O19</f>
        <v>1.0158547479842943</v>
      </c>
      <c r="M13" s="35">
        <f>+[1]輸移出入別!D19/[1]日立前々年度!$AS$9</f>
        <v>1.1855443147773022</v>
      </c>
      <c r="N13" s="36">
        <f>[1]輸移出入別!F19/10000</f>
        <v>69.416899999999998</v>
      </c>
      <c r="O13" s="34">
        <f>[1]輸移出入別!F19/[1]輸移出入別!Q19</f>
        <v>1.0140426787582024</v>
      </c>
      <c r="P13" s="37">
        <f>+[1]輸移出入別!F19/[1]日立前々年度!$AS$11</f>
        <v>1.0255224976473387</v>
      </c>
      <c r="Q13" s="36">
        <f t="shared" si="1"/>
        <v>251.9111</v>
      </c>
      <c r="R13" s="34">
        <f>+([1]輸移出入別!D19+[1]輸移出入別!F19)/([1]輸移出入別!O19+[1]輸移出入別!Q19)</f>
        <v>1.015354766094565</v>
      </c>
      <c r="S13" s="37">
        <f>+([1]輸移出入別!D19+[1]輸移出入別!F19)/([1]日立前々年度!$AS$9+[1]日立前々年度!$AS$11)</f>
        <v>1.1366693922487812</v>
      </c>
      <c r="T13" s="39">
        <f t="shared" si="2"/>
        <v>288.83539999999999</v>
      </c>
      <c r="U13" s="40">
        <f>+[1]輸移出入別!G19/[1]輸移出入別!R19</f>
        <v>1.0346557946859674</v>
      </c>
      <c r="V13" s="38">
        <f>+[1]輸移出入別!G19/[1]日立前々年度!$AS$12</f>
        <v>1.104150796476135</v>
      </c>
    </row>
    <row r="14" spans="1:60" s="53" customFormat="1" ht="20.100000000000001" customHeight="1" thickTop="1" thickBot="1">
      <c r="A14" s="41" t="s">
        <v>21</v>
      </c>
      <c r="B14" s="42">
        <f>SUM(B6:B13)</f>
        <v>18436.477700000003</v>
      </c>
      <c r="C14" s="43">
        <f>B14/([1]輸移出入別!N20/10000)</f>
        <v>0.93138289777333594</v>
      </c>
      <c r="D14" s="44">
        <f>B14/([1]輸移出入別!Y20/10000)</f>
        <v>0.89827624786207705</v>
      </c>
      <c r="E14" s="45">
        <f>SUM(E6:E13)</f>
        <v>12333.183799999999</v>
      </c>
      <c r="F14" s="43">
        <f>E14/([1]輸移出入別!P20/10000)</f>
        <v>0.90886678874021787</v>
      </c>
      <c r="G14" s="46">
        <f>E14/([1]輸移出入別!AA20/10000)</f>
        <v>0.85229655461643694</v>
      </c>
      <c r="H14" s="45">
        <f>SUM(H6:H13)</f>
        <v>30769.661499999998</v>
      </c>
      <c r="I14" s="43">
        <f>H14/(([1]輸移出入別!N20+[1]輸移出入別!P20)/10000)</f>
        <v>0.92222527781833041</v>
      </c>
      <c r="J14" s="47">
        <f>H14/(([1]輸移出入別!Y20+[1]輸移出入別!AA20)/10000)</f>
        <v>0.87926341522999818</v>
      </c>
      <c r="K14" s="42">
        <f>SUM(K6:K13)</f>
        <v>3355.8691999999996</v>
      </c>
      <c r="L14" s="43">
        <f>K14/([1]輸移出入別!O20/10000)</f>
        <v>0.91670836348515161</v>
      </c>
      <c r="M14" s="44">
        <f>K14/([1]輸移出入別!Z20/10000)</f>
        <v>0.87576663359835372</v>
      </c>
      <c r="N14" s="45">
        <f>SUM(N6:N13)</f>
        <v>2402.4398000000001</v>
      </c>
      <c r="O14" s="43">
        <f>N14/([1]輸移出入別!Q20/10000)</f>
        <v>0.90249249315919855</v>
      </c>
      <c r="P14" s="46">
        <f>+N14/([1]輸移出入別!AB20/10000)</f>
        <v>0.84104685100877807</v>
      </c>
      <c r="Q14" s="45">
        <f>SUM(Q6:Q13)</f>
        <v>5758.3089999999993</v>
      </c>
      <c r="R14" s="43">
        <f>Q14/(([1]輸移出入別!O20+[1]輸移出入別!Q20)/10000)</f>
        <v>0.91072323032153568</v>
      </c>
      <c r="S14" s="46">
        <f>+Q14/(([1]輸移出入別!Z20+[1]輸移出入別!AB20)/10000)</f>
        <v>0.86093850017308393</v>
      </c>
      <c r="T14" s="48">
        <f>SUM(T6:T13)</f>
        <v>36527.970500000003</v>
      </c>
      <c r="U14" s="49">
        <f>T14/([1]輸移出入別!R20/10000)</f>
        <v>0.92039283094615776</v>
      </c>
      <c r="V14" s="50">
        <f>+T14/([1]輸移出入別!AC20/10000)</f>
        <v>0.87632303501941311</v>
      </c>
    </row>
  </sheetData>
  <mergeCells count="10">
    <mergeCell ref="T4:V4"/>
    <mergeCell ref="AO1:BH2"/>
    <mergeCell ref="B2:R2"/>
    <mergeCell ref="A4:A5"/>
    <mergeCell ref="B4:D4"/>
    <mergeCell ref="E4:G4"/>
    <mergeCell ref="H4:J4"/>
    <mergeCell ref="K4:M4"/>
    <mergeCell ref="N4:P4"/>
    <mergeCell ref="Q4:S4"/>
  </mergeCells>
  <phoneticPr fontId="6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輸移出入別</vt:lpstr>
      <vt:lpstr>輸移出入別!Print_Area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2021-11-19T07:24:07Z</dcterms:modified>
</cp:coreProperties>
</file>