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570" activeTab="0"/>
  </bookViews>
  <sheets>
    <sheet name="はしけ稼働実績推移" sheetId="1" r:id="rId1"/>
  </sheets>
  <definedNames>
    <definedName name="_xlnm.Print_Area" localSheetId="0">'はしけ稼働実績推移'!$A$1:$K$53</definedName>
    <definedName name="_xlnm.Print_Titles" localSheetId="0">'はしけ稼働実績推移'!$4:$8</definedName>
    <definedName name="横浜品目別">#REF!</definedName>
    <definedName name="資本金">#REF!</definedName>
    <definedName name="東京品目別">#REF!</definedName>
  </definedNames>
  <calcPr fullCalcOnLoad="1"/>
</workbook>
</file>

<file path=xl/sharedStrings.xml><?xml version="1.0" encoding="utf-8"?>
<sst xmlns="http://schemas.openxmlformats.org/spreadsheetml/2006/main" count="57" uniqueCount="41">
  <si>
    <t>（単位 ： 千トン）</t>
  </si>
  <si>
    <t>　 区分</t>
  </si>
  <si>
    <t>年</t>
  </si>
  <si>
    <t>保有稼働可能</t>
  </si>
  <si>
    <t>運　　　　   送   　　　　実   　　　　績</t>
  </si>
  <si>
    <t>月間平均</t>
  </si>
  <si>
    <t>度</t>
  </si>
  <si>
    <t>はしけ年間</t>
  </si>
  <si>
    <t>稼働船腹</t>
  </si>
  <si>
    <t>船　　　　　　陸</t>
  </si>
  <si>
    <t>回転率</t>
  </si>
  <si>
    <t>積載率</t>
  </si>
  <si>
    <t>別</t>
  </si>
  <si>
    <t>総積トン数</t>
  </si>
  <si>
    <t>延積トン数</t>
  </si>
  <si>
    <t>運　　  送 　　 総  　　量</t>
  </si>
  <si>
    <t>陸　　　　　　陸</t>
  </si>
  <si>
    <t>（A）</t>
  </si>
  <si>
    <t>（Ｂ）</t>
  </si>
  <si>
    <t>（Ｃ）</t>
  </si>
  <si>
    <t>船　　　　　　船</t>
  </si>
  <si>
    <t>横浜</t>
  </si>
  <si>
    <t>川崎</t>
  </si>
  <si>
    <t>浜</t>
  </si>
  <si>
    <t>小計</t>
  </si>
  <si>
    <t>横　須　賀</t>
  </si>
  <si>
    <t>千　　　　葉</t>
  </si>
  <si>
    <t>―</t>
  </si>
  <si>
    <t>木　更　津</t>
  </si>
  <si>
    <t>鹿　　　　島</t>
  </si>
  <si>
    <t>合 　　　計</t>
  </si>
  <si>
    <t>港湾運送事業関係業務</t>
  </si>
  <si>
    <t xml:space="preserve"> 港別</t>
  </si>
  <si>
    <t>京</t>
  </si>
  <si>
    <t>東京</t>
  </si>
  <si>
    <t>（B/A）　 （船舶）</t>
  </si>
  <si>
    <t>（C/B）　　　（％）</t>
  </si>
  <si>
    <t>はしけ稼働実績推移</t>
  </si>
  <si>
    <t>前年比(％)</t>
  </si>
  <si>
    <t>R2</t>
  </si>
  <si>
    <t>R2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</si>
</sst>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;0;"/>
    <numFmt numFmtId="179" formatCode="\(0\)"/>
    <numFmt numFmtId="180" formatCode="#,##0.0_ "/>
    <numFmt numFmtId="181" formatCode="\(0.0\)"/>
    <numFmt numFmtId="182" formatCode="0.0_ "/>
    <numFmt numFmtId="183" formatCode="&quot;[&quot;0.0&quot;]&quot;"/>
    <numFmt numFmtId="184" formatCode="#0.0;\-#0.0;0"/>
    <numFmt numFmtId="185" formatCode="#,##0_ ;[Red]\-#,##0\ "/>
    <numFmt numFmtId="186" formatCode="#,##0_);[Red]\(#,##0\)"/>
    <numFmt numFmtId="187" formatCode="#,##0.0;[Red]\-#,##0.0"/>
    <numFmt numFmtId="188" formatCode="[&lt;=999]000;000\-00"/>
    <numFmt numFmtId="189" formatCode="####.#"/>
    <numFmt numFmtId="190" formatCode="0.0_);[Red]\(0.0\)"/>
    <numFmt numFmtId="191" formatCode="0_ "/>
  </numFmts>
  <fonts count="48">
    <font>
      <sz val="10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Ｐ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0"/>
      <color indexed="55"/>
      <name val="ＭＳ Ｐ明朝"/>
      <family val="1"/>
    </font>
    <font>
      <b/>
      <sz val="12"/>
      <color indexed="8"/>
      <name val="ＭＳ Ｐゴシック"/>
      <family val="3"/>
    </font>
    <font>
      <sz val="10"/>
      <color indexed="55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>
      <alignment vertical="center"/>
      <protection/>
    </xf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9" fillId="0" borderId="0" xfId="61" applyFont="1">
      <alignment vertical="center"/>
      <protection/>
    </xf>
    <xf numFmtId="0" fontId="10" fillId="0" borderId="0" xfId="61" applyFont="1">
      <alignment vertical="center"/>
      <protection/>
    </xf>
    <xf numFmtId="0" fontId="11" fillId="0" borderId="0" xfId="61" applyFont="1">
      <alignment vertical="center"/>
      <protection/>
    </xf>
    <xf numFmtId="0" fontId="1" fillId="0" borderId="0" xfId="61" applyFont="1">
      <alignment vertical="center"/>
      <protection/>
    </xf>
    <xf numFmtId="0" fontId="12" fillId="0" borderId="0" xfId="61" applyFont="1">
      <alignment vertical="center"/>
      <protection/>
    </xf>
    <xf numFmtId="0" fontId="6" fillId="0" borderId="10" xfId="61" applyFont="1" applyBorder="1">
      <alignment vertical="center"/>
      <protection/>
    </xf>
    <xf numFmtId="0" fontId="6" fillId="0" borderId="10" xfId="61" applyFont="1" applyBorder="1" applyAlignment="1">
      <alignment horizontal="distributed" vertical="center"/>
      <protection/>
    </xf>
    <xf numFmtId="0" fontId="6" fillId="0" borderId="11" xfId="61" applyFont="1" applyBorder="1" applyAlignment="1" quotePrefix="1">
      <alignment horizontal="center" vertical="center"/>
      <protection/>
    </xf>
    <xf numFmtId="0" fontId="9" fillId="0" borderId="10" xfId="61" applyFont="1" applyBorder="1">
      <alignment vertical="center"/>
      <protection/>
    </xf>
    <xf numFmtId="0" fontId="9" fillId="0" borderId="12" xfId="61" applyFont="1" applyBorder="1">
      <alignment vertical="center"/>
      <protection/>
    </xf>
    <xf numFmtId="0" fontId="6" fillId="0" borderId="13" xfId="61" applyFont="1" applyBorder="1" applyAlignment="1" quotePrefix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14" xfId="61" applyFont="1" applyBorder="1">
      <alignment vertical="center"/>
      <protection/>
    </xf>
    <xf numFmtId="0" fontId="6" fillId="0" borderId="14" xfId="61" applyFont="1" applyBorder="1" applyAlignment="1">
      <alignment horizontal="distributed" vertical="center"/>
      <protection/>
    </xf>
    <xf numFmtId="0" fontId="6" fillId="0" borderId="12" xfId="61" applyFont="1" applyBorder="1">
      <alignment vertical="center"/>
      <protection/>
    </xf>
    <xf numFmtId="0" fontId="6" fillId="0" borderId="15" xfId="61" applyFont="1" applyBorder="1">
      <alignment vertical="center"/>
      <protection/>
    </xf>
    <xf numFmtId="180" fontId="6" fillId="0" borderId="16" xfId="61" applyNumberFormat="1" applyFont="1" applyFill="1" applyBorder="1">
      <alignment vertical="center"/>
      <protection/>
    </xf>
    <xf numFmtId="180" fontId="6" fillId="0" borderId="17" xfId="61" applyNumberFormat="1" applyFont="1" applyFill="1" applyBorder="1">
      <alignment vertical="center"/>
      <protection/>
    </xf>
    <xf numFmtId="0" fontId="6" fillId="0" borderId="15" xfId="61" applyFont="1" applyBorder="1" applyAlignment="1">
      <alignment horizontal="left" vertical="center"/>
      <protection/>
    </xf>
    <xf numFmtId="0" fontId="6" fillId="0" borderId="18" xfId="61" applyFont="1" applyBorder="1">
      <alignment vertical="center"/>
      <protection/>
    </xf>
    <xf numFmtId="0" fontId="6" fillId="0" borderId="19" xfId="61" applyFont="1" applyBorder="1">
      <alignment vertical="center"/>
      <protection/>
    </xf>
    <xf numFmtId="176" fontId="6" fillId="0" borderId="20" xfId="61" applyNumberFormat="1" applyFont="1" applyFill="1" applyBorder="1">
      <alignment vertical="center"/>
      <protection/>
    </xf>
    <xf numFmtId="176" fontId="6" fillId="0" borderId="16" xfId="61" applyNumberFormat="1" applyFont="1" applyFill="1" applyBorder="1">
      <alignment vertical="center"/>
      <protection/>
    </xf>
    <xf numFmtId="176" fontId="6" fillId="0" borderId="17" xfId="61" applyNumberFormat="1" applyFont="1" applyFill="1" applyBorder="1">
      <alignment vertical="center"/>
      <protection/>
    </xf>
    <xf numFmtId="0" fontId="6" fillId="0" borderId="0" xfId="61" applyFont="1">
      <alignment vertical="center"/>
      <protection/>
    </xf>
    <xf numFmtId="0" fontId="13" fillId="0" borderId="21" xfId="61" applyFont="1" applyBorder="1">
      <alignment vertical="center"/>
      <protection/>
    </xf>
    <xf numFmtId="0" fontId="6" fillId="0" borderId="22" xfId="61" applyFont="1" applyFill="1" applyBorder="1" applyAlignment="1">
      <alignment horizontal="distributed"/>
      <protection/>
    </xf>
    <xf numFmtId="0" fontId="6" fillId="0" borderId="23" xfId="61" applyFont="1" applyFill="1" applyBorder="1" applyAlignment="1">
      <alignment horizontal="centerContinuous" vertical="center"/>
      <protection/>
    </xf>
    <xf numFmtId="0" fontId="6" fillId="0" borderId="24" xfId="61" applyFont="1" applyFill="1" applyBorder="1" applyAlignment="1">
      <alignment horizontal="centerContinuous" vertical="center"/>
      <protection/>
    </xf>
    <xf numFmtId="0" fontId="6" fillId="0" borderId="25" xfId="61" applyFont="1" applyFill="1" applyBorder="1" applyAlignment="1">
      <alignment horizontal="distributed"/>
      <protection/>
    </xf>
    <xf numFmtId="0" fontId="6" fillId="0" borderId="0" xfId="61" applyFont="1" applyFill="1" applyBorder="1">
      <alignment vertical="center"/>
      <protection/>
    </xf>
    <xf numFmtId="0" fontId="6" fillId="0" borderId="25" xfId="61" applyFont="1" applyFill="1" applyBorder="1">
      <alignment vertical="center"/>
      <protection/>
    </xf>
    <xf numFmtId="0" fontId="6" fillId="0" borderId="25" xfId="61" applyFont="1" applyFill="1" applyBorder="1" applyAlignment="1">
      <alignment horizontal="center"/>
      <protection/>
    </xf>
    <xf numFmtId="0" fontId="6" fillId="0" borderId="0" xfId="61" applyFont="1" applyFill="1" applyBorder="1" applyAlignment="1">
      <alignment horizontal="centerContinuous" vertical="top"/>
      <protection/>
    </xf>
    <xf numFmtId="0" fontId="6" fillId="0" borderId="25" xfId="61" applyFont="1" applyFill="1" applyBorder="1" applyAlignment="1">
      <alignment horizontal="centerContinuous" vertical="top"/>
      <protection/>
    </xf>
    <xf numFmtId="0" fontId="6" fillId="0" borderId="25" xfId="61" applyFont="1" applyFill="1" applyBorder="1" applyAlignment="1">
      <alignment horizontal="center" vertical="center"/>
      <protection/>
    </xf>
    <xf numFmtId="176" fontId="6" fillId="0" borderId="26" xfId="61" applyNumberFormat="1" applyFont="1" applyFill="1" applyBorder="1">
      <alignment vertical="center"/>
      <protection/>
    </xf>
    <xf numFmtId="176" fontId="6" fillId="0" borderId="27" xfId="61" applyNumberFormat="1" applyFont="1" applyFill="1" applyBorder="1">
      <alignment vertical="center"/>
      <protection/>
    </xf>
    <xf numFmtId="176" fontId="6" fillId="0" borderId="28" xfId="61" applyNumberFormat="1" applyFont="1" applyFill="1" applyBorder="1">
      <alignment vertical="center"/>
      <protection/>
    </xf>
    <xf numFmtId="176" fontId="6" fillId="0" borderId="29" xfId="61" applyNumberFormat="1" applyFont="1" applyFill="1" applyBorder="1">
      <alignment vertical="center"/>
      <protection/>
    </xf>
    <xf numFmtId="176" fontId="6" fillId="0" borderId="30" xfId="61" applyNumberFormat="1" applyFont="1" applyFill="1" applyBorder="1">
      <alignment vertical="center"/>
      <protection/>
    </xf>
    <xf numFmtId="176" fontId="6" fillId="0" borderId="31" xfId="61" applyNumberFormat="1" applyFont="1" applyFill="1" applyBorder="1">
      <alignment vertical="center"/>
      <protection/>
    </xf>
    <xf numFmtId="176" fontId="6" fillId="0" borderId="20" xfId="61" applyNumberFormat="1" applyFont="1" applyFill="1" applyBorder="1" applyAlignment="1">
      <alignment horizontal="right" vertical="center"/>
      <protection/>
    </xf>
    <xf numFmtId="176" fontId="6" fillId="0" borderId="17" xfId="61" applyNumberFormat="1" applyFont="1" applyFill="1" applyBorder="1" applyAlignment="1">
      <alignment horizontal="right" vertical="center"/>
      <protection/>
    </xf>
    <xf numFmtId="176" fontId="6" fillId="0" borderId="16" xfId="61" applyNumberFormat="1" applyFont="1" applyFill="1" applyBorder="1" applyAlignment="1">
      <alignment horizontal="right" vertical="center"/>
      <protection/>
    </xf>
    <xf numFmtId="0" fontId="13" fillId="0" borderId="0" xfId="61" applyFont="1">
      <alignment vertical="center"/>
      <protection/>
    </xf>
    <xf numFmtId="0" fontId="6" fillId="0" borderId="0" xfId="61" applyFont="1" applyFill="1">
      <alignment vertical="center"/>
      <protection/>
    </xf>
    <xf numFmtId="0" fontId="6" fillId="0" borderId="0" xfId="61" applyFont="1" applyFill="1" applyAlignment="1">
      <alignment horizontal="right" vertical="center"/>
      <protection/>
    </xf>
    <xf numFmtId="0" fontId="6" fillId="0" borderId="25" xfId="61" applyNumberFormat="1" applyFont="1" applyFill="1" applyBorder="1">
      <alignment vertical="center"/>
      <protection/>
    </xf>
    <xf numFmtId="176" fontId="6" fillId="0" borderId="32" xfId="61" applyNumberFormat="1" applyFont="1" applyFill="1" applyBorder="1">
      <alignment vertical="center"/>
      <protection/>
    </xf>
    <xf numFmtId="176" fontId="6" fillId="0" borderId="33" xfId="61" applyNumberFormat="1" applyFont="1" applyFill="1" applyBorder="1">
      <alignment vertical="center"/>
      <protection/>
    </xf>
    <xf numFmtId="176" fontId="6" fillId="0" borderId="34" xfId="61" applyNumberFormat="1" applyFont="1" applyFill="1" applyBorder="1">
      <alignment vertical="center"/>
      <protection/>
    </xf>
    <xf numFmtId="176" fontId="6" fillId="0" borderId="35" xfId="61" applyNumberFormat="1" applyFont="1" applyFill="1" applyBorder="1">
      <alignment vertical="center"/>
      <protection/>
    </xf>
    <xf numFmtId="176" fontId="6" fillId="0" borderId="36" xfId="61" applyNumberFormat="1" applyFont="1" applyFill="1" applyBorder="1">
      <alignment vertical="center"/>
      <protection/>
    </xf>
    <xf numFmtId="182" fontId="6" fillId="0" borderId="28" xfId="61" applyNumberFormat="1" applyFont="1" applyFill="1" applyBorder="1">
      <alignment vertical="center"/>
      <protection/>
    </xf>
    <xf numFmtId="180" fontId="6" fillId="0" borderId="20" xfId="61" applyNumberFormat="1" applyFont="1" applyFill="1" applyBorder="1">
      <alignment vertical="center"/>
      <protection/>
    </xf>
    <xf numFmtId="176" fontId="6" fillId="0" borderId="37" xfId="61" applyNumberFormat="1" applyFont="1" applyFill="1" applyBorder="1">
      <alignment vertical="center"/>
      <protection/>
    </xf>
    <xf numFmtId="176" fontId="6" fillId="0" borderId="38" xfId="61" applyNumberFormat="1" applyFont="1" applyFill="1" applyBorder="1">
      <alignment vertical="center"/>
      <protection/>
    </xf>
    <xf numFmtId="182" fontId="6" fillId="0" borderId="27" xfId="61" applyNumberFormat="1" applyFont="1" applyFill="1" applyBorder="1">
      <alignment vertical="center"/>
      <protection/>
    </xf>
    <xf numFmtId="0" fontId="6" fillId="0" borderId="39" xfId="61" applyFont="1" applyBorder="1" applyAlignment="1" quotePrefix="1">
      <alignment horizontal="center" vertical="center"/>
      <protection/>
    </xf>
    <xf numFmtId="182" fontId="6" fillId="0" borderId="30" xfId="61" applyNumberFormat="1" applyFont="1" applyFill="1" applyBorder="1">
      <alignment vertical="center"/>
      <protection/>
    </xf>
    <xf numFmtId="0" fontId="9" fillId="0" borderId="0" xfId="61" applyFont="1" applyFill="1">
      <alignment vertical="center"/>
      <protection/>
    </xf>
    <xf numFmtId="176" fontId="6" fillId="0" borderId="40" xfId="61" applyNumberFormat="1" applyFont="1" applyFill="1" applyBorder="1">
      <alignment vertical="center"/>
      <protection/>
    </xf>
    <xf numFmtId="0" fontId="6" fillId="0" borderId="41" xfId="61" applyFont="1" applyBorder="1">
      <alignment vertical="center"/>
      <protection/>
    </xf>
    <xf numFmtId="0" fontId="6" fillId="0" borderId="0" xfId="61" applyFont="1" applyBorder="1">
      <alignment vertical="center"/>
      <protection/>
    </xf>
    <xf numFmtId="0" fontId="6" fillId="0" borderId="42" xfId="61" applyFont="1" applyBorder="1" applyAlignment="1">
      <alignment horizontal="center"/>
      <protection/>
    </xf>
    <xf numFmtId="0" fontId="6" fillId="0" borderId="10" xfId="61" applyFont="1" applyBorder="1" applyAlignment="1">
      <alignment horizontal="center"/>
      <protection/>
    </xf>
    <xf numFmtId="180" fontId="6" fillId="0" borderId="27" xfId="61" applyNumberFormat="1" applyFont="1" applyFill="1" applyBorder="1">
      <alignment vertical="center"/>
      <protection/>
    </xf>
    <xf numFmtId="180" fontId="6" fillId="0" borderId="28" xfId="61" applyNumberFormat="1" applyFont="1" applyFill="1" applyBorder="1">
      <alignment vertical="center"/>
      <protection/>
    </xf>
    <xf numFmtId="180" fontId="6" fillId="0" borderId="30" xfId="61" applyNumberFormat="1" applyFont="1" applyFill="1" applyBorder="1">
      <alignment vertical="center"/>
      <protection/>
    </xf>
    <xf numFmtId="0" fontId="6" fillId="0" borderId="43" xfId="61" applyFont="1" applyFill="1" applyBorder="1">
      <alignment vertical="center"/>
      <protection/>
    </xf>
    <xf numFmtId="0" fontId="6" fillId="0" borderId="44" xfId="61" applyFont="1" applyFill="1" applyBorder="1" applyAlignment="1">
      <alignment horizontal="distributed" vertical="top"/>
      <protection/>
    </xf>
    <xf numFmtId="0" fontId="6" fillId="0" borderId="44" xfId="61" applyNumberFormat="1" applyFont="1" applyFill="1" applyBorder="1">
      <alignment vertical="center"/>
      <protection/>
    </xf>
    <xf numFmtId="0" fontId="6" fillId="0" borderId="11" xfId="61" applyFont="1" applyFill="1" applyBorder="1" applyAlignment="1" quotePrefix="1">
      <alignment horizontal="center" vertical="center"/>
      <protection/>
    </xf>
    <xf numFmtId="0" fontId="6" fillId="0" borderId="13" xfId="61" applyFont="1" applyFill="1" applyBorder="1" applyAlignment="1" quotePrefix="1">
      <alignment horizontal="center" vertical="center"/>
      <protection/>
    </xf>
    <xf numFmtId="176" fontId="6" fillId="0" borderId="30" xfId="61" applyNumberFormat="1" applyFont="1" applyFill="1" applyBorder="1" applyAlignment="1">
      <alignment horizontal="right" vertical="center"/>
      <protection/>
    </xf>
    <xf numFmtId="0" fontId="6" fillId="0" borderId="12" xfId="61" applyFont="1" applyBorder="1" applyAlignment="1" quotePrefix="1">
      <alignment horizontal="center" vertical="center"/>
      <protection/>
    </xf>
    <xf numFmtId="176" fontId="6" fillId="0" borderId="45" xfId="61" applyNumberFormat="1" applyFont="1" applyFill="1" applyBorder="1">
      <alignment vertical="center"/>
      <protection/>
    </xf>
    <xf numFmtId="176" fontId="6" fillId="0" borderId="46" xfId="61" applyNumberFormat="1" applyFont="1" applyFill="1" applyBorder="1">
      <alignment vertical="center"/>
      <protection/>
    </xf>
    <xf numFmtId="176" fontId="6" fillId="0" borderId="47" xfId="61" applyNumberFormat="1" applyFont="1" applyFill="1" applyBorder="1">
      <alignment vertical="center"/>
      <protection/>
    </xf>
    <xf numFmtId="176" fontId="6" fillId="0" borderId="48" xfId="61" applyNumberFormat="1" applyFont="1" applyFill="1" applyBorder="1">
      <alignment vertical="center"/>
      <protection/>
    </xf>
    <xf numFmtId="180" fontId="6" fillId="0" borderId="46" xfId="61" applyNumberFormat="1" applyFont="1" applyFill="1" applyBorder="1">
      <alignment vertical="center"/>
      <protection/>
    </xf>
    <xf numFmtId="176" fontId="6" fillId="0" borderId="49" xfId="61" applyNumberFormat="1" applyFont="1" applyFill="1" applyBorder="1">
      <alignment vertical="center"/>
      <protection/>
    </xf>
    <xf numFmtId="0" fontId="6" fillId="0" borderId="12" xfId="61" applyFont="1" applyFill="1" applyBorder="1" applyAlignment="1" quotePrefix="1">
      <alignment horizontal="center" vertical="center"/>
      <protection/>
    </xf>
    <xf numFmtId="0" fontId="6" fillId="0" borderId="39" xfId="61" applyFont="1" applyFill="1" applyBorder="1" applyAlignment="1" quotePrefix="1">
      <alignment horizontal="center" vertical="center"/>
      <protection/>
    </xf>
    <xf numFmtId="0" fontId="6" fillId="0" borderId="50" xfId="61" applyFont="1" applyBorder="1" applyAlignment="1" quotePrefix="1">
      <alignment horizontal="center" vertical="center"/>
      <protection/>
    </xf>
    <xf numFmtId="176" fontId="6" fillId="0" borderId="51" xfId="61" applyNumberFormat="1" applyFont="1" applyFill="1" applyBorder="1">
      <alignment vertical="center"/>
      <protection/>
    </xf>
    <xf numFmtId="176" fontId="6" fillId="0" borderId="52" xfId="61" applyNumberFormat="1" applyFont="1" applyFill="1" applyBorder="1">
      <alignment vertical="center"/>
      <protection/>
    </xf>
    <xf numFmtId="176" fontId="6" fillId="0" borderId="53" xfId="61" applyNumberFormat="1" applyFont="1" applyFill="1" applyBorder="1">
      <alignment vertical="center"/>
      <protection/>
    </xf>
    <xf numFmtId="176" fontId="6" fillId="0" borderId="54" xfId="61" applyNumberFormat="1" applyFont="1" applyFill="1" applyBorder="1">
      <alignment vertical="center"/>
      <protection/>
    </xf>
    <xf numFmtId="180" fontId="6" fillId="0" borderId="52" xfId="61" applyNumberFormat="1" applyFont="1" applyFill="1" applyBorder="1">
      <alignment vertical="center"/>
      <protection/>
    </xf>
    <xf numFmtId="176" fontId="6" fillId="0" borderId="55" xfId="61" applyNumberFormat="1" applyFont="1" applyFill="1" applyBorder="1">
      <alignment vertical="center"/>
      <protection/>
    </xf>
    <xf numFmtId="0" fontId="6" fillId="0" borderId="48" xfId="61" applyFont="1" applyBorder="1">
      <alignment vertical="center"/>
      <protection/>
    </xf>
    <xf numFmtId="0" fontId="6" fillId="0" borderId="47" xfId="61" applyFont="1" applyFill="1" applyBorder="1" applyAlignment="1">
      <alignment horizontal="center" vertical="center"/>
      <protection/>
    </xf>
    <xf numFmtId="0" fontId="6" fillId="0" borderId="17" xfId="61" applyFont="1" applyFill="1" applyBorder="1" applyAlignment="1">
      <alignment horizontal="center" vertical="center"/>
      <protection/>
    </xf>
    <xf numFmtId="0" fontId="6" fillId="0" borderId="47" xfId="61" applyFont="1" applyFill="1" applyBorder="1" applyAlignment="1">
      <alignment horizontal="center" vertical="top"/>
      <protection/>
    </xf>
    <xf numFmtId="0" fontId="6" fillId="0" borderId="47" xfId="61" applyFont="1" applyFill="1" applyBorder="1">
      <alignment vertical="center"/>
      <protection/>
    </xf>
    <xf numFmtId="0" fontId="6" fillId="0" borderId="49" xfId="61" applyFont="1" applyFill="1" applyBorder="1" applyAlignment="1">
      <alignment horizontal="center" vertical="top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(8)はしけ稼働実績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180975</xdr:colOff>
      <xdr:row>5</xdr:row>
      <xdr:rowOff>0</xdr:rowOff>
    </xdr:from>
    <xdr:ext cx="85725" cy="180975"/>
    <xdr:sp fLocksText="0">
      <xdr:nvSpPr>
        <xdr:cNvPr id="1" name="Text Box 6"/>
        <xdr:cNvSpPr txBox="1">
          <a:spLocks noChangeArrowheads="1"/>
        </xdr:cNvSpPr>
      </xdr:nvSpPr>
      <xdr:spPr>
        <a:xfrm>
          <a:off x="7972425" y="1076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180975</xdr:colOff>
      <xdr:row>5</xdr:row>
      <xdr:rowOff>0</xdr:rowOff>
    </xdr:from>
    <xdr:ext cx="85725" cy="180975"/>
    <xdr:sp fLocksText="0">
      <xdr:nvSpPr>
        <xdr:cNvPr id="2" name="Text Box 7"/>
        <xdr:cNvSpPr txBox="1">
          <a:spLocks noChangeArrowheads="1"/>
        </xdr:cNvSpPr>
      </xdr:nvSpPr>
      <xdr:spPr>
        <a:xfrm>
          <a:off x="7972425" y="1076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180975</xdr:colOff>
      <xdr:row>5</xdr:row>
      <xdr:rowOff>0</xdr:rowOff>
    </xdr:from>
    <xdr:ext cx="85725" cy="180975"/>
    <xdr:sp fLocksText="0">
      <xdr:nvSpPr>
        <xdr:cNvPr id="3" name="Text Box 8"/>
        <xdr:cNvSpPr txBox="1">
          <a:spLocks noChangeArrowheads="1"/>
        </xdr:cNvSpPr>
      </xdr:nvSpPr>
      <xdr:spPr>
        <a:xfrm>
          <a:off x="7972425" y="1076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180975</xdr:colOff>
      <xdr:row>5</xdr:row>
      <xdr:rowOff>0</xdr:rowOff>
    </xdr:from>
    <xdr:ext cx="85725" cy="180975"/>
    <xdr:sp fLocksText="0">
      <xdr:nvSpPr>
        <xdr:cNvPr id="4" name="Text Box 9"/>
        <xdr:cNvSpPr txBox="1">
          <a:spLocks noChangeArrowheads="1"/>
        </xdr:cNvSpPr>
      </xdr:nvSpPr>
      <xdr:spPr>
        <a:xfrm>
          <a:off x="7972425" y="1076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180975</xdr:colOff>
      <xdr:row>5</xdr:row>
      <xdr:rowOff>0</xdr:rowOff>
    </xdr:from>
    <xdr:ext cx="85725" cy="180975"/>
    <xdr:sp fLocksText="0">
      <xdr:nvSpPr>
        <xdr:cNvPr id="5" name="Text Box 10"/>
        <xdr:cNvSpPr txBox="1">
          <a:spLocks noChangeArrowheads="1"/>
        </xdr:cNvSpPr>
      </xdr:nvSpPr>
      <xdr:spPr>
        <a:xfrm>
          <a:off x="7972425" y="1076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180975</xdr:colOff>
      <xdr:row>5</xdr:row>
      <xdr:rowOff>0</xdr:rowOff>
    </xdr:from>
    <xdr:ext cx="85725" cy="180975"/>
    <xdr:sp fLocksText="0">
      <xdr:nvSpPr>
        <xdr:cNvPr id="6" name="Text Box 11"/>
        <xdr:cNvSpPr txBox="1">
          <a:spLocks noChangeArrowheads="1"/>
        </xdr:cNvSpPr>
      </xdr:nvSpPr>
      <xdr:spPr>
        <a:xfrm>
          <a:off x="7972425" y="1076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180975</xdr:colOff>
      <xdr:row>5</xdr:row>
      <xdr:rowOff>0</xdr:rowOff>
    </xdr:from>
    <xdr:ext cx="85725" cy="180975"/>
    <xdr:sp fLocksText="0">
      <xdr:nvSpPr>
        <xdr:cNvPr id="7" name="Text Box 12"/>
        <xdr:cNvSpPr txBox="1">
          <a:spLocks noChangeArrowheads="1"/>
        </xdr:cNvSpPr>
      </xdr:nvSpPr>
      <xdr:spPr>
        <a:xfrm>
          <a:off x="7972425" y="1076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180975</xdr:colOff>
      <xdr:row>5</xdr:row>
      <xdr:rowOff>0</xdr:rowOff>
    </xdr:from>
    <xdr:ext cx="85725" cy="180975"/>
    <xdr:sp fLocksText="0">
      <xdr:nvSpPr>
        <xdr:cNvPr id="8" name="Text Box 13"/>
        <xdr:cNvSpPr txBox="1">
          <a:spLocks noChangeArrowheads="1"/>
        </xdr:cNvSpPr>
      </xdr:nvSpPr>
      <xdr:spPr>
        <a:xfrm>
          <a:off x="7972425" y="1076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180975</xdr:colOff>
      <xdr:row>5</xdr:row>
      <xdr:rowOff>0</xdr:rowOff>
    </xdr:from>
    <xdr:ext cx="85725" cy="180975"/>
    <xdr:sp fLocksText="0">
      <xdr:nvSpPr>
        <xdr:cNvPr id="9" name="Text Box 14"/>
        <xdr:cNvSpPr txBox="1">
          <a:spLocks noChangeArrowheads="1"/>
        </xdr:cNvSpPr>
      </xdr:nvSpPr>
      <xdr:spPr>
        <a:xfrm>
          <a:off x="7972425" y="1076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180975</xdr:colOff>
      <xdr:row>5</xdr:row>
      <xdr:rowOff>0</xdr:rowOff>
    </xdr:from>
    <xdr:ext cx="85725" cy="180975"/>
    <xdr:sp fLocksText="0">
      <xdr:nvSpPr>
        <xdr:cNvPr id="10" name="Text Box 15"/>
        <xdr:cNvSpPr txBox="1">
          <a:spLocks noChangeArrowheads="1"/>
        </xdr:cNvSpPr>
      </xdr:nvSpPr>
      <xdr:spPr>
        <a:xfrm>
          <a:off x="7972425" y="1076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180975</xdr:colOff>
      <xdr:row>5</xdr:row>
      <xdr:rowOff>0</xdr:rowOff>
    </xdr:from>
    <xdr:ext cx="85725" cy="180975"/>
    <xdr:sp fLocksText="0">
      <xdr:nvSpPr>
        <xdr:cNvPr id="11" name="Text Box 16"/>
        <xdr:cNvSpPr txBox="1">
          <a:spLocks noChangeArrowheads="1"/>
        </xdr:cNvSpPr>
      </xdr:nvSpPr>
      <xdr:spPr>
        <a:xfrm>
          <a:off x="7972425" y="1076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180975</xdr:colOff>
      <xdr:row>5</xdr:row>
      <xdr:rowOff>0</xdr:rowOff>
    </xdr:from>
    <xdr:ext cx="85725" cy="180975"/>
    <xdr:sp fLocksText="0">
      <xdr:nvSpPr>
        <xdr:cNvPr id="12" name="Text Box 17"/>
        <xdr:cNvSpPr txBox="1">
          <a:spLocks noChangeArrowheads="1"/>
        </xdr:cNvSpPr>
      </xdr:nvSpPr>
      <xdr:spPr>
        <a:xfrm>
          <a:off x="7972425" y="1076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180975</xdr:colOff>
      <xdr:row>5</xdr:row>
      <xdr:rowOff>0</xdr:rowOff>
    </xdr:from>
    <xdr:ext cx="85725" cy="180975"/>
    <xdr:sp fLocksText="0">
      <xdr:nvSpPr>
        <xdr:cNvPr id="13" name="Text Box 18"/>
        <xdr:cNvSpPr txBox="1">
          <a:spLocks noChangeArrowheads="1"/>
        </xdr:cNvSpPr>
      </xdr:nvSpPr>
      <xdr:spPr>
        <a:xfrm>
          <a:off x="7972425" y="1076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180975</xdr:colOff>
      <xdr:row>5</xdr:row>
      <xdr:rowOff>0</xdr:rowOff>
    </xdr:from>
    <xdr:ext cx="85725" cy="180975"/>
    <xdr:sp fLocksText="0">
      <xdr:nvSpPr>
        <xdr:cNvPr id="14" name="Text Box 19"/>
        <xdr:cNvSpPr txBox="1">
          <a:spLocks noChangeArrowheads="1"/>
        </xdr:cNvSpPr>
      </xdr:nvSpPr>
      <xdr:spPr>
        <a:xfrm>
          <a:off x="7972425" y="1076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180975</xdr:colOff>
      <xdr:row>5</xdr:row>
      <xdr:rowOff>0</xdr:rowOff>
    </xdr:from>
    <xdr:ext cx="85725" cy="180975"/>
    <xdr:sp fLocksText="0">
      <xdr:nvSpPr>
        <xdr:cNvPr id="15" name="Text Box 20"/>
        <xdr:cNvSpPr txBox="1">
          <a:spLocks noChangeArrowheads="1"/>
        </xdr:cNvSpPr>
      </xdr:nvSpPr>
      <xdr:spPr>
        <a:xfrm>
          <a:off x="7972425" y="1076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180975</xdr:colOff>
      <xdr:row>5</xdr:row>
      <xdr:rowOff>0</xdr:rowOff>
    </xdr:from>
    <xdr:ext cx="85725" cy="180975"/>
    <xdr:sp fLocksText="0">
      <xdr:nvSpPr>
        <xdr:cNvPr id="16" name="Text Box 23"/>
        <xdr:cNvSpPr txBox="1">
          <a:spLocks noChangeArrowheads="1"/>
        </xdr:cNvSpPr>
      </xdr:nvSpPr>
      <xdr:spPr>
        <a:xfrm>
          <a:off x="7972425" y="1076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171450</xdr:colOff>
      <xdr:row>5</xdr:row>
      <xdr:rowOff>0</xdr:rowOff>
    </xdr:from>
    <xdr:ext cx="85725" cy="180975"/>
    <xdr:sp fLocksText="0">
      <xdr:nvSpPr>
        <xdr:cNvPr id="17" name="Text Box 29"/>
        <xdr:cNvSpPr txBox="1">
          <a:spLocks noChangeArrowheads="1"/>
        </xdr:cNvSpPr>
      </xdr:nvSpPr>
      <xdr:spPr>
        <a:xfrm>
          <a:off x="7962900" y="1076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0</xdr:col>
      <xdr:colOff>9525</xdr:colOff>
      <xdr:row>4</xdr:row>
      <xdr:rowOff>0</xdr:rowOff>
    </xdr:from>
    <xdr:to>
      <xdr:col>2</xdr:col>
      <xdr:colOff>0</xdr:colOff>
      <xdr:row>8</xdr:row>
      <xdr:rowOff>0</xdr:rowOff>
    </xdr:to>
    <xdr:sp>
      <xdr:nvSpPr>
        <xdr:cNvPr id="18" name="Line 36"/>
        <xdr:cNvSpPr>
          <a:spLocks/>
        </xdr:cNvSpPr>
      </xdr:nvSpPr>
      <xdr:spPr>
        <a:xfrm>
          <a:off x="9525" y="828675"/>
          <a:ext cx="7524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352425</xdr:colOff>
      <xdr:row>7</xdr:row>
      <xdr:rowOff>95250</xdr:rowOff>
    </xdr:from>
    <xdr:to>
      <xdr:col>7</xdr:col>
      <xdr:colOff>790575</xdr:colOff>
      <xdr:row>7</xdr:row>
      <xdr:rowOff>95250</xdr:rowOff>
    </xdr:to>
    <xdr:sp>
      <xdr:nvSpPr>
        <xdr:cNvPr id="19" name="Line 37"/>
        <xdr:cNvSpPr>
          <a:spLocks/>
        </xdr:cNvSpPr>
      </xdr:nvSpPr>
      <xdr:spPr>
        <a:xfrm>
          <a:off x="5895975" y="16668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323850</xdr:colOff>
      <xdr:row>5</xdr:row>
      <xdr:rowOff>142875</xdr:rowOff>
    </xdr:from>
    <xdr:to>
      <xdr:col>7</xdr:col>
      <xdr:colOff>800100</xdr:colOff>
      <xdr:row>5</xdr:row>
      <xdr:rowOff>142875</xdr:rowOff>
    </xdr:to>
    <xdr:sp>
      <xdr:nvSpPr>
        <xdr:cNvPr id="20" name="Line 39"/>
        <xdr:cNvSpPr>
          <a:spLocks/>
        </xdr:cNvSpPr>
      </xdr:nvSpPr>
      <xdr:spPr>
        <a:xfrm>
          <a:off x="5867400" y="1219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352425</xdr:colOff>
      <xdr:row>6</xdr:row>
      <xdr:rowOff>123825</xdr:rowOff>
    </xdr:from>
    <xdr:to>
      <xdr:col>8</xdr:col>
      <xdr:colOff>771525</xdr:colOff>
      <xdr:row>6</xdr:row>
      <xdr:rowOff>123825</xdr:rowOff>
    </xdr:to>
    <xdr:sp>
      <xdr:nvSpPr>
        <xdr:cNvPr id="21" name="Line 40"/>
        <xdr:cNvSpPr>
          <a:spLocks/>
        </xdr:cNvSpPr>
      </xdr:nvSpPr>
      <xdr:spPr>
        <a:xfrm>
          <a:off x="7019925" y="14478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9</xdr:col>
      <xdr:colOff>171450</xdr:colOff>
      <xdr:row>7</xdr:row>
      <xdr:rowOff>114300</xdr:rowOff>
    </xdr:from>
    <xdr:ext cx="85725" cy="190500"/>
    <xdr:sp fLocksText="0">
      <xdr:nvSpPr>
        <xdr:cNvPr id="22" name="Text Box 41"/>
        <xdr:cNvSpPr txBox="1">
          <a:spLocks noChangeArrowheads="1"/>
        </xdr:cNvSpPr>
      </xdr:nvSpPr>
      <xdr:spPr>
        <a:xfrm>
          <a:off x="7962900" y="1685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7</xdr:col>
      <xdr:colOff>323850</xdr:colOff>
      <xdr:row>5</xdr:row>
      <xdr:rowOff>200025</xdr:rowOff>
    </xdr:from>
    <xdr:to>
      <xdr:col>7</xdr:col>
      <xdr:colOff>800100</xdr:colOff>
      <xdr:row>5</xdr:row>
      <xdr:rowOff>200025</xdr:rowOff>
    </xdr:to>
    <xdr:sp>
      <xdr:nvSpPr>
        <xdr:cNvPr id="23" name="Line 39"/>
        <xdr:cNvSpPr>
          <a:spLocks/>
        </xdr:cNvSpPr>
      </xdr:nvSpPr>
      <xdr:spPr>
        <a:xfrm>
          <a:off x="5867400" y="1276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90" zoomScaleNormal="9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.75390625" style="1" customWidth="1"/>
    <col min="2" max="2" width="7.25390625" style="1" customWidth="1"/>
    <col min="3" max="3" width="3.75390625" style="1" customWidth="1"/>
    <col min="4" max="9" width="14.75390625" style="62" customWidth="1"/>
    <col min="10" max="10" width="14.75390625" style="47" customWidth="1"/>
    <col min="11" max="11" width="14.75390625" style="62" customWidth="1"/>
    <col min="12" max="16384" width="9.125" style="1" customWidth="1"/>
  </cols>
  <sheetData>
    <row r="1" spans="1:10" s="3" customFormat="1" ht="14.25" customHeight="1">
      <c r="A1" s="2" t="s">
        <v>31</v>
      </c>
      <c r="B1" s="2"/>
      <c r="C1" s="2"/>
      <c r="D1" s="2"/>
      <c r="J1" s="5"/>
    </row>
    <row r="2" s="3" customFormat="1" ht="12">
      <c r="J2" s="5"/>
    </row>
    <row r="3" s="5" customFormat="1" ht="19.5" customHeight="1">
      <c r="A3" s="4" t="s">
        <v>37</v>
      </c>
    </row>
    <row r="4" spans="1:11" s="25" customFormat="1" ht="19.5" customHeight="1">
      <c r="A4" s="46"/>
      <c r="D4" s="47"/>
      <c r="E4" s="47"/>
      <c r="F4" s="47"/>
      <c r="G4" s="47"/>
      <c r="H4" s="47"/>
      <c r="I4" s="47"/>
      <c r="J4" s="47"/>
      <c r="K4" s="48" t="s">
        <v>0</v>
      </c>
    </row>
    <row r="5" spans="1:11" s="25" customFormat="1" ht="19.5" customHeight="1">
      <c r="A5" s="26"/>
      <c r="B5" s="64" t="s">
        <v>1</v>
      </c>
      <c r="C5" s="66" t="s">
        <v>2</v>
      </c>
      <c r="D5" s="27" t="s">
        <v>3</v>
      </c>
      <c r="E5" s="28" t="s">
        <v>4</v>
      </c>
      <c r="F5" s="28"/>
      <c r="G5" s="28"/>
      <c r="H5" s="28"/>
      <c r="I5" s="29"/>
      <c r="J5" s="27" t="s">
        <v>5</v>
      </c>
      <c r="K5" s="71"/>
    </row>
    <row r="6" spans="1:11" s="25" customFormat="1" ht="19.5" customHeight="1">
      <c r="A6" s="16"/>
      <c r="B6" s="65"/>
      <c r="C6" s="67" t="s">
        <v>6</v>
      </c>
      <c r="D6" s="30" t="s">
        <v>7</v>
      </c>
      <c r="E6" s="30" t="s">
        <v>8</v>
      </c>
      <c r="F6" s="31"/>
      <c r="G6" s="32"/>
      <c r="H6" s="33" t="s">
        <v>9</v>
      </c>
      <c r="I6" s="32"/>
      <c r="J6" s="30" t="s">
        <v>10</v>
      </c>
      <c r="K6" s="72" t="s">
        <v>11</v>
      </c>
    </row>
    <row r="7" spans="1:11" s="25" customFormat="1" ht="19.5" customHeight="1">
      <c r="A7" s="16"/>
      <c r="B7" s="65"/>
      <c r="C7" s="67" t="s">
        <v>12</v>
      </c>
      <c r="D7" s="30" t="s">
        <v>13</v>
      </c>
      <c r="E7" s="30" t="s">
        <v>14</v>
      </c>
      <c r="F7" s="34" t="s">
        <v>15</v>
      </c>
      <c r="G7" s="35"/>
      <c r="H7" s="32"/>
      <c r="I7" s="36" t="s">
        <v>16</v>
      </c>
      <c r="J7" s="49"/>
      <c r="K7" s="73"/>
    </row>
    <row r="8" spans="1:11" s="25" customFormat="1" ht="19.5" customHeight="1">
      <c r="A8" s="20" t="s">
        <v>32</v>
      </c>
      <c r="B8" s="93"/>
      <c r="C8" s="15"/>
      <c r="D8" s="94" t="s">
        <v>17</v>
      </c>
      <c r="E8" s="94" t="s">
        <v>18</v>
      </c>
      <c r="F8" s="94" t="s">
        <v>19</v>
      </c>
      <c r="G8" s="95" t="s">
        <v>38</v>
      </c>
      <c r="H8" s="96" t="s">
        <v>20</v>
      </c>
      <c r="I8" s="97"/>
      <c r="J8" s="96" t="s">
        <v>35</v>
      </c>
      <c r="K8" s="98" t="s">
        <v>36</v>
      </c>
    </row>
    <row r="9" spans="1:11" s="25" customFormat="1" ht="21.75" customHeight="1">
      <c r="A9" s="6"/>
      <c r="B9" s="7"/>
      <c r="C9" s="86">
        <v>28</v>
      </c>
      <c r="D9" s="87">
        <v>1035</v>
      </c>
      <c r="E9" s="88">
        <v>4517</v>
      </c>
      <c r="F9" s="88">
        <v>3067</v>
      </c>
      <c r="G9" s="89">
        <v>77.31283085455004</v>
      </c>
      <c r="H9" s="89">
        <v>1026</v>
      </c>
      <c r="I9" s="90">
        <v>2041</v>
      </c>
      <c r="J9" s="91">
        <v>4.3</v>
      </c>
      <c r="K9" s="92">
        <v>68</v>
      </c>
    </row>
    <row r="10" spans="1:11" s="25" customFormat="1" ht="21.75" customHeight="1">
      <c r="A10" s="6"/>
      <c r="C10" s="8">
        <v>29</v>
      </c>
      <c r="D10" s="42">
        <v>1076</v>
      </c>
      <c r="E10" s="39">
        <v>4522</v>
      </c>
      <c r="F10" s="39">
        <v>3213</v>
      </c>
      <c r="G10" s="23">
        <v>104.76035213563743</v>
      </c>
      <c r="H10" s="23">
        <v>1118</v>
      </c>
      <c r="I10" s="51">
        <v>2095</v>
      </c>
      <c r="J10" s="69">
        <v>4.202602230483271</v>
      </c>
      <c r="K10" s="57">
        <v>71.05263157894737</v>
      </c>
    </row>
    <row r="11" spans="1:11" s="25" customFormat="1" ht="21.75" customHeight="1">
      <c r="A11" s="6"/>
      <c r="B11" s="7" t="s">
        <v>21</v>
      </c>
      <c r="C11" s="8">
        <v>30</v>
      </c>
      <c r="D11" s="42">
        <v>1047</v>
      </c>
      <c r="E11" s="39">
        <v>4617</v>
      </c>
      <c r="F11" s="39">
        <v>3470</v>
      </c>
      <c r="G11" s="23">
        <v>107.99875505757859</v>
      </c>
      <c r="H11" s="23">
        <v>1050</v>
      </c>
      <c r="I11" s="51">
        <v>2420</v>
      </c>
      <c r="J11" s="69">
        <v>4.409742120343839</v>
      </c>
      <c r="K11" s="57">
        <v>75.15702837340264</v>
      </c>
    </row>
    <row r="12" spans="1:11" s="25" customFormat="1" ht="21.75" customHeight="1">
      <c r="A12" s="6"/>
      <c r="B12" s="9"/>
      <c r="C12" s="8">
        <v>31</v>
      </c>
      <c r="D12" s="37">
        <v>1058</v>
      </c>
      <c r="E12" s="38">
        <v>3969</v>
      </c>
      <c r="F12" s="38">
        <v>3136</v>
      </c>
      <c r="G12" s="22">
        <v>90</v>
      </c>
      <c r="H12" s="22">
        <v>868</v>
      </c>
      <c r="I12" s="50">
        <v>2268</v>
      </c>
      <c r="J12" s="68">
        <v>3.8</v>
      </c>
      <c r="K12" s="54">
        <v>79</v>
      </c>
    </row>
    <row r="13" spans="1:11" s="25" customFormat="1" ht="21.75" customHeight="1">
      <c r="A13" s="6"/>
      <c r="B13" s="10"/>
      <c r="C13" s="84" t="s">
        <v>39</v>
      </c>
      <c r="D13" s="78">
        <f>1073934/1000</f>
        <v>1073.934</v>
      </c>
      <c r="E13" s="79">
        <f>3303623/1000</f>
        <v>3303.623</v>
      </c>
      <c r="F13" s="79">
        <f>2265662/1000</f>
        <v>2265.662</v>
      </c>
      <c r="G13" s="80">
        <f>F13/F12*100</f>
        <v>72.246875</v>
      </c>
      <c r="H13" s="80">
        <f>(320806+458760+25306)/1000</f>
        <v>804.872</v>
      </c>
      <c r="I13" s="81">
        <f>3970652/1000</f>
        <v>3970.652</v>
      </c>
      <c r="J13" s="82">
        <f>E13/D13</f>
        <v>3.0761881083939984</v>
      </c>
      <c r="K13" s="83">
        <f>F13/E13*100</f>
        <v>68.58113047402806</v>
      </c>
    </row>
    <row r="14" spans="1:11" ht="21.75" customHeight="1">
      <c r="A14" s="6" t="s">
        <v>33</v>
      </c>
      <c r="B14" s="9"/>
      <c r="C14" s="8">
        <v>28</v>
      </c>
      <c r="D14" s="37">
        <v>623</v>
      </c>
      <c r="E14" s="38">
        <v>1060</v>
      </c>
      <c r="F14" s="22">
        <v>1024</v>
      </c>
      <c r="G14" s="22">
        <v>90.14084507042254</v>
      </c>
      <c r="H14" s="22">
        <v>121</v>
      </c>
      <c r="I14" s="50">
        <v>903</v>
      </c>
      <c r="J14" s="68">
        <v>1.7</v>
      </c>
      <c r="K14" s="54">
        <v>97</v>
      </c>
    </row>
    <row r="15" spans="1:11" ht="21.75" customHeight="1">
      <c r="A15" s="9"/>
      <c r="C15" s="8">
        <v>29</v>
      </c>
      <c r="D15" s="42">
        <v>614.7</v>
      </c>
      <c r="E15" s="39">
        <v>1425</v>
      </c>
      <c r="F15" s="23">
        <v>1639</v>
      </c>
      <c r="G15" s="23">
        <v>160.05859375</v>
      </c>
      <c r="H15" s="23">
        <v>147</v>
      </c>
      <c r="I15" s="51">
        <v>1493</v>
      </c>
      <c r="J15" s="69">
        <v>2.3182040019521715</v>
      </c>
      <c r="K15" s="57">
        <v>115.01754385964912</v>
      </c>
    </row>
    <row r="16" spans="1:11" ht="21.75" customHeight="1">
      <c r="A16" s="9"/>
      <c r="B16" s="7" t="s">
        <v>34</v>
      </c>
      <c r="C16" s="8">
        <v>30</v>
      </c>
      <c r="D16" s="42">
        <v>610</v>
      </c>
      <c r="E16" s="39">
        <v>1411</v>
      </c>
      <c r="F16" s="23">
        <v>1551</v>
      </c>
      <c r="G16" s="23">
        <v>94.63087248322147</v>
      </c>
      <c r="H16" s="23">
        <v>137</v>
      </c>
      <c r="I16" s="51">
        <v>1414</v>
      </c>
      <c r="J16" s="69">
        <v>2.3131147540983608</v>
      </c>
      <c r="K16" s="57">
        <v>109.92204110559886</v>
      </c>
    </row>
    <row r="17" spans="1:11" ht="21.75" customHeight="1">
      <c r="A17" s="9"/>
      <c r="B17" s="9"/>
      <c r="C17" s="8">
        <v>31</v>
      </c>
      <c r="D17" s="37">
        <v>618</v>
      </c>
      <c r="E17" s="38">
        <v>1683</v>
      </c>
      <c r="F17" s="22">
        <v>1073</v>
      </c>
      <c r="G17" s="22">
        <v>69</v>
      </c>
      <c r="H17" s="22">
        <v>132</v>
      </c>
      <c r="I17" s="50">
        <v>941</v>
      </c>
      <c r="J17" s="68">
        <v>2.7</v>
      </c>
      <c r="K17" s="54">
        <v>64</v>
      </c>
    </row>
    <row r="18" spans="1:11" ht="21.75" customHeight="1">
      <c r="A18" s="9"/>
      <c r="B18" s="10"/>
      <c r="C18" s="77" t="s">
        <v>40</v>
      </c>
      <c r="D18" s="78">
        <f>622632/1000</f>
        <v>622.632</v>
      </c>
      <c r="E18" s="79">
        <f>1088938/1000</f>
        <v>1088.938</v>
      </c>
      <c r="F18" s="80">
        <f>822111/1000</f>
        <v>822.111</v>
      </c>
      <c r="G18" s="80">
        <f>F18/F17*100</f>
        <v>76.6179869524697</v>
      </c>
      <c r="H18" s="80">
        <f>(89970+8100+26000)/1000</f>
        <v>124.07</v>
      </c>
      <c r="I18" s="81">
        <f>698041/1000</f>
        <v>698.041</v>
      </c>
      <c r="J18" s="82">
        <f>E18/D18</f>
        <v>1.7489271351295792</v>
      </c>
      <c r="K18" s="83">
        <f>F18/E18*100</f>
        <v>75.49658474587166</v>
      </c>
    </row>
    <row r="19" spans="1:11" s="25" customFormat="1" ht="21.75" customHeight="1">
      <c r="A19" s="9"/>
      <c r="C19" s="8">
        <v>28</v>
      </c>
      <c r="D19" s="37">
        <v>244</v>
      </c>
      <c r="E19" s="38">
        <v>2262</v>
      </c>
      <c r="F19" s="38">
        <v>1769</v>
      </c>
      <c r="G19" s="22">
        <v>95.05642127888233</v>
      </c>
      <c r="H19" s="22">
        <v>21</v>
      </c>
      <c r="I19" s="63">
        <v>1748</v>
      </c>
      <c r="J19" s="68">
        <v>9.3</v>
      </c>
      <c r="K19" s="54">
        <v>78</v>
      </c>
    </row>
    <row r="20" spans="1:11" s="25" customFormat="1" ht="21.75" customHeight="1">
      <c r="A20" s="12" t="s">
        <v>23</v>
      </c>
      <c r="B20" s="6"/>
      <c r="C20" s="8">
        <v>29</v>
      </c>
      <c r="D20" s="42">
        <v>244</v>
      </c>
      <c r="E20" s="39">
        <v>2066</v>
      </c>
      <c r="F20" s="39">
        <v>1695</v>
      </c>
      <c r="G20" s="23">
        <v>95.8168456755229</v>
      </c>
      <c r="H20" s="23">
        <v>15</v>
      </c>
      <c r="I20" s="52">
        <v>1680</v>
      </c>
      <c r="J20" s="69">
        <v>8.467213114754099</v>
      </c>
      <c r="K20" s="57">
        <v>82.04259438528557</v>
      </c>
    </row>
    <row r="21" spans="1:11" s="25" customFormat="1" ht="21.75" customHeight="1">
      <c r="A21" s="6"/>
      <c r="B21" s="14" t="s">
        <v>22</v>
      </c>
      <c r="C21" s="8">
        <v>30</v>
      </c>
      <c r="D21" s="42">
        <v>237</v>
      </c>
      <c r="E21" s="39">
        <v>2020</v>
      </c>
      <c r="F21" s="39">
        <v>1732</v>
      </c>
      <c r="G21" s="23">
        <v>102.18289085545722</v>
      </c>
      <c r="H21" s="23">
        <v>12</v>
      </c>
      <c r="I21" s="52">
        <v>1720</v>
      </c>
      <c r="J21" s="69">
        <v>8.523206751054852</v>
      </c>
      <c r="K21" s="57">
        <v>85.74257425742574</v>
      </c>
    </row>
    <row r="22" spans="1:11" s="25" customFormat="1" ht="21.75" customHeight="1">
      <c r="A22" s="6"/>
      <c r="B22" s="6"/>
      <c r="C22" s="60">
        <v>31</v>
      </c>
      <c r="D22" s="42">
        <v>256</v>
      </c>
      <c r="E22" s="39">
        <v>1897</v>
      </c>
      <c r="F22" s="39">
        <v>1661</v>
      </c>
      <c r="G22" s="23">
        <v>96</v>
      </c>
      <c r="H22" s="23">
        <v>5</v>
      </c>
      <c r="I22" s="52">
        <v>1656</v>
      </c>
      <c r="J22" s="69">
        <v>7.4</v>
      </c>
      <c r="K22" s="57">
        <v>88</v>
      </c>
    </row>
    <row r="23" spans="1:11" s="25" customFormat="1" ht="21.75" customHeight="1">
      <c r="A23" s="6"/>
      <c r="B23" s="15"/>
      <c r="C23" s="11" t="s">
        <v>39</v>
      </c>
      <c r="D23" s="40">
        <f>266052/1000</f>
        <v>266.052</v>
      </c>
      <c r="E23" s="41">
        <f>1866628/1000</f>
        <v>1866.628</v>
      </c>
      <c r="F23" s="41">
        <f>1493139/1000</f>
        <v>1493.139</v>
      </c>
      <c r="G23" s="24">
        <f>F23/F22*100</f>
        <v>89.89397953040337</v>
      </c>
      <c r="H23" s="24">
        <f>5063/1000</f>
        <v>5.063</v>
      </c>
      <c r="I23" s="53">
        <f>1488076/1000</f>
        <v>1488.076</v>
      </c>
      <c r="J23" s="70">
        <f>E23/D23</f>
        <v>7.0160269421015435</v>
      </c>
      <c r="K23" s="58">
        <f>F23/E23*100</f>
        <v>79.99124624724368</v>
      </c>
    </row>
    <row r="24" spans="1:11" s="25" customFormat="1" ht="21.75" customHeight="1">
      <c r="A24" s="6"/>
      <c r="B24" s="6"/>
      <c r="C24" s="8">
        <v>28</v>
      </c>
      <c r="D24" s="37">
        <v>1902</v>
      </c>
      <c r="E24" s="38">
        <v>7839</v>
      </c>
      <c r="F24" s="22">
        <v>5860</v>
      </c>
      <c r="G24" s="22">
        <v>84.14704192992532</v>
      </c>
      <c r="H24" s="22">
        <v>1168</v>
      </c>
      <c r="I24" s="22">
        <v>4692</v>
      </c>
      <c r="J24" s="56">
        <v>4.1</v>
      </c>
      <c r="K24" s="54">
        <v>75</v>
      </c>
    </row>
    <row r="25" spans="1:11" s="25" customFormat="1" ht="21.75" customHeight="1">
      <c r="A25" s="6"/>
      <c r="C25" s="8">
        <v>29</v>
      </c>
      <c r="D25" s="42">
        <v>1934.7</v>
      </c>
      <c r="E25" s="39">
        <v>8013</v>
      </c>
      <c r="F25" s="23">
        <v>6547</v>
      </c>
      <c r="G25" s="23">
        <v>111.7235494880546</v>
      </c>
      <c r="H25" s="23">
        <v>1280</v>
      </c>
      <c r="I25" s="23">
        <v>5268</v>
      </c>
      <c r="J25" s="17">
        <v>4.141727399596837</v>
      </c>
      <c r="K25" s="57">
        <v>81.70472981405217</v>
      </c>
    </row>
    <row r="26" spans="1:11" s="25" customFormat="1" ht="21.75" customHeight="1">
      <c r="A26" s="6"/>
      <c r="B26" s="7" t="s">
        <v>24</v>
      </c>
      <c r="C26" s="8">
        <v>30</v>
      </c>
      <c r="D26" s="42">
        <v>1894</v>
      </c>
      <c r="E26" s="39">
        <v>8048</v>
      </c>
      <c r="F26" s="23">
        <v>6753</v>
      </c>
      <c r="G26" s="23">
        <v>103.14647930349778</v>
      </c>
      <c r="H26" s="23">
        <v>1199</v>
      </c>
      <c r="I26" s="23">
        <v>5554</v>
      </c>
      <c r="J26" s="17">
        <v>4.249208025343189</v>
      </c>
      <c r="K26" s="57">
        <v>83.90904572564612</v>
      </c>
    </row>
    <row r="27" spans="1:11" s="25" customFormat="1" ht="21.75" customHeight="1">
      <c r="A27" s="6"/>
      <c r="B27" s="6"/>
      <c r="C27" s="60">
        <v>31</v>
      </c>
      <c r="D27" s="42">
        <v>1932</v>
      </c>
      <c r="E27" s="39">
        <v>7549</v>
      </c>
      <c r="F27" s="23">
        <v>5870</v>
      </c>
      <c r="G27" s="23">
        <v>87</v>
      </c>
      <c r="H27" s="23">
        <v>1005</v>
      </c>
      <c r="I27" s="23">
        <v>4865</v>
      </c>
      <c r="J27" s="17">
        <v>3.9</v>
      </c>
      <c r="K27" s="57">
        <v>78</v>
      </c>
    </row>
    <row r="28" spans="1:11" s="25" customFormat="1" ht="21.75" customHeight="1">
      <c r="A28" s="15"/>
      <c r="B28" s="15"/>
      <c r="C28" s="11" t="s">
        <v>39</v>
      </c>
      <c r="D28" s="40">
        <f>D13+D18+D23</f>
        <v>1962.618</v>
      </c>
      <c r="E28" s="41">
        <f>E13+E18+E23</f>
        <v>6259.188999999999</v>
      </c>
      <c r="F28" s="41">
        <f>F13+F18+F23</f>
        <v>4580.911999999999</v>
      </c>
      <c r="G28" s="41">
        <f>F28/F27*100</f>
        <v>78.03938671209539</v>
      </c>
      <c r="H28" s="41">
        <f>H13+H18+H23</f>
        <v>934.005</v>
      </c>
      <c r="I28" s="41">
        <f>I13+I18+I23</f>
        <v>6156.769</v>
      </c>
      <c r="J28" s="18">
        <f>E28/D28</f>
        <v>3.1892039102871776</v>
      </c>
      <c r="K28" s="58">
        <f>F28/E28*100</f>
        <v>73.18698956046862</v>
      </c>
    </row>
    <row r="29" spans="1:11" s="25" customFormat="1" ht="21.75" customHeight="1">
      <c r="A29" s="16"/>
      <c r="B29" s="13"/>
      <c r="C29" s="8">
        <v>28</v>
      </c>
      <c r="D29" s="37">
        <v>6</v>
      </c>
      <c r="E29" s="38">
        <v>148</v>
      </c>
      <c r="F29" s="22">
        <v>32</v>
      </c>
      <c r="G29" s="22">
        <v>100</v>
      </c>
      <c r="H29" s="22">
        <v>32</v>
      </c>
      <c r="I29" s="22">
        <v>0</v>
      </c>
      <c r="J29" s="56">
        <v>24.6</v>
      </c>
      <c r="K29" s="54">
        <v>22</v>
      </c>
    </row>
    <row r="30" spans="1:11" s="25" customFormat="1" ht="21.75" customHeight="1">
      <c r="A30" s="16"/>
      <c r="C30" s="8">
        <v>29</v>
      </c>
      <c r="D30" s="42">
        <v>12</v>
      </c>
      <c r="E30" s="39">
        <v>370</v>
      </c>
      <c r="F30" s="23">
        <v>45</v>
      </c>
      <c r="G30" s="23">
        <v>140.625</v>
      </c>
      <c r="H30" s="23">
        <v>45</v>
      </c>
      <c r="I30" s="23">
        <v>0</v>
      </c>
      <c r="J30" s="17">
        <v>30.833333333333332</v>
      </c>
      <c r="K30" s="57">
        <v>12.162162162162163</v>
      </c>
    </row>
    <row r="31" spans="1:11" s="25" customFormat="1" ht="21.75" customHeight="1">
      <c r="A31" s="19" t="s">
        <v>25</v>
      </c>
      <c r="B31" s="13"/>
      <c r="C31" s="8">
        <v>30</v>
      </c>
      <c r="D31" s="42">
        <v>12</v>
      </c>
      <c r="E31" s="39">
        <v>351</v>
      </c>
      <c r="F31" s="23">
        <v>29</v>
      </c>
      <c r="G31" s="23">
        <v>64.44444444444444</v>
      </c>
      <c r="H31" s="23">
        <v>29</v>
      </c>
      <c r="I31" s="23">
        <v>0</v>
      </c>
      <c r="J31" s="17">
        <v>29.25</v>
      </c>
      <c r="K31" s="57">
        <v>8.262108262108262</v>
      </c>
    </row>
    <row r="32" spans="1:11" s="25" customFormat="1" ht="21.75" customHeight="1">
      <c r="A32" s="16"/>
      <c r="B32" s="13"/>
      <c r="C32" s="60">
        <v>31</v>
      </c>
      <c r="D32" s="42">
        <v>12</v>
      </c>
      <c r="E32" s="39">
        <v>94</v>
      </c>
      <c r="F32" s="23">
        <v>9</v>
      </c>
      <c r="G32" s="23">
        <v>31</v>
      </c>
      <c r="H32" s="23">
        <v>9</v>
      </c>
      <c r="I32" s="23">
        <v>0</v>
      </c>
      <c r="J32" s="17">
        <v>7.8</v>
      </c>
      <c r="K32" s="57">
        <v>10</v>
      </c>
    </row>
    <row r="33" spans="1:11" s="25" customFormat="1" ht="21.75" customHeight="1">
      <c r="A33" s="20"/>
      <c r="B33" s="21"/>
      <c r="C33" s="11" t="s">
        <v>39</v>
      </c>
      <c r="D33" s="40">
        <f>12120/1000</f>
        <v>12.12</v>
      </c>
      <c r="E33" s="41">
        <f>197455/1000</f>
        <v>197.455</v>
      </c>
      <c r="F33" s="24">
        <f>27420/1000</f>
        <v>27.42</v>
      </c>
      <c r="G33" s="24">
        <f>F33/F32*100</f>
        <v>304.6666666666667</v>
      </c>
      <c r="H33" s="24">
        <f>(13710+13710)/1000</f>
        <v>27.42</v>
      </c>
      <c r="I33" s="24">
        <v>0</v>
      </c>
      <c r="J33" s="18">
        <f>E33/D33</f>
        <v>16.291666666666668</v>
      </c>
      <c r="K33" s="58">
        <f>F33/E33*100</f>
        <v>13.886708363931021</v>
      </c>
    </row>
    <row r="34" spans="1:11" s="25" customFormat="1" ht="21.75" customHeight="1">
      <c r="A34" s="16"/>
      <c r="B34" s="13"/>
      <c r="C34" s="8">
        <v>28</v>
      </c>
      <c r="D34" s="37">
        <v>122</v>
      </c>
      <c r="E34" s="38">
        <v>500</v>
      </c>
      <c r="F34" s="22">
        <v>384</v>
      </c>
      <c r="G34" s="22">
        <v>101.05263157894737</v>
      </c>
      <c r="H34" s="22">
        <v>63</v>
      </c>
      <c r="I34" s="22">
        <v>320</v>
      </c>
      <c r="J34" s="56">
        <v>4.1</v>
      </c>
      <c r="K34" s="54">
        <v>77</v>
      </c>
    </row>
    <row r="35" spans="1:11" s="25" customFormat="1" ht="21.75" customHeight="1">
      <c r="A35" s="16"/>
      <c r="C35" s="8">
        <v>29</v>
      </c>
      <c r="D35" s="42">
        <v>124</v>
      </c>
      <c r="E35" s="39">
        <v>558</v>
      </c>
      <c r="F35" s="23">
        <v>424</v>
      </c>
      <c r="G35" s="23">
        <v>110.41666666666667</v>
      </c>
      <c r="H35" s="23">
        <v>69</v>
      </c>
      <c r="I35" s="23">
        <v>355</v>
      </c>
      <c r="J35" s="17">
        <v>4.5</v>
      </c>
      <c r="K35" s="57">
        <v>75.98566308243727</v>
      </c>
    </row>
    <row r="36" spans="1:11" s="25" customFormat="1" ht="21.75" customHeight="1">
      <c r="A36" s="19" t="s">
        <v>26</v>
      </c>
      <c r="B36" s="13"/>
      <c r="C36" s="8">
        <v>30</v>
      </c>
      <c r="D36" s="42">
        <v>125</v>
      </c>
      <c r="E36" s="39">
        <v>479</v>
      </c>
      <c r="F36" s="23">
        <v>357</v>
      </c>
      <c r="G36" s="23">
        <v>84.19811320754717</v>
      </c>
      <c r="H36" s="23">
        <v>65</v>
      </c>
      <c r="I36" s="23">
        <v>292</v>
      </c>
      <c r="J36" s="17">
        <v>3.832</v>
      </c>
      <c r="K36" s="57">
        <v>74.53027139874739</v>
      </c>
    </row>
    <row r="37" spans="1:11" s="25" customFormat="1" ht="21.75" customHeight="1">
      <c r="A37" s="16"/>
      <c r="B37" s="13"/>
      <c r="C37" s="60">
        <v>31</v>
      </c>
      <c r="D37" s="42">
        <v>125</v>
      </c>
      <c r="E37" s="39">
        <v>483</v>
      </c>
      <c r="F37" s="23">
        <v>362</v>
      </c>
      <c r="G37" s="23">
        <v>101</v>
      </c>
      <c r="H37" s="23">
        <v>74</v>
      </c>
      <c r="I37" s="23">
        <v>289</v>
      </c>
      <c r="J37" s="17">
        <v>3.9</v>
      </c>
      <c r="K37" s="57">
        <v>75</v>
      </c>
    </row>
    <row r="38" spans="1:11" s="25" customFormat="1" ht="21.75" customHeight="1">
      <c r="A38" s="20"/>
      <c r="B38" s="21"/>
      <c r="C38" s="11" t="s">
        <v>39</v>
      </c>
      <c r="D38" s="40">
        <f>124608/1000</f>
        <v>124.608</v>
      </c>
      <c r="E38" s="41">
        <f>505202/1000</f>
        <v>505.202</v>
      </c>
      <c r="F38" s="24">
        <f>375135/1000</f>
        <v>375.135</v>
      </c>
      <c r="G38" s="24">
        <f>F38/F37*100</f>
        <v>103.62845303867402</v>
      </c>
      <c r="H38" s="24">
        <f>51390/1000</f>
        <v>51.39</v>
      </c>
      <c r="I38" s="24">
        <f>323745/1000</f>
        <v>323.745</v>
      </c>
      <c r="J38" s="18">
        <f>E38/D38</f>
        <v>4.054330380071906</v>
      </c>
      <c r="K38" s="58">
        <f>F38/E38*100</f>
        <v>74.2544566331883</v>
      </c>
    </row>
    <row r="39" spans="1:11" s="25" customFormat="1" ht="21.75" customHeight="1">
      <c r="A39" s="16"/>
      <c r="B39" s="13"/>
      <c r="C39" s="74">
        <v>28</v>
      </c>
      <c r="D39" s="37">
        <v>7</v>
      </c>
      <c r="E39" s="38">
        <v>0</v>
      </c>
      <c r="F39" s="22">
        <v>0</v>
      </c>
      <c r="G39" s="43" t="s">
        <v>27</v>
      </c>
      <c r="H39" s="22">
        <v>0</v>
      </c>
      <c r="I39" s="22">
        <v>0</v>
      </c>
      <c r="J39" s="56">
        <v>0</v>
      </c>
      <c r="K39" s="54">
        <v>0</v>
      </c>
    </row>
    <row r="40" spans="1:11" s="25" customFormat="1" ht="21.75" customHeight="1">
      <c r="A40" s="16"/>
      <c r="C40" s="74">
        <v>29</v>
      </c>
      <c r="D40" s="42">
        <v>7</v>
      </c>
      <c r="E40" s="39">
        <v>0</v>
      </c>
      <c r="F40" s="23">
        <v>0</v>
      </c>
      <c r="G40" s="45" t="s">
        <v>27</v>
      </c>
      <c r="H40" s="23">
        <v>0</v>
      </c>
      <c r="I40" s="23">
        <v>0</v>
      </c>
      <c r="J40" s="17">
        <v>0</v>
      </c>
      <c r="K40" s="57">
        <v>0</v>
      </c>
    </row>
    <row r="41" spans="1:11" s="25" customFormat="1" ht="21.75" customHeight="1">
      <c r="A41" s="19" t="s">
        <v>28</v>
      </c>
      <c r="B41" s="13"/>
      <c r="C41" s="74">
        <v>30</v>
      </c>
      <c r="D41" s="42">
        <v>7</v>
      </c>
      <c r="E41" s="39">
        <v>0</v>
      </c>
      <c r="F41" s="23">
        <v>0</v>
      </c>
      <c r="G41" s="45" t="s">
        <v>27</v>
      </c>
      <c r="H41" s="23">
        <v>0</v>
      </c>
      <c r="I41" s="23">
        <v>0</v>
      </c>
      <c r="J41" s="17">
        <v>0</v>
      </c>
      <c r="K41" s="57">
        <v>0</v>
      </c>
    </row>
    <row r="42" spans="1:11" s="25" customFormat="1" ht="21.75" customHeight="1">
      <c r="A42" s="16"/>
      <c r="B42" s="13"/>
      <c r="C42" s="85">
        <v>31</v>
      </c>
      <c r="D42" s="42">
        <v>7</v>
      </c>
      <c r="E42" s="39">
        <v>0</v>
      </c>
      <c r="F42" s="23">
        <v>0</v>
      </c>
      <c r="G42" s="45" t="s">
        <v>27</v>
      </c>
      <c r="H42" s="23">
        <v>0</v>
      </c>
      <c r="I42" s="23">
        <v>0</v>
      </c>
      <c r="J42" s="17">
        <v>0</v>
      </c>
      <c r="K42" s="57">
        <v>0</v>
      </c>
    </row>
    <row r="43" spans="1:11" s="25" customFormat="1" ht="21.75" customHeight="1">
      <c r="A43" s="20"/>
      <c r="B43" s="21"/>
      <c r="C43" s="75" t="s">
        <v>39</v>
      </c>
      <c r="D43" s="40">
        <f>7080/1000</f>
        <v>7.08</v>
      </c>
      <c r="E43" s="41">
        <v>0</v>
      </c>
      <c r="F43" s="24">
        <v>0</v>
      </c>
      <c r="G43" s="76" t="s">
        <v>27</v>
      </c>
      <c r="H43" s="24">
        <v>0</v>
      </c>
      <c r="I43" s="24">
        <v>0</v>
      </c>
      <c r="J43" s="18">
        <f>E43/D43</f>
        <v>0</v>
      </c>
      <c r="K43" s="58">
        <v>0</v>
      </c>
    </row>
    <row r="44" spans="1:11" s="25" customFormat="1" ht="21.75" customHeight="1">
      <c r="A44" s="16"/>
      <c r="B44" s="13"/>
      <c r="C44" s="74">
        <v>28</v>
      </c>
      <c r="D44" s="37">
        <v>6</v>
      </c>
      <c r="E44" s="38">
        <v>0</v>
      </c>
      <c r="F44" s="22">
        <v>0</v>
      </c>
      <c r="G44" s="43" t="s">
        <v>27</v>
      </c>
      <c r="H44" s="22">
        <v>0</v>
      </c>
      <c r="I44" s="22">
        <v>0</v>
      </c>
      <c r="J44" s="56">
        <v>0</v>
      </c>
      <c r="K44" s="54">
        <v>0</v>
      </c>
    </row>
    <row r="45" spans="1:11" s="25" customFormat="1" ht="21.75" customHeight="1">
      <c r="A45" s="16"/>
      <c r="C45" s="74">
        <v>29</v>
      </c>
      <c r="D45" s="42">
        <v>0</v>
      </c>
      <c r="E45" s="39">
        <v>0</v>
      </c>
      <c r="F45" s="23">
        <v>0</v>
      </c>
      <c r="G45" s="45" t="s">
        <v>27</v>
      </c>
      <c r="H45" s="23">
        <v>0</v>
      </c>
      <c r="I45" s="23">
        <v>0</v>
      </c>
      <c r="J45" s="17">
        <v>0</v>
      </c>
      <c r="K45" s="57">
        <v>0</v>
      </c>
    </row>
    <row r="46" spans="1:11" s="25" customFormat="1" ht="21.75" customHeight="1">
      <c r="A46" s="19" t="s">
        <v>29</v>
      </c>
      <c r="B46" s="13"/>
      <c r="C46" s="74">
        <v>30</v>
      </c>
      <c r="D46" s="42">
        <v>1</v>
      </c>
      <c r="E46" s="39">
        <v>1</v>
      </c>
      <c r="F46" s="23">
        <v>0</v>
      </c>
      <c r="G46" s="45" t="s">
        <v>27</v>
      </c>
      <c r="H46" s="23">
        <v>0</v>
      </c>
      <c r="I46" s="23">
        <v>0</v>
      </c>
      <c r="J46" s="17">
        <v>0</v>
      </c>
      <c r="K46" s="57">
        <v>0</v>
      </c>
    </row>
    <row r="47" spans="1:11" s="25" customFormat="1" ht="21.75" customHeight="1">
      <c r="A47" s="16"/>
      <c r="B47" s="13"/>
      <c r="C47" s="85">
        <v>31</v>
      </c>
      <c r="D47" s="42">
        <v>0</v>
      </c>
      <c r="E47" s="39">
        <v>0</v>
      </c>
      <c r="F47" s="23">
        <v>0</v>
      </c>
      <c r="G47" s="45" t="s">
        <v>27</v>
      </c>
      <c r="H47" s="23">
        <v>0</v>
      </c>
      <c r="I47" s="23">
        <v>0</v>
      </c>
      <c r="J47" s="17">
        <v>0</v>
      </c>
      <c r="K47" s="57">
        <v>0</v>
      </c>
    </row>
    <row r="48" spans="1:11" s="25" customFormat="1" ht="21.75" customHeight="1">
      <c r="A48" s="20"/>
      <c r="B48" s="21"/>
      <c r="C48" s="75" t="s">
        <v>39</v>
      </c>
      <c r="D48" s="40">
        <v>0</v>
      </c>
      <c r="E48" s="41">
        <v>0</v>
      </c>
      <c r="F48" s="24">
        <v>0</v>
      </c>
      <c r="G48" s="76" t="s">
        <v>27</v>
      </c>
      <c r="H48" s="24">
        <v>0</v>
      </c>
      <c r="I48" s="24">
        <v>0</v>
      </c>
      <c r="J48" s="18">
        <v>0</v>
      </c>
      <c r="K48" s="58">
        <v>0</v>
      </c>
    </row>
    <row r="49" spans="1:11" s="25" customFormat="1" ht="21.75" customHeight="1">
      <c r="A49" s="16"/>
      <c r="B49" s="13"/>
      <c r="C49" s="8">
        <v>28</v>
      </c>
      <c r="D49" s="37">
        <v>2043</v>
      </c>
      <c r="E49" s="38">
        <v>8487</v>
      </c>
      <c r="F49" s="22">
        <v>6276</v>
      </c>
      <c r="G49" s="43">
        <v>85.08676789587852</v>
      </c>
      <c r="H49" s="22">
        <v>1263</v>
      </c>
      <c r="I49" s="22">
        <v>5012</v>
      </c>
      <c r="J49" s="59">
        <v>4.2</v>
      </c>
      <c r="K49" s="54">
        <v>74</v>
      </c>
    </row>
    <row r="50" spans="1:11" s="25" customFormat="1" ht="21.75" customHeight="1">
      <c r="A50" s="16"/>
      <c r="C50" s="60">
        <v>29</v>
      </c>
      <c r="D50" s="42">
        <v>2077.7</v>
      </c>
      <c r="E50" s="39">
        <v>8941</v>
      </c>
      <c r="F50" s="23">
        <v>7016</v>
      </c>
      <c r="G50" s="45">
        <v>111.79094964945826</v>
      </c>
      <c r="H50" s="23">
        <v>1394</v>
      </c>
      <c r="I50" s="23">
        <v>5623</v>
      </c>
      <c r="J50" s="55">
        <v>4.303316166915339</v>
      </c>
      <c r="K50" s="57">
        <v>78.46996980203556</v>
      </c>
    </row>
    <row r="51" spans="1:11" s="25" customFormat="1" ht="21.75" customHeight="1">
      <c r="A51" s="19" t="s">
        <v>30</v>
      </c>
      <c r="B51" s="13"/>
      <c r="C51" s="60">
        <v>30</v>
      </c>
      <c r="D51" s="42">
        <v>2039</v>
      </c>
      <c r="E51" s="39">
        <v>8879</v>
      </c>
      <c r="F51" s="23">
        <v>7139</v>
      </c>
      <c r="G51" s="45">
        <v>101.75313568985176</v>
      </c>
      <c r="H51" s="23">
        <v>1293</v>
      </c>
      <c r="I51" s="23">
        <v>5846</v>
      </c>
      <c r="J51" s="55">
        <v>4.354585581167239</v>
      </c>
      <c r="K51" s="57">
        <v>80.40319855839621</v>
      </c>
    </row>
    <row r="52" spans="1:11" s="25" customFormat="1" ht="21.75" customHeight="1">
      <c r="A52" s="16"/>
      <c r="B52" s="13"/>
      <c r="C52" s="60">
        <v>31</v>
      </c>
      <c r="D52" s="42">
        <v>2075</v>
      </c>
      <c r="E52" s="39">
        <v>8127</v>
      </c>
      <c r="F52" s="23">
        <v>6241</v>
      </c>
      <c r="G52" s="45">
        <v>87</v>
      </c>
      <c r="H52" s="23">
        <v>1087</v>
      </c>
      <c r="I52" s="23">
        <v>5154</v>
      </c>
      <c r="J52" s="55">
        <v>3.9</v>
      </c>
      <c r="K52" s="57">
        <v>77</v>
      </c>
    </row>
    <row r="53" spans="1:11" s="25" customFormat="1" ht="21.75" customHeight="1">
      <c r="A53" s="20"/>
      <c r="B53" s="21"/>
      <c r="C53" s="11" t="s">
        <v>40</v>
      </c>
      <c r="D53" s="40">
        <f>SUM(D13,D18,D23,D33,D38,D43,D48)</f>
        <v>2106.426</v>
      </c>
      <c r="E53" s="41">
        <f>SUM(E13,E18,E23,E33,E38,E43,E48)</f>
        <v>6961.846</v>
      </c>
      <c r="F53" s="41">
        <f>SUM(F13,F18,F23,F33,F38,F43,F48)</f>
        <v>4983.467</v>
      </c>
      <c r="G53" s="44">
        <f>F53/F52*100</f>
        <v>79.85045665758692</v>
      </c>
      <c r="H53" s="41">
        <f>SUM(H13,H18,H23,H33,H38,H43,H48)</f>
        <v>1012.8149999999999</v>
      </c>
      <c r="I53" s="41">
        <f>SUM(I13,I18,I23,I33,I38,I43,I48)</f>
        <v>6480.514</v>
      </c>
      <c r="J53" s="61">
        <f>E53/D53</f>
        <v>3.305051304911732</v>
      </c>
      <c r="K53" s="58">
        <f>F53/E53*100</f>
        <v>71.5825515244089</v>
      </c>
    </row>
    <row r="54" ht="21.75" customHeight="1"/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5" r:id="rId2"/>
  <rowBreaks count="1" manualBreakCount="1">
    <brk id="53" max="10" man="1"/>
  </rowBreaks>
  <ignoredErrors>
    <ignoredError sqref="G2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関東運輸局</dc:creator>
  <cp:keywords/>
  <dc:description/>
  <cp:lastModifiedBy>なし</cp:lastModifiedBy>
  <cp:lastPrinted>2021-11-16T05:32:58Z</cp:lastPrinted>
  <dcterms:created xsi:type="dcterms:W3CDTF">2006-10-25T02:45:43Z</dcterms:created>
  <dcterms:modified xsi:type="dcterms:W3CDTF">2021-11-16T05:33:32Z</dcterms:modified>
  <cp:category/>
  <cp:version/>
  <cp:contentType/>
  <cp:contentStatus/>
</cp:coreProperties>
</file>