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updateLinks="never" defaultThemeVersion="124226"/>
  <xr:revisionPtr revIDLastSave="0" documentId="13_ncr:1_{9A0804E5-445F-4EAB-A123-8A4A7A4A9E17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港別船舶積卸し実績推移" sheetId="2" r:id="rId1"/>
    <sheet name="グラフ1" sheetId="3" r:id="rId2"/>
    <sheet name="グラフ2" sheetId="5" r:id="rId3"/>
  </sheets>
  <externalReferences>
    <externalReference r:id="rId4"/>
  </externalReferences>
  <definedNames>
    <definedName name="_Regression_Int" localSheetId="1" hidden="1">1</definedName>
    <definedName name="_Regression_Int" localSheetId="0" hidden="1">1</definedName>
    <definedName name="_xlnm.Print_Area" localSheetId="1">グラフ1!$A$1:$S$41</definedName>
    <definedName name="_xlnm.Print_Area" localSheetId="0">港別船舶積卸し実績推移!$A$1:$T$37</definedName>
    <definedName name="順位">[1]輸移出入別!$H$12:$I$19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2" l="1"/>
  <c r="R34" i="2"/>
  <c r="R26" i="2"/>
  <c r="R14" i="2"/>
  <c r="R23" i="2"/>
  <c r="R20" i="2"/>
  <c r="R17" i="2"/>
  <c r="R11" i="2"/>
  <c r="R8" i="2"/>
  <c r="O8" i="2"/>
  <c r="L8" i="2"/>
  <c r="I8" i="2"/>
  <c r="F8" i="2"/>
  <c r="T29" i="2" l="1"/>
  <c r="T26" i="2"/>
  <c r="T23" i="2"/>
  <c r="T20" i="2"/>
  <c r="T17" i="2"/>
  <c r="T14" i="2"/>
  <c r="T11" i="2"/>
  <c r="T8" i="2"/>
  <c r="S8" i="2" l="1"/>
  <c r="S11" i="2"/>
  <c r="R32" i="2"/>
  <c r="S14" i="2"/>
  <c r="S17" i="2"/>
  <c r="S20" i="2"/>
  <c r="S23" i="2"/>
  <c r="S26" i="2"/>
  <c r="S29" i="2"/>
  <c r="L34" i="2"/>
  <c r="L20" i="2"/>
  <c r="S32" i="2" l="1"/>
  <c r="R15" i="2"/>
  <c r="R30" i="2"/>
  <c r="R9" i="2"/>
  <c r="R21" i="2"/>
  <c r="R18" i="2"/>
  <c r="R12" i="2"/>
  <c r="R24" i="2"/>
  <c r="R27" i="2"/>
  <c r="O29" i="2"/>
  <c r="O26" i="2"/>
  <c r="O23" i="2"/>
  <c r="O20" i="2"/>
  <c r="O17" i="2"/>
  <c r="O14" i="2"/>
  <c r="O11" i="2"/>
  <c r="O35" i="2"/>
  <c r="O34" i="2"/>
  <c r="R33" i="2" l="1"/>
  <c r="P8" i="2"/>
  <c r="O32" i="2"/>
  <c r="P20" i="2" l="1"/>
  <c r="L35" i="2"/>
  <c r="L17" i="2"/>
  <c r="P17" i="2" s="1"/>
  <c r="L23" i="2"/>
  <c r="P23" i="2" s="1"/>
  <c r="L26" i="2"/>
  <c r="P26" i="2" s="1"/>
  <c r="L29" i="2"/>
  <c r="P29" i="2" s="1"/>
  <c r="L14" i="2"/>
  <c r="P14" i="2" s="1"/>
  <c r="L11" i="2"/>
  <c r="I35" i="2"/>
  <c r="I34" i="2"/>
  <c r="I29" i="2"/>
  <c r="I26" i="2"/>
  <c r="I23" i="2"/>
  <c r="I20" i="2"/>
  <c r="I17" i="2"/>
  <c r="I14" i="2"/>
  <c r="I11" i="2"/>
  <c r="F29" i="2"/>
  <c r="F26" i="2"/>
  <c r="F23" i="2"/>
  <c r="F20" i="2"/>
  <c r="F17" i="2"/>
  <c r="F14" i="2"/>
  <c r="F11" i="2"/>
  <c r="P11" i="2" l="1"/>
  <c r="L32" i="2"/>
  <c r="I32" i="2"/>
  <c r="G14" i="2"/>
  <c r="G26" i="2"/>
  <c r="G23" i="2"/>
  <c r="G17" i="2"/>
  <c r="G29" i="2"/>
  <c r="G11" i="2"/>
  <c r="F32" i="2"/>
  <c r="G32" i="2" s="1"/>
  <c r="G8" i="2"/>
  <c r="G20" i="2"/>
  <c r="I9" i="2" l="1"/>
  <c r="F27" i="2"/>
  <c r="F24" i="2"/>
  <c r="F21" i="2"/>
  <c r="F18" i="2"/>
  <c r="F15" i="2"/>
  <c r="I30" i="2"/>
  <c r="I27" i="2"/>
  <c r="I21" i="2"/>
  <c r="I18" i="2"/>
  <c r="I15" i="2"/>
  <c r="I12" i="2"/>
  <c r="I24" i="2"/>
  <c r="F12" i="2"/>
  <c r="F9" i="2"/>
  <c r="F30" i="2"/>
  <c r="I33" i="2" l="1"/>
  <c r="F33" i="2"/>
  <c r="J8" i="2" l="1"/>
  <c r="J11" i="2"/>
  <c r="J14" i="2"/>
  <c r="J17" i="2"/>
  <c r="J20" i="2"/>
  <c r="J23" i="2"/>
  <c r="J26" i="2"/>
  <c r="J29" i="2"/>
  <c r="L9" i="2" l="1"/>
  <c r="P32" i="2"/>
  <c r="M29" i="2"/>
  <c r="M26" i="2"/>
  <c r="M17" i="2"/>
  <c r="M14" i="2"/>
  <c r="M11" i="2"/>
  <c r="J32" i="2" l="1"/>
  <c r="M23" i="2"/>
  <c r="M8" i="2"/>
  <c r="M20" i="2"/>
  <c r="M32" i="2" l="1"/>
  <c r="L24" i="2"/>
  <c r="L12" i="2"/>
  <c r="L21" i="2"/>
  <c r="L18" i="2"/>
  <c r="L15" i="2"/>
  <c r="L30" i="2"/>
  <c r="L27" i="2"/>
  <c r="L33" i="2" l="1"/>
  <c r="O18" i="2"/>
  <c r="O15" i="2" l="1"/>
  <c r="O9" i="2"/>
  <c r="O12" i="2"/>
  <c r="O30" i="2"/>
  <c r="O24" i="2"/>
  <c r="O21" i="2"/>
  <c r="O27" i="2"/>
  <c r="O33" i="2" l="1"/>
</calcChain>
</file>

<file path=xl/sharedStrings.xml><?xml version="1.0" encoding="utf-8"?>
<sst xmlns="http://schemas.openxmlformats.org/spreadsheetml/2006/main" count="96" uniqueCount="36">
  <si>
    <t>関東運輸局管内　港別船舶積卸し実績推移</t>
  </si>
  <si>
    <t>表１</t>
  </si>
  <si>
    <t>３１(令和元)年度</t>
    <rPh sb="3" eb="5">
      <t>レイワ</t>
    </rPh>
    <rPh sb="5" eb="6">
      <t>ガン</t>
    </rPh>
    <phoneticPr fontId="5"/>
  </si>
  <si>
    <t>令和２年度</t>
    <rPh sb="0" eb="2">
      <t>レイワ</t>
    </rPh>
    <phoneticPr fontId="5"/>
  </si>
  <si>
    <t>港　名</t>
  </si>
  <si>
    <t>数  量</t>
  </si>
  <si>
    <t>（シェア）</t>
  </si>
  <si>
    <t>順位</t>
  </si>
  <si>
    <t>前年度比</t>
  </si>
  <si>
    <t>横　浜</t>
  </si>
  <si>
    <t>②</t>
  </si>
  <si>
    <t>東　京</t>
  </si>
  <si>
    <t>①</t>
  </si>
  <si>
    <t>川　崎</t>
  </si>
  <si>
    <t>⑥</t>
  </si>
  <si>
    <t>横須賀</t>
  </si>
  <si>
    <t>⑦</t>
  </si>
  <si>
    <t>千　葉</t>
  </si>
  <si>
    <t>③</t>
  </si>
  <si>
    <t>木更津</t>
  </si>
  <si>
    <t>⑤</t>
  </si>
  <si>
    <t>鹿　島</t>
  </si>
  <si>
    <t>④</t>
  </si>
  <si>
    <t>日　立</t>
  </si>
  <si>
    <t>⑧</t>
  </si>
  <si>
    <t>合　計</t>
  </si>
  <si>
    <t>輸出入</t>
  </si>
  <si>
    <t>移出入</t>
  </si>
  <si>
    <t>（注） 　取扱量は各年度とも当年４月から翌年３月までの間の数量である。</t>
    <phoneticPr fontId="5"/>
  </si>
  <si>
    <t>船舶積卸し実績推移</t>
    <rPh sb="0" eb="4">
      <t>センパクツミオロ</t>
    </rPh>
    <rPh sb="5" eb="7">
      <t>ジッセキ</t>
    </rPh>
    <rPh sb="7" eb="9">
      <t>スイイ</t>
    </rPh>
    <phoneticPr fontId="3"/>
  </si>
  <si>
    <t>令和３年度</t>
    <rPh sb="0" eb="2">
      <t>レイワ</t>
    </rPh>
    <phoneticPr fontId="5"/>
  </si>
  <si>
    <t>令和４年度</t>
    <rPh sb="0" eb="2">
      <t>レイワ</t>
    </rPh>
    <phoneticPr fontId="5"/>
  </si>
  <si>
    <t>〔単位：万トン〕</t>
    <phoneticPr fontId="3"/>
  </si>
  <si>
    <t>令和５年度</t>
    <rPh sb="0" eb="2">
      <t>レイワ</t>
    </rPh>
    <phoneticPr fontId="5"/>
  </si>
  <si>
    <t>前前年度比</t>
    <rPh sb="0" eb="1">
      <t>ゼン</t>
    </rPh>
    <rPh sb="1" eb="2">
      <t>ゼン</t>
    </rPh>
    <rPh sb="2" eb="4">
      <t>ネンド</t>
    </rPh>
    <phoneticPr fontId="3"/>
  </si>
  <si>
    <t>令和6年度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</si>
</sst>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#,##0_ "/>
    <numFmt numFmtId="179" formatCode="0.0%"/>
    <numFmt numFmtId="180" formatCode="\(0\)"/>
  </numFmts>
  <fonts count="12" x14ac:knownFonts="1"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5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55"/>
      <name val="ＭＳ 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125">
    <xf numFmtId="0" fontId="0" fillId="0" borderId="0" xfId="0"/>
    <xf numFmtId="0" fontId="2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1" fillId="0" borderId="0" xfId="1" applyAlignment="1">
      <alignment horizontal="right" vertical="center"/>
    </xf>
    <xf numFmtId="0" fontId="1" fillId="0" borderId="0" xfId="1">
      <alignment vertical="center"/>
    </xf>
    <xf numFmtId="0" fontId="6" fillId="0" borderId="1" xfId="1" applyFont="1" applyBorder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76" fontId="6" fillId="0" borderId="2" xfId="1" applyNumberFormat="1" applyFont="1" applyBorder="1" applyAlignment="1" applyProtection="1"/>
    <xf numFmtId="176" fontId="6" fillId="0" borderId="3" xfId="1" applyNumberFormat="1" applyFont="1" applyBorder="1" applyAlignment="1" applyProtection="1">
      <alignment horizontal="centerContinuous"/>
    </xf>
    <xf numFmtId="176" fontId="6" fillId="0" borderId="4" xfId="1" applyNumberFormat="1" applyFont="1" applyBorder="1" applyAlignment="1" applyProtection="1"/>
    <xf numFmtId="176" fontId="7" fillId="0" borderId="5" xfId="1" applyNumberFormat="1" applyFont="1" applyBorder="1" applyAlignment="1" applyProtection="1"/>
    <xf numFmtId="176" fontId="7" fillId="0" borderId="5" xfId="1" applyNumberFormat="1" applyFont="1" applyFill="1" applyBorder="1" applyAlignment="1" applyProtection="1"/>
    <xf numFmtId="176" fontId="6" fillId="0" borderId="3" xfId="1" applyNumberFormat="1" applyFont="1" applyFill="1" applyBorder="1" applyAlignment="1" applyProtection="1">
      <alignment horizontal="centerContinuous"/>
    </xf>
    <xf numFmtId="176" fontId="6" fillId="0" borderId="4" xfId="1" applyNumberFormat="1" applyFont="1" applyFill="1" applyBorder="1" applyAlignment="1" applyProtection="1"/>
    <xf numFmtId="0" fontId="6" fillId="0" borderId="0" xfId="1" applyFont="1" applyAlignment="1"/>
    <xf numFmtId="0" fontId="1" fillId="0" borderId="0" xfId="1" applyAlignment="1"/>
    <xf numFmtId="176" fontId="6" fillId="0" borderId="6" xfId="1" applyNumberFormat="1" applyFont="1" applyBorder="1" applyAlignment="1" applyProtection="1">
      <alignment horizontal="centerContinuous"/>
    </xf>
    <xf numFmtId="176" fontId="6" fillId="0" borderId="0" xfId="1" applyNumberFormat="1" applyFont="1" applyAlignment="1" applyProtection="1">
      <alignment horizontal="centerContinuous"/>
    </xf>
    <xf numFmtId="176" fontId="6" fillId="0" borderId="7" xfId="1" applyNumberFormat="1" applyFont="1" applyBorder="1" applyAlignment="1" applyProtection="1"/>
    <xf numFmtId="176" fontId="7" fillId="0" borderId="8" xfId="1" applyNumberFormat="1" applyFont="1" applyBorder="1" applyAlignment="1" applyProtection="1"/>
    <xf numFmtId="176" fontId="7" fillId="0" borderId="8" xfId="1" applyNumberFormat="1" applyFont="1" applyFill="1" applyBorder="1" applyAlignment="1" applyProtection="1"/>
    <xf numFmtId="176" fontId="6" fillId="0" borderId="0" xfId="1" applyNumberFormat="1" applyFont="1" applyFill="1" applyAlignment="1" applyProtection="1">
      <alignment horizontal="centerContinuous"/>
    </xf>
    <xf numFmtId="176" fontId="6" fillId="0" borderId="7" xfId="1" applyNumberFormat="1" applyFont="1" applyFill="1" applyBorder="1" applyAlignment="1" applyProtection="1"/>
    <xf numFmtId="176" fontId="6" fillId="0" borderId="6" xfId="1" applyNumberFormat="1" applyFont="1" applyBorder="1" applyAlignment="1" applyProtection="1"/>
    <xf numFmtId="176" fontId="6" fillId="0" borderId="0" xfId="1" applyNumberFormat="1" applyFont="1" applyAlignment="1" applyProtection="1">
      <alignment horizontal="left"/>
    </xf>
    <xf numFmtId="176" fontId="6" fillId="0" borderId="9" xfId="1" applyNumberFormat="1" applyFont="1" applyBorder="1" applyAlignment="1" applyProtection="1"/>
    <xf numFmtId="176" fontId="7" fillId="0" borderId="10" xfId="1" applyNumberFormat="1" applyFont="1" applyBorder="1" applyAlignment="1" applyProtection="1"/>
    <xf numFmtId="176" fontId="7" fillId="0" borderId="10" xfId="1" applyNumberFormat="1" applyFont="1" applyFill="1" applyBorder="1" applyAlignment="1" applyProtection="1"/>
    <xf numFmtId="176" fontId="6" fillId="0" borderId="0" xfId="1" applyNumberFormat="1" applyFont="1" applyFill="1" applyAlignment="1" applyProtection="1">
      <alignment horizontal="left"/>
    </xf>
    <xf numFmtId="176" fontId="6" fillId="0" borderId="9" xfId="1" applyNumberFormat="1" applyFont="1" applyFill="1" applyBorder="1" applyAlignment="1" applyProtection="1"/>
    <xf numFmtId="176" fontId="6" fillId="0" borderId="11" xfId="1" applyNumberFormat="1" applyFont="1" applyBorder="1" applyAlignment="1" applyProtection="1">
      <alignment vertical="center"/>
    </xf>
    <xf numFmtId="176" fontId="6" fillId="0" borderId="12" xfId="1" applyNumberFormat="1" applyFont="1" applyBorder="1" applyAlignment="1" applyProtection="1">
      <alignment vertical="center"/>
    </xf>
    <xf numFmtId="176" fontId="6" fillId="0" borderId="13" xfId="1" applyNumberFormat="1" applyFont="1" applyBorder="1" applyAlignment="1" applyProtection="1">
      <alignment horizontal="center" vertical="center"/>
    </xf>
    <xf numFmtId="176" fontId="6" fillId="0" borderId="10" xfId="1" applyNumberFormat="1" applyFont="1" applyBorder="1" applyAlignment="1" applyProtection="1">
      <alignment horizontal="center" vertical="center"/>
    </xf>
    <xf numFmtId="176" fontId="6" fillId="0" borderId="10" xfId="1" applyNumberFormat="1" applyFont="1" applyFill="1" applyBorder="1" applyAlignment="1" applyProtection="1">
      <alignment horizontal="center" vertical="center"/>
    </xf>
    <xf numFmtId="176" fontId="6" fillId="0" borderId="12" xfId="1" applyNumberFormat="1" applyFont="1" applyFill="1" applyBorder="1" applyAlignment="1" applyProtection="1">
      <alignment vertical="center"/>
    </xf>
    <xf numFmtId="0" fontId="6" fillId="0" borderId="0" xfId="1" applyFont="1" applyAlignment="1">
      <alignment vertical="center"/>
    </xf>
    <xf numFmtId="0" fontId="1" fillId="0" borderId="6" xfId="2" applyFont="1" applyBorder="1" applyAlignment="1">
      <alignment vertical="center"/>
    </xf>
    <xf numFmtId="0" fontId="1" fillId="0" borderId="0" xfId="2" applyFont="1" applyAlignment="1">
      <alignment vertical="center"/>
    </xf>
    <xf numFmtId="177" fontId="1" fillId="0" borderId="15" xfId="2" applyNumberFormat="1" applyFont="1" applyBorder="1" applyAlignment="1">
      <alignment horizontal="center" vertical="center"/>
    </xf>
    <xf numFmtId="176" fontId="1" fillId="0" borderId="15" xfId="2" applyNumberFormat="1" applyFont="1" applyBorder="1" applyAlignment="1" applyProtection="1">
      <alignment vertical="center"/>
    </xf>
    <xf numFmtId="176" fontId="1" fillId="0" borderId="14" xfId="2" applyNumberFormat="1" applyFont="1" applyBorder="1" applyAlignment="1" applyProtection="1">
      <alignment vertical="center"/>
    </xf>
    <xf numFmtId="177" fontId="4" fillId="0" borderId="15" xfId="2" applyNumberFormat="1" applyFont="1" applyBorder="1" applyAlignment="1">
      <alignment horizontal="center" vertical="center"/>
    </xf>
    <xf numFmtId="177" fontId="4" fillId="0" borderId="15" xfId="2" applyNumberFormat="1" applyFont="1" applyFill="1" applyBorder="1" applyAlignment="1">
      <alignment horizontal="center" vertical="center"/>
    </xf>
    <xf numFmtId="176" fontId="1" fillId="0" borderId="15" xfId="2" applyNumberFormat="1" applyFont="1" applyFill="1" applyBorder="1" applyAlignment="1" applyProtection="1">
      <alignment vertical="center"/>
    </xf>
    <xf numFmtId="176" fontId="1" fillId="0" borderId="6" xfId="2" applyNumberFormat="1" applyFont="1" applyBorder="1" applyAlignment="1" applyProtection="1">
      <alignment horizontal="centerContinuous" vertical="center"/>
    </xf>
    <xf numFmtId="178" fontId="1" fillId="0" borderId="15" xfId="2" applyNumberFormat="1" applyFont="1" applyBorder="1" applyAlignment="1" applyProtection="1">
      <alignment vertical="center"/>
    </xf>
    <xf numFmtId="179" fontId="1" fillId="0" borderId="14" xfId="2" applyNumberFormat="1" applyFont="1" applyBorder="1" applyAlignment="1" applyProtection="1">
      <alignment vertical="center"/>
    </xf>
    <xf numFmtId="176" fontId="1" fillId="0" borderId="8" xfId="3" applyNumberFormat="1" applyFont="1" applyFill="1" applyBorder="1" applyAlignment="1" applyProtection="1">
      <alignment horizontal="centerContinuous"/>
    </xf>
    <xf numFmtId="176" fontId="1" fillId="0" borderId="11" xfId="2" applyNumberFormat="1" applyFont="1" applyBorder="1" applyAlignment="1" applyProtection="1">
      <alignment vertical="center"/>
    </xf>
    <xf numFmtId="180" fontId="1" fillId="0" borderId="12" xfId="2" applyNumberFormat="1" applyFont="1" applyBorder="1" applyAlignment="1" applyProtection="1">
      <alignment vertical="center"/>
    </xf>
    <xf numFmtId="176" fontId="1" fillId="0" borderId="13" xfId="2" applyNumberFormat="1" applyFont="1" applyBorder="1" applyAlignment="1" applyProtection="1">
      <alignment vertical="center"/>
    </xf>
    <xf numFmtId="177" fontId="4" fillId="0" borderId="16" xfId="2" applyNumberFormat="1" applyFont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80" fontId="1" fillId="0" borderId="12" xfId="2" applyNumberFormat="1" applyFont="1" applyFill="1" applyBorder="1" applyAlignment="1" applyProtection="1">
      <alignment vertical="center"/>
    </xf>
    <xf numFmtId="176" fontId="1" fillId="0" borderId="6" xfId="2" applyNumberFormat="1" applyFont="1" applyBorder="1" applyAlignment="1" applyProtection="1">
      <alignment vertical="center"/>
    </xf>
    <xf numFmtId="37" fontId="1" fillId="0" borderId="15" xfId="2" applyNumberFormat="1" applyFont="1" applyBorder="1" applyAlignment="1" applyProtection="1">
      <alignment vertical="center"/>
    </xf>
    <xf numFmtId="37" fontId="1" fillId="0" borderId="15" xfId="2" applyNumberFormat="1" applyFont="1" applyFill="1" applyBorder="1" applyAlignment="1" applyProtection="1">
      <alignment vertical="center"/>
    </xf>
    <xf numFmtId="177" fontId="1" fillId="0" borderId="15" xfId="2" applyNumberFormat="1" applyFont="1" applyFill="1" applyBorder="1" applyAlignment="1">
      <alignment horizontal="center" vertical="center"/>
    </xf>
    <xf numFmtId="176" fontId="1" fillId="0" borderId="17" xfId="2" applyNumberFormat="1" applyFont="1" applyBorder="1" applyAlignment="1" applyProtection="1">
      <alignment vertical="center"/>
    </xf>
    <xf numFmtId="180" fontId="1" fillId="0" borderId="18" xfId="2" applyNumberFormat="1" applyFont="1" applyBorder="1" applyAlignment="1" applyProtection="1">
      <alignment vertical="center"/>
    </xf>
    <xf numFmtId="176" fontId="1" fillId="0" borderId="19" xfId="2" applyNumberFormat="1" applyFont="1" applyBorder="1" applyAlignment="1" applyProtection="1">
      <alignment vertical="center"/>
    </xf>
    <xf numFmtId="177" fontId="4" fillId="0" borderId="20" xfId="2" applyNumberFormat="1" applyFont="1" applyBorder="1" applyAlignment="1">
      <alignment horizontal="center" vertical="center"/>
    </xf>
    <xf numFmtId="177" fontId="4" fillId="0" borderId="20" xfId="2" applyNumberFormat="1" applyFont="1" applyFill="1" applyBorder="1" applyAlignment="1">
      <alignment horizontal="center" vertical="center"/>
    </xf>
    <xf numFmtId="180" fontId="1" fillId="0" borderId="18" xfId="2" applyNumberFormat="1" applyFont="1" applyFill="1" applyBorder="1" applyAlignment="1" applyProtection="1">
      <alignment vertical="center"/>
    </xf>
    <xf numFmtId="176" fontId="4" fillId="0" borderId="8" xfId="3" applyNumberFormat="1" applyFont="1" applyFill="1" applyBorder="1" applyAlignment="1" applyProtection="1">
      <alignment horizontal="centerContinuous"/>
    </xf>
    <xf numFmtId="176" fontId="6" fillId="0" borderId="21" xfId="1" applyNumberFormat="1" applyFont="1" applyBorder="1" applyAlignment="1" applyProtection="1">
      <alignment horizontal="centerContinuous" vertical="center"/>
    </xf>
    <xf numFmtId="9" fontId="6" fillId="0" borderId="1" xfId="1" applyNumberFormat="1" applyFont="1" applyBorder="1" applyAlignment="1" applyProtection="1">
      <alignment vertical="center"/>
    </xf>
    <xf numFmtId="176" fontId="6" fillId="0" borderId="22" xfId="1" applyNumberFormat="1" applyFont="1" applyBorder="1" applyAlignment="1" applyProtection="1">
      <alignment vertical="center"/>
    </xf>
    <xf numFmtId="176" fontId="7" fillId="0" borderId="23" xfId="1" applyNumberFormat="1" applyFont="1" applyBorder="1" applyAlignment="1" applyProtection="1">
      <alignment vertical="center"/>
    </xf>
    <xf numFmtId="176" fontId="7" fillId="0" borderId="23" xfId="1" applyNumberFormat="1" applyFont="1" applyFill="1" applyBorder="1" applyAlignment="1" applyProtection="1">
      <alignment vertical="center"/>
    </xf>
    <xf numFmtId="9" fontId="6" fillId="0" borderId="1" xfId="1" applyNumberFormat="1" applyFont="1" applyFill="1" applyBorder="1" applyAlignment="1" applyProtection="1">
      <alignment vertical="center"/>
    </xf>
    <xf numFmtId="176" fontId="6" fillId="0" borderId="22" xfId="1" applyNumberFormat="1" applyFont="1" applyFill="1" applyBorder="1" applyAlignment="1" applyProtection="1">
      <alignment vertical="center"/>
    </xf>
    <xf numFmtId="176" fontId="6" fillId="0" borderId="21" xfId="1" applyNumberFormat="1" applyFont="1" applyBorder="1" applyAlignment="1" applyProtection="1">
      <alignment horizontal="center" vertical="center"/>
    </xf>
    <xf numFmtId="176" fontId="6" fillId="0" borderId="0" xfId="1" applyNumberFormat="1" applyFont="1" applyAlignment="1" applyProtection="1">
      <alignment vertical="center"/>
    </xf>
    <xf numFmtId="176" fontId="6" fillId="0" borderId="0" xfId="1" applyNumberFormat="1" applyFont="1" applyAlignment="1" applyProtection="1">
      <alignment horizontal="left" vertical="center"/>
    </xf>
    <xf numFmtId="176" fontId="7" fillId="0" borderId="0" xfId="1" applyNumberFormat="1" applyFont="1" applyAlignment="1" applyProtection="1">
      <alignment vertical="center"/>
    </xf>
    <xf numFmtId="176" fontId="1" fillId="0" borderId="0" xfId="1" applyNumberFormat="1" applyAlignment="1" applyProtection="1">
      <alignment vertical="center"/>
    </xf>
    <xf numFmtId="176" fontId="1" fillId="0" borderId="0" xfId="1" applyNumberFormat="1" applyProtection="1">
      <alignment vertical="center"/>
    </xf>
    <xf numFmtId="0" fontId="4" fillId="0" borderId="0" xfId="1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6" fontId="1" fillId="0" borderId="6" xfId="2" applyNumberFormat="1" applyFont="1" applyBorder="1" applyAlignment="1" applyProtection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177" fontId="4" fillId="2" borderId="16" xfId="2" applyNumberFormat="1" applyFont="1" applyFill="1" applyBorder="1" applyAlignment="1">
      <alignment horizontal="center" vertical="center"/>
    </xf>
    <xf numFmtId="178" fontId="1" fillId="0" borderId="24" xfId="2" applyNumberFormat="1" applyFont="1" applyFill="1" applyBorder="1" applyAlignment="1" applyProtection="1">
      <alignment vertical="center"/>
    </xf>
    <xf numFmtId="178" fontId="1" fillId="0" borderId="15" xfId="2" applyNumberFormat="1" applyFont="1" applyFill="1" applyBorder="1" applyAlignment="1" applyProtection="1">
      <alignment vertical="center"/>
    </xf>
    <xf numFmtId="176" fontId="6" fillId="0" borderId="25" xfId="1" applyNumberFormat="1" applyFont="1" applyFill="1" applyBorder="1" applyAlignment="1" applyProtection="1">
      <alignment horizontal="center" vertical="center"/>
    </xf>
    <xf numFmtId="176" fontId="1" fillId="0" borderId="26" xfId="2" applyNumberFormat="1" applyFont="1" applyFill="1" applyBorder="1" applyAlignment="1" applyProtection="1">
      <alignment vertical="center"/>
    </xf>
    <xf numFmtId="179" fontId="1" fillId="0" borderId="26" xfId="2" applyNumberFormat="1" applyFont="1" applyFill="1" applyBorder="1" applyAlignment="1" applyProtection="1">
      <alignment vertical="center"/>
    </xf>
    <xf numFmtId="180" fontId="1" fillId="0" borderId="27" xfId="2" applyNumberFormat="1" applyFont="1" applyFill="1" applyBorder="1" applyAlignment="1" applyProtection="1">
      <alignment vertical="center"/>
    </xf>
    <xf numFmtId="37" fontId="1" fillId="0" borderId="26" xfId="2" applyNumberFormat="1" applyFont="1" applyFill="1" applyBorder="1" applyAlignment="1" applyProtection="1">
      <alignment vertical="center"/>
    </xf>
    <xf numFmtId="180" fontId="1" fillId="0" borderId="28" xfId="2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Continuous"/>
    </xf>
    <xf numFmtId="176" fontId="6" fillId="0" borderId="0" xfId="1" applyNumberFormat="1" applyFont="1" applyFill="1" applyBorder="1" applyAlignment="1" applyProtection="1">
      <alignment horizontal="left"/>
    </xf>
    <xf numFmtId="177" fontId="4" fillId="0" borderId="8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1" fillId="0" borderId="8" xfId="2" applyNumberFormat="1" applyFont="1" applyFill="1" applyBorder="1" applyAlignment="1">
      <alignment horizontal="center" vertical="center"/>
    </xf>
    <xf numFmtId="176" fontId="1" fillId="2" borderId="8" xfId="3" applyNumberFormat="1" applyFont="1" applyFill="1" applyBorder="1" applyAlignment="1" applyProtection="1">
      <alignment horizontal="centerContinuous"/>
    </xf>
    <xf numFmtId="178" fontId="1" fillId="2" borderId="15" xfId="2" applyNumberFormat="1" applyFont="1" applyFill="1" applyBorder="1" applyAlignment="1" applyProtection="1">
      <alignment vertical="center"/>
    </xf>
    <xf numFmtId="176" fontId="6" fillId="0" borderId="30" xfId="1" applyNumberFormat="1" applyFont="1" applyFill="1" applyBorder="1" applyAlignment="1" applyProtection="1">
      <alignment horizontal="center" vertical="center" shrinkToFit="1"/>
    </xf>
    <xf numFmtId="176" fontId="1" fillId="0" borderId="7" xfId="2" applyNumberFormat="1" applyFont="1" applyFill="1" applyBorder="1" applyAlignment="1" applyProtection="1">
      <alignment vertical="center"/>
    </xf>
    <xf numFmtId="179" fontId="1" fillId="2" borderId="7" xfId="2" applyNumberFormat="1" applyFont="1" applyFill="1" applyBorder="1" applyAlignment="1" applyProtection="1">
      <alignment vertical="center"/>
    </xf>
    <xf numFmtId="176" fontId="1" fillId="0" borderId="30" xfId="2" applyNumberFormat="1" applyFont="1" applyFill="1" applyBorder="1" applyAlignment="1" applyProtection="1">
      <alignment vertical="center"/>
    </xf>
    <xf numFmtId="176" fontId="1" fillId="0" borderId="31" xfId="2" applyNumberFormat="1" applyFont="1" applyFill="1" applyBorder="1" applyAlignment="1" applyProtection="1">
      <alignment vertical="center"/>
    </xf>
    <xf numFmtId="176" fontId="6" fillId="0" borderId="32" xfId="1" applyNumberFormat="1" applyFont="1" applyFill="1" applyBorder="1" applyAlignment="1" applyProtection="1">
      <alignment horizontal="centerContinuous"/>
    </xf>
    <xf numFmtId="176" fontId="6" fillId="0" borderId="33" xfId="1" applyNumberFormat="1" applyFont="1" applyFill="1" applyBorder="1" applyAlignment="1" applyProtection="1">
      <alignment horizontal="centerContinuous"/>
    </xf>
    <xf numFmtId="176" fontId="6" fillId="0" borderId="33" xfId="1" applyNumberFormat="1" applyFont="1" applyFill="1" applyBorder="1" applyAlignment="1" applyProtection="1">
      <alignment horizontal="left"/>
    </xf>
    <xf numFmtId="176" fontId="6" fillId="0" borderId="34" xfId="1" applyNumberFormat="1" applyFont="1" applyFill="1" applyBorder="1" applyAlignment="1" applyProtection="1">
      <alignment horizontal="center" vertical="center"/>
    </xf>
    <xf numFmtId="176" fontId="1" fillId="0" borderId="35" xfId="2" applyNumberFormat="1" applyFont="1" applyFill="1" applyBorder="1" applyAlignment="1" applyProtection="1">
      <alignment vertical="center"/>
    </xf>
    <xf numFmtId="179" fontId="1" fillId="2" borderId="35" xfId="2" applyNumberFormat="1" applyFont="1" applyFill="1" applyBorder="1" applyAlignment="1" applyProtection="1">
      <alignment vertical="center"/>
    </xf>
    <xf numFmtId="180" fontId="1" fillId="0" borderId="36" xfId="2" applyNumberFormat="1" applyFont="1" applyFill="1" applyBorder="1" applyAlignment="1" applyProtection="1">
      <alignment vertical="center"/>
    </xf>
    <xf numFmtId="37" fontId="1" fillId="0" borderId="35" xfId="2" applyNumberFormat="1" applyFont="1" applyFill="1" applyBorder="1" applyAlignment="1" applyProtection="1">
      <alignment vertical="center"/>
    </xf>
    <xf numFmtId="180" fontId="1" fillId="0" borderId="37" xfId="2" applyNumberFormat="1" applyFont="1" applyFill="1" applyBorder="1" applyAlignment="1" applyProtection="1">
      <alignment vertical="center"/>
    </xf>
    <xf numFmtId="9" fontId="6" fillId="0" borderId="38" xfId="1" applyNumberFormat="1" applyFont="1" applyFill="1" applyBorder="1" applyAlignment="1" applyProtection="1">
      <alignment vertical="center"/>
    </xf>
    <xf numFmtId="9" fontId="6" fillId="2" borderId="1" xfId="1" applyNumberFormat="1" applyFont="1" applyFill="1" applyBorder="1" applyAlignment="1" applyProtection="1">
      <alignment vertical="center"/>
    </xf>
    <xf numFmtId="176" fontId="1" fillId="3" borderId="8" xfId="3" applyNumberFormat="1" applyFont="1" applyFill="1" applyBorder="1" applyAlignment="1" applyProtection="1">
      <alignment horizontal="centerContinuous"/>
    </xf>
    <xf numFmtId="178" fontId="1" fillId="3" borderId="15" xfId="2" applyNumberFormat="1" applyFont="1" applyFill="1" applyBorder="1" applyAlignment="1" applyProtection="1">
      <alignment vertical="center"/>
    </xf>
    <xf numFmtId="179" fontId="1" fillId="3" borderId="35" xfId="2" applyNumberFormat="1" applyFont="1" applyFill="1" applyBorder="1" applyAlignment="1" applyProtection="1">
      <alignment vertical="center"/>
    </xf>
    <xf numFmtId="179" fontId="1" fillId="3" borderId="7" xfId="2" applyNumberFormat="1" applyFont="1" applyFill="1" applyBorder="1" applyAlignment="1" applyProtection="1">
      <alignment vertical="center"/>
    </xf>
    <xf numFmtId="9" fontId="6" fillId="3" borderId="1" xfId="1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_上半期ﾌﾟﾚｽ" xfId="2" xr:uid="{00000000-0005-0000-0000-000002000000}"/>
    <cellStyle name="標準_積卸し実績（年度）" xfId="1" xr:uid="{00000000-0005-0000-0000-000003000000}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/>
              <a:t>船舶積卸し実績推移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46496670614442E-2"/>
          <c:y val="8.9823664431913308E-2"/>
          <c:w val="0.9340501980447059"/>
          <c:h val="0.65613856175443641"/>
        </c:manualLayout>
      </c:layout>
      <c:barChart>
        <c:barDir val="col"/>
        <c:grouping val="stacked"/>
        <c:varyColors val="0"/>
        <c:ser>
          <c:idx val="0"/>
          <c:order val="0"/>
          <c:tx>
            <c:v>横　浜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11603.6160991</c:v>
              </c:pt>
              <c:pt idx="1">
                <c:v>10663.6126</c:v>
              </c:pt>
              <c:pt idx="2">
                <c:v>11883.1355</c:v>
              </c:pt>
              <c:pt idx="3">
                <c:v>12243.955099999899</c:v>
              </c:pt>
              <c:pt idx="4">
                <c:v>12655.954</c:v>
              </c:pt>
              <c:pt idx="5">
                <c:v>12791.9231</c:v>
              </c:pt>
            </c:numLit>
          </c:val>
          <c:extLst>
            <c:ext xmlns:c16="http://schemas.microsoft.com/office/drawing/2014/chart" uri="{C3380CC4-5D6E-409C-BE32-E72D297353CC}">
              <c16:uniqueId val="{00000000-C2E9-4786-83C3-53800ED779DD}"/>
            </c:ext>
          </c:extLst>
        </c:ser>
        <c:ser>
          <c:idx val="1"/>
          <c:order val="1"/>
          <c:tx>
            <c:v>東　京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14026.8827</c:v>
              </c:pt>
              <c:pt idx="1">
                <c:v>13048.6754</c:v>
              </c:pt>
              <c:pt idx="2">
                <c:v>13552.1962</c:v>
              </c:pt>
              <c:pt idx="3">
                <c:v>13670.631100000001</c:v>
              </c:pt>
              <c:pt idx="4">
                <c:v>13268.5394</c:v>
              </c:pt>
              <c:pt idx="5">
                <c:v>13765.6005</c:v>
              </c:pt>
            </c:numLit>
          </c:val>
          <c:extLst>
            <c:ext xmlns:c16="http://schemas.microsoft.com/office/drawing/2014/chart" uri="{C3380CC4-5D6E-409C-BE32-E72D297353CC}">
              <c16:uniqueId val="{00000001-C2E9-4786-83C3-53800ED779DD}"/>
            </c:ext>
          </c:extLst>
        </c:ser>
        <c:ser>
          <c:idx val="2"/>
          <c:order val="2"/>
          <c:tx>
            <c:v>川　崎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2544.9838</c:v>
              </c:pt>
              <c:pt idx="1">
                <c:v>2418.6993000000002</c:v>
              </c:pt>
              <c:pt idx="2">
                <c:v>2363.8276999999598</c:v>
              </c:pt>
              <c:pt idx="3">
                <c:v>2188.2644</c:v>
              </c:pt>
              <c:pt idx="4">
                <c:v>1704.9598000000001</c:v>
              </c:pt>
              <c:pt idx="5">
                <c:v>1471.4460999999901</c:v>
              </c:pt>
            </c:numLit>
          </c:val>
          <c:extLst>
            <c:ext xmlns:c16="http://schemas.microsoft.com/office/drawing/2014/chart" uri="{C3380CC4-5D6E-409C-BE32-E72D297353CC}">
              <c16:uniqueId val="{00000002-C2E9-4786-83C3-53800ED779DD}"/>
            </c:ext>
          </c:extLst>
        </c:ser>
        <c:ser>
          <c:idx val="3"/>
          <c:order val="3"/>
          <c:tx>
            <c:v>横須賀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731.22709999999904</c:v>
              </c:pt>
              <c:pt idx="1">
                <c:v>602.15700000000004</c:v>
              </c:pt>
              <c:pt idx="2">
                <c:v>502.55430000000001</c:v>
              </c:pt>
              <c:pt idx="3">
                <c:v>583.97299999999905</c:v>
              </c:pt>
              <c:pt idx="4">
                <c:v>630.149</c:v>
              </c:pt>
              <c:pt idx="5">
                <c:v>586.50310000000002</c:v>
              </c:pt>
            </c:numLit>
          </c:val>
          <c:extLst>
            <c:ext xmlns:c16="http://schemas.microsoft.com/office/drawing/2014/chart" uri="{C3380CC4-5D6E-409C-BE32-E72D297353CC}">
              <c16:uniqueId val="{00000003-C2E9-4786-83C3-53800ED779DD}"/>
            </c:ext>
          </c:extLst>
        </c:ser>
        <c:ser>
          <c:idx val="4"/>
          <c:order val="4"/>
          <c:tx>
            <c:v>千　葉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4231.5473000000002</c:v>
              </c:pt>
              <c:pt idx="1">
                <c:v>4021.5277000000001</c:v>
              </c:pt>
              <c:pt idx="2">
                <c:v>4181.9022999999597</c:v>
              </c:pt>
              <c:pt idx="3">
                <c:v>3762.0821000000001</c:v>
              </c:pt>
              <c:pt idx="4">
                <c:v>3950.9679999999798</c:v>
              </c:pt>
              <c:pt idx="5">
                <c:v>3836.3155999999899</c:v>
              </c:pt>
            </c:numLit>
          </c:val>
          <c:extLst>
            <c:ext xmlns:c16="http://schemas.microsoft.com/office/drawing/2014/chart" uri="{C3380CC4-5D6E-409C-BE32-E72D297353CC}">
              <c16:uniqueId val="{00000004-C2E9-4786-83C3-53800ED779DD}"/>
            </c:ext>
          </c:extLst>
        </c:ser>
        <c:ser>
          <c:idx val="5"/>
          <c:order val="5"/>
          <c:tx>
            <c:v>木更津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2803.3847000000001</c:v>
              </c:pt>
              <c:pt idx="1">
                <c:v>2462.2937999999799</c:v>
              </c:pt>
              <c:pt idx="2">
                <c:v>3137.4333000000001</c:v>
              </c:pt>
              <c:pt idx="3">
                <c:v>2626.0880000000002</c:v>
              </c:pt>
              <c:pt idx="4">
                <c:v>2670.5160000000001</c:v>
              </c:pt>
              <c:pt idx="5">
                <c:v>2689.8371999999999</c:v>
              </c:pt>
            </c:numLit>
          </c:val>
          <c:extLst>
            <c:ext xmlns:c16="http://schemas.microsoft.com/office/drawing/2014/chart" uri="{C3380CC4-5D6E-409C-BE32-E72D297353CC}">
              <c16:uniqueId val="{00000005-C2E9-4786-83C3-53800ED779DD}"/>
            </c:ext>
          </c:extLst>
        </c:ser>
        <c:ser>
          <c:idx val="6"/>
          <c:order val="6"/>
          <c:tx>
            <c:v>鹿　島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3466.5671000000002</c:v>
              </c:pt>
              <c:pt idx="1">
                <c:v>2662.1693</c:v>
              </c:pt>
              <c:pt idx="2">
                <c:v>3592.8089</c:v>
              </c:pt>
              <c:pt idx="3">
                <c:v>3563.8199</c:v>
              </c:pt>
              <c:pt idx="4">
                <c:v>3397.9704000000002</c:v>
              </c:pt>
              <c:pt idx="5">
                <c:v>3285.1327999999899</c:v>
              </c:pt>
            </c:numLit>
          </c:val>
          <c:extLst>
            <c:ext xmlns:c16="http://schemas.microsoft.com/office/drawing/2014/chart" uri="{C3380CC4-5D6E-409C-BE32-E72D297353CC}">
              <c16:uniqueId val="{00000006-C2E9-4786-83C3-53800ED779DD}"/>
            </c:ext>
          </c:extLst>
        </c:ser>
        <c:ser>
          <c:idx val="7"/>
          <c:order val="7"/>
          <c:tx>
            <c:v>日　立</c:v>
          </c:tx>
          <c:invertIfNegative val="0"/>
          <c:cat>
            <c:strLit>
              <c:ptCount val="6"/>
              <c:pt idx="0">
                <c:v>３１(令和元)年度</c:v>
              </c:pt>
              <c:pt idx="1">
                <c:v>令和２年度</c:v>
              </c:pt>
              <c:pt idx="2">
                <c:v>令和３年度</c:v>
              </c:pt>
              <c:pt idx="3">
                <c:v>令和４年度</c:v>
              </c:pt>
              <c:pt idx="4">
                <c:v>令和５年度</c:v>
              </c:pt>
              <c:pt idx="5">
                <c:v>令和6年度</c:v>
              </c:pt>
            </c:strLit>
          </c:cat>
          <c:val>
            <c:numLit>
              <c:formatCode>General</c:formatCode>
              <c:ptCount val="6"/>
              <c:pt idx="0">
                <c:v>279.16090000000003</c:v>
              </c:pt>
              <c:pt idx="1">
                <c:v>288.83539999999903</c:v>
              </c:pt>
              <c:pt idx="2">
                <c:v>274.48829999999901</c:v>
              </c:pt>
              <c:pt idx="3">
                <c:v>272.29090000000002</c:v>
              </c:pt>
              <c:pt idx="4">
                <c:v>255.18539999999899</c:v>
              </c:pt>
              <c:pt idx="5">
                <c:v>257.6841</c:v>
              </c:pt>
            </c:numLit>
          </c:val>
          <c:extLst>
            <c:ext xmlns:c16="http://schemas.microsoft.com/office/drawing/2014/chart" uri="{C3380CC4-5D6E-409C-BE32-E72D297353CC}">
              <c16:uniqueId val="{00000007-C2E9-4786-83C3-53800ED7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3802632"/>
        <c:axId val="133806160"/>
      </c:barChart>
      <c:lineChart>
        <c:grouping val="standard"/>
        <c:varyColors val="0"/>
        <c:ser>
          <c:idx val="8"/>
          <c:order val="8"/>
          <c:tx>
            <c:v>合  計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427085899308635E-2"/>
                  <c:y val="-4.033427157762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E9-4786-83C3-53800ED779DD}"/>
                </c:ext>
              </c:extLst>
            </c:dLbl>
            <c:dLbl>
              <c:idx val="1"/>
              <c:layout>
                <c:manualLayout>
                  <c:x val="-2.7720387079275138E-2"/>
                  <c:y val="-3.776602841498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E9-4786-83C3-53800ED779DD}"/>
                </c:ext>
              </c:extLst>
            </c:dLbl>
            <c:dLbl>
              <c:idx val="2"/>
              <c:layout>
                <c:manualLayout>
                  <c:x val="-2.9476093158594101E-2"/>
                  <c:y val="-3.637257758997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E9-4786-83C3-53800ED779DD}"/>
                </c:ext>
              </c:extLst>
            </c:dLbl>
            <c:dLbl>
              <c:idx val="3"/>
              <c:layout>
                <c:manualLayout>
                  <c:x val="-2.9945779095955142E-2"/>
                  <c:y val="-6.5635044915199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E9-4786-83C3-53800ED779DD}"/>
                </c:ext>
              </c:extLst>
            </c:dLbl>
            <c:dLbl>
              <c:idx val="4"/>
              <c:layout>
                <c:manualLayout>
                  <c:x val="-3.1095799047678962E-2"/>
                  <c:y val="-5.2097787575746277E-2"/>
                </c:manualLayout>
              </c:layout>
              <c:tx>
                <c:rich>
                  <a:bodyPr/>
                  <a:lstStyle/>
                  <a:p>
                    <a:fld id="{FE4AC088-5740-4CAF-8042-3DBE5AB458B6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2E9-4786-83C3-53800ED779DD}"/>
                </c:ext>
              </c:extLst>
            </c:dLbl>
            <c:dLbl>
              <c:idx val="5"/>
              <c:layout>
                <c:manualLayout>
                  <c:x val="-2.6706501379611846E-2"/>
                  <c:y val="-6.842194656522050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r>
                      <a:rPr lang="en-US" altLang="ja-JP"/>
                      <a:t>38684.4425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2E9-4786-83C3-53800ED779DD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6"/>
              <c:pt idx="0">
                <c:v>39687.369599999904</c:v>
              </c:pt>
              <c:pt idx="1">
                <c:v>36527.970500000003</c:v>
              </c:pt>
              <c:pt idx="2">
                <c:v>39488.345999999903</c:v>
              </c:pt>
              <c:pt idx="3">
                <c:v>38911.104299999803</c:v>
              </c:pt>
              <c:pt idx="4">
                <c:v>38534.241999999802</c:v>
              </c:pt>
              <c:pt idx="5">
                <c:v>38684.442499999997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C2E9-4786-83C3-53800ED7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2632"/>
        <c:axId val="133806160"/>
      </c:lineChart>
      <c:catAx>
        <c:axId val="1338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806160"/>
        <c:crosses val="autoZero"/>
        <c:auto val="1"/>
        <c:lblAlgn val="ctr"/>
        <c:lblOffset val="100"/>
        <c:noMultiLvlLbl val="0"/>
      </c:catAx>
      <c:valAx>
        <c:axId val="133806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00"/>
                  <a:t>(</a:t>
                </a:r>
                <a:r>
                  <a:rPr lang="ja-JP" altLang="en-US" sz="1000"/>
                  <a:t>万トン</a:t>
                </a:r>
                <a:r>
                  <a:rPr lang="en-US" altLang="ja-JP" sz="1000"/>
                  <a:t>)</a:t>
                </a:r>
                <a:endParaRPr lang="ja-JP" altLang="en-US" sz="1000"/>
              </a:p>
            </c:rich>
          </c:tx>
          <c:layout>
            <c:manualLayout>
              <c:xMode val="edge"/>
              <c:yMode val="edge"/>
              <c:x val="2.119363395225464E-2"/>
              <c:y val="4.4347633078634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80263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横　　浜　　港</a:t>
            </a:r>
          </a:p>
        </c:rich>
      </c:tx>
      <c:layout>
        <c:manualLayout>
          <c:xMode val="edge"/>
          <c:yMode val="edge"/>
          <c:x val="0.41877256317689532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3537906137184"/>
          <c:y val="0.16176493819643009"/>
          <c:w val="0.61913357400722024"/>
          <c:h val="0.73529517362013674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1102.0556999999999</c:v>
              </c:pt>
              <c:pt idx="1">
                <c:v>995.87580000000003</c:v>
              </c:pt>
              <c:pt idx="2">
                <c:v>1062.9392</c:v>
              </c:pt>
              <c:pt idx="3">
                <c:v>1111.0383999999999</c:v>
              </c:pt>
              <c:pt idx="4">
                <c:v>1014.5419000000001</c:v>
              </c:pt>
              <c:pt idx="5">
                <c:v>1083.0848000000001</c:v>
              </c:pt>
              <c:pt idx="6">
                <c:v>1108.2686000000001</c:v>
              </c:pt>
              <c:pt idx="7">
                <c:v>1066.883</c:v>
              </c:pt>
              <c:pt idx="8">
                <c:v>1170.5648000000001</c:v>
              </c:pt>
              <c:pt idx="9">
                <c:v>926.12729999999999</c:v>
              </c:pt>
              <c:pt idx="10">
                <c:v>1014.2971</c:v>
              </c:pt>
              <c:pt idx="11">
                <c:v>1136.2466999999999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7F-4DB6-A8EC-CC85EBF40CCE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1023.8026</c:v>
              </c:pt>
              <c:pt idx="1">
                <c:v>923.024</c:v>
              </c:pt>
              <c:pt idx="2">
                <c:v>1053.8117999999899</c:v>
              </c:pt>
              <c:pt idx="3">
                <c:v>1049.6259</c:v>
              </c:pt>
              <c:pt idx="4">
                <c:v>1013.0015</c:v>
              </c:pt>
              <c:pt idx="5">
                <c:v>1014.3694</c:v>
              </c:pt>
              <c:pt idx="6">
                <c:v>1086.7384999999899</c:v>
              </c:pt>
              <c:pt idx="7">
                <c:v>1030.3892000000001</c:v>
              </c:pt>
              <c:pt idx="8">
                <c:v>1113.7112999999899</c:v>
              </c:pt>
              <c:pt idx="9">
                <c:v>917.27290000000005</c:v>
              </c:pt>
              <c:pt idx="10">
                <c:v>935.20799999999895</c:v>
              </c:pt>
              <c:pt idx="11">
                <c:v>1082.9998000000001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5F7-43B8-B23E-C5E9F65823E9}"/>
            </c:ext>
          </c:extLst>
        </c:ser>
        <c:ser>
          <c:idx val="6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[1]ｸﾞﾗﾌﾃﾞｰﾀ!$C$3:$N$3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975.57270000000005</c:v>
              </c:pt>
              <c:pt idx="1">
                <c:v>970.00779999999997</c:v>
              </c:pt>
              <c:pt idx="2">
                <c:v>1043.7451000000001</c:v>
              </c:pt>
              <c:pt idx="3">
                <c:v>1054.7284</c:v>
              </c:pt>
              <c:pt idx="4">
                <c:v>1023.9505</c:v>
              </c:pt>
              <c:pt idx="5">
                <c:v>1073.9224999999999</c:v>
              </c:pt>
              <c:pt idx="6">
                <c:v>1142.8353</c:v>
              </c:pt>
              <c:pt idx="7">
                <c:v>1084.5144</c:v>
              </c:pt>
              <c:pt idx="8">
                <c:v>1198.7512999999999</c:v>
              </c:pt>
              <c:pt idx="9">
                <c:v>936.00360000000001</c:v>
              </c:pt>
              <c:pt idx="10">
                <c:v>999.84280000000001</c:v>
              </c:pt>
              <c:pt idx="11">
                <c:v>1152.0796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7F-4DB6-A8EC-CC85EBF40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99688"/>
        <c:axId val="317596944"/>
      </c:lineChart>
      <c:catAx>
        <c:axId val="317599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596944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317596944"/>
        <c:scaling>
          <c:orientation val="minMax"/>
          <c:max val="14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万トン</a:t>
                </a:r>
              </a:p>
            </c:rich>
          </c:tx>
          <c:layout>
            <c:manualLayout>
              <c:xMode val="edge"/>
              <c:yMode val="edge"/>
              <c:x val="3.0685920577617327E-2"/>
              <c:y val="6.1764705882352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17599688"/>
        <c:crosses val="autoZero"/>
        <c:crossBetween val="midCat"/>
        <c:minorUnit val="5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08429783950615"/>
          <c:y val="0.44117717717717719"/>
          <c:w val="0.17294085900209244"/>
          <c:h val="0.183156129858071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川　　崎　　港</a:t>
            </a:r>
          </a:p>
        </c:rich>
      </c:tx>
      <c:layout>
        <c:manualLayout>
          <c:xMode val="edge"/>
          <c:yMode val="edge"/>
          <c:x val="0.41441517107658837"/>
          <c:y val="4.4117647058823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2273811011069"/>
          <c:y val="0.15294139611298843"/>
          <c:w val="0.62342452038379859"/>
          <c:h val="0.73235399292565617"/>
        </c:manualLayout>
      </c:layout>
      <c:lineChart>
        <c:grouping val="standard"/>
        <c:varyColors val="0"/>
        <c:ser>
          <c:idx val="0"/>
          <c:order val="0"/>
          <c:tx>
            <c:v>R６年度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107.1687</c:v>
              </c:pt>
              <c:pt idx="1">
                <c:v>100.44370000000001</c:v>
              </c:pt>
              <c:pt idx="2">
                <c:v>121.9811</c:v>
              </c:pt>
              <c:pt idx="3">
                <c:v>127.8002</c:v>
              </c:pt>
              <c:pt idx="4">
                <c:v>126.9046</c:v>
              </c:pt>
              <c:pt idx="5">
                <c:v>99.520300000000006</c:v>
              </c:pt>
              <c:pt idx="6">
                <c:v>128.3929</c:v>
              </c:pt>
              <c:pt idx="7">
                <c:v>125.9546</c:v>
              </c:pt>
              <c:pt idx="8">
                <c:v>148.17060000000001</c:v>
              </c:pt>
              <c:pt idx="9">
                <c:v>124.568299999999</c:v>
              </c:pt>
              <c:pt idx="10">
                <c:v>126.6962</c:v>
              </c:pt>
              <c:pt idx="11">
                <c:v>133.8449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C1-48F7-9C9C-CB4C24DB4FA8}"/>
            </c:ext>
          </c:extLst>
        </c:ser>
        <c:ser>
          <c:idx val="1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193.1764</c:v>
              </c:pt>
              <c:pt idx="1">
                <c:v>190.42679999999999</c:v>
              </c:pt>
              <c:pt idx="2">
                <c:v>187.38890000000001</c:v>
              </c:pt>
              <c:pt idx="3">
                <c:v>188.63249999999999</c:v>
              </c:pt>
              <c:pt idx="4">
                <c:v>164.5934</c:v>
              </c:pt>
              <c:pt idx="5">
                <c:v>168.4727</c:v>
              </c:pt>
              <c:pt idx="6">
                <c:v>204.73259999999999</c:v>
              </c:pt>
              <c:pt idx="7">
                <c:v>183.73769999999999</c:v>
              </c:pt>
              <c:pt idx="8">
                <c:v>204.7184</c:v>
              </c:pt>
              <c:pt idx="9">
                <c:v>162.1568</c:v>
              </c:pt>
              <c:pt idx="10">
                <c:v>161.2122</c:v>
              </c:pt>
              <c:pt idx="11">
                <c:v>179.01599999999999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17-41CC-90E1-B1C4CC9B9C3B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[1]ｸﾞﾗﾌﾃﾞｰﾀ!$C$14:$N$14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179.286</c:v>
              </c:pt>
              <c:pt idx="1">
                <c:v>145.06630000000001</c:v>
              </c:pt>
              <c:pt idx="2">
                <c:v>166.14060000000001</c:v>
              </c:pt>
              <c:pt idx="3">
                <c:v>193.07060000000001</c:v>
              </c:pt>
              <c:pt idx="4">
                <c:v>153.8596</c:v>
              </c:pt>
              <c:pt idx="5">
                <c:v>138.3579</c:v>
              </c:pt>
              <c:pt idx="6">
                <c:v>124.053</c:v>
              </c:pt>
              <c:pt idx="7">
                <c:v>117.61020000000001</c:v>
              </c:pt>
              <c:pt idx="8">
                <c:v>121.58199999999999</c:v>
              </c:pt>
              <c:pt idx="9">
                <c:v>115.4255</c:v>
              </c:pt>
              <c:pt idx="10">
                <c:v>114.62309999999999</c:v>
              </c:pt>
              <c:pt idx="11">
                <c:v>135.88499999999999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C1-48F7-9C9C-CB4C24DB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601256"/>
        <c:axId val="317597728"/>
        <c:extLst/>
      </c:lineChart>
      <c:catAx>
        <c:axId val="31760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59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597728"/>
        <c:scaling>
          <c:orientation val="minMax"/>
          <c:max val="2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rgbClr val="000000">
                  <a:alpha val="0"/>
                </a:srgb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万トン</a:t>
                </a:r>
              </a:p>
            </c:rich>
          </c:tx>
          <c:layout>
            <c:manualLayout>
              <c:xMode val="edge"/>
              <c:yMode val="edge"/>
              <c:x val="4.3243243243243246E-2"/>
              <c:y val="3.235294117647059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601256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2995109905688"/>
          <c:y val="0.43235345345345344"/>
          <c:w val="0.21194476516569122"/>
          <c:h val="0.183156129858071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横　須　賀　港</a:t>
            </a:r>
          </a:p>
        </c:rich>
      </c:tx>
      <c:layout>
        <c:manualLayout>
          <c:xMode val="edge"/>
          <c:yMode val="edge"/>
          <c:x val="0.41081156747298475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92815302673322"/>
          <c:y val="0.13823549264058571"/>
          <c:w val="0.61801910546717598"/>
          <c:h val="0.73823635431461732"/>
        </c:manualLayout>
      </c:layout>
      <c:lineChart>
        <c:grouping val="standard"/>
        <c:varyColors val="0"/>
        <c:ser>
          <c:idx val="1"/>
          <c:order val="0"/>
          <c:tx>
            <c:v>R６年度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49.4602</c:v>
              </c:pt>
              <c:pt idx="1">
                <c:v>41.8949</c:v>
              </c:pt>
              <c:pt idx="2">
                <c:v>49.0184</c:v>
              </c:pt>
              <c:pt idx="3">
                <c:v>49.913600000000002</c:v>
              </c:pt>
              <c:pt idx="4">
                <c:v>32.2029</c:v>
              </c:pt>
              <c:pt idx="5">
                <c:v>54.910499999999999</c:v>
              </c:pt>
              <c:pt idx="6">
                <c:v>55.052500000000002</c:v>
              </c:pt>
              <c:pt idx="7">
                <c:v>53.7117</c:v>
              </c:pt>
              <c:pt idx="8">
                <c:v>44.5961</c:v>
              </c:pt>
              <c:pt idx="9">
                <c:v>45.192599999999999</c:v>
              </c:pt>
              <c:pt idx="10">
                <c:v>53.194800000000001</c:v>
              </c:pt>
              <c:pt idx="11">
                <c:v>57.354900000000001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AE-430F-AAB4-BE21508C02C1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42.790900000000001</c:v>
              </c:pt>
              <c:pt idx="1">
                <c:v>34.953600000000002</c:v>
              </c:pt>
              <c:pt idx="2">
                <c:v>48.970700000000001</c:v>
              </c:pt>
              <c:pt idx="3">
                <c:v>59.717599999999997</c:v>
              </c:pt>
              <c:pt idx="4">
                <c:v>38.346800000000002</c:v>
              </c:pt>
              <c:pt idx="5">
                <c:v>44.857199999999999</c:v>
              </c:pt>
              <c:pt idx="6">
                <c:v>53.997799999999998</c:v>
              </c:pt>
              <c:pt idx="7">
                <c:v>46.607999999999997</c:v>
              </c:pt>
              <c:pt idx="8">
                <c:v>53.214300000000001</c:v>
              </c:pt>
              <c:pt idx="9">
                <c:v>42.752099999999999</c:v>
              </c:pt>
              <c:pt idx="10">
                <c:v>55.860900000000001</c:v>
              </c:pt>
              <c:pt idx="11">
                <c:v>61.903100000000002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4B-4A2D-AD4C-2BC7AC41B805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[1]ｸﾞﾗﾌﾃﾞｰﾀ!$C$19:$N$19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54.269199999999998</c:v>
              </c:pt>
              <c:pt idx="1">
                <c:v>46.155000000000001</c:v>
              </c:pt>
              <c:pt idx="2">
                <c:v>50.770899999999997</c:v>
              </c:pt>
              <c:pt idx="3">
                <c:v>56.6995</c:v>
              </c:pt>
              <c:pt idx="4">
                <c:v>37.263199999999998</c:v>
              </c:pt>
              <c:pt idx="5">
                <c:v>58.166200000000003</c:v>
              </c:pt>
              <c:pt idx="6">
                <c:v>54.152999999999999</c:v>
              </c:pt>
              <c:pt idx="7">
                <c:v>55.39</c:v>
              </c:pt>
              <c:pt idx="8">
                <c:v>53.840600000000002</c:v>
              </c:pt>
              <c:pt idx="9">
                <c:v>46.437899999999999</c:v>
              </c:pt>
              <c:pt idx="10">
                <c:v>54.135899999999999</c:v>
              </c:pt>
              <c:pt idx="11">
                <c:v>62.867600000000003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AE-430F-AAB4-BE21508C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602432"/>
        <c:axId val="317602824"/>
        <c:extLst/>
      </c:lineChart>
      <c:catAx>
        <c:axId val="317602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602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602824"/>
        <c:scaling>
          <c:orientation val="minMax"/>
          <c:max val="9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万トン</a:t>
                </a:r>
              </a:p>
            </c:rich>
          </c:tx>
          <c:layout>
            <c:manualLayout>
              <c:xMode val="edge"/>
              <c:yMode val="edge"/>
              <c:x val="3.2432432432432434E-2"/>
              <c:y val="2.352941176470588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6024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92520335956614"/>
          <c:y val="0.4205888888888889"/>
          <c:w val="0.2121235264818197"/>
          <c:h val="0.182633433404641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千　　葉　　港</a:t>
            </a:r>
          </a:p>
        </c:rich>
      </c:tx>
      <c:layout>
        <c:manualLayout>
          <c:xMode val="edge"/>
          <c:yMode val="edge"/>
          <c:x val="0.41651705565529623"/>
          <c:y val="4.6920821114369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1526032315978"/>
          <c:y val="0.14369501466275661"/>
          <c:w val="0.6391382405745063"/>
          <c:h val="0.70381231671554256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339.6474</c:v>
              </c:pt>
              <c:pt idx="1">
                <c:v>312.50689999999997</c:v>
              </c:pt>
              <c:pt idx="2">
                <c:v>332.42619999999999</c:v>
              </c:pt>
              <c:pt idx="3">
                <c:v>354.46929999999998</c:v>
              </c:pt>
              <c:pt idx="4">
                <c:v>296.79419999999999</c:v>
              </c:pt>
              <c:pt idx="5">
                <c:v>300.90129999999999</c:v>
              </c:pt>
              <c:pt idx="6">
                <c:v>357.18119999999999</c:v>
              </c:pt>
              <c:pt idx="7">
                <c:v>314.70600000000002</c:v>
              </c:pt>
              <c:pt idx="8">
                <c:v>341.25819999999999</c:v>
              </c:pt>
              <c:pt idx="9">
                <c:v>293.86720000000003</c:v>
              </c:pt>
              <c:pt idx="10">
                <c:v>290.43610000000001</c:v>
              </c:pt>
              <c:pt idx="11">
                <c:v>302.1216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94-4757-897D-FD6F130DEA95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320.4794</c:v>
              </c:pt>
              <c:pt idx="1">
                <c:v>307.76760000000002</c:v>
              </c:pt>
              <c:pt idx="2">
                <c:v>361.1936</c:v>
              </c:pt>
              <c:pt idx="3">
                <c:v>339.47519999999997</c:v>
              </c:pt>
              <c:pt idx="4">
                <c:v>318.25119999999998</c:v>
              </c:pt>
              <c:pt idx="5">
                <c:v>311.0797</c:v>
              </c:pt>
              <c:pt idx="6">
                <c:v>288.58170000000001</c:v>
              </c:pt>
              <c:pt idx="7">
                <c:v>284.98559999999998</c:v>
              </c:pt>
              <c:pt idx="8">
                <c:v>272.14729999999997</c:v>
              </c:pt>
              <c:pt idx="9">
                <c:v>297.81279999999998</c:v>
              </c:pt>
              <c:pt idx="10">
                <c:v>305.23039999999997</c:v>
              </c:pt>
              <c:pt idx="11">
                <c:v>355.07760000000002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3E-40C3-84CA-A2F6851772ED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[1]ｸﾞﾗﾌﾃﾞｰﾀ!$C$24:$N$24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326.32330000000002</c:v>
              </c:pt>
              <c:pt idx="1">
                <c:v>325.64839999999998</c:v>
              </c:pt>
              <c:pt idx="2">
                <c:v>337.71359999999999</c:v>
              </c:pt>
              <c:pt idx="3">
                <c:v>340.98129999999998</c:v>
              </c:pt>
              <c:pt idx="4">
                <c:v>307.77379999999999</c:v>
              </c:pt>
              <c:pt idx="5">
                <c:v>354.22579999999999</c:v>
              </c:pt>
              <c:pt idx="6">
                <c:v>331.63389999999998</c:v>
              </c:pt>
              <c:pt idx="7">
                <c:v>331.197</c:v>
              </c:pt>
              <c:pt idx="8">
                <c:v>359.78320000000002</c:v>
              </c:pt>
              <c:pt idx="9">
                <c:v>310.84410000000003</c:v>
              </c:pt>
              <c:pt idx="10">
                <c:v>280.55610000000001</c:v>
              </c:pt>
              <c:pt idx="11">
                <c:v>344.28750000000002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94-4757-897D-FD6F130D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604000"/>
        <c:axId val="317598512"/>
        <c:extLst/>
      </c:lineChart>
      <c:catAx>
        <c:axId val="31760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59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598512"/>
        <c:scaling>
          <c:orientation val="minMax"/>
          <c:max val="5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604000"/>
        <c:crosses val="autoZero"/>
        <c:crossBetween val="midCat"/>
        <c:majorUnit val="50"/>
        <c:min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49055850582315"/>
          <c:y val="0.41146336336336337"/>
          <c:w val="0.21194476516569122"/>
          <c:h val="0.18305135135135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木　更　津　港</a:t>
            </a:r>
          </a:p>
        </c:rich>
      </c:tx>
      <c:layout>
        <c:manualLayout>
          <c:xMode val="edge"/>
          <c:yMode val="edge"/>
          <c:x val="0.40555633323612322"/>
          <c:y val="4.398826979472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2244325528656"/>
          <c:y val="0.14956011730205279"/>
          <c:w val="0.61666778187894578"/>
          <c:h val="0.70381231671554256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214.96979999999999</c:v>
              </c:pt>
              <c:pt idx="1">
                <c:v>222.08699999999999</c:v>
              </c:pt>
              <c:pt idx="2">
                <c:v>198.96940000000001</c:v>
              </c:pt>
              <c:pt idx="3">
                <c:v>211.33160000000001</c:v>
              </c:pt>
              <c:pt idx="4">
                <c:v>238.6215</c:v>
              </c:pt>
              <c:pt idx="5">
                <c:v>233.97139999999999</c:v>
              </c:pt>
              <c:pt idx="6">
                <c:v>243.19540000000001</c:v>
              </c:pt>
              <c:pt idx="7">
                <c:v>222.04650000000001</c:v>
              </c:pt>
              <c:pt idx="8">
                <c:v>242.6848</c:v>
              </c:pt>
              <c:pt idx="9">
                <c:v>213.8588</c:v>
              </c:pt>
              <c:pt idx="10">
                <c:v>231.47810000000001</c:v>
              </c:pt>
              <c:pt idx="11">
                <c:v>216.40119999999999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BE-45A4-9B57-AFB711BFF828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235.50829999999999</c:v>
              </c:pt>
              <c:pt idx="1">
                <c:v>248.5359</c:v>
              </c:pt>
              <c:pt idx="2">
                <c:v>242.5558</c:v>
              </c:pt>
              <c:pt idx="3">
                <c:v>204.07669999999999</c:v>
              </c:pt>
              <c:pt idx="4">
                <c:v>205.148</c:v>
              </c:pt>
              <c:pt idx="5">
                <c:v>198.41749999999999</c:v>
              </c:pt>
              <c:pt idx="6">
                <c:v>230.43530000000001</c:v>
              </c:pt>
              <c:pt idx="7">
                <c:v>233.95769999999999</c:v>
              </c:pt>
              <c:pt idx="8">
                <c:v>184.7861</c:v>
              </c:pt>
              <c:pt idx="9">
                <c:v>211.43680000000001</c:v>
              </c:pt>
              <c:pt idx="10">
                <c:v>190.47110000000001</c:v>
              </c:pt>
              <c:pt idx="11">
                <c:v>240.75880000000001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59-4901-BC60-1E0413F8B3A3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[1]ｸﾞﾗﾌﾃﾞｰﾀ!$C$29:$N$29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208.983</c:v>
              </c:pt>
              <c:pt idx="1">
                <c:v>227.6551</c:v>
              </c:pt>
              <c:pt idx="2">
                <c:v>203.53450000000001</c:v>
              </c:pt>
              <c:pt idx="3">
                <c:v>249.4384</c:v>
              </c:pt>
              <c:pt idx="4">
                <c:v>224.7543</c:v>
              </c:pt>
              <c:pt idx="5">
                <c:v>237.50149999999999</c:v>
              </c:pt>
              <c:pt idx="6">
                <c:v>223.35509999999999</c:v>
              </c:pt>
              <c:pt idx="7">
                <c:v>224.83150000000001</c:v>
              </c:pt>
              <c:pt idx="8">
                <c:v>236.06649999999999</c:v>
              </c:pt>
              <c:pt idx="9">
                <c:v>222.24299999999999</c:v>
              </c:pt>
              <c:pt idx="10">
                <c:v>183.42760000000001</c:v>
              </c:pt>
              <c:pt idx="11">
                <c:v>228.72550000000001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BE-45A4-9B57-AFB711BFF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14736"/>
        <c:axId val="462510816"/>
        <c:extLst/>
      </c:lineChart>
      <c:catAx>
        <c:axId val="462514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510816"/>
        <c:scaling>
          <c:orientation val="minMax"/>
          <c:max val="30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4736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900557723254635"/>
          <c:y val="0.41733213213213222"/>
          <c:w val="0.2121235264818197"/>
          <c:h val="0.18305135135135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鹿　　島　　港</a:t>
            </a:r>
          </a:p>
        </c:rich>
      </c:tx>
      <c:layout>
        <c:manualLayout>
          <c:xMode val="edge"/>
          <c:yMode val="edge"/>
          <c:x val="0.41621697287839016"/>
          <c:y val="4.95356037151702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1190827686564"/>
          <c:y val="0.15789473684210525"/>
          <c:w val="0.63603715518925108"/>
          <c:h val="0.69040247678018574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305.32170000000002</c:v>
              </c:pt>
              <c:pt idx="1">
                <c:v>272.54509999999999</c:v>
              </c:pt>
              <c:pt idx="2">
                <c:v>269.5831</c:v>
              </c:pt>
              <c:pt idx="3">
                <c:v>304.64280000000002</c:v>
              </c:pt>
              <c:pt idx="4">
                <c:v>266.74889999999999</c:v>
              </c:pt>
              <c:pt idx="5">
                <c:v>280.72250000000003</c:v>
              </c:pt>
              <c:pt idx="6">
                <c:v>283.46370000000002</c:v>
              </c:pt>
              <c:pt idx="7">
                <c:v>282.06639999999999</c:v>
              </c:pt>
              <c:pt idx="8">
                <c:v>273.15679999999998</c:v>
              </c:pt>
              <c:pt idx="9">
                <c:v>263.70269999999999</c:v>
              </c:pt>
              <c:pt idx="10">
                <c:v>229.8186</c:v>
              </c:pt>
              <c:pt idx="11">
                <c:v>253.3605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94-42F0-8736-95A4C6E1204A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260.93400000000003</c:v>
              </c:pt>
              <c:pt idx="1">
                <c:v>344.04090000000002</c:v>
              </c:pt>
              <c:pt idx="2">
                <c:v>273.40069999999997</c:v>
              </c:pt>
              <c:pt idx="3">
                <c:v>330.62110000000001</c:v>
              </c:pt>
              <c:pt idx="4">
                <c:v>303.7405</c:v>
              </c:pt>
              <c:pt idx="5">
                <c:v>294.2038</c:v>
              </c:pt>
              <c:pt idx="6">
                <c:v>310.4357</c:v>
              </c:pt>
              <c:pt idx="7">
                <c:v>303.1524</c:v>
              </c:pt>
              <c:pt idx="8">
                <c:v>314.16480000000001</c:v>
              </c:pt>
              <c:pt idx="9">
                <c:v>275.56819999999999</c:v>
              </c:pt>
              <c:pt idx="10">
                <c:v>266.55290000000002</c:v>
              </c:pt>
              <c:pt idx="11">
                <c:v>287.00490000000002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F5-4ECA-8820-1F25306B2DE9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[1]ｸﾞﾗﾌﾃﾞｰﾀ!$C$39:$N$39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245.7457</c:v>
              </c:pt>
              <c:pt idx="1">
                <c:v>315.77910000000003</c:v>
              </c:pt>
              <c:pt idx="2">
                <c:v>321.00009999999997</c:v>
              </c:pt>
              <c:pt idx="3">
                <c:v>309.38909999999998</c:v>
              </c:pt>
              <c:pt idx="4">
                <c:v>290.28899999999999</c:v>
              </c:pt>
              <c:pt idx="5">
                <c:v>273.68279999999999</c:v>
              </c:pt>
              <c:pt idx="6">
                <c:v>269.11349999999999</c:v>
              </c:pt>
              <c:pt idx="7">
                <c:v>272.82619999999997</c:v>
              </c:pt>
              <c:pt idx="8">
                <c:v>320.02749999999997</c:v>
              </c:pt>
              <c:pt idx="9">
                <c:v>226.25190000000001</c:v>
              </c:pt>
              <c:pt idx="10">
                <c:v>239.7979</c:v>
              </c:pt>
              <c:pt idx="11">
                <c:v>314.06760000000003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94-42F0-8736-95A4C6E1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10032"/>
        <c:axId val="462510424"/>
        <c:extLst/>
      </c:lineChart>
      <c:catAx>
        <c:axId val="462510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510424"/>
        <c:scaling>
          <c:orientation val="minMax"/>
          <c:max val="4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0032"/>
        <c:crosses val="autoZero"/>
        <c:crossBetween val="midCat"/>
        <c:majorUnit val="5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08865492820298"/>
          <c:y val="0.4086687306501548"/>
          <c:w val="0.21194476516569122"/>
          <c:h val="0.183156129858071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　　立　　港</a:t>
            </a:r>
          </a:p>
        </c:rich>
      </c:tx>
      <c:layout>
        <c:manualLayout>
          <c:xMode val="edge"/>
          <c:yMode val="edge"/>
          <c:x val="0.4115464058612785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3204676597191"/>
          <c:y val="0.15217414380056257"/>
          <c:w val="0.62756166266887559"/>
          <c:h val="0.69254763403113173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19.6586</c:v>
              </c:pt>
              <c:pt idx="1">
                <c:v>18.597200000000001</c:v>
              </c:pt>
              <c:pt idx="2">
                <c:v>20.2681</c:v>
              </c:pt>
              <c:pt idx="3">
                <c:v>21.561800000000002</c:v>
              </c:pt>
              <c:pt idx="4">
                <c:v>23.755400000000002</c:v>
              </c:pt>
              <c:pt idx="5">
                <c:v>25.839200000000002</c:v>
              </c:pt>
              <c:pt idx="6">
                <c:v>24.178899999999999</c:v>
              </c:pt>
              <c:pt idx="7">
                <c:v>21.838999999999999</c:v>
              </c:pt>
              <c:pt idx="8">
                <c:v>21.782699999999998</c:v>
              </c:pt>
              <c:pt idx="9">
                <c:v>19.7362</c:v>
              </c:pt>
              <c:pt idx="10">
                <c:v>18.941400000000002</c:v>
              </c:pt>
              <c:pt idx="11">
                <c:v>21.525600000000001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16-4879-9E74-FCFA0CC757B8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21.493099999999998</c:v>
              </c:pt>
              <c:pt idx="1">
                <c:v>18.811299999999999</c:v>
              </c:pt>
              <c:pt idx="2">
                <c:v>21.341000000000001</c:v>
              </c:pt>
              <c:pt idx="3">
                <c:v>22.936499999999999</c:v>
              </c:pt>
              <c:pt idx="4">
                <c:v>26.1784</c:v>
              </c:pt>
              <c:pt idx="5">
                <c:v>26.457899999999999</c:v>
              </c:pt>
              <c:pt idx="6">
                <c:v>26.009</c:v>
              </c:pt>
              <c:pt idx="7">
                <c:v>22.842099999999999</c:v>
              </c:pt>
              <c:pt idx="8">
                <c:v>24.555099999999999</c:v>
              </c:pt>
              <c:pt idx="9">
                <c:v>19.618300000000001</c:v>
              </c:pt>
              <c:pt idx="10">
                <c:v>19.302800000000001</c:v>
              </c:pt>
              <c:pt idx="11">
                <c:v>22.7454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2-46AC-BFC1-3EE532596652}"/>
            </c:ext>
          </c:extLst>
        </c:ser>
        <c:ser>
          <c:idx val="5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[1]ｸﾞﾗﾌﾃﾞｰﾀ!$C$39:$N$39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19.938500000000001</c:v>
              </c:pt>
              <c:pt idx="1">
                <c:v>17.625599999999999</c:v>
              </c:pt>
              <c:pt idx="2">
                <c:v>20.098199999999999</c:v>
              </c:pt>
              <c:pt idx="3">
                <c:v>21.672000000000001</c:v>
              </c:pt>
              <c:pt idx="4">
                <c:v>23.303000000000001</c:v>
              </c:pt>
              <c:pt idx="5">
                <c:v>24.736000000000001</c:v>
              </c:pt>
              <c:pt idx="6">
                <c:v>26.8672</c:v>
              </c:pt>
              <c:pt idx="7">
                <c:v>21.1721</c:v>
              </c:pt>
              <c:pt idx="8">
                <c:v>22.23</c:v>
              </c:pt>
              <c:pt idx="9">
                <c:v>19.1065</c:v>
              </c:pt>
              <c:pt idx="10">
                <c:v>19.477</c:v>
              </c:pt>
              <c:pt idx="11">
                <c:v>18.959299999999999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16-4879-9E74-FCFA0CC75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11600"/>
        <c:axId val="462513560"/>
        <c:extLst/>
      </c:lineChart>
      <c:catAx>
        <c:axId val="46251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3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513560"/>
        <c:scaling>
          <c:orientation val="minMax"/>
          <c:max val="4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511600"/>
        <c:crosses val="autoZero"/>
        <c:crossBetween val="midCat"/>
        <c:majorUnit val="5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2566629191193"/>
          <c:y val="0.40683303303303303"/>
          <c:w val="0.2121235264818197"/>
          <c:h val="0.18305135135135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　　京 　 港</a:t>
            </a:r>
          </a:p>
        </c:rich>
      </c:tx>
      <c:layout>
        <c:manualLayout>
          <c:xMode val="edge"/>
          <c:yMode val="edge"/>
          <c:x val="0.41877256317689532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3537906137184"/>
          <c:y val="0.16176493819643009"/>
          <c:w val="0.61913357400722024"/>
          <c:h val="0.73529517362013674"/>
        </c:manualLayout>
      </c:layout>
      <c:lineChart>
        <c:grouping val="standard"/>
        <c:varyColors val="0"/>
        <c:ser>
          <c:idx val="1"/>
          <c:order val="0"/>
          <c:tx>
            <c:v>R6年度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1174.0804800000001</c:v>
              </c:pt>
              <c:pt idx="1">
                <c:v>1132.2550000000001</c:v>
              </c:pt>
              <c:pt idx="2">
                <c:v>1140.1441</c:v>
              </c:pt>
              <c:pt idx="3">
                <c:v>1122.7462</c:v>
              </c:pt>
              <c:pt idx="4">
                <c:v>1076.7303999999999</c:v>
              </c:pt>
              <c:pt idx="5">
                <c:v>1170.9038</c:v>
              </c:pt>
              <c:pt idx="6">
                <c:v>1255.9104</c:v>
              </c:pt>
              <c:pt idx="7">
                <c:v>1180.2073</c:v>
              </c:pt>
              <c:pt idx="8">
                <c:v>1164.3684000000001</c:v>
              </c:pt>
              <c:pt idx="9">
                <c:v>1098.3088</c:v>
              </c:pt>
              <c:pt idx="10">
                <c:v>1052.9659999999999</c:v>
              </c:pt>
              <c:pt idx="11">
                <c:v>1200.2553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EF-46D9-B065-AEDB0269BA2C}"/>
            </c:ext>
          </c:extLst>
        </c:ser>
        <c:ser>
          <c:idx val="0"/>
          <c:order val="1"/>
          <c:tx>
            <c:v>R4年度</c:v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val>
            <c:numLit>
              <c:formatCode>General</c:formatCode>
              <c:ptCount val="12"/>
              <c:pt idx="0">
                <c:v>1114.4299000000001</c:v>
              </c:pt>
              <c:pt idx="1">
                <c:v>1092.3407</c:v>
              </c:pt>
              <c:pt idx="2">
                <c:v>1240.3977</c:v>
              </c:pt>
              <c:pt idx="3">
                <c:v>1212.8317</c:v>
              </c:pt>
              <c:pt idx="4">
                <c:v>1181.5844</c:v>
              </c:pt>
              <c:pt idx="5">
                <c:v>1155.7183</c:v>
              </c:pt>
              <c:pt idx="6">
                <c:v>1239.2047</c:v>
              </c:pt>
              <c:pt idx="7">
                <c:v>1120.9628</c:v>
              </c:pt>
              <c:pt idx="8">
                <c:v>1180.1971000000001</c:v>
              </c:pt>
              <c:pt idx="9">
                <c:v>1018.2462</c:v>
              </c:pt>
              <c:pt idx="10">
                <c:v>945.56629999999905</c:v>
              </c:pt>
              <c:pt idx="11">
                <c:v>1169.1513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EF-46D9-B065-AEDB0269BA2C}"/>
            </c:ext>
          </c:extLst>
        </c:ser>
        <c:ser>
          <c:idx val="6"/>
          <c:order val="2"/>
          <c:tx>
            <c:v>R5年度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[1]ｸﾞﾗﾌﾃﾞｰﾀ!$C$3:$N$3</c:f>
              <c:strCach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3月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1146.1084000000001</c:v>
              </c:pt>
              <c:pt idx="1">
                <c:v>1105.6016</c:v>
              </c:pt>
              <c:pt idx="2">
                <c:v>1129.5408</c:v>
              </c:pt>
              <c:pt idx="3">
                <c:v>1116.5826</c:v>
              </c:pt>
              <c:pt idx="4">
                <c:v>1073.7589</c:v>
              </c:pt>
              <c:pt idx="5">
                <c:v>1117.8796</c:v>
              </c:pt>
              <c:pt idx="6">
                <c:v>1141.2908</c:v>
              </c:pt>
              <c:pt idx="7">
                <c:v>1151.6954000000001</c:v>
              </c:pt>
              <c:pt idx="8">
                <c:v>1124.4933000000001</c:v>
              </c:pt>
              <c:pt idx="9">
                <c:v>1047.1494</c:v>
              </c:pt>
              <c:pt idx="10">
                <c:v>996.49149999999997</c:v>
              </c:pt>
              <c:pt idx="11">
                <c:v>1117.9498000000001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EF-46D9-B065-AEDB0269B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599688"/>
        <c:axId val="317596944"/>
      </c:lineChart>
      <c:catAx>
        <c:axId val="317599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7596944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317596944"/>
        <c:scaling>
          <c:orientation val="minMax"/>
          <c:max val="14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万トン</a:t>
                </a:r>
              </a:p>
            </c:rich>
          </c:tx>
          <c:layout>
            <c:manualLayout>
              <c:xMode val="edge"/>
              <c:yMode val="edge"/>
              <c:x val="3.0685920577617327E-2"/>
              <c:y val="6.1764705882352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17599688"/>
        <c:crosses val="autoZero"/>
        <c:crossBetween val="midCat"/>
        <c:minorUnit val="5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08429783950615"/>
          <c:y val="0.44117717717717719"/>
          <c:w val="0.17294085900209244"/>
          <c:h val="0.183156129858071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charts/chart4.xml" Type="http://schemas.openxmlformats.org/officeDocument/2006/relationships/chart"/><Relationship Id="rId4" Target="../charts/chart5.xml" Type="http://schemas.openxmlformats.org/officeDocument/2006/relationships/chart"/><Relationship Id="rId5" Target="../charts/chart6.xml" Type="http://schemas.openxmlformats.org/officeDocument/2006/relationships/chart"/><Relationship Id="rId6" Target="../charts/chart7.xml" Type="http://schemas.openxmlformats.org/officeDocument/2006/relationships/chart"/><Relationship Id="rId7" Target="../charts/chart8.xml" Type="http://schemas.openxmlformats.org/officeDocument/2006/relationships/chart"/><Relationship Id="rId8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108857</xdr:rowOff>
    </xdr:from>
    <xdr:to>
      <xdr:col>18</xdr:col>
      <xdr:colOff>419100</xdr:colOff>
      <xdr:row>38</xdr:row>
      <xdr:rowOff>146957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0.06916</cdr:x>
      <cdr:y>0.02662</cdr:y>
    </cdr:from>
    <cdr:to>
      <cdr:x>0.18987</cdr:x>
      <cdr:y>0.101</cdr:y>
    </cdr:to>
    <cdr:sp macro="" textlink="">
      <cdr:nvSpPr>
        <cdr:cNvPr id="166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581" y="85085"/>
          <a:ext cx="618592" cy="228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0.4072</cdr:x>
      <cdr:y>0.75941</cdr:y>
    </cdr:from>
    <cdr:to>
      <cdr:x>0.4072</cdr:x>
      <cdr:y>0.75941</cdr:y>
    </cdr:to>
    <cdr:sp macro="" textlink="">
      <cdr:nvSpPr>
        <cdr:cNvPr id="1587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5801" y="246976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0.47643</cdr:x>
      <cdr:y>0.18696</cdr:y>
    </cdr:from>
    <cdr:to>
      <cdr:x>0.47643</cdr:x>
      <cdr:y>0.18696</cdr:y>
    </cdr:to>
    <cdr:sp macro="" textlink="">
      <cdr:nvSpPr>
        <cdr:cNvPr id="158722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1776" y="6104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0.20516</cdr:x>
      <cdr:y>0.22214</cdr:y>
    </cdr:from>
    <cdr:to>
      <cdr:x>0.20516</cdr:x>
      <cdr:y>0.22214</cdr:y>
    </cdr:to>
    <cdr:sp macro="" textlink="">
      <cdr:nvSpPr>
        <cdr:cNvPr id="158723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727" y="7247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0.09108</cdr:x>
      <cdr:y>0.98263</cdr:y>
    </cdr:from>
    <cdr:to>
      <cdr:x>0.13684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47818" y="9790020"/>
          <a:ext cx="677333" cy="16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516255</xdr:colOff>
      <xdr:row>1</xdr:row>
      <xdr:rowOff>135256</xdr:rowOff>
    </xdr:from>
    <xdr:to>
      <xdr:col>8</xdr:col>
      <xdr:colOff>10496</xdr:colOff>
      <xdr:row>21</xdr:row>
      <xdr:rowOff>135316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535782</xdr:colOff>
      <xdr:row>22</xdr:row>
      <xdr:rowOff>135256</xdr:rowOff>
    </xdr:from>
    <xdr:to>
      <xdr:col>8</xdr:col>
      <xdr:colOff>20498</xdr:colOff>
      <xdr:row>42</xdr:row>
      <xdr:rowOff>135316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360997</xdr:colOff>
      <xdr:row>22</xdr:row>
      <xdr:rowOff>91440</xdr:rowOff>
    </xdr:from>
    <xdr:to>
      <xdr:col>16</xdr:col>
      <xdr:colOff>20497</xdr:colOff>
      <xdr:row>42</xdr:row>
      <xdr:rowOff>95310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516256</xdr:colOff>
      <xdr:row>43</xdr:row>
      <xdr:rowOff>134779</xdr:rowOff>
    </xdr:from>
    <xdr:to>
      <xdr:col>8</xdr:col>
      <xdr:colOff>10497</xdr:colOff>
      <xdr:row>63</xdr:row>
      <xdr:rowOff>131029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8</xdr:col>
      <xdr:colOff>360997</xdr:colOff>
      <xdr:row>43</xdr:row>
      <xdr:rowOff>134778</xdr:rowOff>
    </xdr:from>
    <xdr:to>
      <xdr:col>16</xdr:col>
      <xdr:colOff>20497</xdr:colOff>
      <xdr:row>63</xdr:row>
      <xdr:rowOff>131028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516255</xdr:colOff>
      <xdr:row>64</xdr:row>
      <xdr:rowOff>135255</xdr:rowOff>
    </xdr:from>
    <xdr:to>
      <xdr:col>8</xdr:col>
      <xdr:colOff>10496</xdr:colOff>
      <xdr:row>84</xdr:row>
      <xdr:rowOff>135315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8</xdr:col>
      <xdr:colOff>360996</xdr:colOff>
      <xdr:row>64</xdr:row>
      <xdr:rowOff>134778</xdr:rowOff>
    </xdr:from>
    <xdr:to>
      <xdr:col>16</xdr:col>
      <xdr:colOff>20496</xdr:colOff>
      <xdr:row>84</xdr:row>
      <xdr:rowOff>131028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8</xdr:col>
      <xdr:colOff>345282</xdr:colOff>
      <xdr:row>1</xdr:row>
      <xdr:rowOff>135255</xdr:rowOff>
    </xdr:from>
    <xdr:to>
      <xdr:col>16</xdr:col>
      <xdr:colOff>10497</xdr:colOff>
      <xdr:row>21</xdr:row>
      <xdr:rowOff>135315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3B83DF3-C90A-4376-B3B4-0F654017F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0.4072</cdr:x>
      <cdr:y>0.75941</cdr:y>
    </cdr:from>
    <cdr:to>
      <cdr:x>0.4072</cdr:x>
      <cdr:y>0.75941</cdr:y>
    </cdr:to>
    <cdr:sp macro="" textlink="">
      <cdr:nvSpPr>
        <cdr:cNvPr id="15872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5801" y="246976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0.47643</cdr:x>
      <cdr:y>0.18696</cdr:y>
    </cdr:from>
    <cdr:to>
      <cdr:x>0.47643</cdr:x>
      <cdr:y>0.18696</cdr:y>
    </cdr:to>
    <cdr:sp macro="" textlink="">
      <cdr:nvSpPr>
        <cdr:cNvPr id="158722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1776" y="6104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0.20516</cdr:x>
      <cdr:y>0.22214</cdr:y>
    </cdr:from>
    <cdr:to>
      <cdr:x>0.20516</cdr:x>
      <cdr:y>0.22214</cdr:y>
    </cdr:to>
    <cdr:sp macro="" textlink="">
      <cdr:nvSpPr>
        <cdr:cNvPr id="158723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727" y="7247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８年度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0.37455</cdr:x>
      <cdr:y>0.76378</cdr:y>
    </cdr:from>
    <cdr:to>
      <cdr:x>0.37455</cdr:x>
      <cdr:y>0.76378</cdr:y>
    </cdr:to>
    <cdr:sp macro="" textlink="">
      <cdr:nvSpPr>
        <cdr:cNvPr id="1607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6742" y="248395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0.11407</cdr:x>
      <cdr:y>0.19424</cdr:y>
    </cdr:from>
    <cdr:to>
      <cdr:x>0.11407</cdr:x>
      <cdr:y>0.19424</cdr:y>
    </cdr:to>
    <cdr:sp macro="" textlink="">
      <cdr:nvSpPr>
        <cdr:cNvPr id="160770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270" y="63406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８年度</a:t>
          </a:r>
        </a:p>
      </cdr:txBody>
    </cdr:sp>
  </cdr:relSizeAnchor>
  <cdr:relSizeAnchor xmlns:cdr="http://schemas.openxmlformats.org/drawingml/2006/chartDrawing">
    <cdr:from>
      <cdr:x>0.44918</cdr:x>
      <cdr:y>0.21972</cdr:y>
    </cdr:from>
    <cdr:to>
      <cdr:x>0.44918</cdr:x>
      <cdr:y>0.21972</cdr:y>
    </cdr:to>
    <cdr:sp macro="" textlink="">
      <cdr:nvSpPr>
        <cdr:cNvPr id="16077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1991" y="7168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９年度</a:t>
          </a:r>
        </a:p>
      </cdr:txBody>
    </cdr:sp>
  </cdr:relSizeAnchor>
  <cdr:relSizeAnchor xmlns:cdr="http://schemas.openxmlformats.org/drawingml/2006/chartDrawing">
    <cdr:from>
      <cdr:x>0.40941</cdr:x>
      <cdr:y>0.7548</cdr:y>
    </cdr:from>
    <cdr:to>
      <cdr:x>0.40941</cdr:x>
      <cdr:y>0.7548</cdr:y>
    </cdr:to>
    <cdr:sp macro="" textlink="">
      <cdr:nvSpPr>
        <cdr:cNvPr id="160772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365" y="245479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0.27365</cdr:x>
      <cdr:y>0.22991</cdr:y>
    </cdr:from>
    <cdr:to>
      <cdr:x>0.27365</cdr:x>
      <cdr:y>0.22991</cdr:y>
    </cdr:to>
    <cdr:sp macro="" textlink="">
      <cdr:nvSpPr>
        <cdr:cNvPr id="160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2375" y="74992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0.28985</cdr:x>
      <cdr:y>0.21972</cdr:y>
    </cdr:from>
    <cdr:to>
      <cdr:x>0.30973</cdr:x>
      <cdr:y>0.29009</cdr:y>
    </cdr:to>
    <cdr:sp macro="" textlink="">
      <cdr:nvSpPr>
        <cdr:cNvPr id="1607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8186" y="716824"/>
          <a:ext cx="105313" cy="228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0.40548</cdr:x>
      <cdr:y>0.16585</cdr:y>
    </cdr:from>
    <cdr:to>
      <cdr:x>0.40548</cdr:x>
      <cdr:y>0.16585</cdr:y>
    </cdr:to>
    <cdr:sp macro="" textlink="">
      <cdr:nvSpPr>
        <cdr:cNvPr id="1617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0562" y="5418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0.1126</cdr:x>
      <cdr:y>0.15274</cdr:y>
    </cdr:from>
    <cdr:to>
      <cdr:x>0.1126</cdr:x>
      <cdr:y>0.15274</cdr:y>
    </cdr:to>
    <cdr:sp macro="" textlink="">
      <cdr:nvSpPr>
        <cdr:cNvPr id="16179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469" y="49928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９年度</a:t>
          </a:r>
        </a:p>
      </cdr:txBody>
    </cdr:sp>
  </cdr:relSizeAnchor>
  <cdr:relSizeAnchor xmlns:cdr="http://schemas.openxmlformats.org/drawingml/2006/chartDrawing">
    <cdr:from>
      <cdr:x>0.40106</cdr:x>
      <cdr:y>0.59585</cdr:y>
    </cdr:from>
    <cdr:to>
      <cdr:x>0.40106</cdr:x>
      <cdr:y>0.59585</cdr:y>
    </cdr:to>
    <cdr:sp macro="" textlink="">
      <cdr:nvSpPr>
        <cdr:cNvPr id="161795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7160" y="193852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８年度</a:t>
          </a:r>
        </a:p>
      </cdr:txBody>
    </cdr:sp>
  </cdr:relSizeAnchor>
  <cdr:relSizeAnchor xmlns:cdr="http://schemas.openxmlformats.org/drawingml/2006/chartDrawing">
    <cdr:from>
      <cdr:x>0.82431</cdr:x>
      <cdr:y>0.7997</cdr:y>
    </cdr:from>
    <cdr:to>
      <cdr:x>0.97284</cdr:x>
      <cdr:y>0.8128</cdr:y>
    </cdr:to>
    <cdr:sp macro="" textlink="">
      <cdr:nvSpPr>
        <cdr:cNvPr id="161796" name="テキスト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8640" y="2600607"/>
          <a:ext cx="786598" cy="425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0.21841</cdr:x>
      <cdr:y>0.27262</cdr:y>
    </cdr:from>
    <cdr:to>
      <cdr:x>0.21841</cdr:x>
      <cdr:y>0.27262</cdr:y>
    </cdr:to>
    <cdr:sp macro="" textlink="">
      <cdr:nvSpPr>
        <cdr:cNvPr id="161797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9839" y="8886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0.23338</cdr:x>
      <cdr:y>0.18283</cdr:y>
    </cdr:from>
    <cdr:to>
      <cdr:x>0.23338</cdr:x>
      <cdr:y>0.18283</cdr:y>
    </cdr:to>
    <cdr:sp macro="" textlink="">
      <cdr:nvSpPr>
        <cdr:cNvPr id="1617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9149" y="59701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１２年度</a:t>
          </a:r>
        </a:p>
      </cdr:txBody>
    </cdr:sp>
  </cdr:relSizeAnchor>
  <cdr:relSizeAnchor xmlns:cdr="http://schemas.openxmlformats.org/drawingml/2006/chartDrawing">
    <cdr:from>
      <cdr:x>0.53265</cdr:x>
      <cdr:y>0.35513</cdr:y>
    </cdr:from>
    <cdr:to>
      <cdr:x>0.55254</cdr:x>
      <cdr:y>0.4255</cdr:y>
    </cdr:to>
    <cdr:sp macro="" textlink="">
      <cdr:nvSpPr>
        <cdr:cNvPr id="1617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4047" y="1156636"/>
          <a:ext cx="105313" cy="228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0.06469</cdr:x>
      <cdr:y>0.03355</cdr:y>
    </cdr:from>
    <cdr:to>
      <cdr:x>0.16879</cdr:x>
      <cdr:y>0.09713</cdr:y>
    </cdr:to>
    <cdr:sp macro="" textlink="">
      <cdr:nvSpPr>
        <cdr:cNvPr id="16384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018" y="112465"/>
          <a:ext cx="553288" cy="2071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</a:t>
          </a:r>
        </a:p>
      </cdr:txBody>
    </cdr:sp>
  </cdr:relSizeAnchor>
  <cdr:relSizeAnchor xmlns:cdr="http://schemas.openxmlformats.org/drawingml/2006/chartDrawing">
    <cdr:from>
      <cdr:x>0.16806</cdr:x>
      <cdr:y>0.27017</cdr:y>
    </cdr:from>
    <cdr:to>
      <cdr:x>0.1877</cdr:x>
      <cdr:y>0.34031</cdr:y>
    </cdr:to>
    <cdr:sp macro="" textlink="">
      <cdr:nvSpPr>
        <cdr:cNvPr id="163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6391" y="883275"/>
          <a:ext cx="104394" cy="22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0.04973</cdr:x>
      <cdr:y>0.03039</cdr:y>
    </cdr:from>
    <cdr:to>
      <cdr:x>0.14052</cdr:x>
      <cdr:y>0.08621</cdr:y>
    </cdr:to>
    <cdr:sp macro="" textlink="">
      <cdr:nvSpPr>
        <cdr:cNvPr id="164866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433" y="102187"/>
          <a:ext cx="467844" cy="18183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</a:t>
          </a:r>
        </a:p>
      </cdr:txBody>
    </cdr:sp>
  </cdr:relSizeAnchor>
  <cdr:relSizeAnchor xmlns:cdr="http://schemas.openxmlformats.org/drawingml/2006/chartDrawing">
    <cdr:from>
      <cdr:x>0.14126</cdr:x>
      <cdr:y>0.17504</cdr:y>
    </cdr:from>
    <cdr:to>
      <cdr:x>0.16162</cdr:x>
      <cdr:y>0.24518</cdr:y>
    </cdr:to>
    <cdr:sp macro="" textlink="">
      <cdr:nvSpPr>
        <cdr:cNvPr id="164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1071" y="573370"/>
          <a:ext cx="104949" cy="228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0.02569</cdr:x>
      <cdr:y>0.0273</cdr:y>
    </cdr:from>
    <cdr:to>
      <cdr:x>0.14598</cdr:x>
      <cdr:y>0.08642</cdr:y>
    </cdr:to>
    <cdr:sp macro="" textlink="">
      <cdr:nvSpPr>
        <cdr:cNvPr id="16588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11" y="87438"/>
          <a:ext cx="637080" cy="182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手順"/>
      <sheetName val="港別ﾃﾞｰﾀﾍﾞｰｽ"/>
      <sheetName val="関東当年度"/>
      <sheetName val="関東前年度"/>
      <sheetName val="関東前々年度"/>
      <sheetName val="横浜当年度"/>
      <sheetName val="横浜前年度"/>
      <sheetName val="横浜前々年度"/>
      <sheetName val="東京当年度"/>
      <sheetName val="東京前年度"/>
      <sheetName val="東京前々年度"/>
      <sheetName val="川崎当年度"/>
      <sheetName val="川崎前年度"/>
      <sheetName val="川崎前々年度"/>
      <sheetName val="横須賀当年度"/>
      <sheetName val="横須賀前年度"/>
      <sheetName val="横須賀前々年度"/>
      <sheetName val="千葉当年度"/>
      <sheetName val="千葉前年度"/>
      <sheetName val="千葉前々年度"/>
      <sheetName val="木更津当年度"/>
      <sheetName val="木更津前年度"/>
      <sheetName val="木更津前々年度"/>
      <sheetName val="鹿島当年度"/>
      <sheetName val="鹿島前年度"/>
      <sheetName val="鹿島前々年度"/>
      <sheetName val="日立当年度"/>
      <sheetName val="日立前年度"/>
      <sheetName val="日立前々年度"/>
      <sheetName val="輸移出入別"/>
      <sheetName val="P1"/>
      <sheetName val="P1-2"/>
      <sheetName val="P2"/>
      <sheetName val="P2-2、3"/>
      <sheetName val="P3"/>
      <sheetName val="ｸﾞﾗﾌﾃﾞｰﾀ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主要５品目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C12">
            <v>45901566</v>
          </cell>
          <cell r="H12">
            <v>1</v>
          </cell>
          <cell r="I12" t="str">
            <v>①</v>
          </cell>
        </row>
        <row r="13">
          <cell r="H13">
            <v>2</v>
          </cell>
          <cell r="I13" t="str">
            <v>②</v>
          </cell>
        </row>
        <row r="14">
          <cell r="H14">
            <v>3</v>
          </cell>
          <cell r="I14" t="str">
            <v>③</v>
          </cell>
        </row>
        <row r="15">
          <cell r="H15">
            <v>4</v>
          </cell>
          <cell r="I15" t="str">
            <v>④</v>
          </cell>
        </row>
        <row r="16">
          <cell r="H16">
            <v>5</v>
          </cell>
          <cell r="I16" t="str">
            <v>⑤</v>
          </cell>
        </row>
        <row r="17">
          <cell r="H17">
            <v>6</v>
          </cell>
          <cell r="I17" t="str">
            <v>⑥</v>
          </cell>
        </row>
        <row r="18">
          <cell r="H18">
            <v>7</v>
          </cell>
          <cell r="I18" t="str">
            <v>⑦</v>
          </cell>
        </row>
        <row r="19">
          <cell r="H19">
            <v>8</v>
          </cell>
          <cell r="I19" t="str">
            <v>⑧</v>
          </cell>
        </row>
      </sheetData>
      <sheetData sheetId="30">
        <row r="3">
          <cell r="C3" t="str">
            <v>２７年度</v>
          </cell>
        </row>
      </sheetData>
      <sheetData sheetId="31"/>
      <sheetData sheetId="32"/>
      <sheetData sheetId="33"/>
      <sheetData sheetId="34"/>
      <sheetData sheetId="35">
        <row r="3">
          <cell r="C3">
            <v>4</v>
          </cell>
          <cell r="D3">
            <v>5</v>
          </cell>
          <cell r="E3">
            <v>6</v>
          </cell>
          <cell r="F3">
            <v>7</v>
          </cell>
          <cell r="G3">
            <v>8</v>
          </cell>
          <cell r="H3">
            <v>9</v>
          </cell>
          <cell r="I3">
            <v>10</v>
          </cell>
          <cell r="J3">
            <v>11</v>
          </cell>
          <cell r="K3">
            <v>12</v>
          </cell>
          <cell r="L3">
            <v>1</v>
          </cell>
          <cell r="M3">
            <v>2</v>
          </cell>
          <cell r="N3" t="str">
            <v>3月</v>
          </cell>
        </row>
        <row r="14">
          <cell r="C14">
            <v>4</v>
          </cell>
          <cell r="D14">
            <v>5</v>
          </cell>
          <cell r="E14">
            <v>6</v>
          </cell>
          <cell r="F14">
            <v>7</v>
          </cell>
          <cell r="G14">
            <v>8</v>
          </cell>
          <cell r="H14">
            <v>9</v>
          </cell>
          <cell r="I14">
            <v>10</v>
          </cell>
          <cell r="J14">
            <v>11</v>
          </cell>
          <cell r="K14">
            <v>12</v>
          </cell>
          <cell r="L14">
            <v>1</v>
          </cell>
          <cell r="M14">
            <v>2</v>
          </cell>
          <cell r="N14" t="str">
            <v>3月</v>
          </cell>
        </row>
        <row r="19">
          <cell r="C19">
            <v>4</v>
          </cell>
          <cell r="D19">
            <v>5</v>
          </cell>
          <cell r="E19">
            <v>6</v>
          </cell>
          <cell r="F19">
            <v>7</v>
          </cell>
          <cell r="G19">
            <v>8</v>
          </cell>
          <cell r="H19">
            <v>9</v>
          </cell>
          <cell r="I19">
            <v>10</v>
          </cell>
          <cell r="J19">
            <v>11</v>
          </cell>
          <cell r="K19">
            <v>12</v>
          </cell>
          <cell r="L19">
            <v>1</v>
          </cell>
          <cell r="M19">
            <v>2</v>
          </cell>
          <cell r="N19" t="str">
            <v>3月</v>
          </cell>
        </row>
        <row r="24">
          <cell r="C24">
            <v>4</v>
          </cell>
          <cell r="D24">
            <v>5</v>
          </cell>
          <cell r="E24">
            <v>6</v>
          </cell>
          <cell r="F24">
            <v>7</v>
          </cell>
          <cell r="G24">
            <v>8</v>
          </cell>
          <cell r="H24">
            <v>9</v>
          </cell>
          <cell r="I24">
            <v>10</v>
          </cell>
          <cell r="J24">
            <v>11</v>
          </cell>
          <cell r="K24">
            <v>12</v>
          </cell>
          <cell r="L24">
            <v>1</v>
          </cell>
          <cell r="M24">
            <v>2</v>
          </cell>
          <cell r="N24" t="str">
            <v>3月</v>
          </cell>
        </row>
        <row r="29">
          <cell r="C29">
            <v>4</v>
          </cell>
          <cell r="D29">
            <v>5</v>
          </cell>
          <cell r="E29">
            <v>6</v>
          </cell>
          <cell r="F29">
            <v>7</v>
          </cell>
          <cell r="G29">
            <v>8</v>
          </cell>
          <cell r="H29">
            <v>9</v>
          </cell>
          <cell r="I29">
            <v>10</v>
          </cell>
          <cell r="J29">
            <v>11</v>
          </cell>
          <cell r="K29">
            <v>12</v>
          </cell>
          <cell r="L29">
            <v>1</v>
          </cell>
          <cell r="M29">
            <v>2</v>
          </cell>
          <cell r="N29" t="str">
            <v>3月</v>
          </cell>
        </row>
        <row r="39">
          <cell r="C39">
            <v>4</v>
          </cell>
          <cell r="D39">
            <v>5</v>
          </cell>
          <cell r="E39">
            <v>6</v>
          </cell>
          <cell r="F39">
            <v>7</v>
          </cell>
          <cell r="G39">
            <v>8</v>
          </cell>
          <cell r="H39">
            <v>9</v>
          </cell>
          <cell r="I39">
            <v>10</v>
          </cell>
          <cell r="J39">
            <v>11</v>
          </cell>
          <cell r="K39">
            <v>12</v>
          </cell>
          <cell r="L39">
            <v>1</v>
          </cell>
          <cell r="M39">
            <v>2</v>
          </cell>
          <cell r="N39" t="str">
            <v>3月</v>
          </cell>
        </row>
      </sheetData>
      <sheetData sheetId="36"/>
      <sheetData sheetId="37"/>
      <sheetData sheetId="38"/>
      <sheetData sheetId="39"/>
      <sheetData sheetId="40">
        <row r="11">
          <cell r="R11">
            <v>9932.685300000001</v>
          </cell>
        </row>
      </sheetData>
      <sheetData sheetId="41"/>
      <sheetData sheetId="42"/>
      <sheetData sheetId="43">
        <row r="11">
          <cell r="R11">
            <v>730.92729999999995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7" transitionEvaluation="1" codeName="Sheet27"/>
  <dimension ref="A1:HP169"/>
  <sheetViews>
    <sheetView view="pageBreakPreview" zoomScaleNormal="4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32" sqref="R32"/>
    </sheetView>
  </sheetViews>
  <sheetFormatPr defaultColWidth="10.6640625" defaultRowHeight="14.4" x14ac:dyDescent="0.2"/>
  <cols>
    <col min="1" max="1" width="14" style="5" customWidth="1"/>
    <col min="2" max="2" width="6.6640625" style="5" customWidth="1"/>
    <col min="3" max="3" width="11.6640625" style="5" customWidth="1"/>
    <col min="4" max="4" width="10.6640625" style="5" customWidth="1"/>
    <col min="5" max="5" width="6.6640625" style="5" customWidth="1"/>
    <col min="6" max="6" width="11.6640625" style="5" customWidth="1"/>
    <col min="7" max="7" width="10.6640625" style="5" customWidth="1"/>
    <col min="8" max="8" width="6.6640625" style="82" customWidth="1"/>
    <col min="9" max="9" width="11.6640625" style="5" customWidth="1"/>
    <col min="10" max="10" width="10.6640625" style="5" customWidth="1"/>
    <col min="11" max="11" width="6.6640625" style="82" customWidth="1"/>
    <col min="12" max="12" width="11.6640625" style="5" customWidth="1"/>
    <col min="13" max="13" width="11" style="5" customWidth="1"/>
    <col min="14" max="14" width="6.44140625" style="5" customWidth="1"/>
    <col min="15" max="16" width="10.6640625" style="5"/>
    <col min="17" max="17" width="11.44140625" style="5" customWidth="1"/>
    <col min="18" max="19" width="10.6640625" style="5" customWidth="1"/>
    <col min="20" max="20" width="14.109375" style="5" customWidth="1"/>
    <col min="21" max="253" width="10.6640625" style="5"/>
    <col min="254" max="254" width="14" style="5" customWidth="1"/>
    <col min="255" max="255" width="6.6640625" style="5" customWidth="1"/>
    <col min="256" max="256" width="11.6640625" style="5" customWidth="1"/>
    <col min="257" max="257" width="10.6640625" style="5" customWidth="1"/>
    <col min="258" max="258" width="6.6640625" style="5" customWidth="1"/>
    <col min="259" max="259" width="11.6640625" style="5" customWidth="1"/>
    <col min="260" max="260" width="10.6640625" style="5" customWidth="1"/>
    <col min="261" max="261" width="6.6640625" style="5" customWidth="1"/>
    <col min="262" max="262" width="11.6640625" style="5" customWidth="1"/>
    <col min="263" max="263" width="10.6640625" style="5" customWidth="1"/>
    <col min="264" max="264" width="6.6640625" style="5" customWidth="1"/>
    <col min="265" max="265" width="11.6640625" style="5" customWidth="1"/>
    <col min="266" max="266" width="10.6640625" style="5" customWidth="1"/>
    <col min="267" max="267" width="6.6640625" style="5" customWidth="1"/>
    <col min="268" max="268" width="11.6640625" style="5" customWidth="1"/>
    <col min="269" max="269" width="11" style="5" customWidth="1"/>
    <col min="270" max="270" width="6.44140625" style="5" customWidth="1"/>
    <col min="271" max="272" width="10.6640625" style="5"/>
    <col min="273" max="273" width="11.21875" style="5" customWidth="1"/>
    <col min="274" max="274" width="6.44140625" style="5" customWidth="1"/>
    <col min="275" max="275" width="10.6640625" style="5"/>
    <col min="276" max="276" width="11.21875" style="5" customWidth="1"/>
    <col min="277" max="509" width="10.6640625" style="5"/>
    <col min="510" max="510" width="14" style="5" customWidth="1"/>
    <col min="511" max="511" width="6.6640625" style="5" customWidth="1"/>
    <col min="512" max="512" width="11.6640625" style="5" customWidth="1"/>
    <col min="513" max="513" width="10.6640625" style="5" customWidth="1"/>
    <col min="514" max="514" width="6.6640625" style="5" customWidth="1"/>
    <col min="515" max="515" width="11.6640625" style="5" customWidth="1"/>
    <col min="516" max="516" width="10.6640625" style="5" customWidth="1"/>
    <col min="517" max="517" width="6.6640625" style="5" customWidth="1"/>
    <col min="518" max="518" width="11.6640625" style="5" customWidth="1"/>
    <col min="519" max="519" width="10.6640625" style="5" customWidth="1"/>
    <col min="520" max="520" width="6.6640625" style="5" customWidth="1"/>
    <col min="521" max="521" width="11.6640625" style="5" customWidth="1"/>
    <col min="522" max="522" width="10.6640625" style="5" customWidth="1"/>
    <col min="523" max="523" width="6.6640625" style="5" customWidth="1"/>
    <col min="524" max="524" width="11.6640625" style="5" customWidth="1"/>
    <col min="525" max="525" width="11" style="5" customWidth="1"/>
    <col min="526" max="526" width="6.44140625" style="5" customWidth="1"/>
    <col min="527" max="528" width="10.6640625" style="5"/>
    <col min="529" max="529" width="11.21875" style="5" customWidth="1"/>
    <col min="530" max="530" width="6.44140625" style="5" customWidth="1"/>
    <col min="531" max="531" width="10.6640625" style="5"/>
    <col min="532" max="532" width="11.21875" style="5" customWidth="1"/>
    <col min="533" max="765" width="10.6640625" style="5"/>
    <col min="766" max="766" width="14" style="5" customWidth="1"/>
    <col min="767" max="767" width="6.6640625" style="5" customWidth="1"/>
    <col min="768" max="768" width="11.6640625" style="5" customWidth="1"/>
    <col min="769" max="769" width="10.6640625" style="5" customWidth="1"/>
    <col min="770" max="770" width="6.6640625" style="5" customWidth="1"/>
    <col min="771" max="771" width="11.6640625" style="5" customWidth="1"/>
    <col min="772" max="772" width="10.6640625" style="5" customWidth="1"/>
    <col min="773" max="773" width="6.6640625" style="5" customWidth="1"/>
    <col min="774" max="774" width="11.6640625" style="5" customWidth="1"/>
    <col min="775" max="775" width="10.6640625" style="5" customWidth="1"/>
    <col min="776" max="776" width="6.6640625" style="5" customWidth="1"/>
    <col min="777" max="777" width="11.6640625" style="5" customWidth="1"/>
    <col min="778" max="778" width="10.6640625" style="5" customWidth="1"/>
    <col min="779" max="779" width="6.6640625" style="5" customWidth="1"/>
    <col min="780" max="780" width="11.6640625" style="5" customWidth="1"/>
    <col min="781" max="781" width="11" style="5" customWidth="1"/>
    <col min="782" max="782" width="6.44140625" style="5" customWidth="1"/>
    <col min="783" max="784" width="10.6640625" style="5"/>
    <col min="785" max="785" width="11.21875" style="5" customWidth="1"/>
    <col min="786" max="786" width="6.44140625" style="5" customWidth="1"/>
    <col min="787" max="787" width="10.6640625" style="5"/>
    <col min="788" max="788" width="11.21875" style="5" customWidth="1"/>
    <col min="789" max="1021" width="10.6640625" style="5"/>
    <col min="1022" max="1022" width="14" style="5" customWidth="1"/>
    <col min="1023" max="1023" width="6.6640625" style="5" customWidth="1"/>
    <col min="1024" max="1024" width="11.6640625" style="5" customWidth="1"/>
    <col min="1025" max="1025" width="10.6640625" style="5" customWidth="1"/>
    <col min="1026" max="1026" width="6.6640625" style="5" customWidth="1"/>
    <col min="1027" max="1027" width="11.6640625" style="5" customWidth="1"/>
    <col min="1028" max="1028" width="10.6640625" style="5" customWidth="1"/>
    <col min="1029" max="1029" width="6.6640625" style="5" customWidth="1"/>
    <col min="1030" max="1030" width="11.6640625" style="5" customWidth="1"/>
    <col min="1031" max="1031" width="10.6640625" style="5" customWidth="1"/>
    <col min="1032" max="1032" width="6.6640625" style="5" customWidth="1"/>
    <col min="1033" max="1033" width="11.6640625" style="5" customWidth="1"/>
    <col min="1034" max="1034" width="10.6640625" style="5" customWidth="1"/>
    <col min="1035" max="1035" width="6.6640625" style="5" customWidth="1"/>
    <col min="1036" max="1036" width="11.6640625" style="5" customWidth="1"/>
    <col min="1037" max="1037" width="11" style="5" customWidth="1"/>
    <col min="1038" max="1038" width="6.44140625" style="5" customWidth="1"/>
    <col min="1039" max="1040" width="10.6640625" style="5"/>
    <col min="1041" max="1041" width="11.21875" style="5" customWidth="1"/>
    <col min="1042" max="1042" width="6.44140625" style="5" customWidth="1"/>
    <col min="1043" max="1043" width="10.6640625" style="5"/>
    <col min="1044" max="1044" width="11.21875" style="5" customWidth="1"/>
    <col min="1045" max="1277" width="10.6640625" style="5"/>
    <col min="1278" max="1278" width="14" style="5" customWidth="1"/>
    <col min="1279" max="1279" width="6.6640625" style="5" customWidth="1"/>
    <col min="1280" max="1280" width="11.6640625" style="5" customWidth="1"/>
    <col min="1281" max="1281" width="10.6640625" style="5" customWidth="1"/>
    <col min="1282" max="1282" width="6.6640625" style="5" customWidth="1"/>
    <col min="1283" max="1283" width="11.6640625" style="5" customWidth="1"/>
    <col min="1284" max="1284" width="10.6640625" style="5" customWidth="1"/>
    <col min="1285" max="1285" width="6.6640625" style="5" customWidth="1"/>
    <col min="1286" max="1286" width="11.6640625" style="5" customWidth="1"/>
    <col min="1287" max="1287" width="10.6640625" style="5" customWidth="1"/>
    <col min="1288" max="1288" width="6.6640625" style="5" customWidth="1"/>
    <col min="1289" max="1289" width="11.6640625" style="5" customWidth="1"/>
    <col min="1290" max="1290" width="10.6640625" style="5" customWidth="1"/>
    <col min="1291" max="1291" width="6.6640625" style="5" customWidth="1"/>
    <col min="1292" max="1292" width="11.6640625" style="5" customWidth="1"/>
    <col min="1293" max="1293" width="11" style="5" customWidth="1"/>
    <col min="1294" max="1294" width="6.44140625" style="5" customWidth="1"/>
    <col min="1295" max="1296" width="10.6640625" style="5"/>
    <col min="1297" max="1297" width="11.21875" style="5" customWidth="1"/>
    <col min="1298" max="1298" width="6.44140625" style="5" customWidth="1"/>
    <col min="1299" max="1299" width="10.6640625" style="5"/>
    <col min="1300" max="1300" width="11.21875" style="5" customWidth="1"/>
    <col min="1301" max="1533" width="10.6640625" style="5"/>
    <col min="1534" max="1534" width="14" style="5" customWidth="1"/>
    <col min="1535" max="1535" width="6.6640625" style="5" customWidth="1"/>
    <col min="1536" max="1536" width="11.6640625" style="5" customWidth="1"/>
    <col min="1537" max="1537" width="10.6640625" style="5" customWidth="1"/>
    <col min="1538" max="1538" width="6.6640625" style="5" customWidth="1"/>
    <col min="1539" max="1539" width="11.6640625" style="5" customWidth="1"/>
    <col min="1540" max="1540" width="10.6640625" style="5" customWidth="1"/>
    <col min="1541" max="1541" width="6.6640625" style="5" customWidth="1"/>
    <col min="1542" max="1542" width="11.6640625" style="5" customWidth="1"/>
    <col min="1543" max="1543" width="10.6640625" style="5" customWidth="1"/>
    <col min="1544" max="1544" width="6.6640625" style="5" customWidth="1"/>
    <col min="1545" max="1545" width="11.6640625" style="5" customWidth="1"/>
    <col min="1546" max="1546" width="10.6640625" style="5" customWidth="1"/>
    <col min="1547" max="1547" width="6.6640625" style="5" customWidth="1"/>
    <col min="1548" max="1548" width="11.6640625" style="5" customWidth="1"/>
    <col min="1549" max="1549" width="11" style="5" customWidth="1"/>
    <col min="1550" max="1550" width="6.44140625" style="5" customWidth="1"/>
    <col min="1551" max="1552" width="10.6640625" style="5"/>
    <col min="1553" max="1553" width="11.21875" style="5" customWidth="1"/>
    <col min="1554" max="1554" width="6.44140625" style="5" customWidth="1"/>
    <col min="1555" max="1555" width="10.6640625" style="5"/>
    <col min="1556" max="1556" width="11.21875" style="5" customWidth="1"/>
    <col min="1557" max="1789" width="10.6640625" style="5"/>
    <col min="1790" max="1790" width="14" style="5" customWidth="1"/>
    <col min="1791" max="1791" width="6.6640625" style="5" customWidth="1"/>
    <col min="1792" max="1792" width="11.6640625" style="5" customWidth="1"/>
    <col min="1793" max="1793" width="10.6640625" style="5" customWidth="1"/>
    <col min="1794" max="1794" width="6.6640625" style="5" customWidth="1"/>
    <col min="1795" max="1795" width="11.6640625" style="5" customWidth="1"/>
    <col min="1796" max="1796" width="10.6640625" style="5" customWidth="1"/>
    <col min="1797" max="1797" width="6.6640625" style="5" customWidth="1"/>
    <col min="1798" max="1798" width="11.6640625" style="5" customWidth="1"/>
    <col min="1799" max="1799" width="10.6640625" style="5" customWidth="1"/>
    <col min="1800" max="1800" width="6.6640625" style="5" customWidth="1"/>
    <col min="1801" max="1801" width="11.6640625" style="5" customWidth="1"/>
    <col min="1802" max="1802" width="10.6640625" style="5" customWidth="1"/>
    <col min="1803" max="1803" width="6.6640625" style="5" customWidth="1"/>
    <col min="1804" max="1804" width="11.6640625" style="5" customWidth="1"/>
    <col min="1805" max="1805" width="11" style="5" customWidth="1"/>
    <col min="1806" max="1806" width="6.44140625" style="5" customWidth="1"/>
    <col min="1807" max="1808" width="10.6640625" style="5"/>
    <col min="1809" max="1809" width="11.21875" style="5" customWidth="1"/>
    <col min="1810" max="1810" width="6.44140625" style="5" customWidth="1"/>
    <col min="1811" max="1811" width="10.6640625" style="5"/>
    <col min="1812" max="1812" width="11.21875" style="5" customWidth="1"/>
    <col min="1813" max="2045" width="10.6640625" style="5"/>
    <col min="2046" max="2046" width="14" style="5" customWidth="1"/>
    <col min="2047" max="2047" width="6.6640625" style="5" customWidth="1"/>
    <col min="2048" max="2048" width="11.6640625" style="5" customWidth="1"/>
    <col min="2049" max="2049" width="10.6640625" style="5" customWidth="1"/>
    <col min="2050" max="2050" width="6.6640625" style="5" customWidth="1"/>
    <col min="2051" max="2051" width="11.6640625" style="5" customWidth="1"/>
    <col min="2052" max="2052" width="10.6640625" style="5" customWidth="1"/>
    <col min="2053" max="2053" width="6.6640625" style="5" customWidth="1"/>
    <col min="2054" max="2054" width="11.6640625" style="5" customWidth="1"/>
    <col min="2055" max="2055" width="10.6640625" style="5" customWidth="1"/>
    <col min="2056" max="2056" width="6.6640625" style="5" customWidth="1"/>
    <col min="2057" max="2057" width="11.6640625" style="5" customWidth="1"/>
    <col min="2058" max="2058" width="10.6640625" style="5" customWidth="1"/>
    <col min="2059" max="2059" width="6.6640625" style="5" customWidth="1"/>
    <col min="2060" max="2060" width="11.6640625" style="5" customWidth="1"/>
    <col min="2061" max="2061" width="11" style="5" customWidth="1"/>
    <col min="2062" max="2062" width="6.44140625" style="5" customWidth="1"/>
    <col min="2063" max="2064" width="10.6640625" style="5"/>
    <col min="2065" max="2065" width="11.21875" style="5" customWidth="1"/>
    <col min="2066" max="2066" width="6.44140625" style="5" customWidth="1"/>
    <col min="2067" max="2067" width="10.6640625" style="5"/>
    <col min="2068" max="2068" width="11.21875" style="5" customWidth="1"/>
    <col min="2069" max="2301" width="10.6640625" style="5"/>
    <col min="2302" max="2302" width="14" style="5" customWidth="1"/>
    <col min="2303" max="2303" width="6.6640625" style="5" customWidth="1"/>
    <col min="2304" max="2304" width="11.6640625" style="5" customWidth="1"/>
    <col min="2305" max="2305" width="10.6640625" style="5" customWidth="1"/>
    <col min="2306" max="2306" width="6.6640625" style="5" customWidth="1"/>
    <col min="2307" max="2307" width="11.6640625" style="5" customWidth="1"/>
    <col min="2308" max="2308" width="10.6640625" style="5" customWidth="1"/>
    <col min="2309" max="2309" width="6.6640625" style="5" customWidth="1"/>
    <col min="2310" max="2310" width="11.6640625" style="5" customWidth="1"/>
    <col min="2311" max="2311" width="10.6640625" style="5" customWidth="1"/>
    <col min="2312" max="2312" width="6.6640625" style="5" customWidth="1"/>
    <col min="2313" max="2313" width="11.6640625" style="5" customWidth="1"/>
    <col min="2314" max="2314" width="10.6640625" style="5" customWidth="1"/>
    <col min="2315" max="2315" width="6.6640625" style="5" customWidth="1"/>
    <col min="2316" max="2316" width="11.6640625" style="5" customWidth="1"/>
    <col min="2317" max="2317" width="11" style="5" customWidth="1"/>
    <col min="2318" max="2318" width="6.44140625" style="5" customWidth="1"/>
    <col min="2319" max="2320" width="10.6640625" style="5"/>
    <col min="2321" max="2321" width="11.21875" style="5" customWidth="1"/>
    <col min="2322" max="2322" width="6.44140625" style="5" customWidth="1"/>
    <col min="2323" max="2323" width="10.6640625" style="5"/>
    <col min="2324" max="2324" width="11.21875" style="5" customWidth="1"/>
    <col min="2325" max="2557" width="10.6640625" style="5"/>
    <col min="2558" max="2558" width="14" style="5" customWidth="1"/>
    <col min="2559" max="2559" width="6.6640625" style="5" customWidth="1"/>
    <col min="2560" max="2560" width="11.6640625" style="5" customWidth="1"/>
    <col min="2561" max="2561" width="10.6640625" style="5" customWidth="1"/>
    <col min="2562" max="2562" width="6.6640625" style="5" customWidth="1"/>
    <col min="2563" max="2563" width="11.6640625" style="5" customWidth="1"/>
    <col min="2564" max="2564" width="10.6640625" style="5" customWidth="1"/>
    <col min="2565" max="2565" width="6.6640625" style="5" customWidth="1"/>
    <col min="2566" max="2566" width="11.6640625" style="5" customWidth="1"/>
    <col min="2567" max="2567" width="10.6640625" style="5" customWidth="1"/>
    <col min="2568" max="2568" width="6.6640625" style="5" customWidth="1"/>
    <col min="2569" max="2569" width="11.6640625" style="5" customWidth="1"/>
    <col min="2570" max="2570" width="10.6640625" style="5" customWidth="1"/>
    <col min="2571" max="2571" width="6.6640625" style="5" customWidth="1"/>
    <col min="2572" max="2572" width="11.6640625" style="5" customWidth="1"/>
    <col min="2573" max="2573" width="11" style="5" customWidth="1"/>
    <col min="2574" max="2574" width="6.44140625" style="5" customWidth="1"/>
    <col min="2575" max="2576" width="10.6640625" style="5"/>
    <col min="2577" max="2577" width="11.21875" style="5" customWidth="1"/>
    <col min="2578" max="2578" width="6.44140625" style="5" customWidth="1"/>
    <col min="2579" max="2579" width="10.6640625" style="5"/>
    <col min="2580" max="2580" width="11.21875" style="5" customWidth="1"/>
    <col min="2581" max="2813" width="10.6640625" style="5"/>
    <col min="2814" max="2814" width="14" style="5" customWidth="1"/>
    <col min="2815" max="2815" width="6.6640625" style="5" customWidth="1"/>
    <col min="2816" max="2816" width="11.6640625" style="5" customWidth="1"/>
    <col min="2817" max="2817" width="10.6640625" style="5" customWidth="1"/>
    <col min="2818" max="2818" width="6.6640625" style="5" customWidth="1"/>
    <col min="2819" max="2819" width="11.6640625" style="5" customWidth="1"/>
    <col min="2820" max="2820" width="10.6640625" style="5" customWidth="1"/>
    <col min="2821" max="2821" width="6.6640625" style="5" customWidth="1"/>
    <col min="2822" max="2822" width="11.6640625" style="5" customWidth="1"/>
    <col min="2823" max="2823" width="10.6640625" style="5" customWidth="1"/>
    <col min="2824" max="2824" width="6.6640625" style="5" customWidth="1"/>
    <col min="2825" max="2825" width="11.6640625" style="5" customWidth="1"/>
    <col min="2826" max="2826" width="10.6640625" style="5" customWidth="1"/>
    <col min="2827" max="2827" width="6.6640625" style="5" customWidth="1"/>
    <col min="2828" max="2828" width="11.6640625" style="5" customWidth="1"/>
    <col min="2829" max="2829" width="11" style="5" customWidth="1"/>
    <col min="2830" max="2830" width="6.44140625" style="5" customWidth="1"/>
    <col min="2831" max="2832" width="10.6640625" style="5"/>
    <col min="2833" max="2833" width="11.21875" style="5" customWidth="1"/>
    <col min="2834" max="2834" width="6.44140625" style="5" customWidth="1"/>
    <col min="2835" max="2835" width="10.6640625" style="5"/>
    <col min="2836" max="2836" width="11.21875" style="5" customWidth="1"/>
    <col min="2837" max="3069" width="10.6640625" style="5"/>
    <col min="3070" max="3070" width="14" style="5" customWidth="1"/>
    <col min="3071" max="3071" width="6.6640625" style="5" customWidth="1"/>
    <col min="3072" max="3072" width="11.6640625" style="5" customWidth="1"/>
    <col min="3073" max="3073" width="10.6640625" style="5" customWidth="1"/>
    <col min="3074" max="3074" width="6.6640625" style="5" customWidth="1"/>
    <col min="3075" max="3075" width="11.6640625" style="5" customWidth="1"/>
    <col min="3076" max="3076" width="10.6640625" style="5" customWidth="1"/>
    <col min="3077" max="3077" width="6.6640625" style="5" customWidth="1"/>
    <col min="3078" max="3078" width="11.6640625" style="5" customWidth="1"/>
    <col min="3079" max="3079" width="10.6640625" style="5" customWidth="1"/>
    <col min="3080" max="3080" width="6.6640625" style="5" customWidth="1"/>
    <col min="3081" max="3081" width="11.6640625" style="5" customWidth="1"/>
    <col min="3082" max="3082" width="10.6640625" style="5" customWidth="1"/>
    <col min="3083" max="3083" width="6.6640625" style="5" customWidth="1"/>
    <col min="3084" max="3084" width="11.6640625" style="5" customWidth="1"/>
    <col min="3085" max="3085" width="11" style="5" customWidth="1"/>
    <col min="3086" max="3086" width="6.44140625" style="5" customWidth="1"/>
    <col min="3087" max="3088" width="10.6640625" style="5"/>
    <col min="3089" max="3089" width="11.21875" style="5" customWidth="1"/>
    <col min="3090" max="3090" width="6.44140625" style="5" customWidth="1"/>
    <col min="3091" max="3091" width="10.6640625" style="5"/>
    <col min="3092" max="3092" width="11.21875" style="5" customWidth="1"/>
    <col min="3093" max="3325" width="10.6640625" style="5"/>
    <col min="3326" max="3326" width="14" style="5" customWidth="1"/>
    <col min="3327" max="3327" width="6.6640625" style="5" customWidth="1"/>
    <col min="3328" max="3328" width="11.6640625" style="5" customWidth="1"/>
    <col min="3329" max="3329" width="10.6640625" style="5" customWidth="1"/>
    <col min="3330" max="3330" width="6.6640625" style="5" customWidth="1"/>
    <col min="3331" max="3331" width="11.6640625" style="5" customWidth="1"/>
    <col min="3332" max="3332" width="10.6640625" style="5" customWidth="1"/>
    <col min="3333" max="3333" width="6.6640625" style="5" customWidth="1"/>
    <col min="3334" max="3334" width="11.6640625" style="5" customWidth="1"/>
    <col min="3335" max="3335" width="10.6640625" style="5" customWidth="1"/>
    <col min="3336" max="3336" width="6.6640625" style="5" customWidth="1"/>
    <col min="3337" max="3337" width="11.6640625" style="5" customWidth="1"/>
    <col min="3338" max="3338" width="10.6640625" style="5" customWidth="1"/>
    <col min="3339" max="3339" width="6.6640625" style="5" customWidth="1"/>
    <col min="3340" max="3340" width="11.6640625" style="5" customWidth="1"/>
    <col min="3341" max="3341" width="11" style="5" customWidth="1"/>
    <col min="3342" max="3342" width="6.44140625" style="5" customWidth="1"/>
    <col min="3343" max="3344" width="10.6640625" style="5"/>
    <col min="3345" max="3345" width="11.21875" style="5" customWidth="1"/>
    <col min="3346" max="3346" width="6.44140625" style="5" customWidth="1"/>
    <col min="3347" max="3347" width="10.6640625" style="5"/>
    <col min="3348" max="3348" width="11.21875" style="5" customWidth="1"/>
    <col min="3349" max="3581" width="10.6640625" style="5"/>
    <col min="3582" max="3582" width="14" style="5" customWidth="1"/>
    <col min="3583" max="3583" width="6.6640625" style="5" customWidth="1"/>
    <col min="3584" max="3584" width="11.6640625" style="5" customWidth="1"/>
    <col min="3585" max="3585" width="10.6640625" style="5" customWidth="1"/>
    <col min="3586" max="3586" width="6.6640625" style="5" customWidth="1"/>
    <col min="3587" max="3587" width="11.6640625" style="5" customWidth="1"/>
    <col min="3588" max="3588" width="10.6640625" style="5" customWidth="1"/>
    <col min="3589" max="3589" width="6.6640625" style="5" customWidth="1"/>
    <col min="3590" max="3590" width="11.6640625" style="5" customWidth="1"/>
    <col min="3591" max="3591" width="10.6640625" style="5" customWidth="1"/>
    <col min="3592" max="3592" width="6.6640625" style="5" customWidth="1"/>
    <col min="3593" max="3593" width="11.6640625" style="5" customWidth="1"/>
    <col min="3594" max="3594" width="10.6640625" style="5" customWidth="1"/>
    <col min="3595" max="3595" width="6.6640625" style="5" customWidth="1"/>
    <col min="3596" max="3596" width="11.6640625" style="5" customWidth="1"/>
    <col min="3597" max="3597" width="11" style="5" customWidth="1"/>
    <col min="3598" max="3598" width="6.44140625" style="5" customWidth="1"/>
    <col min="3599" max="3600" width="10.6640625" style="5"/>
    <col min="3601" max="3601" width="11.21875" style="5" customWidth="1"/>
    <col min="3602" max="3602" width="6.44140625" style="5" customWidth="1"/>
    <col min="3603" max="3603" width="10.6640625" style="5"/>
    <col min="3604" max="3604" width="11.21875" style="5" customWidth="1"/>
    <col min="3605" max="3837" width="10.6640625" style="5"/>
    <col min="3838" max="3838" width="14" style="5" customWidth="1"/>
    <col min="3839" max="3839" width="6.6640625" style="5" customWidth="1"/>
    <col min="3840" max="3840" width="11.6640625" style="5" customWidth="1"/>
    <col min="3841" max="3841" width="10.6640625" style="5" customWidth="1"/>
    <col min="3842" max="3842" width="6.6640625" style="5" customWidth="1"/>
    <col min="3843" max="3843" width="11.6640625" style="5" customWidth="1"/>
    <col min="3844" max="3844" width="10.6640625" style="5" customWidth="1"/>
    <col min="3845" max="3845" width="6.6640625" style="5" customWidth="1"/>
    <col min="3846" max="3846" width="11.6640625" style="5" customWidth="1"/>
    <col min="3847" max="3847" width="10.6640625" style="5" customWidth="1"/>
    <col min="3848" max="3848" width="6.6640625" style="5" customWidth="1"/>
    <col min="3849" max="3849" width="11.6640625" style="5" customWidth="1"/>
    <col min="3850" max="3850" width="10.6640625" style="5" customWidth="1"/>
    <col min="3851" max="3851" width="6.6640625" style="5" customWidth="1"/>
    <col min="3852" max="3852" width="11.6640625" style="5" customWidth="1"/>
    <col min="3853" max="3853" width="11" style="5" customWidth="1"/>
    <col min="3854" max="3854" width="6.44140625" style="5" customWidth="1"/>
    <col min="3855" max="3856" width="10.6640625" style="5"/>
    <col min="3857" max="3857" width="11.21875" style="5" customWidth="1"/>
    <col min="3858" max="3858" width="6.44140625" style="5" customWidth="1"/>
    <col min="3859" max="3859" width="10.6640625" style="5"/>
    <col min="3860" max="3860" width="11.21875" style="5" customWidth="1"/>
    <col min="3861" max="4093" width="10.6640625" style="5"/>
    <col min="4094" max="4094" width="14" style="5" customWidth="1"/>
    <col min="4095" max="4095" width="6.6640625" style="5" customWidth="1"/>
    <col min="4096" max="4096" width="11.6640625" style="5" customWidth="1"/>
    <col min="4097" max="4097" width="10.6640625" style="5" customWidth="1"/>
    <col min="4098" max="4098" width="6.6640625" style="5" customWidth="1"/>
    <col min="4099" max="4099" width="11.6640625" style="5" customWidth="1"/>
    <col min="4100" max="4100" width="10.6640625" style="5" customWidth="1"/>
    <col min="4101" max="4101" width="6.6640625" style="5" customWidth="1"/>
    <col min="4102" max="4102" width="11.6640625" style="5" customWidth="1"/>
    <col min="4103" max="4103" width="10.6640625" style="5" customWidth="1"/>
    <col min="4104" max="4104" width="6.6640625" style="5" customWidth="1"/>
    <col min="4105" max="4105" width="11.6640625" style="5" customWidth="1"/>
    <col min="4106" max="4106" width="10.6640625" style="5" customWidth="1"/>
    <col min="4107" max="4107" width="6.6640625" style="5" customWidth="1"/>
    <col min="4108" max="4108" width="11.6640625" style="5" customWidth="1"/>
    <col min="4109" max="4109" width="11" style="5" customWidth="1"/>
    <col min="4110" max="4110" width="6.44140625" style="5" customWidth="1"/>
    <col min="4111" max="4112" width="10.6640625" style="5"/>
    <col min="4113" max="4113" width="11.21875" style="5" customWidth="1"/>
    <col min="4114" max="4114" width="6.44140625" style="5" customWidth="1"/>
    <col min="4115" max="4115" width="10.6640625" style="5"/>
    <col min="4116" max="4116" width="11.21875" style="5" customWidth="1"/>
    <col min="4117" max="4349" width="10.6640625" style="5"/>
    <col min="4350" max="4350" width="14" style="5" customWidth="1"/>
    <col min="4351" max="4351" width="6.6640625" style="5" customWidth="1"/>
    <col min="4352" max="4352" width="11.6640625" style="5" customWidth="1"/>
    <col min="4353" max="4353" width="10.6640625" style="5" customWidth="1"/>
    <col min="4354" max="4354" width="6.6640625" style="5" customWidth="1"/>
    <col min="4355" max="4355" width="11.6640625" style="5" customWidth="1"/>
    <col min="4356" max="4356" width="10.6640625" style="5" customWidth="1"/>
    <col min="4357" max="4357" width="6.6640625" style="5" customWidth="1"/>
    <col min="4358" max="4358" width="11.6640625" style="5" customWidth="1"/>
    <col min="4359" max="4359" width="10.6640625" style="5" customWidth="1"/>
    <col min="4360" max="4360" width="6.6640625" style="5" customWidth="1"/>
    <col min="4361" max="4361" width="11.6640625" style="5" customWidth="1"/>
    <col min="4362" max="4362" width="10.6640625" style="5" customWidth="1"/>
    <col min="4363" max="4363" width="6.6640625" style="5" customWidth="1"/>
    <col min="4364" max="4364" width="11.6640625" style="5" customWidth="1"/>
    <col min="4365" max="4365" width="11" style="5" customWidth="1"/>
    <col min="4366" max="4366" width="6.44140625" style="5" customWidth="1"/>
    <col min="4367" max="4368" width="10.6640625" style="5"/>
    <col min="4369" max="4369" width="11.21875" style="5" customWidth="1"/>
    <col min="4370" max="4370" width="6.44140625" style="5" customWidth="1"/>
    <col min="4371" max="4371" width="10.6640625" style="5"/>
    <col min="4372" max="4372" width="11.21875" style="5" customWidth="1"/>
    <col min="4373" max="4605" width="10.6640625" style="5"/>
    <col min="4606" max="4606" width="14" style="5" customWidth="1"/>
    <col min="4607" max="4607" width="6.6640625" style="5" customWidth="1"/>
    <col min="4608" max="4608" width="11.6640625" style="5" customWidth="1"/>
    <col min="4609" max="4609" width="10.6640625" style="5" customWidth="1"/>
    <col min="4610" max="4610" width="6.6640625" style="5" customWidth="1"/>
    <col min="4611" max="4611" width="11.6640625" style="5" customWidth="1"/>
    <col min="4612" max="4612" width="10.6640625" style="5" customWidth="1"/>
    <col min="4613" max="4613" width="6.6640625" style="5" customWidth="1"/>
    <col min="4614" max="4614" width="11.6640625" style="5" customWidth="1"/>
    <col min="4615" max="4615" width="10.6640625" style="5" customWidth="1"/>
    <col min="4616" max="4616" width="6.6640625" style="5" customWidth="1"/>
    <col min="4617" max="4617" width="11.6640625" style="5" customWidth="1"/>
    <col min="4618" max="4618" width="10.6640625" style="5" customWidth="1"/>
    <col min="4619" max="4619" width="6.6640625" style="5" customWidth="1"/>
    <col min="4620" max="4620" width="11.6640625" style="5" customWidth="1"/>
    <col min="4621" max="4621" width="11" style="5" customWidth="1"/>
    <col min="4622" max="4622" width="6.44140625" style="5" customWidth="1"/>
    <col min="4623" max="4624" width="10.6640625" style="5"/>
    <col min="4625" max="4625" width="11.21875" style="5" customWidth="1"/>
    <col min="4626" max="4626" width="6.44140625" style="5" customWidth="1"/>
    <col min="4627" max="4627" width="10.6640625" style="5"/>
    <col min="4628" max="4628" width="11.21875" style="5" customWidth="1"/>
    <col min="4629" max="4861" width="10.6640625" style="5"/>
    <col min="4862" max="4862" width="14" style="5" customWidth="1"/>
    <col min="4863" max="4863" width="6.6640625" style="5" customWidth="1"/>
    <col min="4864" max="4864" width="11.6640625" style="5" customWidth="1"/>
    <col min="4865" max="4865" width="10.6640625" style="5" customWidth="1"/>
    <col min="4866" max="4866" width="6.6640625" style="5" customWidth="1"/>
    <col min="4867" max="4867" width="11.6640625" style="5" customWidth="1"/>
    <col min="4868" max="4868" width="10.6640625" style="5" customWidth="1"/>
    <col min="4869" max="4869" width="6.6640625" style="5" customWidth="1"/>
    <col min="4870" max="4870" width="11.6640625" style="5" customWidth="1"/>
    <col min="4871" max="4871" width="10.6640625" style="5" customWidth="1"/>
    <col min="4872" max="4872" width="6.6640625" style="5" customWidth="1"/>
    <col min="4873" max="4873" width="11.6640625" style="5" customWidth="1"/>
    <col min="4874" max="4874" width="10.6640625" style="5" customWidth="1"/>
    <col min="4875" max="4875" width="6.6640625" style="5" customWidth="1"/>
    <col min="4876" max="4876" width="11.6640625" style="5" customWidth="1"/>
    <col min="4877" max="4877" width="11" style="5" customWidth="1"/>
    <col min="4878" max="4878" width="6.44140625" style="5" customWidth="1"/>
    <col min="4879" max="4880" width="10.6640625" style="5"/>
    <col min="4881" max="4881" width="11.21875" style="5" customWidth="1"/>
    <col min="4882" max="4882" width="6.44140625" style="5" customWidth="1"/>
    <col min="4883" max="4883" width="10.6640625" style="5"/>
    <col min="4884" max="4884" width="11.21875" style="5" customWidth="1"/>
    <col min="4885" max="5117" width="10.6640625" style="5"/>
    <col min="5118" max="5118" width="14" style="5" customWidth="1"/>
    <col min="5119" max="5119" width="6.6640625" style="5" customWidth="1"/>
    <col min="5120" max="5120" width="11.6640625" style="5" customWidth="1"/>
    <col min="5121" max="5121" width="10.6640625" style="5" customWidth="1"/>
    <col min="5122" max="5122" width="6.6640625" style="5" customWidth="1"/>
    <col min="5123" max="5123" width="11.6640625" style="5" customWidth="1"/>
    <col min="5124" max="5124" width="10.6640625" style="5" customWidth="1"/>
    <col min="5125" max="5125" width="6.6640625" style="5" customWidth="1"/>
    <col min="5126" max="5126" width="11.6640625" style="5" customWidth="1"/>
    <col min="5127" max="5127" width="10.6640625" style="5" customWidth="1"/>
    <col min="5128" max="5128" width="6.6640625" style="5" customWidth="1"/>
    <col min="5129" max="5129" width="11.6640625" style="5" customWidth="1"/>
    <col min="5130" max="5130" width="10.6640625" style="5" customWidth="1"/>
    <col min="5131" max="5131" width="6.6640625" style="5" customWidth="1"/>
    <col min="5132" max="5132" width="11.6640625" style="5" customWidth="1"/>
    <col min="5133" max="5133" width="11" style="5" customWidth="1"/>
    <col min="5134" max="5134" width="6.44140625" style="5" customWidth="1"/>
    <col min="5135" max="5136" width="10.6640625" style="5"/>
    <col min="5137" max="5137" width="11.21875" style="5" customWidth="1"/>
    <col min="5138" max="5138" width="6.44140625" style="5" customWidth="1"/>
    <col min="5139" max="5139" width="10.6640625" style="5"/>
    <col min="5140" max="5140" width="11.21875" style="5" customWidth="1"/>
    <col min="5141" max="5373" width="10.6640625" style="5"/>
    <col min="5374" max="5374" width="14" style="5" customWidth="1"/>
    <col min="5375" max="5375" width="6.6640625" style="5" customWidth="1"/>
    <col min="5376" max="5376" width="11.6640625" style="5" customWidth="1"/>
    <col min="5377" max="5377" width="10.6640625" style="5" customWidth="1"/>
    <col min="5378" max="5378" width="6.6640625" style="5" customWidth="1"/>
    <col min="5379" max="5379" width="11.6640625" style="5" customWidth="1"/>
    <col min="5380" max="5380" width="10.6640625" style="5" customWidth="1"/>
    <col min="5381" max="5381" width="6.6640625" style="5" customWidth="1"/>
    <col min="5382" max="5382" width="11.6640625" style="5" customWidth="1"/>
    <col min="5383" max="5383" width="10.6640625" style="5" customWidth="1"/>
    <col min="5384" max="5384" width="6.6640625" style="5" customWidth="1"/>
    <col min="5385" max="5385" width="11.6640625" style="5" customWidth="1"/>
    <col min="5386" max="5386" width="10.6640625" style="5" customWidth="1"/>
    <col min="5387" max="5387" width="6.6640625" style="5" customWidth="1"/>
    <col min="5388" max="5388" width="11.6640625" style="5" customWidth="1"/>
    <col min="5389" max="5389" width="11" style="5" customWidth="1"/>
    <col min="5390" max="5390" width="6.44140625" style="5" customWidth="1"/>
    <col min="5391" max="5392" width="10.6640625" style="5"/>
    <col min="5393" max="5393" width="11.21875" style="5" customWidth="1"/>
    <col min="5394" max="5394" width="6.44140625" style="5" customWidth="1"/>
    <col min="5395" max="5395" width="10.6640625" style="5"/>
    <col min="5396" max="5396" width="11.21875" style="5" customWidth="1"/>
    <col min="5397" max="5629" width="10.6640625" style="5"/>
    <col min="5630" max="5630" width="14" style="5" customWidth="1"/>
    <col min="5631" max="5631" width="6.6640625" style="5" customWidth="1"/>
    <col min="5632" max="5632" width="11.6640625" style="5" customWidth="1"/>
    <col min="5633" max="5633" width="10.6640625" style="5" customWidth="1"/>
    <col min="5634" max="5634" width="6.6640625" style="5" customWidth="1"/>
    <col min="5635" max="5635" width="11.6640625" style="5" customWidth="1"/>
    <col min="5636" max="5636" width="10.6640625" style="5" customWidth="1"/>
    <col min="5637" max="5637" width="6.6640625" style="5" customWidth="1"/>
    <col min="5638" max="5638" width="11.6640625" style="5" customWidth="1"/>
    <col min="5639" max="5639" width="10.6640625" style="5" customWidth="1"/>
    <col min="5640" max="5640" width="6.6640625" style="5" customWidth="1"/>
    <col min="5641" max="5641" width="11.6640625" style="5" customWidth="1"/>
    <col min="5642" max="5642" width="10.6640625" style="5" customWidth="1"/>
    <col min="5643" max="5643" width="6.6640625" style="5" customWidth="1"/>
    <col min="5644" max="5644" width="11.6640625" style="5" customWidth="1"/>
    <col min="5645" max="5645" width="11" style="5" customWidth="1"/>
    <col min="5646" max="5646" width="6.44140625" style="5" customWidth="1"/>
    <col min="5647" max="5648" width="10.6640625" style="5"/>
    <col min="5649" max="5649" width="11.21875" style="5" customWidth="1"/>
    <col min="5650" max="5650" width="6.44140625" style="5" customWidth="1"/>
    <col min="5651" max="5651" width="10.6640625" style="5"/>
    <col min="5652" max="5652" width="11.21875" style="5" customWidth="1"/>
    <col min="5653" max="5885" width="10.6640625" style="5"/>
    <col min="5886" max="5886" width="14" style="5" customWidth="1"/>
    <col min="5887" max="5887" width="6.6640625" style="5" customWidth="1"/>
    <col min="5888" max="5888" width="11.6640625" style="5" customWidth="1"/>
    <col min="5889" max="5889" width="10.6640625" style="5" customWidth="1"/>
    <col min="5890" max="5890" width="6.6640625" style="5" customWidth="1"/>
    <col min="5891" max="5891" width="11.6640625" style="5" customWidth="1"/>
    <col min="5892" max="5892" width="10.6640625" style="5" customWidth="1"/>
    <col min="5893" max="5893" width="6.6640625" style="5" customWidth="1"/>
    <col min="5894" max="5894" width="11.6640625" style="5" customWidth="1"/>
    <col min="5895" max="5895" width="10.6640625" style="5" customWidth="1"/>
    <col min="5896" max="5896" width="6.6640625" style="5" customWidth="1"/>
    <col min="5897" max="5897" width="11.6640625" style="5" customWidth="1"/>
    <col min="5898" max="5898" width="10.6640625" style="5" customWidth="1"/>
    <col min="5899" max="5899" width="6.6640625" style="5" customWidth="1"/>
    <col min="5900" max="5900" width="11.6640625" style="5" customWidth="1"/>
    <col min="5901" max="5901" width="11" style="5" customWidth="1"/>
    <col min="5902" max="5902" width="6.44140625" style="5" customWidth="1"/>
    <col min="5903" max="5904" width="10.6640625" style="5"/>
    <col min="5905" max="5905" width="11.21875" style="5" customWidth="1"/>
    <col min="5906" max="5906" width="6.44140625" style="5" customWidth="1"/>
    <col min="5907" max="5907" width="10.6640625" style="5"/>
    <col min="5908" max="5908" width="11.21875" style="5" customWidth="1"/>
    <col min="5909" max="6141" width="10.6640625" style="5"/>
    <col min="6142" max="6142" width="14" style="5" customWidth="1"/>
    <col min="6143" max="6143" width="6.6640625" style="5" customWidth="1"/>
    <col min="6144" max="6144" width="11.6640625" style="5" customWidth="1"/>
    <col min="6145" max="6145" width="10.6640625" style="5" customWidth="1"/>
    <col min="6146" max="6146" width="6.6640625" style="5" customWidth="1"/>
    <col min="6147" max="6147" width="11.6640625" style="5" customWidth="1"/>
    <col min="6148" max="6148" width="10.6640625" style="5" customWidth="1"/>
    <col min="6149" max="6149" width="6.6640625" style="5" customWidth="1"/>
    <col min="6150" max="6150" width="11.6640625" style="5" customWidth="1"/>
    <col min="6151" max="6151" width="10.6640625" style="5" customWidth="1"/>
    <col min="6152" max="6152" width="6.6640625" style="5" customWidth="1"/>
    <col min="6153" max="6153" width="11.6640625" style="5" customWidth="1"/>
    <col min="6154" max="6154" width="10.6640625" style="5" customWidth="1"/>
    <col min="6155" max="6155" width="6.6640625" style="5" customWidth="1"/>
    <col min="6156" max="6156" width="11.6640625" style="5" customWidth="1"/>
    <col min="6157" max="6157" width="11" style="5" customWidth="1"/>
    <col min="6158" max="6158" width="6.44140625" style="5" customWidth="1"/>
    <col min="6159" max="6160" width="10.6640625" style="5"/>
    <col min="6161" max="6161" width="11.21875" style="5" customWidth="1"/>
    <col min="6162" max="6162" width="6.44140625" style="5" customWidth="1"/>
    <col min="6163" max="6163" width="10.6640625" style="5"/>
    <col min="6164" max="6164" width="11.21875" style="5" customWidth="1"/>
    <col min="6165" max="6397" width="10.6640625" style="5"/>
    <col min="6398" max="6398" width="14" style="5" customWidth="1"/>
    <col min="6399" max="6399" width="6.6640625" style="5" customWidth="1"/>
    <col min="6400" max="6400" width="11.6640625" style="5" customWidth="1"/>
    <col min="6401" max="6401" width="10.6640625" style="5" customWidth="1"/>
    <col min="6402" max="6402" width="6.6640625" style="5" customWidth="1"/>
    <col min="6403" max="6403" width="11.6640625" style="5" customWidth="1"/>
    <col min="6404" max="6404" width="10.6640625" style="5" customWidth="1"/>
    <col min="6405" max="6405" width="6.6640625" style="5" customWidth="1"/>
    <col min="6406" max="6406" width="11.6640625" style="5" customWidth="1"/>
    <col min="6407" max="6407" width="10.6640625" style="5" customWidth="1"/>
    <col min="6408" max="6408" width="6.6640625" style="5" customWidth="1"/>
    <col min="6409" max="6409" width="11.6640625" style="5" customWidth="1"/>
    <col min="6410" max="6410" width="10.6640625" style="5" customWidth="1"/>
    <col min="6411" max="6411" width="6.6640625" style="5" customWidth="1"/>
    <col min="6412" max="6412" width="11.6640625" style="5" customWidth="1"/>
    <col min="6413" max="6413" width="11" style="5" customWidth="1"/>
    <col min="6414" max="6414" width="6.44140625" style="5" customWidth="1"/>
    <col min="6415" max="6416" width="10.6640625" style="5"/>
    <col min="6417" max="6417" width="11.21875" style="5" customWidth="1"/>
    <col min="6418" max="6418" width="6.44140625" style="5" customWidth="1"/>
    <col min="6419" max="6419" width="10.6640625" style="5"/>
    <col min="6420" max="6420" width="11.21875" style="5" customWidth="1"/>
    <col min="6421" max="6653" width="10.6640625" style="5"/>
    <col min="6654" max="6654" width="14" style="5" customWidth="1"/>
    <col min="6655" max="6655" width="6.6640625" style="5" customWidth="1"/>
    <col min="6656" max="6656" width="11.6640625" style="5" customWidth="1"/>
    <col min="6657" max="6657" width="10.6640625" style="5" customWidth="1"/>
    <col min="6658" max="6658" width="6.6640625" style="5" customWidth="1"/>
    <col min="6659" max="6659" width="11.6640625" style="5" customWidth="1"/>
    <col min="6660" max="6660" width="10.6640625" style="5" customWidth="1"/>
    <col min="6661" max="6661" width="6.6640625" style="5" customWidth="1"/>
    <col min="6662" max="6662" width="11.6640625" style="5" customWidth="1"/>
    <col min="6663" max="6663" width="10.6640625" style="5" customWidth="1"/>
    <col min="6664" max="6664" width="6.6640625" style="5" customWidth="1"/>
    <col min="6665" max="6665" width="11.6640625" style="5" customWidth="1"/>
    <col min="6666" max="6666" width="10.6640625" style="5" customWidth="1"/>
    <col min="6667" max="6667" width="6.6640625" style="5" customWidth="1"/>
    <col min="6668" max="6668" width="11.6640625" style="5" customWidth="1"/>
    <col min="6669" max="6669" width="11" style="5" customWidth="1"/>
    <col min="6670" max="6670" width="6.44140625" style="5" customWidth="1"/>
    <col min="6671" max="6672" width="10.6640625" style="5"/>
    <col min="6673" max="6673" width="11.21875" style="5" customWidth="1"/>
    <col min="6674" max="6674" width="6.44140625" style="5" customWidth="1"/>
    <col min="6675" max="6675" width="10.6640625" style="5"/>
    <col min="6676" max="6676" width="11.21875" style="5" customWidth="1"/>
    <col min="6677" max="6909" width="10.6640625" style="5"/>
    <col min="6910" max="6910" width="14" style="5" customWidth="1"/>
    <col min="6911" max="6911" width="6.6640625" style="5" customWidth="1"/>
    <col min="6912" max="6912" width="11.6640625" style="5" customWidth="1"/>
    <col min="6913" max="6913" width="10.6640625" style="5" customWidth="1"/>
    <col min="6914" max="6914" width="6.6640625" style="5" customWidth="1"/>
    <col min="6915" max="6915" width="11.6640625" style="5" customWidth="1"/>
    <col min="6916" max="6916" width="10.6640625" style="5" customWidth="1"/>
    <col min="6917" max="6917" width="6.6640625" style="5" customWidth="1"/>
    <col min="6918" max="6918" width="11.6640625" style="5" customWidth="1"/>
    <col min="6919" max="6919" width="10.6640625" style="5" customWidth="1"/>
    <col min="6920" max="6920" width="6.6640625" style="5" customWidth="1"/>
    <col min="6921" max="6921" width="11.6640625" style="5" customWidth="1"/>
    <col min="6922" max="6922" width="10.6640625" style="5" customWidth="1"/>
    <col min="6923" max="6923" width="6.6640625" style="5" customWidth="1"/>
    <col min="6924" max="6924" width="11.6640625" style="5" customWidth="1"/>
    <col min="6925" max="6925" width="11" style="5" customWidth="1"/>
    <col min="6926" max="6926" width="6.44140625" style="5" customWidth="1"/>
    <col min="6927" max="6928" width="10.6640625" style="5"/>
    <col min="6929" max="6929" width="11.21875" style="5" customWidth="1"/>
    <col min="6930" max="6930" width="6.44140625" style="5" customWidth="1"/>
    <col min="6931" max="6931" width="10.6640625" style="5"/>
    <col min="6932" max="6932" width="11.21875" style="5" customWidth="1"/>
    <col min="6933" max="7165" width="10.6640625" style="5"/>
    <col min="7166" max="7166" width="14" style="5" customWidth="1"/>
    <col min="7167" max="7167" width="6.6640625" style="5" customWidth="1"/>
    <col min="7168" max="7168" width="11.6640625" style="5" customWidth="1"/>
    <col min="7169" max="7169" width="10.6640625" style="5" customWidth="1"/>
    <col min="7170" max="7170" width="6.6640625" style="5" customWidth="1"/>
    <col min="7171" max="7171" width="11.6640625" style="5" customWidth="1"/>
    <col min="7172" max="7172" width="10.6640625" style="5" customWidth="1"/>
    <col min="7173" max="7173" width="6.6640625" style="5" customWidth="1"/>
    <col min="7174" max="7174" width="11.6640625" style="5" customWidth="1"/>
    <col min="7175" max="7175" width="10.6640625" style="5" customWidth="1"/>
    <col min="7176" max="7176" width="6.6640625" style="5" customWidth="1"/>
    <col min="7177" max="7177" width="11.6640625" style="5" customWidth="1"/>
    <col min="7178" max="7178" width="10.6640625" style="5" customWidth="1"/>
    <col min="7179" max="7179" width="6.6640625" style="5" customWidth="1"/>
    <col min="7180" max="7180" width="11.6640625" style="5" customWidth="1"/>
    <col min="7181" max="7181" width="11" style="5" customWidth="1"/>
    <col min="7182" max="7182" width="6.44140625" style="5" customWidth="1"/>
    <col min="7183" max="7184" width="10.6640625" style="5"/>
    <col min="7185" max="7185" width="11.21875" style="5" customWidth="1"/>
    <col min="7186" max="7186" width="6.44140625" style="5" customWidth="1"/>
    <col min="7187" max="7187" width="10.6640625" style="5"/>
    <col min="7188" max="7188" width="11.21875" style="5" customWidth="1"/>
    <col min="7189" max="7421" width="10.6640625" style="5"/>
    <col min="7422" max="7422" width="14" style="5" customWidth="1"/>
    <col min="7423" max="7423" width="6.6640625" style="5" customWidth="1"/>
    <col min="7424" max="7424" width="11.6640625" style="5" customWidth="1"/>
    <col min="7425" max="7425" width="10.6640625" style="5" customWidth="1"/>
    <col min="7426" max="7426" width="6.6640625" style="5" customWidth="1"/>
    <col min="7427" max="7427" width="11.6640625" style="5" customWidth="1"/>
    <col min="7428" max="7428" width="10.6640625" style="5" customWidth="1"/>
    <col min="7429" max="7429" width="6.6640625" style="5" customWidth="1"/>
    <col min="7430" max="7430" width="11.6640625" style="5" customWidth="1"/>
    <col min="7431" max="7431" width="10.6640625" style="5" customWidth="1"/>
    <col min="7432" max="7432" width="6.6640625" style="5" customWidth="1"/>
    <col min="7433" max="7433" width="11.6640625" style="5" customWidth="1"/>
    <col min="7434" max="7434" width="10.6640625" style="5" customWidth="1"/>
    <col min="7435" max="7435" width="6.6640625" style="5" customWidth="1"/>
    <col min="7436" max="7436" width="11.6640625" style="5" customWidth="1"/>
    <col min="7437" max="7437" width="11" style="5" customWidth="1"/>
    <col min="7438" max="7438" width="6.44140625" style="5" customWidth="1"/>
    <col min="7439" max="7440" width="10.6640625" style="5"/>
    <col min="7441" max="7441" width="11.21875" style="5" customWidth="1"/>
    <col min="7442" max="7442" width="6.44140625" style="5" customWidth="1"/>
    <col min="7443" max="7443" width="10.6640625" style="5"/>
    <col min="7444" max="7444" width="11.21875" style="5" customWidth="1"/>
    <col min="7445" max="7677" width="10.6640625" style="5"/>
    <col min="7678" max="7678" width="14" style="5" customWidth="1"/>
    <col min="7679" max="7679" width="6.6640625" style="5" customWidth="1"/>
    <col min="7680" max="7680" width="11.6640625" style="5" customWidth="1"/>
    <col min="7681" max="7681" width="10.6640625" style="5" customWidth="1"/>
    <col min="7682" max="7682" width="6.6640625" style="5" customWidth="1"/>
    <col min="7683" max="7683" width="11.6640625" style="5" customWidth="1"/>
    <col min="7684" max="7684" width="10.6640625" style="5" customWidth="1"/>
    <col min="7685" max="7685" width="6.6640625" style="5" customWidth="1"/>
    <col min="7686" max="7686" width="11.6640625" style="5" customWidth="1"/>
    <col min="7687" max="7687" width="10.6640625" style="5" customWidth="1"/>
    <col min="7688" max="7688" width="6.6640625" style="5" customWidth="1"/>
    <col min="7689" max="7689" width="11.6640625" style="5" customWidth="1"/>
    <col min="7690" max="7690" width="10.6640625" style="5" customWidth="1"/>
    <col min="7691" max="7691" width="6.6640625" style="5" customWidth="1"/>
    <col min="7692" max="7692" width="11.6640625" style="5" customWidth="1"/>
    <col min="7693" max="7693" width="11" style="5" customWidth="1"/>
    <col min="7694" max="7694" width="6.44140625" style="5" customWidth="1"/>
    <col min="7695" max="7696" width="10.6640625" style="5"/>
    <col min="7697" max="7697" width="11.21875" style="5" customWidth="1"/>
    <col min="7698" max="7698" width="6.44140625" style="5" customWidth="1"/>
    <col min="7699" max="7699" width="10.6640625" style="5"/>
    <col min="7700" max="7700" width="11.21875" style="5" customWidth="1"/>
    <col min="7701" max="7933" width="10.6640625" style="5"/>
    <col min="7934" max="7934" width="14" style="5" customWidth="1"/>
    <col min="7935" max="7935" width="6.6640625" style="5" customWidth="1"/>
    <col min="7936" max="7936" width="11.6640625" style="5" customWidth="1"/>
    <col min="7937" max="7937" width="10.6640625" style="5" customWidth="1"/>
    <col min="7938" max="7938" width="6.6640625" style="5" customWidth="1"/>
    <col min="7939" max="7939" width="11.6640625" style="5" customWidth="1"/>
    <col min="7940" max="7940" width="10.6640625" style="5" customWidth="1"/>
    <col min="7941" max="7941" width="6.6640625" style="5" customWidth="1"/>
    <col min="7942" max="7942" width="11.6640625" style="5" customWidth="1"/>
    <col min="7943" max="7943" width="10.6640625" style="5" customWidth="1"/>
    <col min="7944" max="7944" width="6.6640625" style="5" customWidth="1"/>
    <col min="7945" max="7945" width="11.6640625" style="5" customWidth="1"/>
    <col min="7946" max="7946" width="10.6640625" style="5" customWidth="1"/>
    <col min="7947" max="7947" width="6.6640625" style="5" customWidth="1"/>
    <col min="7948" max="7948" width="11.6640625" style="5" customWidth="1"/>
    <col min="7949" max="7949" width="11" style="5" customWidth="1"/>
    <col min="7950" max="7950" width="6.44140625" style="5" customWidth="1"/>
    <col min="7951" max="7952" width="10.6640625" style="5"/>
    <col min="7953" max="7953" width="11.21875" style="5" customWidth="1"/>
    <col min="7954" max="7954" width="6.44140625" style="5" customWidth="1"/>
    <col min="7955" max="7955" width="10.6640625" style="5"/>
    <col min="7956" max="7956" width="11.21875" style="5" customWidth="1"/>
    <col min="7957" max="8189" width="10.6640625" style="5"/>
    <col min="8190" max="8190" width="14" style="5" customWidth="1"/>
    <col min="8191" max="8191" width="6.6640625" style="5" customWidth="1"/>
    <col min="8192" max="8192" width="11.6640625" style="5" customWidth="1"/>
    <col min="8193" max="8193" width="10.6640625" style="5" customWidth="1"/>
    <col min="8194" max="8194" width="6.6640625" style="5" customWidth="1"/>
    <col min="8195" max="8195" width="11.6640625" style="5" customWidth="1"/>
    <col min="8196" max="8196" width="10.6640625" style="5" customWidth="1"/>
    <col min="8197" max="8197" width="6.6640625" style="5" customWidth="1"/>
    <col min="8198" max="8198" width="11.6640625" style="5" customWidth="1"/>
    <col min="8199" max="8199" width="10.6640625" style="5" customWidth="1"/>
    <col min="8200" max="8200" width="6.6640625" style="5" customWidth="1"/>
    <col min="8201" max="8201" width="11.6640625" style="5" customWidth="1"/>
    <col min="8202" max="8202" width="10.6640625" style="5" customWidth="1"/>
    <col min="8203" max="8203" width="6.6640625" style="5" customWidth="1"/>
    <col min="8204" max="8204" width="11.6640625" style="5" customWidth="1"/>
    <col min="8205" max="8205" width="11" style="5" customWidth="1"/>
    <col min="8206" max="8206" width="6.44140625" style="5" customWidth="1"/>
    <col min="8207" max="8208" width="10.6640625" style="5"/>
    <col min="8209" max="8209" width="11.21875" style="5" customWidth="1"/>
    <col min="8210" max="8210" width="6.44140625" style="5" customWidth="1"/>
    <col min="8211" max="8211" width="10.6640625" style="5"/>
    <col min="8212" max="8212" width="11.21875" style="5" customWidth="1"/>
    <col min="8213" max="8445" width="10.6640625" style="5"/>
    <col min="8446" max="8446" width="14" style="5" customWidth="1"/>
    <col min="8447" max="8447" width="6.6640625" style="5" customWidth="1"/>
    <col min="8448" max="8448" width="11.6640625" style="5" customWidth="1"/>
    <col min="8449" max="8449" width="10.6640625" style="5" customWidth="1"/>
    <col min="8450" max="8450" width="6.6640625" style="5" customWidth="1"/>
    <col min="8451" max="8451" width="11.6640625" style="5" customWidth="1"/>
    <col min="8452" max="8452" width="10.6640625" style="5" customWidth="1"/>
    <col min="8453" max="8453" width="6.6640625" style="5" customWidth="1"/>
    <col min="8454" max="8454" width="11.6640625" style="5" customWidth="1"/>
    <col min="8455" max="8455" width="10.6640625" style="5" customWidth="1"/>
    <col min="8456" max="8456" width="6.6640625" style="5" customWidth="1"/>
    <col min="8457" max="8457" width="11.6640625" style="5" customWidth="1"/>
    <col min="8458" max="8458" width="10.6640625" style="5" customWidth="1"/>
    <col min="8459" max="8459" width="6.6640625" style="5" customWidth="1"/>
    <col min="8460" max="8460" width="11.6640625" style="5" customWidth="1"/>
    <col min="8461" max="8461" width="11" style="5" customWidth="1"/>
    <col min="8462" max="8462" width="6.44140625" style="5" customWidth="1"/>
    <col min="8463" max="8464" width="10.6640625" style="5"/>
    <col min="8465" max="8465" width="11.21875" style="5" customWidth="1"/>
    <col min="8466" max="8466" width="6.44140625" style="5" customWidth="1"/>
    <col min="8467" max="8467" width="10.6640625" style="5"/>
    <col min="8468" max="8468" width="11.21875" style="5" customWidth="1"/>
    <col min="8469" max="8701" width="10.6640625" style="5"/>
    <col min="8702" max="8702" width="14" style="5" customWidth="1"/>
    <col min="8703" max="8703" width="6.6640625" style="5" customWidth="1"/>
    <col min="8704" max="8704" width="11.6640625" style="5" customWidth="1"/>
    <col min="8705" max="8705" width="10.6640625" style="5" customWidth="1"/>
    <col min="8706" max="8706" width="6.6640625" style="5" customWidth="1"/>
    <col min="8707" max="8707" width="11.6640625" style="5" customWidth="1"/>
    <col min="8708" max="8708" width="10.6640625" style="5" customWidth="1"/>
    <col min="8709" max="8709" width="6.6640625" style="5" customWidth="1"/>
    <col min="8710" max="8710" width="11.6640625" style="5" customWidth="1"/>
    <col min="8711" max="8711" width="10.6640625" style="5" customWidth="1"/>
    <col min="8712" max="8712" width="6.6640625" style="5" customWidth="1"/>
    <col min="8713" max="8713" width="11.6640625" style="5" customWidth="1"/>
    <col min="8714" max="8714" width="10.6640625" style="5" customWidth="1"/>
    <col min="8715" max="8715" width="6.6640625" style="5" customWidth="1"/>
    <col min="8716" max="8716" width="11.6640625" style="5" customWidth="1"/>
    <col min="8717" max="8717" width="11" style="5" customWidth="1"/>
    <col min="8718" max="8718" width="6.44140625" style="5" customWidth="1"/>
    <col min="8719" max="8720" width="10.6640625" style="5"/>
    <col min="8721" max="8721" width="11.21875" style="5" customWidth="1"/>
    <col min="8722" max="8722" width="6.44140625" style="5" customWidth="1"/>
    <col min="8723" max="8723" width="10.6640625" style="5"/>
    <col min="8724" max="8724" width="11.21875" style="5" customWidth="1"/>
    <col min="8725" max="8957" width="10.6640625" style="5"/>
    <col min="8958" max="8958" width="14" style="5" customWidth="1"/>
    <col min="8959" max="8959" width="6.6640625" style="5" customWidth="1"/>
    <col min="8960" max="8960" width="11.6640625" style="5" customWidth="1"/>
    <col min="8961" max="8961" width="10.6640625" style="5" customWidth="1"/>
    <col min="8962" max="8962" width="6.6640625" style="5" customWidth="1"/>
    <col min="8963" max="8963" width="11.6640625" style="5" customWidth="1"/>
    <col min="8964" max="8964" width="10.6640625" style="5" customWidth="1"/>
    <col min="8965" max="8965" width="6.6640625" style="5" customWidth="1"/>
    <col min="8966" max="8966" width="11.6640625" style="5" customWidth="1"/>
    <col min="8967" max="8967" width="10.6640625" style="5" customWidth="1"/>
    <col min="8968" max="8968" width="6.6640625" style="5" customWidth="1"/>
    <col min="8969" max="8969" width="11.6640625" style="5" customWidth="1"/>
    <col min="8970" max="8970" width="10.6640625" style="5" customWidth="1"/>
    <col min="8971" max="8971" width="6.6640625" style="5" customWidth="1"/>
    <col min="8972" max="8972" width="11.6640625" style="5" customWidth="1"/>
    <col min="8973" max="8973" width="11" style="5" customWidth="1"/>
    <col min="8974" max="8974" width="6.44140625" style="5" customWidth="1"/>
    <col min="8975" max="8976" width="10.6640625" style="5"/>
    <col min="8977" max="8977" width="11.21875" style="5" customWidth="1"/>
    <col min="8978" max="8978" width="6.44140625" style="5" customWidth="1"/>
    <col min="8979" max="8979" width="10.6640625" style="5"/>
    <col min="8980" max="8980" width="11.21875" style="5" customWidth="1"/>
    <col min="8981" max="9213" width="10.6640625" style="5"/>
    <col min="9214" max="9214" width="14" style="5" customWidth="1"/>
    <col min="9215" max="9215" width="6.6640625" style="5" customWidth="1"/>
    <col min="9216" max="9216" width="11.6640625" style="5" customWidth="1"/>
    <col min="9217" max="9217" width="10.6640625" style="5" customWidth="1"/>
    <col min="9218" max="9218" width="6.6640625" style="5" customWidth="1"/>
    <col min="9219" max="9219" width="11.6640625" style="5" customWidth="1"/>
    <col min="9220" max="9220" width="10.6640625" style="5" customWidth="1"/>
    <col min="9221" max="9221" width="6.6640625" style="5" customWidth="1"/>
    <col min="9222" max="9222" width="11.6640625" style="5" customWidth="1"/>
    <col min="9223" max="9223" width="10.6640625" style="5" customWidth="1"/>
    <col min="9224" max="9224" width="6.6640625" style="5" customWidth="1"/>
    <col min="9225" max="9225" width="11.6640625" style="5" customWidth="1"/>
    <col min="9226" max="9226" width="10.6640625" style="5" customWidth="1"/>
    <col min="9227" max="9227" width="6.6640625" style="5" customWidth="1"/>
    <col min="9228" max="9228" width="11.6640625" style="5" customWidth="1"/>
    <col min="9229" max="9229" width="11" style="5" customWidth="1"/>
    <col min="9230" max="9230" width="6.44140625" style="5" customWidth="1"/>
    <col min="9231" max="9232" width="10.6640625" style="5"/>
    <col min="9233" max="9233" width="11.21875" style="5" customWidth="1"/>
    <col min="9234" max="9234" width="6.44140625" style="5" customWidth="1"/>
    <col min="9235" max="9235" width="10.6640625" style="5"/>
    <col min="9236" max="9236" width="11.21875" style="5" customWidth="1"/>
    <col min="9237" max="9469" width="10.6640625" style="5"/>
    <col min="9470" max="9470" width="14" style="5" customWidth="1"/>
    <col min="9471" max="9471" width="6.6640625" style="5" customWidth="1"/>
    <col min="9472" max="9472" width="11.6640625" style="5" customWidth="1"/>
    <col min="9473" max="9473" width="10.6640625" style="5" customWidth="1"/>
    <col min="9474" max="9474" width="6.6640625" style="5" customWidth="1"/>
    <col min="9475" max="9475" width="11.6640625" style="5" customWidth="1"/>
    <col min="9476" max="9476" width="10.6640625" style="5" customWidth="1"/>
    <col min="9477" max="9477" width="6.6640625" style="5" customWidth="1"/>
    <col min="9478" max="9478" width="11.6640625" style="5" customWidth="1"/>
    <col min="9479" max="9479" width="10.6640625" style="5" customWidth="1"/>
    <col min="9480" max="9480" width="6.6640625" style="5" customWidth="1"/>
    <col min="9481" max="9481" width="11.6640625" style="5" customWidth="1"/>
    <col min="9482" max="9482" width="10.6640625" style="5" customWidth="1"/>
    <col min="9483" max="9483" width="6.6640625" style="5" customWidth="1"/>
    <col min="9484" max="9484" width="11.6640625" style="5" customWidth="1"/>
    <col min="9485" max="9485" width="11" style="5" customWidth="1"/>
    <col min="9486" max="9486" width="6.44140625" style="5" customWidth="1"/>
    <col min="9487" max="9488" width="10.6640625" style="5"/>
    <col min="9489" max="9489" width="11.21875" style="5" customWidth="1"/>
    <col min="9490" max="9490" width="6.44140625" style="5" customWidth="1"/>
    <col min="9491" max="9491" width="10.6640625" style="5"/>
    <col min="9492" max="9492" width="11.21875" style="5" customWidth="1"/>
    <col min="9493" max="9725" width="10.6640625" style="5"/>
    <col min="9726" max="9726" width="14" style="5" customWidth="1"/>
    <col min="9727" max="9727" width="6.6640625" style="5" customWidth="1"/>
    <col min="9728" max="9728" width="11.6640625" style="5" customWidth="1"/>
    <col min="9729" max="9729" width="10.6640625" style="5" customWidth="1"/>
    <col min="9730" max="9730" width="6.6640625" style="5" customWidth="1"/>
    <col min="9731" max="9731" width="11.6640625" style="5" customWidth="1"/>
    <col min="9732" max="9732" width="10.6640625" style="5" customWidth="1"/>
    <col min="9733" max="9733" width="6.6640625" style="5" customWidth="1"/>
    <col min="9734" max="9734" width="11.6640625" style="5" customWidth="1"/>
    <col min="9735" max="9735" width="10.6640625" style="5" customWidth="1"/>
    <col min="9736" max="9736" width="6.6640625" style="5" customWidth="1"/>
    <col min="9737" max="9737" width="11.6640625" style="5" customWidth="1"/>
    <col min="9738" max="9738" width="10.6640625" style="5" customWidth="1"/>
    <col min="9739" max="9739" width="6.6640625" style="5" customWidth="1"/>
    <col min="9740" max="9740" width="11.6640625" style="5" customWidth="1"/>
    <col min="9741" max="9741" width="11" style="5" customWidth="1"/>
    <col min="9742" max="9742" width="6.44140625" style="5" customWidth="1"/>
    <col min="9743" max="9744" width="10.6640625" style="5"/>
    <col min="9745" max="9745" width="11.21875" style="5" customWidth="1"/>
    <col min="9746" max="9746" width="6.44140625" style="5" customWidth="1"/>
    <col min="9747" max="9747" width="10.6640625" style="5"/>
    <col min="9748" max="9748" width="11.21875" style="5" customWidth="1"/>
    <col min="9749" max="9981" width="10.6640625" style="5"/>
    <col min="9982" max="9982" width="14" style="5" customWidth="1"/>
    <col min="9983" max="9983" width="6.6640625" style="5" customWidth="1"/>
    <col min="9984" max="9984" width="11.6640625" style="5" customWidth="1"/>
    <col min="9985" max="9985" width="10.6640625" style="5" customWidth="1"/>
    <col min="9986" max="9986" width="6.6640625" style="5" customWidth="1"/>
    <col min="9987" max="9987" width="11.6640625" style="5" customWidth="1"/>
    <col min="9988" max="9988" width="10.6640625" style="5" customWidth="1"/>
    <col min="9989" max="9989" width="6.6640625" style="5" customWidth="1"/>
    <col min="9990" max="9990" width="11.6640625" style="5" customWidth="1"/>
    <col min="9991" max="9991" width="10.6640625" style="5" customWidth="1"/>
    <col min="9992" max="9992" width="6.6640625" style="5" customWidth="1"/>
    <col min="9993" max="9993" width="11.6640625" style="5" customWidth="1"/>
    <col min="9994" max="9994" width="10.6640625" style="5" customWidth="1"/>
    <col min="9995" max="9995" width="6.6640625" style="5" customWidth="1"/>
    <col min="9996" max="9996" width="11.6640625" style="5" customWidth="1"/>
    <col min="9997" max="9997" width="11" style="5" customWidth="1"/>
    <col min="9998" max="9998" width="6.44140625" style="5" customWidth="1"/>
    <col min="9999" max="10000" width="10.6640625" style="5"/>
    <col min="10001" max="10001" width="11.21875" style="5" customWidth="1"/>
    <col min="10002" max="10002" width="6.44140625" style="5" customWidth="1"/>
    <col min="10003" max="10003" width="10.6640625" style="5"/>
    <col min="10004" max="10004" width="11.21875" style="5" customWidth="1"/>
    <col min="10005" max="10237" width="10.6640625" style="5"/>
    <col min="10238" max="10238" width="14" style="5" customWidth="1"/>
    <col min="10239" max="10239" width="6.6640625" style="5" customWidth="1"/>
    <col min="10240" max="10240" width="11.6640625" style="5" customWidth="1"/>
    <col min="10241" max="10241" width="10.6640625" style="5" customWidth="1"/>
    <col min="10242" max="10242" width="6.6640625" style="5" customWidth="1"/>
    <col min="10243" max="10243" width="11.6640625" style="5" customWidth="1"/>
    <col min="10244" max="10244" width="10.6640625" style="5" customWidth="1"/>
    <col min="10245" max="10245" width="6.6640625" style="5" customWidth="1"/>
    <col min="10246" max="10246" width="11.6640625" style="5" customWidth="1"/>
    <col min="10247" max="10247" width="10.6640625" style="5" customWidth="1"/>
    <col min="10248" max="10248" width="6.6640625" style="5" customWidth="1"/>
    <col min="10249" max="10249" width="11.6640625" style="5" customWidth="1"/>
    <col min="10250" max="10250" width="10.6640625" style="5" customWidth="1"/>
    <col min="10251" max="10251" width="6.6640625" style="5" customWidth="1"/>
    <col min="10252" max="10252" width="11.6640625" style="5" customWidth="1"/>
    <col min="10253" max="10253" width="11" style="5" customWidth="1"/>
    <col min="10254" max="10254" width="6.44140625" style="5" customWidth="1"/>
    <col min="10255" max="10256" width="10.6640625" style="5"/>
    <col min="10257" max="10257" width="11.21875" style="5" customWidth="1"/>
    <col min="10258" max="10258" width="6.44140625" style="5" customWidth="1"/>
    <col min="10259" max="10259" width="10.6640625" style="5"/>
    <col min="10260" max="10260" width="11.21875" style="5" customWidth="1"/>
    <col min="10261" max="10493" width="10.6640625" style="5"/>
    <col min="10494" max="10494" width="14" style="5" customWidth="1"/>
    <col min="10495" max="10495" width="6.6640625" style="5" customWidth="1"/>
    <col min="10496" max="10496" width="11.6640625" style="5" customWidth="1"/>
    <col min="10497" max="10497" width="10.6640625" style="5" customWidth="1"/>
    <col min="10498" max="10498" width="6.6640625" style="5" customWidth="1"/>
    <col min="10499" max="10499" width="11.6640625" style="5" customWidth="1"/>
    <col min="10500" max="10500" width="10.6640625" style="5" customWidth="1"/>
    <col min="10501" max="10501" width="6.6640625" style="5" customWidth="1"/>
    <col min="10502" max="10502" width="11.6640625" style="5" customWidth="1"/>
    <col min="10503" max="10503" width="10.6640625" style="5" customWidth="1"/>
    <col min="10504" max="10504" width="6.6640625" style="5" customWidth="1"/>
    <col min="10505" max="10505" width="11.6640625" style="5" customWidth="1"/>
    <col min="10506" max="10506" width="10.6640625" style="5" customWidth="1"/>
    <col min="10507" max="10507" width="6.6640625" style="5" customWidth="1"/>
    <col min="10508" max="10508" width="11.6640625" style="5" customWidth="1"/>
    <col min="10509" max="10509" width="11" style="5" customWidth="1"/>
    <col min="10510" max="10510" width="6.44140625" style="5" customWidth="1"/>
    <col min="10511" max="10512" width="10.6640625" style="5"/>
    <col min="10513" max="10513" width="11.21875" style="5" customWidth="1"/>
    <col min="10514" max="10514" width="6.44140625" style="5" customWidth="1"/>
    <col min="10515" max="10515" width="10.6640625" style="5"/>
    <col min="10516" max="10516" width="11.21875" style="5" customWidth="1"/>
    <col min="10517" max="10749" width="10.6640625" style="5"/>
    <col min="10750" max="10750" width="14" style="5" customWidth="1"/>
    <col min="10751" max="10751" width="6.6640625" style="5" customWidth="1"/>
    <col min="10752" max="10752" width="11.6640625" style="5" customWidth="1"/>
    <col min="10753" max="10753" width="10.6640625" style="5" customWidth="1"/>
    <col min="10754" max="10754" width="6.6640625" style="5" customWidth="1"/>
    <col min="10755" max="10755" width="11.6640625" style="5" customWidth="1"/>
    <col min="10756" max="10756" width="10.6640625" style="5" customWidth="1"/>
    <col min="10757" max="10757" width="6.6640625" style="5" customWidth="1"/>
    <col min="10758" max="10758" width="11.6640625" style="5" customWidth="1"/>
    <col min="10759" max="10759" width="10.6640625" style="5" customWidth="1"/>
    <col min="10760" max="10760" width="6.6640625" style="5" customWidth="1"/>
    <col min="10761" max="10761" width="11.6640625" style="5" customWidth="1"/>
    <col min="10762" max="10762" width="10.6640625" style="5" customWidth="1"/>
    <col min="10763" max="10763" width="6.6640625" style="5" customWidth="1"/>
    <col min="10764" max="10764" width="11.6640625" style="5" customWidth="1"/>
    <col min="10765" max="10765" width="11" style="5" customWidth="1"/>
    <col min="10766" max="10766" width="6.44140625" style="5" customWidth="1"/>
    <col min="10767" max="10768" width="10.6640625" style="5"/>
    <col min="10769" max="10769" width="11.21875" style="5" customWidth="1"/>
    <col min="10770" max="10770" width="6.44140625" style="5" customWidth="1"/>
    <col min="10771" max="10771" width="10.6640625" style="5"/>
    <col min="10772" max="10772" width="11.21875" style="5" customWidth="1"/>
    <col min="10773" max="11005" width="10.6640625" style="5"/>
    <col min="11006" max="11006" width="14" style="5" customWidth="1"/>
    <col min="11007" max="11007" width="6.6640625" style="5" customWidth="1"/>
    <col min="11008" max="11008" width="11.6640625" style="5" customWidth="1"/>
    <col min="11009" max="11009" width="10.6640625" style="5" customWidth="1"/>
    <col min="11010" max="11010" width="6.6640625" style="5" customWidth="1"/>
    <col min="11011" max="11011" width="11.6640625" style="5" customWidth="1"/>
    <col min="11012" max="11012" width="10.6640625" style="5" customWidth="1"/>
    <col min="11013" max="11013" width="6.6640625" style="5" customWidth="1"/>
    <col min="11014" max="11014" width="11.6640625" style="5" customWidth="1"/>
    <col min="11015" max="11015" width="10.6640625" style="5" customWidth="1"/>
    <col min="11016" max="11016" width="6.6640625" style="5" customWidth="1"/>
    <col min="11017" max="11017" width="11.6640625" style="5" customWidth="1"/>
    <col min="11018" max="11018" width="10.6640625" style="5" customWidth="1"/>
    <col min="11019" max="11019" width="6.6640625" style="5" customWidth="1"/>
    <col min="11020" max="11020" width="11.6640625" style="5" customWidth="1"/>
    <col min="11021" max="11021" width="11" style="5" customWidth="1"/>
    <col min="11022" max="11022" width="6.44140625" style="5" customWidth="1"/>
    <col min="11023" max="11024" width="10.6640625" style="5"/>
    <col min="11025" max="11025" width="11.21875" style="5" customWidth="1"/>
    <col min="11026" max="11026" width="6.44140625" style="5" customWidth="1"/>
    <col min="11027" max="11027" width="10.6640625" style="5"/>
    <col min="11028" max="11028" width="11.21875" style="5" customWidth="1"/>
    <col min="11029" max="11261" width="10.6640625" style="5"/>
    <col min="11262" max="11262" width="14" style="5" customWidth="1"/>
    <col min="11263" max="11263" width="6.6640625" style="5" customWidth="1"/>
    <col min="11264" max="11264" width="11.6640625" style="5" customWidth="1"/>
    <col min="11265" max="11265" width="10.6640625" style="5" customWidth="1"/>
    <col min="11266" max="11266" width="6.6640625" style="5" customWidth="1"/>
    <col min="11267" max="11267" width="11.6640625" style="5" customWidth="1"/>
    <col min="11268" max="11268" width="10.6640625" style="5" customWidth="1"/>
    <col min="11269" max="11269" width="6.6640625" style="5" customWidth="1"/>
    <col min="11270" max="11270" width="11.6640625" style="5" customWidth="1"/>
    <col min="11271" max="11271" width="10.6640625" style="5" customWidth="1"/>
    <col min="11272" max="11272" width="6.6640625" style="5" customWidth="1"/>
    <col min="11273" max="11273" width="11.6640625" style="5" customWidth="1"/>
    <col min="11274" max="11274" width="10.6640625" style="5" customWidth="1"/>
    <col min="11275" max="11275" width="6.6640625" style="5" customWidth="1"/>
    <col min="11276" max="11276" width="11.6640625" style="5" customWidth="1"/>
    <col min="11277" max="11277" width="11" style="5" customWidth="1"/>
    <col min="11278" max="11278" width="6.44140625" style="5" customWidth="1"/>
    <col min="11279" max="11280" width="10.6640625" style="5"/>
    <col min="11281" max="11281" width="11.21875" style="5" customWidth="1"/>
    <col min="11282" max="11282" width="6.44140625" style="5" customWidth="1"/>
    <col min="11283" max="11283" width="10.6640625" style="5"/>
    <col min="11284" max="11284" width="11.21875" style="5" customWidth="1"/>
    <col min="11285" max="11517" width="10.6640625" style="5"/>
    <col min="11518" max="11518" width="14" style="5" customWidth="1"/>
    <col min="11519" max="11519" width="6.6640625" style="5" customWidth="1"/>
    <col min="11520" max="11520" width="11.6640625" style="5" customWidth="1"/>
    <col min="11521" max="11521" width="10.6640625" style="5" customWidth="1"/>
    <col min="11522" max="11522" width="6.6640625" style="5" customWidth="1"/>
    <col min="11523" max="11523" width="11.6640625" style="5" customWidth="1"/>
    <col min="11524" max="11524" width="10.6640625" style="5" customWidth="1"/>
    <col min="11525" max="11525" width="6.6640625" style="5" customWidth="1"/>
    <col min="11526" max="11526" width="11.6640625" style="5" customWidth="1"/>
    <col min="11527" max="11527" width="10.6640625" style="5" customWidth="1"/>
    <col min="11528" max="11528" width="6.6640625" style="5" customWidth="1"/>
    <col min="11529" max="11529" width="11.6640625" style="5" customWidth="1"/>
    <col min="11530" max="11530" width="10.6640625" style="5" customWidth="1"/>
    <col min="11531" max="11531" width="6.6640625" style="5" customWidth="1"/>
    <col min="11532" max="11532" width="11.6640625" style="5" customWidth="1"/>
    <col min="11533" max="11533" width="11" style="5" customWidth="1"/>
    <col min="11534" max="11534" width="6.44140625" style="5" customWidth="1"/>
    <col min="11535" max="11536" width="10.6640625" style="5"/>
    <col min="11537" max="11537" width="11.21875" style="5" customWidth="1"/>
    <col min="11538" max="11538" width="6.44140625" style="5" customWidth="1"/>
    <col min="11539" max="11539" width="10.6640625" style="5"/>
    <col min="11540" max="11540" width="11.21875" style="5" customWidth="1"/>
    <col min="11541" max="11773" width="10.6640625" style="5"/>
    <col min="11774" max="11774" width="14" style="5" customWidth="1"/>
    <col min="11775" max="11775" width="6.6640625" style="5" customWidth="1"/>
    <col min="11776" max="11776" width="11.6640625" style="5" customWidth="1"/>
    <col min="11777" max="11777" width="10.6640625" style="5" customWidth="1"/>
    <col min="11778" max="11778" width="6.6640625" style="5" customWidth="1"/>
    <col min="11779" max="11779" width="11.6640625" style="5" customWidth="1"/>
    <col min="11780" max="11780" width="10.6640625" style="5" customWidth="1"/>
    <col min="11781" max="11781" width="6.6640625" style="5" customWidth="1"/>
    <col min="11782" max="11782" width="11.6640625" style="5" customWidth="1"/>
    <col min="11783" max="11783" width="10.6640625" style="5" customWidth="1"/>
    <col min="11784" max="11784" width="6.6640625" style="5" customWidth="1"/>
    <col min="11785" max="11785" width="11.6640625" style="5" customWidth="1"/>
    <col min="11786" max="11786" width="10.6640625" style="5" customWidth="1"/>
    <col min="11787" max="11787" width="6.6640625" style="5" customWidth="1"/>
    <col min="11788" max="11788" width="11.6640625" style="5" customWidth="1"/>
    <col min="11789" max="11789" width="11" style="5" customWidth="1"/>
    <col min="11790" max="11790" width="6.44140625" style="5" customWidth="1"/>
    <col min="11791" max="11792" width="10.6640625" style="5"/>
    <col min="11793" max="11793" width="11.21875" style="5" customWidth="1"/>
    <col min="11794" max="11794" width="6.44140625" style="5" customWidth="1"/>
    <col min="11795" max="11795" width="10.6640625" style="5"/>
    <col min="11796" max="11796" width="11.21875" style="5" customWidth="1"/>
    <col min="11797" max="12029" width="10.6640625" style="5"/>
    <col min="12030" max="12030" width="14" style="5" customWidth="1"/>
    <col min="12031" max="12031" width="6.6640625" style="5" customWidth="1"/>
    <col min="12032" max="12032" width="11.6640625" style="5" customWidth="1"/>
    <col min="12033" max="12033" width="10.6640625" style="5" customWidth="1"/>
    <col min="12034" max="12034" width="6.6640625" style="5" customWidth="1"/>
    <col min="12035" max="12035" width="11.6640625" style="5" customWidth="1"/>
    <col min="12036" max="12036" width="10.6640625" style="5" customWidth="1"/>
    <col min="12037" max="12037" width="6.6640625" style="5" customWidth="1"/>
    <col min="12038" max="12038" width="11.6640625" style="5" customWidth="1"/>
    <col min="12039" max="12039" width="10.6640625" style="5" customWidth="1"/>
    <col min="12040" max="12040" width="6.6640625" style="5" customWidth="1"/>
    <col min="12041" max="12041" width="11.6640625" style="5" customWidth="1"/>
    <col min="12042" max="12042" width="10.6640625" style="5" customWidth="1"/>
    <col min="12043" max="12043" width="6.6640625" style="5" customWidth="1"/>
    <col min="12044" max="12044" width="11.6640625" style="5" customWidth="1"/>
    <col min="12045" max="12045" width="11" style="5" customWidth="1"/>
    <col min="12046" max="12046" width="6.44140625" style="5" customWidth="1"/>
    <col min="12047" max="12048" width="10.6640625" style="5"/>
    <col min="12049" max="12049" width="11.21875" style="5" customWidth="1"/>
    <col min="12050" max="12050" width="6.44140625" style="5" customWidth="1"/>
    <col min="12051" max="12051" width="10.6640625" style="5"/>
    <col min="12052" max="12052" width="11.21875" style="5" customWidth="1"/>
    <col min="12053" max="12285" width="10.6640625" style="5"/>
    <col min="12286" max="12286" width="14" style="5" customWidth="1"/>
    <col min="12287" max="12287" width="6.6640625" style="5" customWidth="1"/>
    <col min="12288" max="12288" width="11.6640625" style="5" customWidth="1"/>
    <col min="12289" max="12289" width="10.6640625" style="5" customWidth="1"/>
    <col min="12290" max="12290" width="6.6640625" style="5" customWidth="1"/>
    <col min="12291" max="12291" width="11.6640625" style="5" customWidth="1"/>
    <col min="12292" max="12292" width="10.6640625" style="5" customWidth="1"/>
    <col min="12293" max="12293" width="6.6640625" style="5" customWidth="1"/>
    <col min="12294" max="12294" width="11.6640625" style="5" customWidth="1"/>
    <col min="12295" max="12295" width="10.6640625" style="5" customWidth="1"/>
    <col min="12296" max="12296" width="6.6640625" style="5" customWidth="1"/>
    <col min="12297" max="12297" width="11.6640625" style="5" customWidth="1"/>
    <col min="12298" max="12298" width="10.6640625" style="5" customWidth="1"/>
    <col min="12299" max="12299" width="6.6640625" style="5" customWidth="1"/>
    <col min="12300" max="12300" width="11.6640625" style="5" customWidth="1"/>
    <col min="12301" max="12301" width="11" style="5" customWidth="1"/>
    <col min="12302" max="12302" width="6.44140625" style="5" customWidth="1"/>
    <col min="12303" max="12304" width="10.6640625" style="5"/>
    <col min="12305" max="12305" width="11.21875" style="5" customWidth="1"/>
    <col min="12306" max="12306" width="6.44140625" style="5" customWidth="1"/>
    <col min="12307" max="12307" width="10.6640625" style="5"/>
    <col min="12308" max="12308" width="11.21875" style="5" customWidth="1"/>
    <col min="12309" max="12541" width="10.6640625" style="5"/>
    <col min="12542" max="12542" width="14" style="5" customWidth="1"/>
    <col min="12543" max="12543" width="6.6640625" style="5" customWidth="1"/>
    <col min="12544" max="12544" width="11.6640625" style="5" customWidth="1"/>
    <col min="12545" max="12545" width="10.6640625" style="5" customWidth="1"/>
    <col min="12546" max="12546" width="6.6640625" style="5" customWidth="1"/>
    <col min="12547" max="12547" width="11.6640625" style="5" customWidth="1"/>
    <col min="12548" max="12548" width="10.6640625" style="5" customWidth="1"/>
    <col min="12549" max="12549" width="6.6640625" style="5" customWidth="1"/>
    <col min="12550" max="12550" width="11.6640625" style="5" customWidth="1"/>
    <col min="12551" max="12551" width="10.6640625" style="5" customWidth="1"/>
    <col min="12552" max="12552" width="6.6640625" style="5" customWidth="1"/>
    <col min="12553" max="12553" width="11.6640625" style="5" customWidth="1"/>
    <col min="12554" max="12554" width="10.6640625" style="5" customWidth="1"/>
    <col min="12555" max="12555" width="6.6640625" style="5" customWidth="1"/>
    <col min="12556" max="12556" width="11.6640625" style="5" customWidth="1"/>
    <col min="12557" max="12557" width="11" style="5" customWidth="1"/>
    <col min="12558" max="12558" width="6.44140625" style="5" customWidth="1"/>
    <col min="12559" max="12560" width="10.6640625" style="5"/>
    <col min="12561" max="12561" width="11.21875" style="5" customWidth="1"/>
    <col min="12562" max="12562" width="6.44140625" style="5" customWidth="1"/>
    <col min="12563" max="12563" width="10.6640625" style="5"/>
    <col min="12564" max="12564" width="11.21875" style="5" customWidth="1"/>
    <col min="12565" max="12797" width="10.6640625" style="5"/>
    <col min="12798" max="12798" width="14" style="5" customWidth="1"/>
    <col min="12799" max="12799" width="6.6640625" style="5" customWidth="1"/>
    <col min="12800" max="12800" width="11.6640625" style="5" customWidth="1"/>
    <col min="12801" max="12801" width="10.6640625" style="5" customWidth="1"/>
    <col min="12802" max="12802" width="6.6640625" style="5" customWidth="1"/>
    <col min="12803" max="12803" width="11.6640625" style="5" customWidth="1"/>
    <col min="12804" max="12804" width="10.6640625" style="5" customWidth="1"/>
    <col min="12805" max="12805" width="6.6640625" style="5" customWidth="1"/>
    <col min="12806" max="12806" width="11.6640625" style="5" customWidth="1"/>
    <col min="12807" max="12807" width="10.6640625" style="5" customWidth="1"/>
    <col min="12808" max="12808" width="6.6640625" style="5" customWidth="1"/>
    <col min="12809" max="12809" width="11.6640625" style="5" customWidth="1"/>
    <col min="12810" max="12810" width="10.6640625" style="5" customWidth="1"/>
    <col min="12811" max="12811" width="6.6640625" style="5" customWidth="1"/>
    <col min="12812" max="12812" width="11.6640625" style="5" customWidth="1"/>
    <col min="12813" max="12813" width="11" style="5" customWidth="1"/>
    <col min="12814" max="12814" width="6.44140625" style="5" customWidth="1"/>
    <col min="12815" max="12816" width="10.6640625" style="5"/>
    <col min="12817" max="12817" width="11.21875" style="5" customWidth="1"/>
    <col min="12818" max="12818" width="6.44140625" style="5" customWidth="1"/>
    <col min="12819" max="12819" width="10.6640625" style="5"/>
    <col min="12820" max="12820" width="11.21875" style="5" customWidth="1"/>
    <col min="12821" max="13053" width="10.6640625" style="5"/>
    <col min="13054" max="13054" width="14" style="5" customWidth="1"/>
    <col min="13055" max="13055" width="6.6640625" style="5" customWidth="1"/>
    <col min="13056" max="13056" width="11.6640625" style="5" customWidth="1"/>
    <col min="13057" max="13057" width="10.6640625" style="5" customWidth="1"/>
    <col min="13058" max="13058" width="6.6640625" style="5" customWidth="1"/>
    <col min="13059" max="13059" width="11.6640625" style="5" customWidth="1"/>
    <col min="13060" max="13060" width="10.6640625" style="5" customWidth="1"/>
    <col min="13061" max="13061" width="6.6640625" style="5" customWidth="1"/>
    <col min="13062" max="13062" width="11.6640625" style="5" customWidth="1"/>
    <col min="13063" max="13063" width="10.6640625" style="5" customWidth="1"/>
    <col min="13064" max="13064" width="6.6640625" style="5" customWidth="1"/>
    <col min="13065" max="13065" width="11.6640625" style="5" customWidth="1"/>
    <col min="13066" max="13066" width="10.6640625" style="5" customWidth="1"/>
    <col min="13067" max="13067" width="6.6640625" style="5" customWidth="1"/>
    <col min="13068" max="13068" width="11.6640625" style="5" customWidth="1"/>
    <col min="13069" max="13069" width="11" style="5" customWidth="1"/>
    <col min="13070" max="13070" width="6.44140625" style="5" customWidth="1"/>
    <col min="13071" max="13072" width="10.6640625" style="5"/>
    <col min="13073" max="13073" width="11.21875" style="5" customWidth="1"/>
    <col min="13074" max="13074" width="6.44140625" style="5" customWidth="1"/>
    <col min="13075" max="13075" width="10.6640625" style="5"/>
    <col min="13076" max="13076" width="11.21875" style="5" customWidth="1"/>
    <col min="13077" max="13309" width="10.6640625" style="5"/>
    <col min="13310" max="13310" width="14" style="5" customWidth="1"/>
    <col min="13311" max="13311" width="6.6640625" style="5" customWidth="1"/>
    <col min="13312" max="13312" width="11.6640625" style="5" customWidth="1"/>
    <col min="13313" max="13313" width="10.6640625" style="5" customWidth="1"/>
    <col min="13314" max="13314" width="6.6640625" style="5" customWidth="1"/>
    <col min="13315" max="13315" width="11.6640625" style="5" customWidth="1"/>
    <col min="13316" max="13316" width="10.6640625" style="5" customWidth="1"/>
    <col min="13317" max="13317" width="6.6640625" style="5" customWidth="1"/>
    <col min="13318" max="13318" width="11.6640625" style="5" customWidth="1"/>
    <col min="13319" max="13319" width="10.6640625" style="5" customWidth="1"/>
    <col min="13320" max="13320" width="6.6640625" style="5" customWidth="1"/>
    <col min="13321" max="13321" width="11.6640625" style="5" customWidth="1"/>
    <col min="13322" max="13322" width="10.6640625" style="5" customWidth="1"/>
    <col min="13323" max="13323" width="6.6640625" style="5" customWidth="1"/>
    <col min="13324" max="13324" width="11.6640625" style="5" customWidth="1"/>
    <col min="13325" max="13325" width="11" style="5" customWidth="1"/>
    <col min="13326" max="13326" width="6.44140625" style="5" customWidth="1"/>
    <col min="13327" max="13328" width="10.6640625" style="5"/>
    <col min="13329" max="13329" width="11.21875" style="5" customWidth="1"/>
    <col min="13330" max="13330" width="6.44140625" style="5" customWidth="1"/>
    <col min="13331" max="13331" width="10.6640625" style="5"/>
    <col min="13332" max="13332" width="11.21875" style="5" customWidth="1"/>
    <col min="13333" max="13565" width="10.6640625" style="5"/>
    <col min="13566" max="13566" width="14" style="5" customWidth="1"/>
    <col min="13567" max="13567" width="6.6640625" style="5" customWidth="1"/>
    <col min="13568" max="13568" width="11.6640625" style="5" customWidth="1"/>
    <col min="13569" max="13569" width="10.6640625" style="5" customWidth="1"/>
    <col min="13570" max="13570" width="6.6640625" style="5" customWidth="1"/>
    <col min="13571" max="13571" width="11.6640625" style="5" customWidth="1"/>
    <col min="13572" max="13572" width="10.6640625" style="5" customWidth="1"/>
    <col min="13573" max="13573" width="6.6640625" style="5" customWidth="1"/>
    <col min="13574" max="13574" width="11.6640625" style="5" customWidth="1"/>
    <col min="13575" max="13575" width="10.6640625" style="5" customWidth="1"/>
    <col min="13576" max="13576" width="6.6640625" style="5" customWidth="1"/>
    <col min="13577" max="13577" width="11.6640625" style="5" customWidth="1"/>
    <col min="13578" max="13578" width="10.6640625" style="5" customWidth="1"/>
    <col min="13579" max="13579" width="6.6640625" style="5" customWidth="1"/>
    <col min="13580" max="13580" width="11.6640625" style="5" customWidth="1"/>
    <col min="13581" max="13581" width="11" style="5" customWidth="1"/>
    <col min="13582" max="13582" width="6.44140625" style="5" customWidth="1"/>
    <col min="13583" max="13584" width="10.6640625" style="5"/>
    <col min="13585" max="13585" width="11.21875" style="5" customWidth="1"/>
    <col min="13586" max="13586" width="6.44140625" style="5" customWidth="1"/>
    <col min="13587" max="13587" width="10.6640625" style="5"/>
    <col min="13588" max="13588" width="11.21875" style="5" customWidth="1"/>
    <col min="13589" max="13821" width="10.6640625" style="5"/>
    <col min="13822" max="13822" width="14" style="5" customWidth="1"/>
    <col min="13823" max="13823" width="6.6640625" style="5" customWidth="1"/>
    <col min="13824" max="13824" width="11.6640625" style="5" customWidth="1"/>
    <col min="13825" max="13825" width="10.6640625" style="5" customWidth="1"/>
    <col min="13826" max="13826" width="6.6640625" style="5" customWidth="1"/>
    <col min="13827" max="13827" width="11.6640625" style="5" customWidth="1"/>
    <col min="13828" max="13828" width="10.6640625" style="5" customWidth="1"/>
    <col min="13829" max="13829" width="6.6640625" style="5" customWidth="1"/>
    <col min="13830" max="13830" width="11.6640625" style="5" customWidth="1"/>
    <col min="13831" max="13831" width="10.6640625" style="5" customWidth="1"/>
    <col min="13832" max="13832" width="6.6640625" style="5" customWidth="1"/>
    <col min="13833" max="13833" width="11.6640625" style="5" customWidth="1"/>
    <col min="13834" max="13834" width="10.6640625" style="5" customWidth="1"/>
    <col min="13835" max="13835" width="6.6640625" style="5" customWidth="1"/>
    <col min="13836" max="13836" width="11.6640625" style="5" customWidth="1"/>
    <col min="13837" max="13837" width="11" style="5" customWidth="1"/>
    <col min="13838" max="13838" width="6.44140625" style="5" customWidth="1"/>
    <col min="13839" max="13840" width="10.6640625" style="5"/>
    <col min="13841" max="13841" width="11.21875" style="5" customWidth="1"/>
    <col min="13842" max="13842" width="6.44140625" style="5" customWidth="1"/>
    <col min="13843" max="13843" width="10.6640625" style="5"/>
    <col min="13844" max="13844" width="11.21875" style="5" customWidth="1"/>
    <col min="13845" max="14077" width="10.6640625" style="5"/>
    <col min="14078" max="14078" width="14" style="5" customWidth="1"/>
    <col min="14079" max="14079" width="6.6640625" style="5" customWidth="1"/>
    <col min="14080" max="14080" width="11.6640625" style="5" customWidth="1"/>
    <col min="14081" max="14081" width="10.6640625" style="5" customWidth="1"/>
    <col min="14082" max="14082" width="6.6640625" style="5" customWidth="1"/>
    <col min="14083" max="14083" width="11.6640625" style="5" customWidth="1"/>
    <col min="14084" max="14084" width="10.6640625" style="5" customWidth="1"/>
    <col min="14085" max="14085" width="6.6640625" style="5" customWidth="1"/>
    <col min="14086" max="14086" width="11.6640625" style="5" customWidth="1"/>
    <col min="14087" max="14087" width="10.6640625" style="5" customWidth="1"/>
    <col min="14088" max="14088" width="6.6640625" style="5" customWidth="1"/>
    <col min="14089" max="14089" width="11.6640625" style="5" customWidth="1"/>
    <col min="14090" max="14090" width="10.6640625" style="5" customWidth="1"/>
    <col min="14091" max="14091" width="6.6640625" style="5" customWidth="1"/>
    <col min="14092" max="14092" width="11.6640625" style="5" customWidth="1"/>
    <col min="14093" max="14093" width="11" style="5" customWidth="1"/>
    <col min="14094" max="14094" width="6.44140625" style="5" customWidth="1"/>
    <col min="14095" max="14096" width="10.6640625" style="5"/>
    <col min="14097" max="14097" width="11.21875" style="5" customWidth="1"/>
    <col min="14098" max="14098" width="6.44140625" style="5" customWidth="1"/>
    <col min="14099" max="14099" width="10.6640625" style="5"/>
    <col min="14100" max="14100" width="11.21875" style="5" customWidth="1"/>
    <col min="14101" max="14333" width="10.6640625" style="5"/>
    <col min="14334" max="14334" width="14" style="5" customWidth="1"/>
    <col min="14335" max="14335" width="6.6640625" style="5" customWidth="1"/>
    <col min="14336" max="14336" width="11.6640625" style="5" customWidth="1"/>
    <col min="14337" max="14337" width="10.6640625" style="5" customWidth="1"/>
    <col min="14338" max="14338" width="6.6640625" style="5" customWidth="1"/>
    <col min="14339" max="14339" width="11.6640625" style="5" customWidth="1"/>
    <col min="14340" max="14340" width="10.6640625" style="5" customWidth="1"/>
    <col min="14341" max="14341" width="6.6640625" style="5" customWidth="1"/>
    <col min="14342" max="14342" width="11.6640625" style="5" customWidth="1"/>
    <col min="14343" max="14343" width="10.6640625" style="5" customWidth="1"/>
    <col min="14344" max="14344" width="6.6640625" style="5" customWidth="1"/>
    <col min="14345" max="14345" width="11.6640625" style="5" customWidth="1"/>
    <col min="14346" max="14346" width="10.6640625" style="5" customWidth="1"/>
    <col min="14347" max="14347" width="6.6640625" style="5" customWidth="1"/>
    <col min="14348" max="14348" width="11.6640625" style="5" customWidth="1"/>
    <col min="14349" max="14349" width="11" style="5" customWidth="1"/>
    <col min="14350" max="14350" width="6.44140625" style="5" customWidth="1"/>
    <col min="14351" max="14352" width="10.6640625" style="5"/>
    <col min="14353" max="14353" width="11.21875" style="5" customWidth="1"/>
    <col min="14354" max="14354" width="6.44140625" style="5" customWidth="1"/>
    <col min="14355" max="14355" width="10.6640625" style="5"/>
    <col min="14356" max="14356" width="11.21875" style="5" customWidth="1"/>
    <col min="14357" max="14589" width="10.6640625" style="5"/>
    <col min="14590" max="14590" width="14" style="5" customWidth="1"/>
    <col min="14591" max="14591" width="6.6640625" style="5" customWidth="1"/>
    <col min="14592" max="14592" width="11.6640625" style="5" customWidth="1"/>
    <col min="14593" max="14593" width="10.6640625" style="5" customWidth="1"/>
    <col min="14594" max="14594" width="6.6640625" style="5" customWidth="1"/>
    <col min="14595" max="14595" width="11.6640625" style="5" customWidth="1"/>
    <col min="14596" max="14596" width="10.6640625" style="5" customWidth="1"/>
    <col min="14597" max="14597" width="6.6640625" style="5" customWidth="1"/>
    <col min="14598" max="14598" width="11.6640625" style="5" customWidth="1"/>
    <col min="14599" max="14599" width="10.6640625" style="5" customWidth="1"/>
    <col min="14600" max="14600" width="6.6640625" style="5" customWidth="1"/>
    <col min="14601" max="14601" width="11.6640625" style="5" customWidth="1"/>
    <col min="14602" max="14602" width="10.6640625" style="5" customWidth="1"/>
    <col min="14603" max="14603" width="6.6640625" style="5" customWidth="1"/>
    <col min="14604" max="14604" width="11.6640625" style="5" customWidth="1"/>
    <col min="14605" max="14605" width="11" style="5" customWidth="1"/>
    <col min="14606" max="14606" width="6.44140625" style="5" customWidth="1"/>
    <col min="14607" max="14608" width="10.6640625" style="5"/>
    <col min="14609" max="14609" width="11.21875" style="5" customWidth="1"/>
    <col min="14610" max="14610" width="6.44140625" style="5" customWidth="1"/>
    <col min="14611" max="14611" width="10.6640625" style="5"/>
    <col min="14612" max="14612" width="11.21875" style="5" customWidth="1"/>
    <col min="14613" max="14845" width="10.6640625" style="5"/>
    <col min="14846" max="14846" width="14" style="5" customWidth="1"/>
    <col min="14847" max="14847" width="6.6640625" style="5" customWidth="1"/>
    <col min="14848" max="14848" width="11.6640625" style="5" customWidth="1"/>
    <col min="14849" max="14849" width="10.6640625" style="5" customWidth="1"/>
    <col min="14850" max="14850" width="6.6640625" style="5" customWidth="1"/>
    <col min="14851" max="14851" width="11.6640625" style="5" customWidth="1"/>
    <col min="14852" max="14852" width="10.6640625" style="5" customWidth="1"/>
    <col min="14853" max="14853" width="6.6640625" style="5" customWidth="1"/>
    <col min="14854" max="14854" width="11.6640625" style="5" customWidth="1"/>
    <col min="14855" max="14855" width="10.6640625" style="5" customWidth="1"/>
    <col min="14856" max="14856" width="6.6640625" style="5" customWidth="1"/>
    <col min="14857" max="14857" width="11.6640625" style="5" customWidth="1"/>
    <col min="14858" max="14858" width="10.6640625" style="5" customWidth="1"/>
    <col min="14859" max="14859" width="6.6640625" style="5" customWidth="1"/>
    <col min="14860" max="14860" width="11.6640625" style="5" customWidth="1"/>
    <col min="14861" max="14861" width="11" style="5" customWidth="1"/>
    <col min="14862" max="14862" width="6.44140625" style="5" customWidth="1"/>
    <col min="14863" max="14864" width="10.6640625" style="5"/>
    <col min="14865" max="14865" width="11.21875" style="5" customWidth="1"/>
    <col min="14866" max="14866" width="6.44140625" style="5" customWidth="1"/>
    <col min="14867" max="14867" width="10.6640625" style="5"/>
    <col min="14868" max="14868" width="11.21875" style="5" customWidth="1"/>
    <col min="14869" max="15101" width="10.6640625" style="5"/>
    <col min="15102" max="15102" width="14" style="5" customWidth="1"/>
    <col min="15103" max="15103" width="6.6640625" style="5" customWidth="1"/>
    <col min="15104" max="15104" width="11.6640625" style="5" customWidth="1"/>
    <col min="15105" max="15105" width="10.6640625" style="5" customWidth="1"/>
    <col min="15106" max="15106" width="6.6640625" style="5" customWidth="1"/>
    <col min="15107" max="15107" width="11.6640625" style="5" customWidth="1"/>
    <col min="15108" max="15108" width="10.6640625" style="5" customWidth="1"/>
    <col min="15109" max="15109" width="6.6640625" style="5" customWidth="1"/>
    <col min="15110" max="15110" width="11.6640625" style="5" customWidth="1"/>
    <col min="15111" max="15111" width="10.6640625" style="5" customWidth="1"/>
    <col min="15112" max="15112" width="6.6640625" style="5" customWidth="1"/>
    <col min="15113" max="15113" width="11.6640625" style="5" customWidth="1"/>
    <col min="15114" max="15114" width="10.6640625" style="5" customWidth="1"/>
    <col min="15115" max="15115" width="6.6640625" style="5" customWidth="1"/>
    <col min="15116" max="15116" width="11.6640625" style="5" customWidth="1"/>
    <col min="15117" max="15117" width="11" style="5" customWidth="1"/>
    <col min="15118" max="15118" width="6.44140625" style="5" customWidth="1"/>
    <col min="15119" max="15120" width="10.6640625" style="5"/>
    <col min="15121" max="15121" width="11.21875" style="5" customWidth="1"/>
    <col min="15122" max="15122" width="6.44140625" style="5" customWidth="1"/>
    <col min="15123" max="15123" width="10.6640625" style="5"/>
    <col min="15124" max="15124" width="11.21875" style="5" customWidth="1"/>
    <col min="15125" max="15357" width="10.6640625" style="5"/>
    <col min="15358" max="15358" width="14" style="5" customWidth="1"/>
    <col min="15359" max="15359" width="6.6640625" style="5" customWidth="1"/>
    <col min="15360" max="15360" width="11.6640625" style="5" customWidth="1"/>
    <col min="15361" max="15361" width="10.6640625" style="5" customWidth="1"/>
    <col min="15362" max="15362" width="6.6640625" style="5" customWidth="1"/>
    <col min="15363" max="15363" width="11.6640625" style="5" customWidth="1"/>
    <col min="15364" max="15364" width="10.6640625" style="5" customWidth="1"/>
    <col min="15365" max="15365" width="6.6640625" style="5" customWidth="1"/>
    <col min="15366" max="15366" width="11.6640625" style="5" customWidth="1"/>
    <col min="15367" max="15367" width="10.6640625" style="5" customWidth="1"/>
    <col min="15368" max="15368" width="6.6640625" style="5" customWidth="1"/>
    <col min="15369" max="15369" width="11.6640625" style="5" customWidth="1"/>
    <col min="15370" max="15370" width="10.6640625" style="5" customWidth="1"/>
    <col min="15371" max="15371" width="6.6640625" style="5" customWidth="1"/>
    <col min="15372" max="15372" width="11.6640625" style="5" customWidth="1"/>
    <col min="15373" max="15373" width="11" style="5" customWidth="1"/>
    <col min="15374" max="15374" width="6.44140625" style="5" customWidth="1"/>
    <col min="15375" max="15376" width="10.6640625" style="5"/>
    <col min="15377" max="15377" width="11.21875" style="5" customWidth="1"/>
    <col min="15378" max="15378" width="6.44140625" style="5" customWidth="1"/>
    <col min="15379" max="15379" width="10.6640625" style="5"/>
    <col min="15380" max="15380" width="11.21875" style="5" customWidth="1"/>
    <col min="15381" max="15613" width="10.6640625" style="5"/>
    <col min="15614" max="15614" width="14" style="5" customWidth="1"/>
    <col min="15615" max="15615" width="6.6640625" style="5" customWidth="1"/>
    <col min="15616" max="15616" width="11.6640625" style="5" customWidth="1"/>
    <col min="15617" max="15617" width="10.6640625" style="5" customWidth="1"/>
    <col min="15618" max="15618" width="6.6640625" style="5" customWidth="1"/>
    <col min="15619" max="15619" width="11.6640625" style="5" customWidth="1"/>
    <col min="15620" max="15620" width="10.6640625" style="5" customWidth="1"/>
    <col min="15621" max="15621" width="6.6640625" style="5" customWidth="1"/>
    <col min="15622" max="15622" width="11.6640625" style="5" customWidth="1"/>
    <col min="15623" max="15623" width="10.6640625" style="5" customWidth="1"/>
    <col min="15624" max="15624" width="6.6640625" style="5" customWidth="1"/>
    <col min="15625" max="15625" width="11.6640625" style="5" customWidth="1"/>
    <col min="15626" max="15626" width="10.6640625" style="5" customWidth="1"/>
    <col min="15627" max="15627" width="6.6640625" style="5" customWidth="1"/>
    <col min="15628" max="15628" width="11.6640625" style="5" customWidth="1"/>
    <col min="15629" max="15629" width="11" style="5" customWidth="1"/>
    <col min="15630" max="15630" width="6.44140625" style="5" customWidth="1"/>
    <col min="15631" max="15632" width="10.6640625" style="5"/>
    <col min="15633" max="15633" width="11.21875" style="5" customWidth="1"/>
    <col min="15634" max="15634" width="6.44140625" style="5" customWidth="1"/>
    <col min="15635" max="15635" width="10.6640625" style="5"/>
    <col min="15636" max="15636" width="11.21875" style="5" customWidth="1"/>
    <col min="15637" max="15869" width="10.6640625" style="5"/>
    <col min="15870" max="15870" width="14" style="5" customWidth="1"/>
    <col min="15871" max="15871" width="6.6640625" style="5" customWidth="1"/>
    <col min="15872" max="15872" width="11.6640625" style="5" customWidth="1"/>
    <col min="15873" max="15873" width="10.6640625" style="5" customWidth="1"/>
    <col min="15874" max="15874" width="6.6640625" style="5" customWidth="1"/>
    <col min="15875" max="15875" width="11.6640625" style="5" customWidth="1"/>
    <col min="15876" max="15876" width="10.6640625" style="5" customWidth="1"/>
    <col min="15877" max="15877" width="6.6640625" style="5" customWidth="1"/>
    <col min="15878" max="15878" width="11.6640625" style="5" customWidth="1"/>
    <col min="15879" max="15879" width="10.6640625" style="5" customWidth="1"/>
    <col min="15880" max="15880" width="6.6640625" style="5" customWidth="1"/>
    <col min="15881" max="15881" width="11.6640625" style="5" customWidth="1"/>
    <col min="15882" max="15882" width="10.6640625" style="5" customWidth="1"/>
    <col min="15883" max="15883" width="6.6640625" style="5" customWidth="1"/>
    <col min="15884" max="15884" width="11.6640625" style="5" customWidth="1"/>
    <col min="15885" max="15885" width="11" style="5" customWidth="1"/>
    <col min="15886" max="15886" width="6.44140625" style="5" customWidth="1"/>
    <col min="15887" max="15888" width="10.6640625" style="5"/>
    <col min="15889" max="15889" width="11.21875" style="5" customWidth="1"/>
    <col min="15890" max="15890" width="6.44140625" style="5" customWidth="1"/>
    <col min="15891" max="15891" width="10.6640625" style="5"/>
    <col min="15892" max="15892" width="11.21875" style="5" customWidth="1"/>
    <col min="15893" max="16125" width="10.6640625" style="5"/>
    <col min="16126" max="16126" width="14" style="5" customWidth="1"/>
    <col min="16127" max="16127" width="6.6640625" style="5" customWidth="1"/>
    <col min="16128" max="16128" width="11.6640625" style="5" customWidth="1"/>
    <col min="16129" max="16129" width="10.6640625" style="5" customWidth="1"/>
    <col min="16130" max="16130" width="6.6640625" style="5" customWidth="1"/>
    <col min="16131" max="16131" width="11.6640625" style="5" customWidth="1"/>
    <col min="16132" max="16132" width="10.6640625" style="5" customWidth="1"/>
    <col min="16133" max="16133" width="6.6640625" style="5" customWidth="1"/>
    <col min="16134" max="16134" width="11.6640625" style="5" customWidth="1"/>
    <col min="16135" max="16135" width="10.6640625" style="5" customWidth="1"/>
    <col min="16136" max="16136" width="6.6640625" style="5" customWidth="1"/>
    <col min="16137" max="16137" width="11.6640625" style="5" customWidth="1"/>
    <col min="16138" max="16138" width="10.6640625" style="5" customWidth="1"/>
    <col min="16139" max="16139" width="6.6640625" style="5" customWidth="1"/>
    <col min="16140" max="16140" width="11.6640625" style="5" customWidth="1"/>
    <col min="16141" max="16141" width="11" style="5" customWidth="1"/>
    <col min="16142" max="16142" width="6.44140625" style="5" customWidth="1"/>
    <col min="16143" max="16144" width="10.6640625" style="5"/>
    <col min="16145" max="16145" width="11.21875" style="5" customWidth="1"/>
    <col min="16146" max="16146" width="6.44140625" style="5" customWidth="1"/>
    <col min="16147" max="16147" width="10.6640625" style="5"/>
    <col min="16148" max="16148" width="11.21875" style="5" customWidth="1"/>
    <col min="16149" max="16384" width="10.6640625" style="5"/>
  </cols>
  <sheetData>
    <row r="1" spans="1:221" ht="23.4" x14ac:dyDescent="0.2">
      <c r="A1" s="1" t="s">
        <v>0</v>
      </c>
      <c r="B1" s="2"/>
      <c r="C1" s="2"/>
      <c r="D1" s="2"/>
      <c r="E1" s="2"/>
      <c r="F1" s="2"/>
      <c r="G1" s="2"/>
      <c r="H1" s="3"/>
      <c r="I1" s="2"/>
      <c r="J1" s="4"/>
      <c r="K1" s="3"/>
      <c r="L1" s="2"/>
      <c r="M1" s="4"/>
      <c r="T1" s="4" t="s">
        <v>1</v>
      </c>
    </row>
    <row r="2" spans="1:221" s="7" customFormat="1" ht="24.9" customHeight="1" thickBot="1" x14ac:dyDescent="0.25">
      <c r="A2" s="6"/>
      <c r="H2" s="8"/>
      <c r="K2" s="9"/>
      <c r="L2" s="9"/>
      <c r="N2" s="9"/>
      <c r="Q2" s="9" t="s">
        <v>32</v>
      </c>
    </row>
    <row r="3" spans="1:221" s="18" customFormat="1" ht="20.100000000000001" customHeight="1" x14ac:dyDescent="0.2">
      <c r="A3" s="10"/>
      <c r="B3" s="13"/>
      <c r="C3" s="11" t="s">
        <v>2</v>
      </c>
      <c r="D3" s="12"/>
      <c r="E3" s="13"/>
      <c r="F3" s="11" t="s">
        <v>3</v>
      </c>
      <c r="G3" s="12"/>
      <c r="H3" s="13"/>
      <c r="I3" s="11" t="s">
        <v>30</v>
      </c>
      <c r="J3" s="12"/>
      <c r="K3" s="14"/>
      <c r="L3" s="15" t="s">
        <v>31</v>
      </c>
      <c r="M3" s="15"/>
      <c r="N3" s="14"/>
      <c r="O3" s="15" t="s">
        <v>33</v>
      </c>
      <c r="P3" s="108"/>
      <c r="Q3" s="14"/>
      <c r="R3" s="15" t="s">
        <v>35</v>
      </c>
      <c r="S3" s="108"/>
      <c r="T3" s="16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</row>
    <row r="4" spans="1:221" s="18" customFormat="1" ht="20.100000000000001" customHeight="1" x14ac:dyDescent="0.2">
      <c r="A4" s="19" t="s">
        <v>4</v>
      </c>
      <c r="B4" s="22"/>
      <c r="C4" s="20" t="s">
        <v>5</v>
      </c>
      <c r="D4" s="21"/>
      <c r="E4" s="22"/>
      <c r="F4" s="20" t="s">
        <v>5</v>
      </c>
      <c r="G4" s="21"/>
      <c r="H4" s="22"/>
      <c r="I4" s="20" t="s">
        <v>5</v>
      </c>
      <c r="J4" s="21"/>
      <c r="K4" s="23"/>
      <c r="L4" s="24" t="s">
        <v>5</v>
      </c>
      <c r="M4" s="24"/>
      <c r="N4" s="23"/>
      <c r="O4" s="96" t="s">
        <v>5</v>
      </c>
      <c r="P4" s="109"/>
      <c r="Q4" s="23"/>
      <c r="R4" s="96" t="s">
        <v>5</v>
      </c>
      <c r="S4" s="109"/>
      <c r="T4" s="25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</row>
    <row r="5" spans="1:221" s="18" customFormat="1" ht="20.100000000000001" customHeight="1" x14ac:dyDescent="0.2">
      <c r="A5" s="26"/>
      <c r="B5" s="29"/>
      <c r="C5" s="27" t="s">
        <v>6</v>
      </c>
      <c r="D5" s="28"/>
      <c r="E5" s="29"/>
      <c r="F5" s="27" t="s">
        <v>6</v>
      </c>
      <c r="G5" s="28"/>
      <c r="H5" s="29"/>
      <c r="I5" s="27" t="s">
        <v>6</v>
      </c>
      <c r="J5" s="28"/>
      <c r="K5" s="30"/>
      <c r="L5" s="31" t="s">
        <v>6</v>
      </c>
      <c r="M5" s="31"/>
      <c r="N5" s="30"/>
      <c r="O5" s="97" t="s">
        <v>6</v>
      </c>
      <c r="P5" s="110"/>
      <c r="Q5" s="30"/>
      <c r="R5" s="97" t="s">
        <v>6</v>
      </c>
      <c r="S5" s="110"/>
      <c r="T5" s="32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</row>
    <row r="6" spans="1:221" s="7" customFormat="1" ht="20.100000000000001" customHeight="1" x14ac:dyDescent="0.2">
      <c r="A6" s="33"/>
      <c r="B6" s="36" t="s">
        <v>7</v>
      </c>
      <c r="C6" s="34"/>
      <c r="D6" s="35" t="s">
        <v>8</v>
      </c>
      <c r="E6" s="36" t="s">
        <v>7</v>
      </c>
      <c r="F6" s="34"/>
      <c r="G6" s="35" t="s">
        <v>8</v>
      </c>
      <c r="H6" s="36" t="s">
        <v>7</v>
      </c>
      <c r="I6" s="34"/>
      <c r="J6" s="35" t="s">
        <v>8</v>
      </c>
      <c r="K6" s="37" t="s">
        <v>7</v>
      </c>
      <c r="L6" s="38"/>
      <c r="M6" s="90" t="s">
        <v>8</v>
      </c>
      <c r="N6" s="37" t="s">
        <v>7</v>
      </c>
      <c r="O6" s="38"/>
      <c r="P6" s="111" t="s">
        <v>8</v>
      </c>
      <c r="Q6" s="37" t="s">
        <v>7</v>
      </c>
      <c r="R6" s="38"/>
      <c r="S6" s="111" t="s">
        <v>8</v>
      </c>
      <c r="T6" s="103" t="s">
        <v>34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</row>
    <row r="7" spans="1:221" s="41" customFormat="1" ht="15.9" customHeight="1" x14ac:dyDescent="0.2">
      <c r="A7" s="40"/>
      <c r="B7" s="45"/>
      <c r="C7" s="43"/>
      <c r="D7" s="44"/>
      <c r="E7" s="45"/>
      <c r="F7" s="43"/>
      <c r="G7" s="44"/>
      <c r="H7" s="45"/>
      <c r="I7" s="43"/>
      <c r="J7" s="44"/>
      <c r="K7" s="46"/>
      <c r="L7" s="47"/>
      <c r="M7" s="91"/>
      <c r="N7" s="98"/>
      <c r="O7" s="47"/>
      <c r="P7" s="112"/>
      <c r="Q7" s="98"/>
      <c r="R7" s="47"/>
      <c r="S7" s="112"/>
      <c r="T7" s="104"/>
    </row>
    <row r="8" spans="1:221" s="41" customFormat="1" ht="15.9" customHeight="1" x14ac:dyDescent="0.2">
      <c r="A8" s="48" t="s">
        <v>9</v>
      </c>
      <c r="B8" s="51" t="s">
        <v>10</v>
      </c>
      <c r="C8" s="49">
        <v>11603.6160991</v>
      </c>
      <c r="D8" s="50">
        <v>0.94305467552560007</v>
      </c>
      <c r="E8" s="51" t="s">
        <v>10</v>
      </c>
      <c r="F8" s="49">
        <f>106636126/10000</f>
        <v>10663.6126</v>
      </c>
      <c r="G8" s="50">
        <f>F8/C8</f>
        <v>0.91899046891314273</v>
      </c>
      <c r="H8" s="51" t="s">
        <v>10</v>
      </c>
      <c r="I8" s="89">
        <f>118831355/10000</f>
        <v>11883.1355</v>
      </c>
      <c r="J8" s="50">
        <f>I8/F8</f>
        <v>1.1143630161508304</v>
      </c>
      <c r="K8" s="51" t="s">
        <v>10</v>
      </c>
      <c r="L8" s="89">
        <f>122439551/10000</f>
        <v>12243.955099999999</v>
      </c>
      <c r="M8" s="92">
        <f>L8/I8</f>
        <v>1.0303640062002153</v>
      </c>
      <c r="N8" s="101" t="s">
        <v>10</v>
      </c>
      <c r="O8" s="102">
        <f>126559540/10000</f>
        <v>12655.954</v>
      </c>
      <c r="P8" s="113">
        <f>O8/L8</f>
        <v>1.033649167824864</v>
      </c>
      <c r="Q8" s="119" t="s">
        <v>10</v>
      </c>
      <c r="R8" s="120">
        <f>127919231/10000</f>
        <v>12791.9231</v>
      </c>
      <c r="S8" s="121">
        <f>R8/O8</f>
        <v>1.0107434887958664</v>
      </c>
      <c r="T8" s="122">
        <f>R8/L8</f>
        <v>1.0447541660782471</v>
      </c>
    </row>
    <row r="9" spans="1:221" s="41" customFormat="1" ht="15.9" customHeight="1" x14ac:dyDescent="0.2">
      <c r="A9" s="52"/>
      <c r="B9" s="55"/>
      <c r="C9" s="53">
        <v>29.237553919572601</v>
      </c>
      <c r="D9" s="54"/>
      <c r="E9" s="55"/>
      <c r="F9" s="57">
        <f>(F8/F$32)*100</f>
        <v>29.193005945950379</v>
      </c>
      <c r="G9" s="54"/>
      <c r="H9" s="56"/>
      <c r="I9" s="57">
        <f>(I8/I$32)*100</f>
        <v>30.092765850461301</v>
      </c>
      <c r="J9" s="54"/>
      <c r="K9" s="56"/>
      <c r="L9" s="57">
        <f>(L8/L$32)*100</f>
        <v>31.466480474744678</v>
      </c>
      <c r="M9" s="93"/>
      <c r="N9" s="99"/>
      <c r="O9" s="57">
        <f>(O8/O$32)*100</f>
        <v>32.84339678979542</v>
      </c>
      <c r="P9" s="114"/>
      <c r="Q9" s="99"/>
      <c r="R9" s="57">
        <f>(R8/R$32)*100</f>
        <v>33.067358021251046</v>
      </c>
      <c r="S9" s="114"/>
      <c r="T9" s="106"/>
    </row>
    <row r="10" spans="1:221" s="41" customFormat="1" ht="15.9" customHeight="1" x14ac:dyDescent="0.2">
      <c r="A10" s="58"/>
      <c r="B10" s="45"/>
      <c r="C10" s="59"/>
      <c r="D10" s="44"/>
      <c r="E10" s="45"/>
      <c r="F10" s="59"/>
      <c r="G10" s="44"/>
      <c r="H10" s="46"/>
      <c r="I10" s="60"/>
      <c r="J10" s="44"/>
      <c r="K10" s="46"/>
      <c r="L10" s="60"/>
      <c r="M10" s="94"/>
      <c r="N10" s="98"/>
      <c r="O10" s="60"/>
      <c r="P10" s="115"/>
      <c r="Q10" s="98"/>
      <c r="R10" s="60"/>
      <c r="S10" s="115"/>
      <c r="T10" s="104"/>
    </row>
    <row r="11" spans="1:221" s="41" customFormat="1" ht="15.9" customHeight="1" x14ac:dyDescent="0.2">
      <c r="A11" s="48" t="s">
        <v>11</v>
      </c>
      <c r="B11" s="51" t="s">
        <v>12</v>
      </c>
      <c r="C11" s="49">
        <v>14026.882699999998</v>
      </c>
      <c r="D11" s="50">
        <v>0.96028084468644259</v>
      </c>
      <c r="E11" s="51" t="s">
        <v>12</v>
      </c>
      <c r="F11" s="49">
        <f>134086754/10000</f>
        <v>13408.6754</v>
      </c>
      <c r="G11" s="50">
        <f>F11/C11</f>
        <v>0.95592696444235625</v>
      </c>
      <c r="H11" s="51" t="s">
        <v>12</v>
      </c>
      <c r="I11" s="89">
        <f>135521962/10000</f>
        <v>13552.1962</v>
      </c>
      <c r="J11" s="50">
        <f>I11/F11</f>
        <v>1.0107035777747293</v>
      </c>
      <c r="K11" s="51" t="s">
        <v>12</v>
      </c>
      <c r="L11" s="89">
        <f>136706311/10000</f>
        <v>13670.631100000001</v>
      </c>
      <c r="M11" s="92">
        <f>L11/I11</f>
        <v>1.0087391665713932</v>
      </c>
      <c r="N11" s="101" t="s">
        <v>12</v>
      </c>
      <c r="O11" s="102">
        <f>132685394/10000</f>
        <v>13268.5394</v>
      </c>
      <c r="P11" s="113">
        <f>O11/L11</f>
        <v>0.97058718818036127</v>
      </c>
      <c r="Q11" s="119" t="s">
        <v>12</v>
      </c>
      <c r="R11" s="120">
        <f>137656005/10000</f>
        <v>13765.6005</v>
      </c>
      <c r="S11" s="121">
        <f>R11/O11</f>
        <v>1.0374616289717618</v>
      </c>
      <c r="T11" s="122">
        <f>R11/L11</f>
        <v>1.0069469653087193</v>
      </c>
    </row>
    <row r="12" spans="1:221" s="41" customFormat="1" ht="15.9" customHeight="1" x14ac:dyDescent="0.2">
      <c r="A12" s="52"/>
      <c r="B12" s="55"/>
      <c r="C12" s="53">
        <v>35.343442575334656</v>
      </c>
      <c r="D12" s="54"/>
      <c r="E12" s="55"/>
      <c r="F12" s="57">
        <f>(F11/F$32)*100</f>
        <v>36.707967117965119</v>
      </c>
      <c r="G12" s="54"/>
      <c r="H12" s="56"/>
      <c r="I12" s="57">
        <f>(I11/I$32)*100</f>
        <v>34.319483019116582</v>
      </c>
      <c r="J12" s="54"/>
      <c r="K12" s="56"/>
      <c r="L12" s="57">
        <f>(L11/L$32)*100</f>
        <v>35.132981383244982</v>
      </c>
      <c r="M12" s="93"/>
      <c r="N12" s="99"/>
      <c r="O12" s="57">
        <f>(O11/O$32)*100</f>
        <v>34.43311380044792</v>
      </c>
      <c r="P12" s="114"/>
      <c r="Q12" s="99"/>
      <c r="R12" s="57">
        <f>(R11/R$32)*100</f>
        <v>35.584332125246469</v>
      </c>
      <c r="S12" s="114"/>
      <c r="T12" s="106"/>
    </row>
    <row r="13" spans="1:221" s="41" customFormat="1" ht="15.9" customHeight="1" x14ac:dyDescent="0.2">
      <c r="A13" s="58"/>
      <c r="B13" s="45"/>
      <c r="C13" s="59"/>
      <c r="D13" s="44"/>
      <c r="E13" s="45"/>
      <c r="F13" s="59"/>
      <c r="G13" s="44"/>
      <c r="H13" s="46"/>
      <c r="I13" s="60"/>
      <c r="J13" s="44"/>
      <c r="K13" s="46"/>
      <c r="L13" s="60"/>
      <c r="M13" s="94"/>
      <c r="N13" s="98"/>
      <c r="O13" s="60"/>
      <c r="P13" s="115"/>
      <c r="Q13" s="98"/>
      <c r="R13" s="60"/>
      <c r="S13" s="115"/>
      <c r="T13" s="104"/>
    </row>
    <row r="14" spans="1:221" s="41" customFormat="1" ht="15.9" customHeight="1" x14ac:dyDescent="0.2">
      <c r="A14" s="48" t="s">
        <v>13</v>
      </c>
      <c r="B14" s="51" t="s">
        <v>14</v>
      </c>
      <c r="C14" s="49">
        <v>2544.9837869000003</v>
      </c>
      <c r="D14" s="50">
        <v>0.99942221125359731</v>
      </c>
      <c r="E14" s="51" t="s">
        <v>14</v>
      </c>
      <c r="F14" s="49">
        <f>24186993/10000</f>
        <v>2418.6993000000002</v>
      </c>
      <c r="G14" s="50">
        <f>F14/C14</f>
        <v>0.95037906034999742</v>
      </c>
      <c r="H14" s="51" t="s">
        <v>14</v>
      </c>
      <c r="I14" s="89">
        <f>23638277/10000</f>
        <v>2363.8276999999998</v>
      </c>
      <c r="J14" s="50">
        <f>I14/F14</f>
        <v>0.97731359164820508</v>
      </c>
      <c r="K14" s="51" t="s">
        <v>14</v>
      </c>
      <c r="L14" s="89">
        <f>21882644/10000</f>
        <v>2188.2644</v>
      </c>
      <c r="M14" s="92">
        <f>L14/I14</f>
        <v>0.92572923144948349</v>
      </c>
      <c r="N14" s="101" t="s">
        <v>14</v>
      </c>
      <c r="O14" s="102">
        <f>17049598/10000</f>
        <v>1704.9598000000001</v>
      </c>
      <c r="P14" s="113">
        <f>O14/L14</f>
        <v>0.77913793232664208</v>
      </c>
      <c r="Q14" s="119" t="s">
        <v>14</v>
      </c>
      <c r="R14" s="120">
        <f>14714461/10000</f>
        <v>1471.4460999999999</v>
      </c>
      <c r="S14" s="121">
        <f>R14/O14</f>
        <v>0.86303858894502961</v>
      </c>
      <c r="T14" s="122">
        <f>R14/L14</f>
        <v>0.67242610170873318</v>
      </c>
    </row>
    <row r="15" spans="1:221" s="41" customFormat="1" ht="15.9" customHeight="1" x14ac:dyDescent="0.2">
      <c r="A15" s="52"/>
      <c r="B15" s="55"/>
      <c r="C15" s="53">
        <v>6.4125786356977157</v>
      </c>
      <c r="D15" s="54"/>
      <c r="E15" s="55"/>
      <c r="F15" s="57">
        <f>(F14/F$32)*100</f>
        <v>6.6214992699909239</v>
      </c>
      <c r="G15" s="54"/>
      <c r="H15" s="56"/>
      <c r="I15" s="57">
        <f>(I14/I$32)*100</f>
        <v>5.9861400626909012</v>
      </c>
      <c r="J15" s="54"/>
      <c r="K15" s="56"/>
      <c r="L15" s="57">
        <f>(L14/L$32)*100</f>
        <v>5.6237529829049189</v>
      </c>
      <c r="M15" s="93"/>
      <c r="N15" s="99"/>
      <c r="O15" s="57">
        <f>(O14/O$32)*100</f>
        <v>4.424531822891443</v>
      </c>
      <c r="P15" s="114"/>
      <c r="Q15" s="99"/>
      <c r="R15" s="57">
        <f>(R14/R$32)*100</f>
        <v>3.8037154083324318</v>
      </c>
      <c r="S15" s="114"/>
      <c r="T15" s="106"/>
    </row>
    <row r="16" spans="1:221" s="41" customFormat="1" ht="15.9" customHeight="1" x14ac:dyDescent="0.2">
      <c r="A16" s="58"/>
      <c r="B16" s="42"/>
      <c r="C16" s="59"/>
      <c r="D16" s="44"/>
      <c r="E16" s="42"/>
      <c r="F16" s="59"/>
      <c r="G16" s="44"/>
      <c r="H16" s="61"/>
      <c r="I16" s="60"/>
      <c r="J16" s="44"/>
      <c r="K16" s="61"/>
      <c r="L16" s="60"/>
      <c r="M16" s="94"/>
      <c r="N16" s="100"/>
      <c r="O16" s="60"/>
      <c r="P16" s="115"/>
      <c r="Q16" s="100"/>
      <c r="R16" s="60"/>
      <c r="S16" s="115"/>
      <c r="T16" s="104"/>
    </row>
    <row r="17" spans="1:20" s="41" customFormat="1" ht="15.9" customHeight="1" x14ac:dyDescent="0.2">
      <c r="A17" s="48" t="s">
        <v>15</v>
      </c>
      <c r="B17" s="51" t="s">
        <v>16</v>
      </c>
      <c r="C17" s="49">
        <v>731.22710000000006</v>
      </c>
      <c r="D17" s="50">
        <v>0.88120905789565152</v>
      </c>
      <c r="E17" s="51" t="s">
        <v>16</v>
      </c>
      <c r="F17" s="49">
        <f>6021570/10000</f>
        <v>602.15700000000004</v>
      </c>
      <c r="G17" s="50">
        <f>F17/C17</f>
        <v>0.82348835266089015</v>
      </c>
      <c r="H17" s="51" t="s">
        <v>16</v>
      </c>
      <c r="I17" s="89">
        <f>5025543/10000</f>
        <v>502.55430000000001</v>
      </c>
      <c r="J17" s="50">
        <f>I17/F17</f>
        <v>0.83459014841644286</v>
      </c>
      <c r="K17" s="51" t="s">
        <v>16</v>
      </c>
      <c r="L17" s="89">
        <f>5839730/10000</f>
        <v>583.97299999999996</v>
      </c>
      <c r="M17" s="92">
        <f>L17/I17</f>
        <v>1.1620097569556165</v>
      </c>
      <c r="N17" s="101" t="s">
        <v>16</v>
      </c>
      <c r="O17" s="102">
        <f>6301490/10000</f>
        <v>630.149</v>
      </c>
      <c r="P17" s="113">
        <f>O17/L17</f>
        <v>1.0790721488835957</v>
      </c>
      <c r="Q17" s="119" t="s">
        <v>16</v>
      </c>
      <c r="R17" s="120">
        <f>5865031/10000</f>
        <v>586.50310000000002</v>
      </c>
      <c r="S17" s="121">
        <f>R17/O17</f>
        <v>0.9307371748586446</v>
      </c>
      <c r="T17" s="122">
        <f>R17/L17</f>
        <v>1.0043325633205646</v>
      </c>
    </row>
    <row r="18" spans="1:20" s="41" customFormat="1" ht="15.9" customHeight="1" x14ac:dyDescent="0.2">
      <c r="A18" s="52"/>
      <c r="B18" s="55"/>
      <c r="C18" s="53">
        <v>1.8424680359220866</v>
      </c>
      <c r="D18" s="54"/>
      <c r="E18" s="55"/>
      <c r="F18" s="57">
        <f>(F17/F$32)*100</f>
        <v>1.6484819489218543</v>
      </c>
      <c r="G18" s="54"/>
      <c r="H18" s="56"/>
      <c r="I18" s="57">
        <f>(I17/I$32)*100</f>
        <v>1.2726648515488597</v>
      </c>
      <c r="J18" s="54"/>
      <c r="K18" s="56"/>
      <c r="L18" s="57">
        <f>(L17/L$32)*100</f>
        <v>1.5007875194085019</v>
      </c>
      <c r="M18" s="93"/>
      <c r="N18" s="99"/>
      <c r="O18" s="57">
        <f>(O17/O$32)*100</f>
        <v>1.6352962126515942</v>
      </c>
      <c r="P18" s="114"/>
      <c r="Q18" s="99"/>
      <c r="R18" s="57">
        <f>(R17/R$32)*100</f>
        <v>1.5161213710136834</v>
      </c>
      <c r="S18" s="114"/>
      <c r="T18" s="106"/>
    </row>
    <row r="19" spans="1:20" s="41" customFormat="1" ht="15.9" customHeight="1" x14ac:dyDescent="0.2">
      <c r="A19" s="58"/>
      <c r="B19" s="42"/>
      <c r="C19" s="59"/>
      <c r="D19" s="44"/>
      <c r="E19" s="42"/>
      <c r="F19" s="59"/>
      <c r="G19" s="44"/>
      <c r="H19" s="61"/>
      <c r="I19" s="60"/>
      <c r="J19" s="44"/>
      <c r="K19" s="61"/>
      <c r="L19" s="60"/>
      <c r="M19" s="94"/>
      <c r="N19" s="100"/>
      <c r="O19" s="60"/>
      <c r="P19" s="115"/>
      <c r="Q19" s="100"/>
      <c r="R19" s="60"/>
      <c r="S19" s="115"/>
      <c r="T19" s="104"/>
    </row>
    <row r="20" spans="1:20" s="41" customFormat="1" ht="15.9" customHeight="1" x14ac:dyDescent="0.2">
      <c r="A20" s="48" t="s">
        <v>17</v>
      </c>
      <c r="B20" s="51" t="s">
        <v>18</v>
      </c>
      <c r="C20" s="49">
        <v>4231.5473000000002</v>
      </c>
      <c r="D20" s="50">
        <v>0.9689216058562099</v>
      </c>
      <c r="E20" s="51" t="s">
        <v>18</v>
      </c>
      <c r="F20" s="49">
        <f>40215277/10000</f>
        <v>4021.5277000000001</v>
      </c>
      <c r="G20" s="50">
        <f>F20/C20</f>
        <v>0.95036813129797693</v>
      </c>
      <c r="H20" s="51" t="s">
        <v>18</v>
      </c>
      <c r="I20" s="89">
        <f>41819023/10000</f>
        <v>4181.9022999999997</v>
      </c>
      <c r="J20" s="50">
        <f>I20/F20</f>
        <v>1.0398790240833102</v>
      </c>
      <c r="K20" s="51" t="s">
        <v>18</v>
      </c>
      <c r="L20" s="89">
        <f>37620821/10000</f>
        <v>3762.0821000000001</v>
      </c>
      <c r="M20" s="92">
        <f>L20/I20</f>
        <v>0.89961023240547733</v>
      </c>
      <c r="N20" s="101" t="s">
        <v>18</v>
      </c>
      <c r="O20" s="102">
        <f>39509680/10000</f>
        <v>3950.9679999999998</v>
      </c>
      <c r="P20" s="113">
        <f>O20/L20</f>
        <v>1.0502078091278231</v>
      </c>
      <c r="Q20" s="119" t="s">
        <v>18</v>
      </c>
      <c r="R20" s="120">
        <f>38363156/10000</f>
        <v>3836.3155999999999</v>
      </c>
      <c r="S20" s="121">
        <f>R20/O20</f>
        <v>0.97098118739508898</v>
      </c>
      <c r="T20" s="122">
        <f>R20/L20</f>
        <v>1.0197320255185287</v>
      </c>
    </row>
    <row r="21" spans="1:20" s="41" customFormat="1" ht="15.9" customHeight="1" x14ac:dyDescent="0.2">
      <c r="A21" s="52"/>
      <c r="B21" s="55"/>
      <c r="C21" s="53">
        <v>10.662201445682754</v>
      </c>
      <c r="D21" s="54"/>
      <c r="E21" s="55"/>
      <c r="F21" s="57">
        <f>(F20/F$32)*100</f>
        <v>11.00944740414746</v>
      </c>
      <c r="G21" s="54"/>
      <c r="H21" s="56"/>
      <c r="I21" s="57">
        <f>(I20/I$32)*100</f>
        <v>10.590218947129364</v>
      </c>
      <c r="J21" s="54"/>
      <c r="K21" s="56"/>
      <c r="L21" s="57">
        <f>(L20/L$32)*100</f>
        <v>9.6684022423470406</v>
      </c>
      <c r="M21" s="93"/>
      <c r="N21" s="99"/>
      <c r="O21" s="57">
        <f>(O20/O$32)*100</f>
        <v>10.253135380215859</v>
      </c>
      <c r="P21" s="114"/>
      <c r="Q21" s="99"/>
      <c r="R21" s="57">
        <f>(R20/R$32)*100</f>
        <v>9.916946844975211</v>
      </c>
      <c r="S21" s="114"/>
      <c r="T21" s="106"/>
    </row>
    <row r="22" spans="1:20" s="41" customFormat="1" ht="15.9" customHeight="1" x14ac:dyDescent="0.2">
      <c r="A22" s="58"/>
      <c r="B22" s="42"/>
      <c r="C22" s="59"/>
      <c r="D22" s="44"/>
      <c r="E22" s="42"/>
      <c r="F22" s="59"/>
      <c r="G22" s="44"/>
      <c r="H22" s="61"/>
      <c r="I22" s="60"/>
      <c r="J22" s="44"/>
      <c r="K22" s="61"/>
      <c r="L22" s="60"/>
      <c r="M22" s="94"/>
      <c r="N22" s="100"/>
      <c r="O22" s="60"/>
      <c r="P22" s="115"/>
      <c r="Q22" s="100"/>
      <c r="R22" s="60"/>
      <c r="S22" s="115"/>
      <c r="T22" s="104"/>
    </row>
    <row r="23" spans="1:20" s="41" customFormat="1" ht="15.9" customHeight="1" x14ac:dyDescent="0.2">
      <c r="A23" s="48" t="s">
        <v>19</v>
      </c>
      <c r="B23" s="51" t="s">
        <v>20</v>
      </c>
      <c r="C23" s="49">
        <v>2803.3847000000001</v>
      </c>
      <c r="D23" s="50">
        <v>0.91150601683742949</v>
      </c>
      <c r="E23" s="51" t="s">
        <v>20</v>
      </c>
      <c r="F23" s="49">
        <f>24622938/10000</f>
        <v>2462.2937999999999</v>
      </c>
      <c r="G23" s="50">
        <f>F23/C23</f>
        <v>0.87832890006141495</v>
      </c>
      <c r="H23" s="51" t="s">
        <v>20</v>
      </c>
      <c r="I23" s="89">
        <f>31374333/10000</f>
        <v>3137.4333000000001</v>
      </c>
      <c r="J23" s="50">
        <f>I23/F23</f>
        <v>1.2741912845656356</v>
      </c>
      <c r="K23" s="51" t="s">
        <v>20</v>
      </c>
      <c r="L23" s="89">
        <f>26260880/10000</f>
        <v>2626.0880000000002</v>
      </c>
      <c r="M23" s="92">
        <f>L23/I23</f>
        <v>0.83701795349721064</v>
      </c>
      <c r="N23" s="101" t="s">
        <v>20</v>
      </c>
      <c r="O23" s="102">
        <f>26705160/10000</f>
        <v>2670.5160000000001</v>
      </c>
      <c r="P23" s="113">
        <f>O23/L23</f>
        <v>1.016917940297507</v>
      </c>
      <c r="Q23" s="119" t="s">
        <v>20</v>
      </c>
      <c r="R23" s="120">
        <f>26898372/10000</f>
        <v>2689.8371999999999</v>
      </c>
      <c r="S23" s="121">
        <f>R23/O23</f>
        <v>1.0072350062684514</v>
      </c>
      <c r="T23" s="122">
        <f>R23/L23</f>
        <v>1.0242753479700604</v>
      </c>
    </row>
    <row r="24" spans="1:20" s="41" customFormat="1" ht="15.9" customHeight="1" x14ac:dyDescent="0.2">
      <c r="A24" s="52"/>
      <c r="B24" s="55"/>
      <c r="C24" s="53">
        <v>7.0636696891335502</v>
      </c>
      <c r="D24" s="54"/>
      <c r="E24" s="55"/>
      <c r="F24" s="57">
        <f>(F23/F$32)*100</f>
        <v>6.740844800014278</v>
      </c>
      <c r="G24" s="54"/>
      <c r="H24" s="56"/>
      <c r="I24" s="57">
        <f>(I23/I$32)*100</f>
        <v>7.9452132535508078</v>
      </c>
      <c r="J24" s="54"/>
      <c r="K24" s="56"/>
      <c r="L24" s="57">
        <f>(L23/L$32)*100</f>
        <v>6.7489423231355472</v>
      </c>
      <c r="M24" s="93"/>
      <c r="N24" s="99"/>
      <c r="O24" s="57">
        <f>(O23/O$32)*100</f>
        <v>6.930241420085542</v>
      </c>
      <c r="P24" s="114"/>
      <c r="Q24" s="99"/>
      <c r="R24" s="57">
        <f>(R23/R$32)*100</f>
        <v>6.9532789570380888</v>
      </c>
      <c r="S24" s="114"/>
      <c r="T24" s="106"/>
    </row>
    <row r="25" spans="1:20" s="41" customFormat="1" ht="15.9" customHeight="1" x14ac:dyDescent="0.2">
      <c r="A25" s="58"/>
      <c r="B25" s="45"/>
      <c r="C25" s="59"/>
      <c r="D25" s="44"/>
      <c r="E25" s="45"/>
      <c r="F25" s="59"/>
      <c r="G25" s="44"/>
      <c r="H25" s="46"/>
      <c r="I25" s="60"/>
      <c r="J25" s="44"/>
      <c r="K25" s="46"/>
      <c r="L25" s="60"/>
      <c r="M25" s="94"/>
      <c r="N25" s="98"/>
      <c r="O25" s="60"/>
      <c r="P25" s="115"/>
      <c r="Q25" s="98"/>
      <c r="R25" s="60"/>
      <c r="S25" s="115"/>
      <c r="T25" s="104"/>
    </row>
    <row r="26" spans="1:20" s="41" customFormat="1" ht="15.9" customHeight="1" x14ac:dyDescent="0.2">
      <c r="A26" s="48" t="s">
        <v>21</v>
      </c>
      <c r="B26" s="51" t="s">
        <v>22</v>
      </c>
      <c r="C26" s="49">
        <v>3466.5671000000002</v>
      </c>
      <c r="D26" s="50">
        <v>0.93914330981777372</v>
      </c>
      <c r="E26" s="51" t="s">
        <v>22</v>
      </c>
      <c r="F26" s="49">
        <f>26621693/10000</f>
        <v>2662.1693</v>
      </c>
      <c r="G26" s="50">
        <f>F26/C26</f>
        <v>0.76795550849138328</v>
      </c>
      <c r="H26" s="51" t="s">
        <v>22</v>
      </c>
      <c r="I26" s="89">
        <f>35928084/10000</f>
        <v>3592.8083999999999</v>
      </c>
      <c r="J26" s="50">
        <f>I26/F26</f>
        <v>1.3495792322449214</v>
      </c>
      <c r="K26" s="51" t="s">
        <v>22</v>
      </c>
      <c r="L26" s="89">
        <f>35638199/10000</f>
        <v>3563.8199</v>
      </c>
      <c r="M26" s="92">
        <f>L26/I26</f>
        <v>0.9919315207568542</v>
      </c>
      <c r="N26" s="101" t="s">
        <v>22</v>
      </c>
      <c r="O26" s="102">
        <f>33979704/10000</f>
        <v>3397.9704000000002</v>
      </c>
      <c r="P26" s="113">
        <f>O26/L26</f>
        <v>0.95346299626420516</v>
      </c>
      <c r="Q26" s="119" t="s">
        <v>22</v>
      </c>
      <c r="R26" s="120">
        <f>32851328/10000</f>
        <v>3285.1327999999999</v>
      </c>
      <c r="S26" s="121">
        <f>R26/O26</f>
        <v>0.96679264775231699</v>
      </c>
      <c r="T26" s="122">
        <f>R26/L26</f>
        <v>0.9218010146921285</v>
      </c>
    </row>
    <row r="27" spans="1:20" s="41" customFormat="1" ht="15.9" customHeight="1" x14ac:dyDescent="0.2">
      <c r="A27" s="52"/>
      <c r="B27" s="55"/>
      <c r="C27" s="53">
        <v>8.7346859493160505</v>
      </c>
      <c r="D27" s="54"/>
      <c r="E27" s="55"/>
      <c r="F27" s="57">
        <f>(F26/F$32)*100</f>
        <v>7.2880295936507062</v>
      </c>
      <c r="G27" s="54"/>
      <c r="H27" s="56"/>
      <c r="I27" s="57">
        <f>(I26/I$32)*100</f>
        <v>9.0984018424068704</v>
      </c>
      <c r="J27" s="54"/>
      <c r="K27" s="56"/>
      <c r="L27" s="57">
        <f>(L26/L$32)*100</f>
        <v>9.1588762277359663</v>
      </c>
      <c r="M27" s="93"/>
      <c r="N27" s="99"/>
      <c r="O27" s="57">
        <f>(O26/O$32)*100</f>
        <v>8.8180543424209556</v>
      </c>
      <c r="P27" s="114"/>
      <c r="Q27" s="99"/>
      <c r="R27" s="57">
        <f>(R26/R$32)*100</f>
        <v>8.4921291033210551</v>
      </c>
      <c r="S27" s="114"/>
      <c r="T27" s="106"/>
    </row>
    <row r="28" spans="1:20" s="41" customFormat="1" ht="15.9" customHeight="1" x14ac:dyDescent="0.2">
      <c r="A28" s="58"/>
      <c r="B28" s="42"/>
      <c r="C28" s="59"/>
      <c r="D28" s="44"/>
      <c r="E28" s="42"/>
      <c r="F28" s="59"/>
      <c r="G28" s="44"/>
      <c r="H28" s="61"/>
      <c r="I28" s="60"/>
      <c r="J28" s="44"/>
      <c r="K28" s="61"/>
      <c r="L28" s="60"/>
      <c r="M28" s="94"/>
      <c r="N28" s="100"/>
      <c r="O28" s="60"/>
      <c r="P28" s="115"/>
      <c r="Q28" s="100"/>
      <c r="R28" s="60"/>
      <c r="S28" s="115"/>
      <c r="T28" s="104"/>
    </row>
    <row r="29" spans="1:20" s="41" customFormat="1" ht="15.9" customHeight="1" x14ac:dyDescent="0.2">
      <c r="A29" s="48" t="s">
        <v>23</v>
      </c>
      <c r="B29" s="51" t="s">
        <v>24</v>
      </c>
      <c r="C29" s="49">
        <v>279.16085859999998</v>
      </c>
      <c r="D29" s="50">
        <v>1.0671672667829211</v>
      </c>
      <c r="E29" s="51" t="s">
        <v>24</v>
      </c>
      <c r="F29" s="49">
        <f>2888354/10000</f>
        <v>288.83539999999999</v>
      </c>
      <c r="G29" s="50">
        <f>F29/C29</f>
        <v>1.0346557946859676</v>
      </c>
      <c r="H29" s="51" t="s">
        <v>24</v>
      </c>
      <c r="I29" s="89">
        <f>2744883/10000</f>
        <v>274.48829999999998</v>
      </c>
      <c r="J29" s="50">
        <f>I29/F29</f>
        <v>0.9503277645330177</v>
      </c>
      <c r="K29" s="51" t="s">
        <v>24</v>
      </c>
      <c r="L29" s="89">
        <f>2722909/10000</f>
        <v>272.29090000000002</v>
      </c>
      <c r="M29" s="92">
        <f>L29/I29</f>
        <v>0.99199455860231578</v>
      </c>
      <c r="N29" s="101" t="s">
        <v>24</v>
      </c>
      <c r="O29" s="102">
        <f>2551854/10000</f>
        <v>255.18539999999999</v>
      </c>
      <c r="P29" s="113">
        <f>O29/L29</f>
        <v>0.93717931814834787</v>
      </c>
      <c r="Q29" s="119" t="s">
        <v>24</v>
      </c>
      <c r="R29" s="120">
        <v>257.6841</v>
      </c>
      <c r="S29" s="121">
        <f>R29/O29</f>
        <v>1.0097917043843418</v>
      </c>
      <c r="T29" s="122">
        <f>R29/L29</f>
        <v>0.94635590098677547</v>
      </c>
    </row>
    <row r="30" spans="1:20" s="41" customFormat="1" ht="15.9" customHeight="1" thickBot="1" x14ac:dyDescent="0.25">
      <c r="A30" s="62"/>
      <c r="B30" s="65"/>
      <c r="C30" s="63">
        <v>0.70339974934061555</v>
      </c>
      <c r="D30" s="64"/>
      <c r="E30" s="65"/>
      <c r="F30" s="67">
        <f>(F29/F$32)*100</f>
        <v>0.79072391935927566</v>
      </c>
      <c r="G30" s="64"/>
      <c r="H30" s="66"/>
      <c r="I30" s="67">
        <f>(I29/I$32)*100</f>
        <v>0.69511217309532292</v>
      </c>
      <c r="J30" s="64"/>
      <c r="K30" s="66"/>
      <c r="L30" s="67">
        <f>(L29/L$32)*100</f>
        <v>0.69977684647836202</v>
      </c>
      <c r="M30" s="95"/>
      <c r="N30" s="66"/>
      <c r="O30" s="67">
        <f>(O29/O$32)*100</f>
        <v>0.66223023149125382</v>
      </c>
      <c r="P30" s="116"/>
      <c r="Q30" s="66"/>
      <c r="R30" s="67">
        <f>(R29/R$32)*100</f>
        <v>0.66611816882200114</v>
      </c>
      <c r="S30" s="116"/>
      <c r="T30" s="107"/>
    </row>
    <row r="31" spans="1:20" s="41" customFormat="1" ht="15.9" customHeight="1" thickTop="1" x14ac:dyDescent="0.2">
      <c r="A31" s="40"/>
      <c r="B31" s="45"/>
      <c r="C31" s="43"/>
      <c r="D31" s="44"/>
      <c r="E31" s="86"/>
      <c r="F31" s="47"/>
      <c r="G31" s="44"/>
      <c r="H31" s="46"/>
      <c r="I31" s="47"/>
      <c r="J31" s="44"/>
      <c r="K31" s="46"/>
      <c r="L31" s="47"/>
      <c r="M31" s="91"/>
      <c r="N31" s="98"/>
      <c r="O31" s="47"/>
      <c r="P31" s="112"/>
      <c r="Q31" s="98"/>
      <c r="R31" s="47"/>
      <c r="S31" s="112"/>
      <c r="T31" s="104"/>
    </row>
    <row r="32" spans="1:20" s="41" customFormat="1" ht="15.9" customHeight="1" x14ac:dyDescent="0.2">
      <c r="A32" s="85" t="s">
        <v>25</v>
      </c>
      <c r="B32" s="68"/>
      <c r="C32" s="49">
        <v>39687.369644600003</v>
      </c>
      <c r="D32" s="50">
        <v>0.95211849283806227</v>
      </c>
      <c r="E32" s="68"/>
      <c r="F32" s="88">
        <f>F8+F11+F14+F17+F20+F23+F26+F29</f>
        <v>36527.970500000003</v>
      </c>
      <c r="G32" s="50">
        <f>F32/C32</f>
        <v>0.92039283094615776</v>
      </c>
      <c r="H32" s="68"/>
      <c r="I32" s="89">
        <f>I8+I11+I14+I17+I20+I23+I26+I29</f>
        <v>39488.345999999998</v>
      </c>
      <c r="J32" s="50">
        <f>I32/F32</f>
        <v>1.0810440727880022</v>
      </c>
      <c r="K32" s="68"/>
      <c r="L32" s="89">
        <f>L8+L11+L14+L17+L20+L23+L26+L29</f>
        <v>38911.104500000001</v>
      </c>
      <c r="M32" s="92">
        <f>L32/I32</f>
        <v>0.98538197826771479</v>
      </c>
      <c r="N32" s="68"/>
      <c r="O32" s="102">
        <f>O8+O11+O14+O17+O20+O23+O26+O29</f>
        <v>38534.242000000006</v>
      </c>
      <c r="P32" s="113">
        <f>O32/L32</f>
        <v>0.99031478276336271</v>
      </c>
      <c r="Q32" s="68"/>
      <c r="R32" s="120">
        <f>R8+R11+R14+R17+R20+R23+R26+R29</f>
        <v>38684.442500000005</v>
      </c>
      <c r="S32" s="121">
        <f>R32/O32</f>
        <v>1.0038978449349023</v>
      </c>
      <c r="T32" s="105"/>
    </row>
    <row r="33" spans="1:224" s="41" customFormat="1" ht="15.9" customHeight="1" x14ac:dyDescent="0.2">
      <c r="A33" s="52"/>
      <c r="B33" s="55"/>
      <c r="C33" s="53">
        <v>99.999999999999986</v>
      </c>
      <c r="D33" s="54"/>
      <c r="E33" s="87"/>
      <c r="F33" s="57">
        <f>F9+F12+F15+F18+F21+F24+F27+F30</f>
        <v>100</v>
      </c>
      <c r="G33" s="54"/>
      <c r="H33" s="56"/>
      <c r="I33" s="57">
        <f>I9+I12+I15+I18+I21+I24+I27+I30</f>
        <v>100</v>
      </c>
      <c r="J33" s="54"/>
      <c r="K33" s="56"/>
      <c r="L33" s="57">
        <f>L9+L12+L15+L18+L21+L24+L27+L30</f>
        <v>100</v>
      </c>
      <c r="M33" s="93"/>
      <c r="N33" s="99"/>
      <c r="O33" s="57">
        <f>O9+O12+O15+O18+O21+O24+O27+O30</f>
        <v>99.999999999999972</v>
      </c>
      <c r="P33" s="114"/>
      <c r="Q33" s="99"/>
      <c r="R33" s="57">
        <f>R9+R12+R15+R18+R21+R24+R27+R30</f>
        <v>99.999999999999986</v>
      </c>
      <c r="S33" s="114"/>
      <c r="T33" s="106"/>
    </row>
    <row r="34" spans="1:224" s="7" customFormat="1" ht="59.1" customHeight="1" thickBot="1" x14ac:dyDescent="0.25">
      <c r="A34" s="69" t="s">
        <v>26</v>
      </c>
      <c r="B34" s="72"/>
      <c r="C34" s="70">
        <v>0.84068515864819227</v>
      </c>
      <c r="D34" s="71"/>
      <c r="E34" s="72"/>
      <c r="F34" s="70">
        <v>0.84068515864819227</v>
      </c>
      <c r="G34" s="71"/>
      <c r="H34" s="73"/>
      <c r="I34" s="74">
        <f>331245089/394883460</f>
        <v>0.83884265246257717</v>
      </c>
      <c r="J34" s="71"/>
      <c r="K34" s="73"/>
      <c r="L34" s="74">
        <f>327431815/389111043</f>
        <v>0.84148682205351855</v>
      </c>
      <c r="M34" s="74"/>
      <c r="N34" s="73"/>
      <c r="O34" s="118">
        <f>324674765/385342420</f>
        <v>0.84256170135641961</v>
      </c>
      <c r="P34" s="117"/>
      <c r="Q34" s="73"/>
      <c r="R34" s="123">
        <f>327476672/386844425</f>
        <v>0.84653325946212099</v>
      </c>
      <c r="S34" s="117"/>
      <c r="T34" s="75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</row>
    <row r="35" spans="1:224" s="7" customFormat="1" ht="59.1" customHeight="1" thickBot="1" x14ac:dyDescent="0.25">
      <c r="A35" s="76" t="s">
        <v>27</v>
      </c>
      <c r="B35" s="72"/>
      <c r="C35" s="70">
        <v>0.15931484135180776</v>
      </c>
      <c r="D35" s="71"/>
      <c r="E35" s="72"/>
      <c r="F35" s="70">
        <v>0.15931484135180776</v>
      </c>
      <c r="G35" s="71"/>
      <c r="H35" s="73"/>
      <c r="I35" s="74">
        <f>62432570/394883460</f>
        <v>0.15810378586127663</v>
      </c>
      <c r="J35" s="71"/>
      <c r="K35" s="73"/>
      <c r="L35" s="74">
        <f>61679228/389111043</f>
        <v>0.15851317794648145</v>
      </c>
      <c r="M35" s="74"/>
      <c r="N35" s="73"/>
      <c r="O35" s="118">
        <f>60667655/385342420</f>
        <v>0.15743829864358042</v>
      </c>
      <c r="P35" s="74"/>
      <c r="Q35" s="73"/>
      <c r="R35" s="123">
        <f>59367753/386844425</f>
        <v>0.15346674053787901</v>
      </c>
      <c r="S35" s="74"/>
      <c r="T35" s="75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</row>
    <row r="36" spans="1:224" s="7" customFormat="1" ht="15.9" customHeight="1" x14ac:dyDescent="0.2">
      <c r="A36" s="77"/>
      <c r="H36" s="8"/>
      <c r="K36" s="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</row>
    <row r="37" spans="1:224" s="7" customFormat="1" ht="16.2" x14ac:dyDescent="0.2">
      <c r="A37" s="78" t="s">
        <v>28</v>
      </c>
      <c r="B37" s="77"/>
      <c r="C37" s="77"/>
      <c r="D37" s="77"/>
      <c r="E37" s="77"/>
      <c r="F37" s="77"/>
      <c r="G37" s="77"/>
      <c r="H37" s="79"/>
      <c r="I37" s="77"/>
      <c r="J37" s="77"/>
      <c r="K37" s="79"/>
      <c r="L37" s="77"/>
      <c r="M37" s="77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</row>
    <row r="38" spans="1:224" s="7" customFormat="1" x14ac:dyDescent="0.2">
      <c r="A38" s="80"/>
      <c r="H38" s="8"/>
      <c r="K38" s="8"/>
    </row>
    <row r="39" spans="1:224" x14ac:dyDescent="0.2">
      <c r="A39" s="81"/>
    </row>
    <row r="40" spans="1:224" x14ac:dyDescent="0.2">
      <c r="A40" s="81"/>
    </row>
    <row r="41" spans="1:224" x14ac:dyDescent="0.2">
      <c r="A41" s="81"/>
    </row>
    <row r="42" spans="1:224" x14ac:dyDescent="0.2">
      <c r="A42" s="81"/>
    </row>
    <row r="43" spans="1:224" x14ac:dyDescent="0.2">
      <c r="A43" s="81"/>
    </row>
    <row r="44" spans="1:224" x14ac:dyDescent="0.2">
      <c r="A44" s="81"/>
    </row>
    <row r="45" spans="1:224" x14ac:dyDescent="0.2">
      <c r="A45" s="81"/>
    </row>
    <row r="46" spans="1:224" x14ac:dyDescent="0.2">
      <c r="A46" s="81"/>
    </row>
    <row r="47" spans="1:224" x14ac:dyDescent="0.2">
      <c r="A47" s="81"/>
    </row>
    <row r="48" spans="1:224" x14ac:dyDescent="0.2">
      <c r="A48" s="81"/>
    </row>
    <row r="49" spans="1:1" x14ac:dyDescent="0.2">
      <c r="A49" s="81"/>
    </row>
    <row r="50" spans="1:1" x14ac:dyDescent="0.2">
      <c r="A50" s="81"/>
    </row>
    <row r="51" spans="1:1" x14ac:dyDescent="0.2">
      <c r="A51" s="81"/>
    </row>
    <row r="52" spans="1:1" x14ac:dyDescent="0.2">
      <c r="A52" s="81"/>
    </row>
    <row r="53" spans="1:1" x14ac:dyDescent="0.2">
      <c r="A53" s="81"/>
    </row>
    <row r="54" spans="1:1" x14ac:dyDescent="0.2">
      <c r="A54" s="81"/>
    </row>
    <row r="55" spans="1:1" x14ac:dyDescent="0.2">
      <c r="A55" s="81"/>
    </row>
    <row r="56" spans="1:1" x14ac:dyDescent="0.2">
      <c r="A56" s="81"/>
    </row>
    <row r="57" spans="1:1" x14ac:dyDescent="0.2">
      <c r="A57" s="81"/>
    </row>
    <row r="58" spans="1:1" x14ac:dyDescent="0.2">
      <c r="A58" s="81"/>
    </row>
    <row r="59" spans="1:1" x14ac:dyDescent="0.2">
      <c r="A59" s="81"/>
    </row>
    <row r="60" spans="1:1" x14ac:dyDescent="0.2">
      <c r="A60" s="81"/>
    </row>
    <row r="61" spans="1:1" x14ac:dyDescent="0.2">
      <c r="A61" s="81"/>
    </row>
    <row r="62" spans="1:1" x14ac:dyDescent="0.2">
      <c r="A62" s="81"/>
    </row>
    <row r="63" spans="1:1" x14ac:dyDescent="0.2">
      <c r="A63" s="81"/>
    </row>
    <row r="64" spans="1:1" x14ac:dyDescent="0.2">
      <c r="A64" s="81"/>
    </row>
    <row r="65" spans="1:1" x14ac:dyDescent="0.2">
      <c r="A65" s="81"/>
    </row>
    <row r="66" spans="1:1" x14ac:dyDescent="0.2">
      <c r="A66" s="81"/>
    </row>
    <row r="67" spans="1:1" x14ac:dyDescent="0.2">
      <c r="A67" s="81"/>
    </row>
    <row r="68" spans="1:1" x14ac:dyDescent="0.2">
      <c r="A68" s="81"/>
    </row>
    <row r="69" spans="1:1" x14ac:dyDescent="0.2">
      <c r="A69" s="81"/>
    </row>
    <row r="70" spans="1:1" x14ac:dyDescent="0.2">
      <c r="A70" s="81"/>
    </row>
    <row r="71" spans="1:1" x14ac:dyDescent="0.2">
      <c r="A71" s="81"/>
    </row>
    <row r="72" spans="1:1" x14ac:dyDescent="0.2">
      <c r="A72" s="81"/>
    </row>
    <row r="73" spans="1:1" x14ac:dyDescent="0.2">
      <c r="A73" s="81"/>
    </row>
    <row r="74" spans="1:1" x14ac:dyDescent="0.2">
      <c r="A74" s="81"/>
    </row>
    <row r="75" spans="1:1" x14ac:dyDescent="0.2">
      <c r="A75" s="81"/>
    </row>
    <row r="76" spans="1:1" x14ac:dyDescent="0.2">
      <c r="A76" s="81"/>
    </row>
    <row r="77" spans="1:1" x14ac:dyDescent="0.2">
      <c r="A77" s="81"/>
    </row>
    <row r="78" spans="1:1" x14ac:dyDescent="0.2">
      <c r="A78" s="81"/>
    </row>
    <row r="79" spans="1:1" x14ac:dyDescent="0.2">
      <c r="A79" s="81"/>
    </row>
    <row r="80" spans="1:1" x14ac:dyDescent="0.2">
      <c r="A80" s="81"/>
    </row>
    <row r="81" spans="1:1" x14ac:dyDescent="0.2">
      <c r="A81" s="81"/>
    </row>
    <row r="82" spans="1:1" x14ac:dyDescent="0.2">
      <c r="A82" s="81"/>
    </row>
    <row r="83" spans="1:1" x14ac:dyDescent="0.2">
      <c r="A83" s="81"/>
    </row>
    <row r="84" spans="1:1" x14ac:dyDescent="0.2">
      <c r="A84" s="81"/>
    </row>
    <row r="85" spans="1:1" x14ac:dyDescent="0.2">
      <c r="A85" s="81"/>
    </row>
    <row r="86" spans="1:1" x14ac:dyDescent="0.2">
      <c r="A86" s="81"/>
    </row>
    <row r="87" spans="1:1" x14ac:dyDescent="0.2">
      <c r="A87" s="81"/>
    </row>
    <row r="88" spans="1:1" x14ac:dyDescent="0.2">
      <c r="A88" s="81"/>
    </row>
    <row r="89" spans="1:1" x14ac:dyDescent="0.2">
      <c r="A89" s="81"/>
    </row>
    <row r="90" spans="1:1" x14ac:dyDescent="0.2">
      <c r="A90" s="81"/>
    </row>
    <row r="91" spans="1:1" x14ac:dyDescent="0.2">
      <c r="A91" s="81"/>
    </row>
    <row r="92" spans="1:1" x14ac:dyDescent="0.2">
      <c r="A92" s="81"/>
    </row>
    <row r="93" spans="1:1" x14ac:dyDescent="0.2">
      <c r="A93" s="81"/>
    </row>
    <row r="94" spans="1:1" x14ac:dyDescent="0.2">
      <c r="A94" s="81"/>
    </row>
    <row r="95" spans="1:1" x14ac:dyDescent="0.2">
      <c r="A95" s="81"/>
    </row>
    <row r="96" spans="1:1" x14ac:dyDescent="0.2">
      <c r="A96" s="81"/>
    </row>
    <row r="97" spans="1:1" x14ac:dyDescent="0.2">
      <c r="A97" s="81"/>
    </row>
    <row r="98" spans="1:1" x14ac:dyDescent="0.2">
      <c r="A98" s="81"/>
    </row>
    <row r="99" spans="1:1" x14ac:dyDescent="0.2">
      <c r="A99" s="81"/>
    </row>
    <row r="100" spans="1:1" x14ac:dyDescent="0.2">
      <c r="A100" s="81"/>
    </row>
    <row r="101" spans="1:1" x14ac:dyDescent="0.2">
      <c r="A101" s="81"/>
    </row>
    <row r="102" spans="1:1" x14ac:dyDescent="0.2">
      <c r="A102" s="81"/>
    </row>
    <row r="103" spans="1:1" x14ac:dyDescent="0.2">
      <c r="A103" s="81"/>
    </row>
    <row r="104" spans="1:1" x14ac:dyDescent="0.2">
      <c r="A104" s="81"/>
    </row>
    <row r="105" spans="1:1" x14ac:dyDescent="0.2">
      <c r="A105" s="81"/>
    </row>
    <row r="106" spans="1:1" x14ac:dyDescent="0.2">
      <c r="A106" s="81"/>
    </row>
    <row r="107" spans="1:1" x14ac:dyDescent="0.2">
      <c r="A107" s="81"/>
    </row>
    <row r="108" spans="1:1" x14ac:dyDescent="0.2">
      <c r="A108" s="81"/>
    </row>
    <row r="109" spans="1:1" x14ac:dyDescent="0.2">
      <c r="A109" s="81"/>
    </row>
    <row r="110" spans="1:1" x14ac:dyDescent="0.2">
      <c r="A110" s="81"/>
    </row>
    <row r="111" spans="1:1" x14ac:dyDescent="0.2">
      <c r="A111" s="81"/>
    </row>
    <row r="112" spans="1:1" x14ac:dyDescent="0.2">
      <c r="A112" s="81"/>
    </row>
    <row r="113" spans="1:1" x14ac:dyDescent="0.2">
      <c r="A113" s="81"/>
    </row>
    <row r="114" spans="1:1" x14ac:dyDescent="0.2">
      <c r="A114" s="81"/>
    </row>
    <row r="115" spans="1:1" x14ac:dyDescent="0.2">
      <c r="A115" s="81"/>
    </row>
    <row r="116" spans="1:1" x14ac:dyDescent="0.2">
      <c r="A116" s="81"/>
    </row>
    <row r="117" spans="1:1" x14ac:dyDescent="0.2">
      <c r="A117" s="81"/>
    </row>
    <row r="118" spans="1:1" x14ac:dyDescent="0.2">
      <c r="A118" s="81"/>
    </row>
    <row r="119" spans="1:1" x14ac:dyDescent="0.2">
      <c r="A119" s="81"/>
    </row>
    <row r="120" spans="1:1" x14ac:dyDescent="0.2">
      <c r="A120" s="81"/>
    </row>
    <row r="121" spans="1:1" x14ac:dyDescent="0.2">
      <c r="A121" s="81"/>
    </row>
    <row r="122" spans="1:1" x14ac:dyDescent="0.2">
      <c r="A122" s="81"/>
    </row>
    <row r="123" spans="1:1" x14ac:dyDescent="0.2">
      <c r="A123" s="81"/>
    </row>
    <row r="124" spans="1:1" x14ac:dyDescent="0.2">
      <c r="A124" s="81"/>
    </row>
    <row r="125" spans="1:1" x14ac:dyDescent="0.2">
      <c r="A125" s="81"/>
    </row>
    <row r="126" spans="1:1" x14ac:dyDescent="0.2">
      <c r="A126" s="81"/>
    </row>
    <row r="127" spans="1:1" x14ac:dyDescent="0.2">
      <c r="A127" s="81"/>
    </row>
    <row r="128" spans="1:1" x14ac:dyDescent="0.2">
      <c r="A128" s="81"/>
    </row>
    <row r="129" spans="1:1" x14ac:dyDescent="0.2">
      <c r="A129" s="81"/>
    </row>
    <row r="130" spans="1:1" x14ac:dyDescent="0.2">
      <c r="A130" s="81"/>
    </row>
    <row r="131" spans="1:1" x14ac:dyDescent="0.2">
      <c r="A131" s="81"/>
    </row>
    <row r="132" spans="1:1" x14ac:dyDescent="0.2">
      <c r="A132" s="81"/>
    </row>
    <row r="133" spans="1:1" x14ac:dyDescent="0.2">
      <c r="A133" s="81"/>
    </row>
    <row r="134" spans="1:1" x14ac:dyDescent="0.2">
      <c r="A134" s="81"/>
    </row>
    <row r="135" spans="1:1" x14ac:dyDescent="0.2">
      <c r="A135" s="81"/>
    </row>
    <row r="136" spans="1:1" x14ac:dyDescent="0.2">
      <c r="A136" s="81"/>
    </row>
    <row r="137" spans="1:1" x14ac:dyDescent="0.2">
      <c r="A137" s="81"/>
    </row>
    <row r="138" spans="1:1" x14ac:dyDescent="0.2">
      <c r="A138" s="81"/>
    </row>
    <row r="139" spans="1:1" x14ac:dyDescent="0.2">
      <c r="A139" s="81"/>
    </row>
    <row r="140" spans="1:1" x14ac:dyDescent="0.2">
      <c r="A140" s="81"/>
    </row>
    <row r="141" spans="1:1" x14ac:dyDescent="0.2">
      <c r="A141" s="81"/>
    </row>
    <row r="142" spans="1:1" x14ac:dyDescent="0.2">
      <c r="A142" s="81"/>
    </row>
    <row r="143" spans="1:1" x14ac:dyDescent="0.2">
      <c r="A143" s="81"/>
    </row>
    <row r="144" spans="1:1" x14ac:dyDescent="0.2">
      <c r="A144" s="81"/>
    </row>
    <row r="145" spans="1:1" x14ac:dyDescent="0.2">
      <c r="A145" s="81"/>
    </row>
    <row r="146" spans="1:1" x14ac:dyDescent="0.2">
      <c r="A146" s="81"/>
    </row>
    <row r="147" spans="1:1" x14ac:dyDescent="0.2">
      <c r="A147" s="81"/>
    </row>
    <row r="148" spans="1:1" x14ac:dyDescent="0.2">
      <c r="A148" s="81"/>
    </row>
    <row r="149" spans="1:1" x14ac:dyDescent="0.2">
      <c r="A149" s="81"/>
    </row>
    <row r="150" spans="1:1" x14ac:dyDescent="0.2">
      <c r="A150" s="81"/>
    </row>
    <row r="151" spans="1:1" x14ac:dyDescent="0.2">
      <c r="A151" s="81"/>
    </row>
    <row r="152" spans="1:1" x14ac:dyDescent="0.2">
      <c r="A152" s="81"/>
    </row>
    <row r="153" spans="1:1" x14ac:dyDescent="0.2">
      <c r="A153" s="81"/>
    </row>
    <row r="154" spans="1:1" x14ac:dyDescent="0.2">
      <c r="A154" s="81"/>
    </row>
    <row r="155" spans="1:1" x14ac:dyDescent="0.2">
      <c r="A155" s="81"/>
    </row>
    <row r="156" spans="1:1" x14ac:dyDescent="0.2">
      <c r="A156" s="81"/>
    </row>
    <row r="157" spans="1:1" x14ac:dyDescent="0.2">
      <c r="A157" s="81"/>
    </row>
    <row r="158" spans="1:1" x14ac:dyDescent="0.2">
      <c r="A158" s="81"/>
    </row>
    <row r="159" spans="1:1" x14ac:dyDescent="0.2">
      <c r="A159" s="81"/>
    </row>
    <row r="160" spans="1:1" x14ac:dyDescent="0.2">
      <c r="A160" s="81"/>
    </row>
    <row r="161" spans="1:1" x14ac:dyDescent="0.2">
      <c r="A161" s="81"/>
    </row>
    <row r="162" spans="1:1" x14ac:dyDescent="0.2">
      <c r="A162" s="81"/>
    </row>
    <row r="163" spans="1:1" x14ac:dyDescent="0.2">
      <c r="A163" s="81"/>
    </row>
    <row r="164" spans="1:1" x14ac:dyDescent="0.2">
      <c r="A164" s="81"/>
    </row>
    <row r="165" spans="1:1" x14ac:dyDescent="0.2">
      <c r="A165" s="81"/>
    </row>
    <row r="166" spans="1:1" x14ac:dyDescent="0.2">
      <c r="A166" s="81"/>
    </row>
    <row r="167" spans="1:1" x14ac:dyDescent="0.2">
      <c r="A167" s="81"/>
    </row>
    <row r="168" spans="1:1" x14ac:dyDescent="0.2">
      <c r="A168" s="81"/>
    </row>
    <row r="169" spans="1:1" x14ac:dyDescent="0.2">
      <c r="A169" s="81"/>
    </row>
  </sheetData>
  <phoneticPr fontId="3"/>
  <printOptions horizontalCentered="1"/>
  <pageMargins left="0.47244094488188981" right="0.47244094488188981" top="1.0629921259842521" bottom="0.19685039370078741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Sheet51"/>
  <dimension ref="A1:GY43"/>
  <sheetViews>
    <sheetView view="pageBreakPreview" zoomScale="115" zoomScaleNormal="75" zoomScaleSheetLayoutView="115" zoomScalePageLayoutView="85" workbookViewId="0">
      <selection activeCell="Q42" sqref="Q42"/>
    </sheetView>
  </sheetViews>
  <sheetFormatPr defaultColWidth="10.6640625" defaultRowHeight="14.4" x14ac:dyDescent="0.2"/>
  <cols>
    <col min="1" max="1" width="6.44140625" style="5" customWidth="1"/>
    <col min="2" max="2" width="10.6640625" style="5"/>
    <col min="3" max="3" width="11.21875" style="5" customWidth="1"/>
    <col min="4" max="256" width="10.6640625" style="5"/>
    <col min="257" max="257" width="6.44140625" style="5" customWidth="1"/>
    <col min="258" max="258" width="10.6640625" style="5"/>
    <col min="259" max="259" width="11.21875" style="5" customWidth="1"/>
    <col min="260" max="512" width="10.6640625" style="5"/>
    <col min="513" max="513" width="6.44140625" style="5" customWidth="1"/>
    <col min="514" max="514" width="10.6640625" style="5"/>
    <col min="515" max="515" width="11.21875" style="5" customWidth="1"/>
    <col min="516" max="768" width="10.6640625" style="5"/>
    <col min="769" max="769" width="6.44140625" style="5" customWidth="1"/>
    <col min="770" max="770" width="10.6640625" style="5"/>
    <col min="771" max="771" width="11.21875" style="5" customWidth="1"/>
    <col min="772" max="1024" width="10.6640625" style="5"/>
    <col min="1025" max="1025" width="6.44140625" style="5" customWidth="1"/>
    <col min="1026" max="1026" width="10.6640625" style="5"/>
    <col min="1027" max="1027" width="11.21875" style="5" customWidth="1"/>
    <col min="1028" max="1280" width="10.6640625" style="5"/>
    <col min="1281" max="1281" width="6.44140625" style="5" customWidth="1"/>
    <col min="1282" max="1282" width="10.6640625" style="5"/>
    <col min="1283" max="1283" width="11.21875" style="5" customWidth="1"/>
    <col min="1284" max="1536" width="10.6640625" style="5"/>
    <col min="1537" max="1537" width="6.44140625" style="5" customWidth="1"/>
    <col min="1538" max="1538" width="10.6640625" style="5"/>
    <col min="1539" max="1539" width="11.21875" style="5" customWidth="1"/>
    <col min="1540" max="1792" width="10.6640625" style="5"/>
    <col min="1793" max="1793" width="6.44140625" style="5" customWidth="1"/>
    <col min="1794" max="1794" width="10.6640625" style="5"/>
    <col min="1795" max="1795" width="11.21875" style="5" customWidth="1"/>
    <col min="1796" max="2048" width="10.6640625" style="5"/>
    <col min="2049" max="2049" width="6.44140625" style="5" customWidth="1"/>
    <col min="2050" max="2050" width="10.6640625" style="5"/>
    <col min="2051" max="2051" width="11.21875" style="5" customWidth="1"/>
    <col min="2052" max="2304" width="10.6640625" style="5"/>
    <col min="2305" max="2305" width="6.44140625" style="5" customWidth="1"/>
    <col min="2306" max="2306" width="10.6640625" style="5"/>
    <col min="2307" max="2307" width="11.21875" style="5" customWidth="1"/>
    <col min="2308" max="2560" width="10.6640625" style="5"/>
    <col min="2561" max="2561" width="6.44140625" style="5" customWidth="1"/>
    <col min="2562" max="2562" width="10.6640625" style="5"/>
    <col min="2563" max="2563" width="11.21875" style="5" customWidth="1"/>
    <col min="2564" max="2816" width="10.6640625" style="5"/>
    <col min="2817" max="2817" width="6.44140625" style="5" customWidth="1"/>
    <col min="2818" max="2818" width="10.6640625" style="5"/>
    <col min="2819" max="2819" width="11.21875" style="5" customWidth="1"/>
    <col min="2820" max="3072" width="10.6640625" style="5"/>
    <col min="3073" max="3073" width="6.44140625" style="5" customWidth="1"/>
    <col min="3074" max="3074" width="10.6640625" style="5"/>
    <col min="3075" max="3075" width="11.21875" style="5" customWidth="1"/>
    <col min="3076" max="3328" width="10.6640625" style="5"/>
    <col min="3329" max="3329" width="6.44140625" style="5" customWidth="1"/>
    <col min="3330" max="3330" width="10.6640625" style="5"/>
    <col min="3331" max="3331" width="11.21875" style="5" customWidth="1"/>
    <col min="3332" max="3584" width="10.6640625" style="5"/>
    <col min="3585" max="3585" width="6.44140625" style="5" customWidth="1"/>
    <col min="3586" max="3586" width="10.6640625" style="5"/>
    <col min="3587" max="3587" width="11.21875" style="5" customWidth="1"/>
    <col min="3588" max="3840" width="10.6640625" style="5"/>
    <col min="3841" max="3841" width="6.44140625" style="5" customWidth="1"/>
    <col min="3842" max="3842" width="10.6640625" style="5"/>
    <col min="3843" max="3843" width="11.21875" style="5" customWidth="1"/>
    <col min="3844" max="4096" width="10.6640625" style="5"/>
    <col min="4097" max="4097" width="6.44140625" style="5" customWidth="1"/>
    <col min="4098" max="4098" width="10.6640625" style="5"/>
    <col min="4099" max="4099" width="11.21875" style="5" customWidth="1"/>
    <col min="4100" max="4352" width="10.6640625" style="5"/>
    <col min="4353" max="4353" width="6.44140625" style="5" customWidth="1"/>
    <col min="4354" max="4354" width="10.6640625" style="5"/>
    <col min="4355" max="4355" width="11.21875" style="5" customWidth="1"/>
    <col min="4356" max="4608" width="10.6640625" style="5"/>
    <col min="4609" max="4609" width="6.44140625" style="5" customWidth="1"/>
    <col min="4610" max="4610" width="10.6640625" style="5"/>
    <col min="4611" max="4611" width="11.21875" style="5" customWidth="1"/>
    <col min="4612" max="4864" width="10.6640625" style="5"/>
    <col min="4865" max="4865" width="6.44140625" style="5" customWidth="1"/>
    <col min="4866" max="4866" width="10.6640625" style="5"/>
    <col min="4867" max="4867" width="11.21875" style="5" customWidth="1"/>
    <col min="4868" max="5120" width="10.6640625" style="5"/>
    <col min="5121" max="5121" width="6.44140625" style="5" customWidth="1"/>
    <col min="5122" max="5122" width="10.6640625" style="5"/>
    <col min="5123" max="5123" width="11.21875" style="5" customWidth="1"/>
    <col min="5124" max="5376" width="10.6640625" style="5"/>
    <col min="5377" max="5377" width="6.44140625" style="5" customWidth="1"/>
    <col min="5378" max="5378" width="10.6640625" style="5"/>
    <col min="5379" max="5379" width="11.21875" style="5" customWidth="1"/>
    <col min="5380" max="5632" width="10.6640625" style="5"/>
    <col min="5633" max="5633" width="6.44140625" style="5" customWidth="1"/>
    <col min="5634" max="5634" width="10.6640625" style="5"/>
    <col min="5635" max="5635" width="11.21875" style="5" customWidth="1"/>
    <col min="5636" max="5888" width="10.6640625" style="5"/>
    <col min="5889" max="5889" width="6.44140625" style="5" customWidth="1"/>
    <col min="5890" max="5890" width="10.6640625" style="5"/>
    <col min="5891" max="5891" width="11.21875" style="5" customWidth="1"/>
    <col min="5892" max="6144" width="10.6640625" style="5"/>
    <col min="6145" max="6145" width="6.44140625" style="5" customWidth="1"/>
    <col min="6146" max="6146" width="10.6640625" style="5"/>
    <col min="6147" max="6147" width="11.21875" style="5" customWidth="1"/>
    <col min="6148" max="6400" width="10.6640625" style="5"/>
    <col min="6401" max="6401" width="6.44140625" style="5" customWidth="1"/>
    <col min="6402" max="6402" width="10.6640625" style="5"/>
    <col min="6403" max="6403" width="11.21875" style="5" customWidth="1"/>
    <col min="6404" max="6656" width="10.6640625" style="5"/>
    <col min="6657" max="6657" width="6.44140625" style="5" customWidth="1"/>
    <col min="6658" max="6658" width="10.6640625" style="5"/>
    <col min="6659" max="6659" width="11.21875" style="5" customWidth="1"/>
    <col min="6660" max="6912" width="10.6640625" style="5"/>
    <col min="6913" max="6913" width="6.44140625" style="5" customWidth="1"/>
    <col min="6914" max="6914" width="10.6640625" style="5"/>
    <col min="6915" max="6915" width="11.21875" style="5" customWidth="1"/>
    <col min="6916" max="7168" width="10.6640625" style="5"/>
    <col min="7169" max="7169" width="6.44140625" style="5" customWidth="1"/>
    <col min="7170" max="7170" width="10.6640625" style="5"/>
    <col min="7171" max="7171" width="11.21875" style="5" customWidth="1"/>
    <col min="7172" max="7424" width="10.6640625" style="5"/>
    <col min="7425" max="7425" width="6.44140625" style="5" customWidth="1"/>
    <col min="7426" max="7426" width="10.6640625" style="5"/>
    <col min="7427" max="7427" width="11.21875" style="5" customWidth="1"/>
    <col min="7428" max="7680" width="10.6640625" style="5"/>
    <col min="7681" max="7681" width="6.44140625" style="5" customWidth="1"/>
    <col min="7682" max="7682" width="10.6640625" style="5"/>
    <col min="7683" max="7683" width="11.21875" style="5" customWidth="1"/>
    <col min="7684" max="7936" width="10.6640625" style="5"/>
    <col min="7937" max="7937" width="6.44140625" style="5" customWidth="1"/>
    <col min="7938" max="7938" width="10.6640625" style="5"/>
    <col min="7939" max="7939" width="11.21875" style="5" customWidth="1"/>
    <col min="7940" max="8192" width="10.6640625" style="5"/>
    <col min="8193" max="8193" width="6.44140625" style="5" customWidth="1"/>
    <col min="8194" max="8194" width="10.6640625" style="5"/>
    <col min="8195" max="8195" width="11.21875" style="5" customWidth="1"/>
    <col min="8196" max="8448" width="10.6640625" style="5"/>
    <col min="8449" max="8449" width="6.44140625" style="5" customWidth="1"/>
    <col min="8450" max="8450" width="10.6640625" style="5"/>
    <col min="8451" max="8451" width="11.21875" style="5" customWidth="1"/>
    <col min="8452" max="8704" width="10.6640625" style="5"/>
    <col min="8705" max="8705" width="6.44140625" style="5" customWidth="1"/>
    <col min="8706" max="8706" width="10.6640625" style="5"/>
    <col min="8707" max="8707" width="11.21875" style="5" customWidth="1"/>
    <col min="8708" max="8960" width="10.6640625" style="5"/>
    <col min="8961" max="8961" width="6.44140625" style="5" customWidth="1"/>
    <col min="8962" max="8962" width="10.6640625" style="5"/>
    <col min="8963" max="8963" width="11.21875" style="5" customWidth="1"/>
    <col min="8964" max="9216" width="10.6640625" style="5"/>
    <col min="9217" max="9217" width="6.44140625" style="5" customWidth="1"/>
    <col min="9218" max="9218" width="10.6640625" style="5"/>
    <col min="9219" max="9219" width="11.21875" style="5" customWidth="1"/>
    <col min="9220" max="9472" width="10.6640625" style="5"/>
    <col min="9473" max="9473" width="6.44140625" style="5" customWidth="1"/>
    <col min="9474" max="9474" width="10.6640625" style="5"/>
    <col min="9475" max="9475" width="11.21875" style="5" customWidth="1"/>
    <col min="9476" max="9728" width="10.6640625" style="5"/>
    <col min="9729" max="9729" width="6.44140625" style="5" customWidth="1"/>
    <col min="9730" max="9730" width="10.6640625" style="5"/>
    <col min="9731" max="9731" width="11.21875" style="5" customWidth="1"/>
    <col min="9732" max="9984" width="10.6640625" style="5"/>
    <col min="9985" max="9985" width="6.44140625" style="5" customWidth="1"/>
    <col min="9986" max="9986" width="10.6640625" style="5"/>
    <col min="9987" max="9987" width="11.21875" style="5" customWidth="1"/>
    <col min="9988" max="10240" width="10.6640625" style="5"/>
    <col min="10241" max="10241" width="6.44140625" style="5" customWidth="1"/>
    <col min="10242" max="10242" width="10.6640625" style="5"/>
    <col min="10243" max="10243" width="11.21875" style="5" customWidth="1"/>
    <col min="10244" max="10496" width="10.6640625" style="5"/>
    <col min="10497" max="10497" width="6.44140625" style="5" customWidth="1"/>
    <col min="10498" max="10498" width="10.6640625" style="5"/>
    <col min="10499" max="10499" width="11.21875" style="5" customWidth="1"/>
    <col min="10500" max="10752" width="10.6640625" style="5"/>
    <col min="10753" max="10753" width="6.44140625" style="5" customWidth="1"/>
    <col min="10754" max="10754" width="10.6640625" style="5"/>
    <col min="10755" max="10755" width="11.21875" style="5" customWidth="1"/>
    <col min="10756" max="11008" width="10.6640625" style="5"/>
    <col min="11009" max="11009" width="6.44140625" style="5" customWidth="1"/>
    <col min="11010" max="11010" width="10.6640625" style="5"/>
    <col min="11011" max="11011" width="11.21875" style="5" customWidth="1"/>
    <col min="11012" max="11264" width="10.6640625" style="5"/>
    <col min="11265" max="11265" width="6.44140625" style="5" customWidth="1"/>
    <col min="11266" max="11266" width="10.6640625" style="5"/>
    <col min="11267" max="11267" width="11.21875" style="5" customWidth="1"/>
    <col min="11268" max="11520" width="10.6640625" style="5"/>
    <col min="11521" max="11521" width="6.44140625" style="5" customWidth="1"/>
    <col min="11522" max="11522" width="10.6640625" style="5"/>
    <col min="11523" max="11523" width="11.21875" style="5" customWidth="1"/>
    <col min="11524" max="11776" width="10.6640625" style="5"/>
    <col min="11777" max="11777" width="6.44140625" style="5" customWidth="1"/>
    <col min="11778" max="11778" width="10.6640625" style="5"/>
    <col min="11779" max="11779" width="11.21875" style="5" customWidth="1"/>
    <col min="11780" max="12032" width="10.6640625" style="5"/>
    <col min="12033" max="12033" width="6.44140625" style="5" customWidth="1"/>
    <col min="12034" max="12034" width="10.6640625" style="5"/>
    <col min="12035" max="12035" width="11.21875" style="5" customWidth="1"/>
    <col min="12036" max="12288" width="10.6640625" style="5"/>
    <col min="12289" max="12289" width="6.44140625" style="5" customWidth="1"/>
    <col min="12290" max="12290" width="10.6640625" style="5"/>
    <col min="12291" max="12291" width="11.21875" style="5" customWidth="1"/>
    <col min="12292" max="12544" width="10.6640625" style="5"/>
    <col min="12545" max="12545" width="6.44140625" style="5" customWidth="1"/>
    <col min="12546" max="12546" width="10.6640625" style="5"/>
    <col min="12547" max="12547" width="11.21875" style="5" customWidth="1"/>
    <col min="12548" max="12800" width="10.6640625" style="5"/>
    <col min="12801" max="12801" width="6.44140625" style="5" customWidth="1"/>
    <col min="12802" max="12802" width="10.6640625" style="5"/>
    <col min="12803" max="12803" width="11.21875" style="5" customWidth="1"/>
    <col min="12804" max="13056" width="10.6640625" style="5"/>
    <col min="13057" max="13057" width="6.44140625" style="5" customWidth="1"/>
    <col min="13058" max="13058" width="10.6640625" style="5"/>
    <col min="13059" max="13059" width="11.21875" style="5" customWidth="1"/>
    <col min="13060" max="13312" width="10.6640625" style="5"/>
    <col min="13313" max="13313" width="6.44140625" style="5" customWidth="1"/>
    <col min="13314" max="13314" width="10.6640625" style="5"/>
    <col min="13315" max="13315" width="11.21875" style="5" customWidth="1"/>
    <col min="13316" max="13568" width="10.6640625" style="5"/>
    <col min="13569" max="13569" width="6.44140625" style="5" customWidth="1"/>
    <col min="13570" max="13570" width="10.6640625" style="5"/>
    <col min="13571" max="13571" width="11.21875" style="5" customWidth="1"/>
    <col min="13572" max="13824" width="10.6640625" style="5"/>
    <col min="13825" max="13825" width="6.44140625" style="5" customWidth="1"/>
    <col min="13826" max="13826" width="10.6640625" style="5"/>
    <col min="13827" max="13827" width="11.21875" style="5" customWidth="1"/>
    <col min="13828" max="14080" width="10.6640625" style="5"/>
    <col min="14081" max="14081" width="6.44140625" style="5" customWidth="1"/>
    <col min="14082" max="14082" width="10.6640625" style="5"/>
    <col min="14083" max="14083" width="11.21875" style="5" customWidth="1"/>
    <col min="14084" max="14336" width="10.6640625" style="5"/>
    <col min="14337" max="14337" width="6.44140625" style="5" customWidth="1"/>
    <col min="14338" max="14338" width="10.6640625" style="5"/>
    <col min="14339" max="14339" width="11.21875" style="5" customWidth="1"/>
    <col min="14340" max="14592" width="10.6640625" style="5"/>
    <col min="14593" max="14593" width="6.44140625" style="5" customWidth="1"/>
    <col min="14594" max="14594" width="10.6640625" style="5"/>
    <col min="14595" max="14595" width="11.21875" style="5" customWidth="1"/>
    <col min="14596" max="14848" width="10.6640625" style="5"/>
    <col min="14849" max="14849" width="6.44140625" style="5" customWidth="1"/>
    <col min="14850" max="14850" width="10.6640625" style="5"/>
    <col min="14851" max="14851" width="11.21875" style="5" customWidth="1"/>
    <col min="14852" max="15104" width="10.6640625" style="5"/>
    <col min="15105" max="15105" width="6.44140625" style="5" customWidth="1"/>
    <col min="15106" max="15106" width="10.6640625" style="5"/>
    <col min="15107" max="15107" width="11.21875" style="5" customWidth="1"/>
    <col min="15108" max="15360" width="10.6640625" style="5"/>
    <col min="15361" max="15361" width="6.44140625" style="5" customWidth="1"/>
    <col min="15362" max="15362" width="10.6640625" style="5"/>
    <col min="15363" max="15363" width="11.21875" style="5" customWidth="1"/>
    <col min="15364" max="15616" width="10.6640625" style="5"/>
    <col min="15617" max="15617" width="6.44140625" style="5" customWidth="1"/>
    <col min="15618" max="15618" width="10.6640625" style="5"/>
    <col min="15619" max="15619" width="11.21875" style="5" customWidth="1"/>
    <col min="15620" max="15872" width="10.6640625" style="5"/>
    <col min="15873" max="15873" width="6.44140625" style="5" customWidth="1"/>
    <col min="15874" max="15874" width="10.6640625" style="5"/>
    <col min="15875" max="15875" width="11.21875" style="5" customWidth="1"/>
    <col min="15876" max="16128" width="10.6640625" style="5"/>
    <col min="16129" max="16129" width="6.44140625" style="5" customWidth="1"/>
    <col min="16130" max="16130" width="10.6640625" style="5"/>
    <col min="16131" max="16131" width="11.21875" style="5" customWidth="1"/>
    <col min="16132" max="16384" width="10.6640625" style="5"/>
  </cols>
  <sheetData>
    <row r="1" spans="1:204" x14ac:dyDescent="0.2">
      <c r="C1" s="4"/>
    </row>
    <row r="2" spans="1:204" s="7" customFormat="1" ht="24.9" customHeight="1" x14ac:dyDescent="0.2">
      <c r="A2" s="9"/>
    </row>
    <row r="3" spans="1:204" s="18" customFormat="1" ht="20.100000000000001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</row>
    <row r="4" spans="1:204" s="18" customFormat="1" ht="20.100000000000001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</row>
    <row r="5" spans="1:204" s="18" customFormat="1" ht="20.100000000000001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</row>
    <row r="6" spans="1:204" s="7" customFormat="1" ht="20.100000000000001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</row>
    <row r="7" spans="1:204" s="41" customFormat="1" ht="15.9" customHeight="1" x14ac:dyDescent="0.2"/>
    <row r="8" spans="1:204" s="41" customFormat="1" ht="15.9" customHeight="1" x14ac:dyDescent="0.2"/>
    <row r="9" spans="1:204" s="41" customFormat="1" ht="15.9" customHeight="1" x14ac:dyDescent="0.2"/>
    <row r="10" spans="1:204" s="41" customFormat="1" ht="15.9" customHeight="1" x14ac:dyDescent="0.2"/>
    <row r="11" spans="1:204" s="41" customFormat="1" ht="15.9" customHeight="1" x14ac:dyDescent="0.2"/>
    <row r="12" spans="1:204" s="41" customFormat="1" ht="15.9" customHeight="1" x14ac:dyDescent="0.2"/>
    <row r="13" spans="1:204" s="41" customFormat="1" ht="15.9" customHeight="1" x14ac:dyDescent="0.2"/>
    <row r="14" spans="1:204" s="41" customFormat="1" ht="15.9" customHeight="1" x14ac:dyDescent="0.2"/>
    <row r="15" spans="1:204" s="41" customFormat="1" ht="15.9" customHeight="1" x14ac:dyDescent="0.2"/>
    <row r="16" spans="1:204" s="41" customFormat="1" ht="15.9" customHeight="1" x14ac:dyDescent="0.2"/>
    <row r="17" s="41" customFormat="1" ht="15.9" customHeight="1" x14ac:dyDescent="0.2"/>
    <row r="18" s="41" customFormat="1" ht="15.9" customHeight="1" x14ac:dyDescent="0.2"/>
    <row r="19" s="41" customFormat="1" ht="15.9" customHeight="1" x14ac:dyDescent="0.2"/>
    <row r="20" s="41" customFormat="1" ht="15.9" customHeight="1" x14ac:dyDescent="0.2"/>
    <row r="21" s="41" customFormat="1" ht="15.9" customHeight="1" x14ac:dyDescent="0.2"/>
    <row r="22" s="41" customFormat="1" ht="15.9" customHeight="1" x14ac:dyDescent="0.2"/>
    <row r="23" s="41" customFormat="1" ht="15.9" customHeight="1" x14ac:dyDescent="0.2"/>
    <row r="24" s="41" customFormat="1" ht="15.9" customHeight="1" x14ac:dyDescent="0.2"/>
    <row r="25" s="41" customFormat="1" ht="15.9" customHeight="1" x14ac:dyDescent="0.2"/>
    <row r="26" s="41" customFormat="1" ht="15.9" customHeight="1" x14ac:dyDescent="0.2"/>
    <row r="27" s="41" customFormat="1" ht="15.9" customHeight="1" x14ac:dyDescent="0.2"/>
    <row r="28" s="41" customFormat="1" ht="15.9" customHeight="1" x14ac:dyDescent="0.2"/>
    <row r="29" s="41" customFormat="1" ht="15.9" customHeight="1" x14ac:dyDescent="0.2"/>
    <row r="30" s="41" customFormat="1" ht="15.9" customHeight="1" x14ac:dyDescent="0.2"/>
    <row r="31" s="41" customFormat="1" ht="15.9" customHeight="1" x14ac:dyDescent="0.2"/>
    <row r="32" s="41" customFormat="1" ht="15.9" customHeight="1" x14ac:dyDescent="0.2"/>
    <row r="33" spans="1:207" s="41" customFormat="1" ht="15.9" customHeight="1" x14ac:dyDescent="0.2"/>
    <row r="34" spans="1:207" s="7" customFormat="1" ht="59.1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</row>
    <row r="35" spans="1:207" s="7" customFormat="1" ht="59.1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</row>
    <row r="36" spans="1:207" s="7" customFormat="1" ht="15.9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</row>
    <row r="37" spans="1:207" s="7" customFormat="1" ht="16.2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</row>
    <row r="38" spans="1:207" s="7" customFormat="1" x14ac:dyDescent="0.2"/>
    <row r="42" spans="1:207" ht="30.75" customHeight="1" x14ac:dyDescent="0.2"/>
    <row r="43" spans="1:207" ht="5.25" customHeight="1" x14ac:dyDescent="0.2"/>
  </sheetData>
  <phoneticPr fontId="3"/>
  <printOptions horizontalCentered="1"/>
  <pageMargins left="0.47244094488188981" right="0.47244094488188981" top="1.0629921259842521" bottom="0.19685039370078741" header="0" footer="0"/>
  <pageSetup paperSize="9" scale="70" orientation="landscape" r:id="rId1"/>
  <headerFooter differentOddEven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1"/>
  <sheetViews>
    <sheetView tabSelected="1" zoomScale="80" zoomScaleNormal="80" workbookViewId="0">
      <selection activeCell="I3" sqref="I3"/>
    </sheetView>
  </sheetViews>
  <sheetFormatPr defaultRowHeight="13.2" x14ac:dyDescent="0.2"/>
  <cols>
    <col min="2" max="2" width="11.33203125" customWidth="1"/>
    <col min="18" max="18" width="9.6640625" customWidth="1"/>
  </cols>
  <sheetData>
    <row r="1" spans="2:16" s="84" customFormat="1" ht="20.100000000000001" customHeight="1" x14ac:dyDescent="0.2">
      <c r="B1" s="83"/>
      <c r="C1" s="83"/>
      <c r="D1" s="83"/>
      <c r="E1" s="83"/>
      <c r="F1" s="83"/>
      <c r="G1" s="124" t="s">
        <v>29</v>
      </c>
      <c r="H1" s="124"/>
      <c r="I1" s="124"/>
      <c r="J1" s="124"/>
      <c r="K1" s="83"/>
      <c r="L1" s="83"/>
      <c r="M1" s="83"/>
      <c r="N1" s="83"/>
      <c r="O1" s="83"/>
      <c r="P1" s="83"/>
    </row>
  </sheetData>
  <mergeCells count="1">
    <mergeCell ref="G1:J1"/>
  </mergeCells>
  <phoneticPr fontId="3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港別船舶積卸し実績推移</vt:lpstr>
      <vt:lpstr>グラフ1</vt:lpstr>
      <vt:lpstr>グラフ2</vt:lpstr>
      <vt:lpstr>グラフ1!Print_Area</vt:lpstr>
      <vt:lpstr>港別船舶積卸し実績推移!Print_Area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