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drawing+xml" PartName="/xl/drawings/drawing1.xml"/>
  <Override ContentType="application/vnd.ms-excel.person+xml" PartName="/xl/persons/perso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KKTKINHD58Z\nas2017\05_自動車交通部\02_旅客第二課\◆□◆補助金◆□◆\２．補助金（R1.10.1以降に整理）\★★各補助金の処理\０．補助金の要望調査と内定\⑰令和７年度補正＋令和８年度当初\8.2.13　【様式送付】要望調査の実施および内部向けQ&amp;Aの送付について（213中に公開）\"/>
    </mc:Choice>
  </mc:AlternateContent>
  <xr:revisionPtr revIDLastSave="0" documentId="13_ncr:1_{FCB3B9EF-A901-4E64-B1D5-36FD73C85D84}" xr6:coauthVersionLast="47" xr6:coauthVersionMax="47" xr10:uidLastSave="{00000000-0000-0000-0000-000000000000}"/>
  <bookViews>
    <workbookView xWindow="-108" yWindow="-108" windowWidth="23256" windowHeight="12456" xr2:uid="{4F439334-C1F7-4A2E-8D25-DBC9BB9B4DEA}"/>
  </bookViews>
  <sheets>
    <sheet name="乗合バス " sheetId="10" r:id="rId1"/>
    <sheet name="集計表" sheetId="11" r:id="rId2"/>
  </sheets>
  <definedNames>
    <definedName name="_xlnm._FilterDatabase" localSheetId="1" hidden="1">集計表!$A$6:$GX$7</definedName>
    <definedName name="_xlnm.Print_Area" localSheetId="0">'乗合バス '!$B$1:$AA$318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97" i="10" l="1"/>
  <c r="AC297" i="10" s="1"/>
  <c r="A317" i="10" l="1"/>
  <c r="A302" i="10"/>
  <c r="A206" i="10"/>
  <c r="A197" i="10"/>
  <c r="A188" i="10"/>
  <c r="A153" i="10"/>
  <c r="A124" i="10"/>
  <c r="A62" i="10"/>
  <c r="IT3" i="11"/>
  <c r="IS3" i="11"/>
  <c r="IQ3" i="11"/>
  <c r="IP3" i="11"/>
  <c r="A296" i="10"/>
  <c r="A295" i="10"/>
  <c r="IW3" i="11"/>
  <c r="JP3" i="11" l="1"/>
  <c r="JO3" i="11"/>
  <c r="JN3" i="11"/>
  <c r="JL3" i="11"/>
  <c r="JK3" i="11"/>
  <c r="JI3" i="11"/>
  <c r="JH3" i="11"/>
  <c r="JF3" i="11"/>
  <c r="JE3" i="11"/>
  <c r="JD3" i="11"/>
  <c r="JB3" i="11"/>
  <c r="JA3" i="11"/>
  <c r="IZ3" i="11"/>
  <c r="A293" i="10"/>
  <c r="IX3" i="11"/>
  <c r="IV3" i="11"/>
  <c r="IN3" i="11"/>
  <c r="IM3" i="11"/>
  <c r="IK3" i="11"/>
  <c r="IJ3" i="11"/>
  <c r="IH3" i="11"/>
  <c r="IG3" i="11"/>
  <c r="IE3" i="11"/>
  <c r="ID3" i="11"/>
  <c r="IB3" i="11"/>
  <c r="IA3" i="11"/>
  <c r="HY3" i="11"/>
  <c r="HX3" i="11"/>
  <c r="HU3" i="11"/>
  <c r="HV3" i="11" s="1"/>
  <c r="HP3" i="11"/>
  <c r="HL3" i="11"/>
  <c r="HH3" i="11"/>
  <c r="HD3" i="11"/>
  <c r="HE3" i="11" s="1"/>
  <c r="GZ3" i="11"/>
  <c r="GW3" i="11"/>
  <c r="GX3" i="11" s="1"/>
  <c r="GT3" i="11"/>
  <c r="GU3" i="11" s="1"/>
  <c r="GJ3" i="11"/>
  <c r="GF3" i="11"/>
  <c r="AC195" i="10"/>
  <c r="GB3" i="11"/>
  <c r="FY3" i="11"/>
  <c r="FV3" i="11"/>
  <c r="FT3" i="11"/>
  <c r="FS3" i="11"/>
  <c r="FR3" i="11"/>
  <c r="FO3" i="11"/>
  <c r="FP3" i="11" s="1"/>
  <c r="FL3" i="11"/>
  <c r="FI3" i="11"/>
  <c r="FJ3" i="11" s="1"/>
  <c r="FF3" i="11"/>
  <c r="FC3" i="11"/>
  <c r="FD3" i="11" s="1"/>
  <c r="EZ3" i="11"/>
  <c r="EW3" i="11"/>
  <c r="ET3" i="11"/>
  <c r="ER3" i="11"/>
  <c r="EQ3" i="11"/>
  <c r="EP3" i="11"/>
  <c r="EO3" i="11"/>
  <c r="EN3" i="11"/>
  <c r="EK3" i="11"/>
  <c r="EL3" i="11" s="1"/>
  <c r="EI3" i="11"/>
  <c r="EH3" i="11"/>
  <c r="EG3" i="11"/>
  <c r="EF3" i="11"/>
  <c r="EA3" i="11"/>
  <c r="DZ3" i="11"/>
  <c r="DY3" i="11"/>
  <c r="DX3" i="11"/>
  <c r="DS3" i="11"/>
  <c r="DR3" i="11"/>
  <c r="DQ3" i="11"/>
  <c r="DP3" i="11"/>
  <c r="EC3" i="11"/>
  <c r="ED3" i="11" s="1"/>
  <c r="DM3" i="11"/>
  <c r="DN3" i="11" s="1"/>
  <c r="DU3" i="11"/>
  <c r="DV3" i="11" s="1"/>
  <c r="AC151" i="10"/>
  <c r="AC150" i="10"/>
  <c r="AC149" i="10"/>
  <c r="AC148" i="10"/>
  <c r="AC145" i="10"/>
  <c r="AC144" i="10"/>
  <c r="AC143" i="10"/>
  <c r="AC142" i="10"/>
  <c r="AC140" i="10"/>
  <c r="AC139" i="10"/>
  <c r="AC138" i="10"/>
  <c r="AC137" i="10"/>
  <c r="AC133" i="10"/>
  <c r="AC134" i="10"/>
  <c r="AC135" i="10"/>
  <c r="AC132" i="10"/>
  <c r="A131" i="10"/>
  <c r="A135" i="10" s="1"/>
  <c r="DJ3" i="11"/>
  <c r="DG3" i="11"/>
  <c r="DF3" i="11"/>
  <c r="DC3" i="11"/>
  <c r="DB3" i="11"/>
  <c r="DD3" i="11" s="1"/>
  <c r="CY3" i="11"/>
  <c r="CZ3" i="11" s="1"/>
  <c r="CV3" i="11"/>
  <c r="CS3" i="11"/>
  <c r="CP3" i="11"/>
  <c r="CQ3" i="11" s="1"/>
  <c r="CM3" i="11"/>
  <c r="CN3" i="11" s="1"/>
  <c r="CJ3" i="11"/>
  <c r="CK3" i="11" s="1"/>
  <c r="CG3" i="11"/>
  <c r="CH3" i="11" s="1"/>
  <c r="CD3" i="11"/>
  <c r="CE3" i="11" s="1"/>
  <c r="CA3" i="11"/>
  <c r="CB3" i="11" s="1"/>
  <c r="BX3" i="11"/>
  <c r="BY3" i="11" s="1"/>
  <c r="BU3" i="11"/>
  <c r="BV3" i="11" s="1"/>
  <c r="BR3" i="11"/>
  <c r="BS3" i="11" s="1"/>
  <c r="BO3" i="11"/>
  <c r="BP3" i="11" s="1"/>
  <c r="BL3" i="11"/>
  <c r="BM3" i="11" s="1"/>
  <c r="BI3" i="11"/>
  <c r="BJ3" i="11" s="1"/>
  <c r="BF3" i="11"/>
  <c r="BG3" i="11" s="1"/>
  <c r="BC3" i="11"/>
  <c r="BD3" i="11" s="1"/>
  <c r="AZ3" i="11"/>
  <c r="BA3" i="11" s="1"/>
  <c r="U314" i="10"/>
  <c r="U308" i="10"/>
  <c r="U313" i="10"/>
  <c r="A313" i="10"/>
  <c r="U310" i="10"/>
  <c r="A310" i="10"/>
  <c r="A311" i="10" s="1"/>
  <c r="U312" i="10"/>
  <c r="A312" i="10"/>
  <c r="A314" i="10"/>
  <c r="A315" i="10" s="1"/>
  <c r="A308" i="10"/>
  <c r="A309" i="10" s="1"/>
  <c r="A294" i="10"/>
  <c r="AN3" i="11"/>
  <c r="AK3" i="11"/>
  <c r="AH3" i="11"/>
  <c r="AI3" i="11" s="1"/>
  <c r="AE3" i="11"/>
  <c r="AF3" i="11" s="1"/>
  <c r="AB3" i="11"/>
  <c r="AC3" i="11" s="1"/>
  <c r="Y3" i="11"/>
  <c r="Z3" i="11" s="1"/>
  <c r="R3" i="11"/>
  <c r="S3" i="11" s="1"/>
  <c r="T3" i="11" s="1"/>
  <c r="V3" i="11"/>
  <c r="W3" i="11" s="1"/>
  <c r="I3" i="11"/>
  <c r="AC260" i="10"/>
  <c r="A297" i="10"/>
  <c r="A298" i="10" s="1"/>
  <c r="HQ3" i="11" l="1"/>
  <c r="HM3" i="11"/>
  <c r="HI3" i="11"/>
  <c r="HF3" i="11"/>
  <c r="HA3" i="11"/>
  <c r="GP3" i="11"/>
  <c r="GQ3" i="11"/>
  <c r="GC3" i="11"/>
  <c r="FZ3" i="11"/>
  <c r="FW3" i="11"/>
  <c r="FM3" i="11"/>
  <c r="FG3" i="11"/>
  <c r="FA3" i="11"/>
  <c r="EX3" i="11"/>
  <c r="EU3" i="11"/>
  <c r="EM3" i="11"/>
  <c r="EE3" i="11"/>
  <c r="DW3" i="11"/>
  <c r="DO3" i="11"/>
  <c r="DK3" i="11"/>
  <c r="DH3" i="11"/>
  <c r="CW3" i="11"/>
  <c r="CT3" i="11"/>
  <c r="U100" i="10"/>
  <c r="U107" i="10"/>
  <c r="U106" i="10"/>
  <c r="A106" i="10"/>
  <c r="U105" i="10"/>
  <c r="A105" i="10"/>
  <c r="A103" i="10"/>
  <c r="U103" i="10"/>
  <c r="HR3" i="11" l="1"/>
  <c r="HN3" i="11"/>
  <c r="HJ3" i="11"/>
  <c r="HB3" i="11"/>
  <c r="GR3" i="11"/>
  <c r="C70" i="10"/>
  <c r="HS3" i="11" l="1"/>
  <c r="U160" i="10"/>
  <c r="U159" i="10"/>
  <c r="A159" i="10"/>
  <c r="A160" i="10" s="1"/>
  <c r="Q254" i="10" l="1"/>
  <c r="U53" i="10"/>
  <c r="AE30" i="10" l="1"/>
  <c r="AE29" i="10"/>
  <c r="AE28" i="10"/>
  <c r="AE27" i="10"/>
  <c r="AE26" i="10"/>
  <c r="AE25" i="10" l="1"/>
  <c r="AE218" i="10" s="1"/>
  <c r="U59" i="10"/>
  <c r="U57" i="10"/>
  <c r="U55" i="10"/>
  <c r="U51" i="10"/>
  <c r="U42" i="10"/>
  <c r="C221" i="10" l="1"/>
  <c r="U295" i="10"/>
  <c r="U296" i="10"/>
  <c r="U276" i="10"/>
  <c r="U122" i="10"/>
  <c r="AC295" i="10" l="1"/>
  <c r="AC296" i="10"/>
  <c r="U294" i="10"/>
  <c r="AC294" i="10" s="1"/>
  <c r="AC276" i="10"/>
  <c r="V257" i="10"/>
  <c r="V256" i="10"/>
  <c r="V255" i="10"/>
  <c r="U291" i="10"/>
  <c r="U239" i="10"/>
  <c r="V262" i="10"/>
  <c r="V218" i="10"/>
  <c r="AC218" i="10" s="1"/>
  <c r="V219" i="10"/>
  <c r="U289" i="10"/>
  <c r="AC289" i="10" s="1"/>
  <c r="U293" i="10"/>
  <c r="U292" i="10"/>
  <c r="U231" i="10"/>
  <c r="U290" i="10"/>
  <c r="V254" i="10"/>
  <c r="U39" i="10"/>
  <c r="AD7" i="10"/>
  <c r="U169" i="10"/>
  <c r="U203" i="10"/>
  <c r="U194" i="10"/>
  <c r="U186" i="10"/>
  <c r="U185" i="10"/>
  <c r="U146" i="10"/>
  <c r="U141" i="10"/>
  <c r="U136" i="10"/>
  <c r="U131" i="10"/>
  <c r="U179" i="10"/>
  <c r="U167" i="10"/>
  <c r="U168" i="10"/>
  <c r="U170" i="10"/>
  <c r="U171" i="10"/>
  <c r="U172" i="10"/>
  <c r="U166" i="10"/>
  <c r="U114" i="10"/>
  <c r="U101" i="10"/>
  <c r="U102" i="10"/>
  <c r="U104" i="10"/>
  <c r="U98" i="10"/>
  <c r="U99" i="10"/>
  <c r="U92" i="10"/>
  <c r="U91" i="10"/>
  <c r="U90" i="10"/>
  <c r="U89" i="10"/>
  <c r="U88" i="10"/>
  <c r="U83" i="10"/>
  <c r="U82" i="10"/>
  <c r="U76" i="10"/>
  <c r="U75" i="10"/>
  <c r="U74" i="10"/>
  <c r="U73" i="10"/>
  <c r="U72" i="10"/>
  <c r="U71" i="10"/>
  <c r="U70" i="10"/>
  <c r="U45" i="10"/>
  <c r="Q262" i="10"/>
  <c r="Q257" i="10"/>
  <c r="Q256" i="10"/>
  <c r="Q255" i="10"/>
  <c r="Q219" i="10"/>
  <c r="Q218" i="10"/>
  <c r="AC291" i="10" l="1"/>
  <c r="AC290" i="10"/>
  <c r="AC292" i="10"/>
  <c r="AC293" i="10"/>
  <c r="AC255" i="10"/>
  <c r="AC257" i="10"/>
  <c r="AC239" i="10"/>
  <c r="AC219" i="10"/>
  <c r="AC254" i="10"/>
  <c r="AC278" i="10"/>
  <c r="C280" i="10" s="1"/>
  <c r="AC262" i="10"/>
  <c r="AC256" i="10"/>
  <c r="AC231" i="10"/>
  <c r="AC234" i="10" s="1"/>
  <c r="C236" i="10" s="1"/>
  <c r="J3" i="11"/>
  <c r="J7" i="11" s="1"/>
  <c r="A38" i="10"/>
  <c r="AC298" i="10" l="1"/>
  <c r="C300" i="10" s="1"/>
  <c r="I7" i="11"/>
  <c r="AC264" i="10"/>
  <c r="C266" i="10" s="1"/>
  <c r="AC259" i="10"/>
  <c r="C259" i="10" s="1"/>
  <c r="AC242" i="10"/>
  <c r="C244" i="10" s="1"/>
  <c r="AQ3" i="11"/>
  <c r="N3" i="11"/>
  <c r="H7" i="11"/>
  <c r="G7" i="11"/>
  <c r="K3" i="11"/>
  <c r="A39" i="10"/>
  <c r="F7" i="11"/>
  <c r="AD26" i="10"/>
  <c r="AD8" i="10"/>
  <c r="AD5" i="10"/>
  <c r="AD10" i="10"/>
  <c r="AD4" i="10"/>
  <c r="A40" i="10" l="1"/>
  <c r="L3" i="11"/>
  <c r="L7" i="11" s="1"/>
  <c r="K7" i="11"/>
  <c r="O3" i="11"/>
  <c r="P3" i="11" s="1"/>
  <c r="AR3" i="11"/>
  <c r="AT3" i="11"/>
  <c r="C12" i="10"/>
  <c r="C13" i="10"/>
  <c r="F4" i="11"/>
  <c r="E7" i="11"/>
  <c r="A7" i="11"/>
  <c r="IR4" i="11" l="1"/>
  <c r="IO4" i="11"/>
  <c r="IY4" i="11"/>
  <c r="IU4" i="11"/>
  <c r="GS4" i="11"/>
  <c r="JM4" i="11"/>
  <c r="JG4" i="11"/>
  <c r="HG4" i="11"/>
  <c r="GA4" i="11"/>
  <c r="IL4" i="11"/>
  <c r="IF4" i="11"/>
  <c r="HZ4" i="11"/>
  <c r="JC4" i="11"/>
  <c r="HC4" i="11"/>
  <c r="JJ4" i="11"/>
  <c r="GY4" i="11"/>
  <c r="II4" i="11"/>
  <c r="IC4" i="11"/>
  <c r="HW4" i="11"/>
  <c r="HK4" i="11"/>
  <c r="GO4" i="11"/>
  <c r="FH4" i="11"/>
  <c r="FK4" i="11"/>
  <c r="FQ4" i="11"/>
  <c r="FE4" i="11"/>
  <c r="FU4" i="11"/>
  <c r="EJ4" i="11"/>
  <c r="FN4" i="11"/>
  <c r="DT4" i="11"/>
  <c r="CX4" i="11"/>
  <c r="DL4" i="11"/>
  <c r="CO4" i="11"/>
  <c r="CU4" i="11"/>
  <c r="DI4" i="11"/>
  <c r="CL4" i="11"/>
  <c r="DE4" i="11"/>
  <c r="CI4" i="11"/>
  <c r="DA4" i="11"/>
  <c r="CR4" i="11"/>
  <c r="AU3" i="11"/>
  <c r="U4" i="11"/>
  <c r="AM4" i="11"/>
  <c r="AJ4" i="11"/>
  <c r="AA4" i="11"/>
  <c r="X4" i="11"/>
  <c r="AG4" i="11"/>
  <c r="AD4" i="11"/>
  <c r="AW3" i="11"/>
  <c r="I4" i="11"/>
  <c r="AX3" i="11" l="1"/>
  <c r="C7" i="11"/>
  <c r="D7" i="11" l="1"/>
  <c r="B7" i="11"/>
  <c r="A44" i="10" l="1"/>
  <c r="A45" i="10" s="1"/>
  <c r="A46" i="10" s="1"/>
  <c r="A41" i="10"/>
  <c r="M7" i="11" l="1"/>
  <c r="N7" i="11"/>
  <c r="A42" i="10"/>
  <c r="A43" i="10" s="1"/>
  <c r="O7" i="11" l="1"/>
  <c r="T7" i="11"/>
  <c r="S7" i="11"/>
  <c r="Q7" i="11"/>
  <c r="P7" i="11"/>
  <c r="R7" i="11"/>
  <c r="A53" i="10"/>
  <c r="A54" i="10" s="1"/>
  <c r="A51" i="10" l="1"/>
  <c r="U7" i="11" l="1"/>
  <c r="V7" i="11"/>
  <c r="W7" i="11"/>
  <c r="A57" i="10"/>
  <c r="A58" i="10" s="1"/>
  <c r="A55" i="10"/>
  <c r="A56" i="10" s="1"/>
  <c r="A52" i="10"/>
  <c r="AA7" i="11" l="1"/>
  <c r="AE7" i="11"/>
  <c r="X7" i="11"/>
  <c r="AF7" i="11"/>
  <c r="AB7" i="11"/>
  <c r="AD7" i="11"/>
  <c r="A59" i="10"/>
  <c r="A71" i="10"/>
  <c r="A70" i="10"/>
  <c r="A60" i="10" l="1"/>
  <c r="A72" i="10"/>
  <c r="A73" i="10"/>
  <c r="AT7" i="11" l="1"/>
  <c r="AU7" i="11"/>
  <c r="A74" i="10"/>
  <c r="A75" i="10" l="1"/>
  <c r="A76" i="10" l="1"/>
  <c r="A82" i="10" l="1"/>
  <c r="A83" i="10" l="1"/>
  <c r="A88" i="10" l="1"/>
  <c r="A89" i="10" l="1"/>
  <c r="A90" i="10" l="1"/>
  <c r="A91" i="10" l="1"/>
  <c r="A92" i="10" l="1"/>
  <c r="A98" i="10" l="1"/>
  <c r="A99" i="10" l="1"/>
  <c r="A100" i="10" l="1"/>
  <c r="A101" i="10" l="1"/>
  <c r="A102" i="10" l="1"/>
  <c r="A104" i="10" l="1"/>
  <c r="A107" i="10" l="1"/>
  <c r="A108" i="10" s="1"/>
  <c r="A109" i="10" s="1"/>
  <c r="A122" i="10" l="1"/>
  <c r="A114" i="10"/>
  <c r="A115" i="10" s="1"/>
  <c r="A133" i="10" l="1"/>
  <c r="A134" i="10"/>
  <c r="A132" i="10"/>
  <c r="A136" i="10"/>
  <c r="A140" i="10" s="1"/>
  <c r="A139" i="10" l="1"/>
  <c r="A138" i="10"/>
  <c r="A137" i="10"/>
  <c r="A141" i="10"/>
  <c r="A145" i="10" s="1"/>
  <c r="A144" i="10" l="1"/>
  <c r="A143" i="10"/>
  <c r="A142" i="10"/>
  <c r="A166" i="10"/>
  <c r="A146" i="10"/>
  <c r="A147" i="10" s="1"/>
  <c r="A151" i="10" s="1"/>
  <c r="A150" i="10" l="1"/>
  <c r="A149" i="10"/>
  <c r="A148" i="10"/>
  <c r="A167" i="10"/>
  <c r="A185" i="10"/>
  <c r="A168" i="10" l="1"/>
  <c r="A186" i="10"/>
  <c r="A169" i="10" l="1"/>
  <c r="A170" i="10" l="1"/>
  <c r="A171" i="10" l="1"/>
  <c r="A203" i="10"/>
  <c r="A179" i="10" l="1"/>
  <c r="A172" i="10"/>
  <c r="A173" i="10" s="1"/>
  <c r="A194" i="10"/>
  <c r="A195" i="10" s="1"/>
  <c r="A218" i="10" l="1"/>
  <c r="A219" i="10" l="1"/>
  <c r="A231" i="10" l="1"/>
  <c r="A234" i="10" s="1"/>
  <c r="A239" i="10" l="1"/>
  <c r="A242" i="10" l="1"/>
  <c r="A254" i="10"/>
  <c r="A255" i="10" l="1"/>
  <c r="A256" i="10" l="1"/>
  <c r="A262" i="10" l="1"/>
  <c r="A264" i="10" s="1"/>
  <c r="A257" i="10"/>
  <c r="GD7" i="11" l="1"/>
  <c r="GE3" i="11" l="1"/>
  <c r="A289" i="10"/>
  <c r="A276" i="10"/>
  <c r="A278" i="10" s="1"/>
  <c r="GG3" i="11" l="1"/>
  <c r="GG7" i="11" s="1"/>
  <c r="GE7" i="11"/>
  <c r="GK7" i="11"/>
  <c r="GI3" i="11"/>
  <c r="GI7" i="11" s="1"/>
  <c r="A291" i="10"/>
  <c r="A290" i="10"/>
  <c r="GL3" i="11" l="1"/>
  <c r="A292" i="10"/>
  <c r="Y12" i="11" l="1"/>
  <c r="AG12" i="11"/>
  <c r="AK12" i="11"/>
  <c r="U12" i="11"/>
  <c r="I12" i="11"/>
  <c r="Q12" i="11"/>
  <c r="AC12" i="11"/>
  <c r="M12" i="11"/>
  <c r="IS7" i="11"/>
  <c r="IR7" i="11"/>
  <c r="IP7" i="11"/>
  <c r="IO7" i="11"/>
  <c r="IQ7" i="11"/>
  <c r="IT7" i="11"/>
  <c r="IU7" i="11"/>
  <c r="HV7" i="11"/>
  <c r="HP7" i="11"/>
  <c r="JI7" i="11"/>
  <c r="IZ7" i="11"/>
  <c r="II7" i="11"/>
  <c r="IX7" i="11"/>
  <c r="HX7" i="11"/>
  <c r="JN7" i="11"/>
  <c r="GF7" i="11"/>
  <c r="HI7" i="11"/>
  <c r="IM7" i="11"/>
  <c r="IV7" i="11"/>
  <c r="GJ7" i="11"/>
  <c r="GZ7" i="11"/>
  <c r="IG7" i="11"/>
  <c r="IA7" i="11"/>
  <c r="JL7" i="11"/>
  <c r="JF7" i="11"/>
  <c r="HL7" i="11"/>
  <c r="JD7" i="11"/>
  <c r="ID7" i="11"/>
  <c r="HH7" i="11"/>
  <c r="JB7" i="11"/>
  <c r="IL7" i="11"/>
  <c r="HS7" i="11"/>
  <c r="JK7" i="11"/>
  <c r="JO7" i="11"/>
  <c r="JH7" i="11"/>
  <c r="IJ7" i="11"/>
  <c r="HQ7" i="11"/>
  <c r="GP7" i="11"/>
  <c r="JE7" i="11"/>
  <c r="GX7" i="11"/>
  <c r="GU7" i="11"/>
  <c r="JP7" i="11"/>
  <c r="IC7" i="11"/>
  <c r="HT7" i="11"/>
  <c r="GH7" i="11"/>
  <c r="IH7" i="11"/>
  <c r="IY7" i="11"/>
  <c r="IW7" i="11"/>
  <c r="GV7" i="11"/>
  <c r="HE7" i="11"/>
  <c r="JG7" i="11"/>
  <c r="IN7" i="11"/>
  <c r="JC7" i="11"/>
  <c r="GS7" i="11"/>
  <c r="HM7" i="11"/>
  <c r="HB7" i="11"/>
  <c r="HZ7" i="11"/>
  <c r="HD7" i="11"/>
  <c r="IF7" i="11"/>
  <c r="HA7" i="11"/>
  <c r="IK7" i="11"/>
  <c r="JA7" i="11"/>
  <c r="JJ7" i="11"/>
  <c r="HW7" i="11"/>
  <c r="HC7" i="11"/>
  <c r="HK7" i="11"/>
  <c r="HO7" i="11"/>
  <c r="HG7" i="11"/>
  <c r="GO7" i="11"/>
  <c r="GQ7" i="11"/>
  <c r="JM7" i="11"/>
  <c r="GY7" i="11"/>
  <c r="GT7" i="11"/>
  <c r="HU7" i="11"/>
  <c r="HY7" i="11"/>
  <c r="GW7" i="11"/>
  <c r="IE7" i="11"/>
  <c r="IB7" i="11"/>
  <c r="HF7" i="11"/>
  <c r="HR7" i="11"/>
  <c r="HN7" i="11"/>
  <c r="HJ7" i="11"/>
  <c r="GR7" i="11"/>
  <c r="GM3" i="11"/>
  <c r="GL7" i="11"/>
  <c r="AY4" i="11"/>
  <c r="BB4" i="11"/>
  <c r="BZ4" i="11"/>
  <c r="FX4" i="11"/>
  <c r="GK4" i="11"/>
  <c r="GD4" i="11"/>
  <c r="EY4" i="11"/>
  <c r="EV4" i="11"/>
  <c r="FP7" i="11" l="1"/>
  <c r="DP7" i="11"/>
  <c r="FY7" i="11"/>
  <c r="EU7" i="11"/>
  <c r="FL7" i="11"/>
  <c r="AI7" i="11"/>
  <c r="EI7" i="11"/>
  <c r="DZ7" i="11"/>
  <c r="CS7" i="11"/>
  <c r="DJ7" i="11"/>
  <c r="FZ7" i="11"/>
  <c r="AP7" i="11"/>
  <c r="FF7" i="11"/>
  <c r="Z7" i="11"/>
  <c r="CT7" i="11"/>
  <c r="CV7" i="11"/>
  <c r="FA7" i="11"/>
  <c r="BJ7" i="11"/>
  <c r="BD7" i="11"/>
  <c r="ET7" i="11"/>
  <c r="DN7" i="11"/>
  <c r="EQ7" i="11"/>
  <c r="EM7" i="11"/>
  <c r="FG7" i="11"/>
  <c r="DD7" i="11"/>
  <c r="EH7" i="11"/>
  <c r="EZ7" i="11"/>
  <c r="AC7" i="11"/>
  <c r="EP7" i="11"/>
  <c r="FJ7" i="11"/>
  <c r="EO7" i="11"/>
  <c r="FR7" i="11"/>
  <c r="EE7" i="11"/>
  <c r="CK7" i="11"/>
  <c r="CQ7" i="11"/>
  <c r="DO7" i="11"/>
  <c r="BB7" i="11"/>
  <c r="DM7" i="11"/>
  <c r="CL7" i="11"/>
  <c r="BC7" i="11"/>
  <c r="CC7" i="11"/>
  <c r="GB7" i="11"/>
  <c r="DW7" i="11"/>
  <c r="BY7" i="11"/>
  <c r="FC7" i="11"/>
  <c r="EJ7" i="11"/>
  <c r="AK7" i="11"/>
  <c r="BE7" i="11"/>
  <c r="DT7" i="11"/>
  <c r="BW7" i="11"/>
  <c r="EL7" i="11"/>
  <c r="FW7" i="11"/>
  <c r="EW7" i="11"/>
  <c r="AS7" i="11"/>
  <c r="EV7" i="11"/>
  <c r="CE7" i="11"/>
  <c r="BT7" i="11"/>
  <c r="FD7" i="11"/>
  <c r="EK7" i="11"/>
  <c r="AL7" i="11"/>
  <c r="CN7" i="11"/>
  <c r="EB7" i="11"/>
  <c r="GC7" i="11"/>
  <c r="BN7" i="11"/>
  <c r="AM7" i="11"/>
  <c r="CZ7" i="11"/>
  <c r="ED7" i="11"/>
  <c r="CF7" i="11"/>
  <c r="CI7" i="11"/>
  <c r="FS7" i="11"/>
  <c r="Y7" i="11"/>
  <c r="EA7" i="11"/>
  <c r="DF7" i="11"/>
  <c r="DI7" i="11"/>
  <c r="BG7" i="11"/>
  <c r="BQ7" i="11"/>
  <c r="CX7" i="11"/>
  <c r="DH7" i="11"/>
  <c r="FV7" i="11"/>
  <c r="DS7" i="11"/>
  <c r="EF7" i="11"/>
  <c r="DC7" i="11"/>
  <c r="CD7" i="11"/>
  <c r="BX7" i="11"/>
  <c r="FB7" i="11"/>
  <c r="CJ7" i="11"/>
  <c r="AG7" i="11"/>
  <c r="CU7" i="11"/>
  <c r="EN7" i="11"/>
  <c r="BR7" i="11"/>
  <c r="BM7" i="11"/>
  <c r="CR7" i="11"/>
  <c r="AY7" i="11"/>
  <c r="DB7" i="11"/>
  <c r="DR7" i="11"/>
  <c r="DX7" i="11"/>
  <c r="DG7" i="11"/>
  <c r="BU7" i="11"/>
  <c r="CP7" i="11"/>
  <c r="ER7" i="11"/>
  <c r="FH7" i="11"/>
  <c r="EG7" i="11"/>
  <c r="BS7" i="11"/>
  <c r="CH7" i="11"/>
  <c r="FN7" i="11"/>
  <c r="AN7" i="11"/>
  <c r="DA7" i="11"/>
  <c r="ES7" i="11"/>
  <c r="BI7" i="11"/>
  <c r="FK7" i="11"/>
  <c r="AZ7" i="11"/>
  <c r="FQ7" i="11"/>
  <c r="DE7" i="11"/>
  <c r="CO7" i="11"/>
  <c r="DL7" i="11"/>
  <c r="CB7" i="11"/>
  <c r="AR7" i="11"/>
  <c r="DQ7" i="11"/>
  <c r="AH7" i="11"/>
  <c r="DU7" i="11"/>
  <c r="BO7" i="11"/>
  <c r="EX7" i="11"/>
  <c r="DV7" i="11"/>
  <c r="CW7" i="11"/>
  <c r="FM7" i="11"/>
  <c r="DK7" i="11"/>
  <c r="FU7" i="11"/>
  <c r="AX7" i="11"/>
  <c r="AV7" i="11"/>
  <c r="AO7" i="11"/>
  <c r="EC7" i="11"/>
  <c r="CY7" i="11"/>
  <c r="BA7" i="11"/>
  <c r="FX7" i="11"/>
  <c r="FT7" i="11"/>
  <c r="CG7" i="11"/>
  <c r="BK7" i="11"/>
  <c r="BV7" i="11"/>
  <c r="BF7" i="11"/>
  <c r="BZ7" i="11"/>
  <c r="CA7" i="11"/>
  <c r="GA7" i="11"/>
  <c r="AJ7" i="11"/>
  <c r="EY7" i="11"/>
  <c r="BH7" i="11"/>
  <c r="FO7" i="11"/>
  <c r="BP7" i="11"/>
  <c r="DY7" i="11"/>
  <c r="FE7" i="11"/>
  <c r="BL7" i="11"/>
  <c r="AQ7" i="11"/>
  <c r="FI7" i="11"/>
  <c r="CM7" i="11"/>
  <c r="AW7" i="11"/>
  <c r="GN3" i="11"/>
  <c r="GN7" i="11" s="1"/>
  <c r="GM7" i="11"/>
  <c r="ES4" i="11"/>
  <c r="AV4" i="11"/>
  <c r="BK4" i="11"/>
  <c r="BW4" i="11"/>
  <c r="FB4" i="11"/>
  <c r="BT4" i="11"/>
  <c r="AP4" i="11"/>
  <c r="BE4" i="11"/>
  <c r="EB4" i="11"/>
  <c r="CF4" i="11"/>
  <c r="BQ4" i="11"/>
  <c r="CC4" i="11"/>
  <c r="BN4" i="11"/>
  <c r="AS4" i="11"/>
  <c r="BH4" i="11"/>
  <c r="Q4" i="11"/>
  <c r="M4" i="11"/>
  <c r="GV4" i="1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F7" authorId="0" shapeId="0" xr:uid="{08E4579F-D677-4D4C-A484-6D7634DA7D96}">
      <text>
        <r>
          <rPr>
            <b/>
            <sz val="9"/>
            <color indexed="81"/>
            <rFont val="MS P ゴシック"/>
            <family val="3"/>
            <charset val="128"/>
          </rPr>
          <t>三つ星：５
二つ星：４
一つ星：３
星なし（取得予定）：２
星なし：１</t>
        </r>
      </text>
    </comment>
  </commentList>
</comments>
</file>

<file path=xl/sharedStrings.xml><?xml version="1.0" encoding="utf-8"?>
<sst xmlns="http://schemas.openxmlformats.org/spreadsheetml/2006/main" count="1071" uniqueCount="348">
  <si>
    <t>ご担当者名</t>
    <rPh sb="1" eb="4">
      <t>タントウシャ</t>
    </rPh>
    <rPh sb="4" eb="5">
      <t>ナ</t>
    </rPh>
    <phoneticPr fontId="1"/>
  </si>
  <si>
    <t>ご連絡先</t>
    <rPh sb="1" eb="3">
      <t>レンラク</t>
    </rPh>
    <rPh sb="3" eb="4">
      <t>サキ</t>
    </rPh>
    <phoneticPr fontId="1"/>
  </si>
  <si>
    <t>要望台数</t>
    <rPh sb="0" eb="2">
      <t>ヨウボウ</t>
    </rPh>
    <rPh sb="2" eb="4">
      <t>ダイスウ</t>
    </rPh>
    <phoneticPr fontId="1"/>
  </si>
  <si>
    <t>国庫補助要望額</t>
    <rPh sb="0" eb="2">
      <t>コッコ</t>
    </rPh>
    <rPh sb="2" eb="4">
      <t>ホジョ</t>
    </rPh>
    <rPh sb="4" eb="6">
      <t>ヨウボウ</t>
    </rPh>
    <rPh sb="6" eb="7">
      <t>ガク</t>
    </rPh>
    <phoneticPr fontId="1"/>
  </si>
  <si>
    <t>台</t>
    <rPh sb="0" eb="1">
      <t>ダイ</t>
    </rPh>
    <phoneticPr fontId="1"/>
  </si>
  <si>
    <t>回</t>
    <rPh sb="0" eb="1">
      <t>カイ</t>
    </rPh>
    <phoneticPr fontId="1"/>
  </si>
  <si>
    <t>(E-mail アドレス)</t>
    <phoneticPr fontId="1"/>
  </si>
  <si>
    <t>①</t>
    <phoneticPr fontId="1"/>
  </si>
  <si>
    <t>整理記号</t>
    <rPh sb="0" eb="2">
      <t>セイリ</t>
    </rPh>
    <rPh sb="2" eb="4">
      <t>キゴウ</t>
    </rPh>
    <phoneticPr fontId="1"/>
  </si>
  <si>
    <t>ノンステップバスの導入</t>
    <phoneticPr fontId="1"/>
  </si>
  <si>
    <t>補助対象経費（税抜）</t>
    <rPh sb="0" eb="2">
      <t>ホジョ</t>
    </rPh>
    <rPh sb="2" eb="4">
      <t>タイショウ</t>
    </rPh>
    <rPh sb="4" eb="6">
      <t>ケイヒ</t>
    </rPh>
    <rPh sb="7" eb="8">
      <t>ゼイ</t>
    </rPh>
    <rPh sb="8" eb="9">
      <t>ヌ</t>
    </rPh>
    <phoneticPr fontId="1"/>
  </si>
  <si>
    <t>事業概要</t>
    <rPh sb="0" eb="2">
      <t>ジギョウ</t>
    </rPh>
    <rPh sb="2" eb="4">
      <t>ガイヨウ</t>
    </rPh>
    <phoneticPr fontId="1"/>
  </si>
  <si>
    <t>キャッシュレス車載機器の導入</t>
    <rPh sb="7" eb="9">
      <t>シャサイ</t>
    </rPh>
    <rPh sb="9" eb="11">
      <t>キキ</t>
    </rPh>
    <rPh sb="12" eb="14">
      <t>ドウニュウ</t>
    </rPh>
    <phoneticPr fontId="1"/>
  </si>
  <si>
    <t>クレジット決済機器</t>
    <rPh sb="5" eb="7">
      <t>ケッサイ</t>
    </rPh>
    <rPh sb="7" eb="9">
      <t>キキ</t>
    </rPh>
    <phoneticPr fontId="1"/>
  </si>
  <si>
    <t>交通系ＩＣ決済機器</t>
    <rPh sb="0" eb="2">
      <t>コウツウ</t>
    </rPh>
    <rPh sb="2" eb="3">
      <t>ケイ</t>
    </rPh>
    <rPh sb="5" eb="7">
      <t>ケッサイ</t>
    </rPh>
    <rPh sb="7" eb="9">
      <t>キキ</t>
    </rPh>
    <phoneticPr fontId="1"/>
  </si>
  <si>
    <t>無料公衆無線ＬＡＮ機器の導入</t>
    <rPh sb="9" eb="11">
      <t>キキ</t>
    </rPh>
    <rPh sb="12" eb="14">
      <t>ドウニュウ</t>
    </rPh>
    <phoneticPr fontId="1"/>
  </si>
  <si>
    <t>多言語研修の実施</t>
    <rPh sb="0" eb="3">
      <t>タゲンゴ</t>
    </rPh>
    <rPh sb="3" eb="5">
      <t>ケンシュウ</t>
    </rPh>
    <rPh sb="6" eb="8">
      <t>ジッシ</t>
    </rPh>
    <phoneticPr fontId="1"/>
  </si>
  <si>
    <t>リフト付きバスの導入</t>
    <phoneticPr fontId="1"/>
  </si>
  <si>
    <t>サイクルバスの導入</t>
    <phoneticPr fontId="1"/>
  </si>
  <si>
    <t>水陸両用バスの導入</t>
    <phoneticPr fontId="1"/>
  </si>
  <si>
    <t>オープントップバスの導入</t>
    <phoneticPr fontId="1"/>
  </si>
  <si>
    <t>③</t>
    <phoneticPr fontId="1"/>
  </si>
  <si>
    <t>⑩</t>
    <phoneticPr fontId="1"/>
  </si>
  <si>
    <t>多言語バスロケーションシステムの導入</t>
    <rPh sb="0" eb="3">
      <t>タゲンゴ</t>
    </rPh>
    <rPh sb="16" eb="18">
      <t>ドウニュウ</t>
    </rPh>
    <phoneticPr fontId="1"/>
  </si>
  <si>
    <t xml:space="preserve"> 無料公衆無線ＬＡＮ　（無料Ｗｉ-Ｆｉ）</t>
    <phoneticPr fontId="1"/>
  </si>
  <si>
    <t>②</t>
    <phoneticPr fontId="1"/>
  </si>
  <si>
    <t>バスターミナルの移動円滑化、待合・乗継環境の向上、情報提供について</t>
    <rPh sb="8" eb="10">
      <t>イドウ</t>
    </rPh>
    <rPh sb="10" eb="13">
      <t>エンカツカ</t>
    </rPh>
    <phoneticPr fontId="1"/>
  </si>
  <si>
    <t>ホームページの多言語表記</t>
    <rPh sb="7" eb="10">
      <t>タゲンゴ</t>
    </rPh>
    <rPh sb="10" eb="12">
      <t>ヒョウキ</t>
    </rPh>
    <phoneticPr fontId="1"/>
  </si>
  <si>
    <t>④</t>
    <phoneticPr fontId="1"/>
  </si>
  <si>
    <t>⑪</t>
    <phoneticPr fontId="1"/>
  </si>
  <si>
    <t>情報端末への電源供給機器</t>
    <rPh sb="0" eb="2">
      <t>ジョウホウ</t>
    </rPh>
    <rPh sb="2" eb="4">
      <t>タンマツ</t>
    </rPh>
    <rPh sb="6" eb="8">
      <t>デンゲン</t>
    </rPh>
    <rPh sb="8" eb="10">
      <t>キョウキュウ</t>
    </rPh>
    <rPh sb="10" eb="12">
      <t>キキ</t>
    </rPh>
    <phoneticPr fontId="1"/>
  </si>
  <si>
    <t>⑬</t>
    <phoneticPr fontId="1"/>
  </si>
  <si>
    <t>(ＴＥＬ)</t>
    <phoneticPr fontId="1"/>
  </si>
  <si>
    <t>非常用電源装置</t>
    <rPh sb="0" eb="3">
      <t>ヒジョウヨウ</t>
    </rPh>
    <rPh sb="3" eb="5">
      <t>デンゲン</t>
    </rPh>
    <rPh sb="5" eb="7">
      <t>ソウチ</t>
    </rPh>
    <phoneticPr fontId="1"/>
  </si>
  <si>
    <t>千円</t>
    <rPh sb="0" eb="1">
      <t>セン</t>
    </rPh>
    <rPh sb="1" eb="2">
      <t>エン</t>
    </rPh>
    <phoneticPr fontId="1"/>
  </si>
  <si>
    <t>千円</t>
    <rPh sb="0" eb="2">
      <t>センエン</t>
    </rPh>
    <phoneticPr fontId="1"/>
  </si>
  <si>
    <t>（要望台数×1,400千円）</t>
    <rPh sb="11" eb="12">
      <t>セン</t>
    </rPh>
    <phoneticPr fontId="1"/>
  </si>
  <si>
    <t>⑭</t>
    <phoneticPr fontId="1"/>
  </si>
  <si>
    <t>千円</t>
    <phoneticPr fontId="1"/>
  </si>
  <si>
    <t>多言語化への取組み</t>
    <rPh sb="3" eb="4">
      <t>カ</t>
    </rPh>
    <rPh sb="6" eb="7">
      <t>ト</t>
    </rPh>
    <rPh sb="7" eb="8">
      <t>ク</t>
    </rPh>
    <phoneticPr fontId="1"/>
  </si>
  <si>
    <t>要望台数</t>
    <rPh sb="0" eb="2">
      <t>ヨウボウ</t>
    </rPh>
    <rPh sb="2" eb="4">
      <t>ダイスウ</t>
    </rPh>
    <phoneticPr fontId="1"/>
  </si>
  <si>
    <t>情報端末機器用充電機器、非常用電源装置の導入</t>
    <rPh sb="0" eb="2">
      <t>ジョウホウ</t>
    </rPh>
    <rPh sb="2" eb="4">
      <t>タンマツ</t>
    </rPh>
    <rPh sb="4" eb="6">
      <t>キキ</t>
    </rPh>
    <rPh sb="6" eb="7">
      <t>ヨウ</t>
    </rPh>
    <rPh sb="7" eb="9">
      <t>ジュウデン</t>
    </rPh>
    <rPh sb="9" eb="11">
      <t>キキ</t>
    </rPh>
    <rPh sb="20" eb="22">
      <t>ドウニュウ</t>
    </rPh>
    <phoneticPr fontId="1"/>
  </si>
  <si>
    <t>□</t>
    <phoneticPr fontId="1"/>
  </si>
  <si>
    <t>事業者名</t>
    <rPh sb="0" eb="3">
      <t>ジギョウシャ</t>
    </rPh>
    <rPh sb="3" eb="4">
      <t>ナ</t>
    </rPh>
    <phoneticPr fontId="1"/>
  </si>
  <si>
    <t>事業者名</t>
    <rPh sb="0" eb="3">
      <t>ジギョウシャ</t>
    </rPh>
    <rPh sb="3" eb="4">
      <t>ナ</t>
    </rPh>
    <phoneticPr fontId="21"/>
  </si>
  <si>
    <t>ご担当者名</t>
    <rPh sb="1" eb="4">
      <t>タントウシャ</t>
    </rPh>
    <rPh sb="4" eb="5">
      <t>メイ</t>
    </rPh>
    <phoneticPr fontId="21"/>
  </si>
  <si>
    <t>ご連絡先(ＴＥＬ)</t>
    <rPh sb="1" eb="4">
      <t>レンラクサキ</t>
    </rPh>
    <phoneticPr fontId="21"/>
  </si>
  <si>
    <t>ご連絡先(E-mail アドレス)</t>
    <rPh sb="1" eb="4">
      <t>レンラクサキ</t>
    </rPh>
    <phoneticPr fontId="21"/>
  </si>
  <si>
    <t>要望額</t>
    <rPh sb="0" eb="2">
      <t>ヨウボウ</t>
    </rPh>
    <rPh sb="2" eb="3">
      <t>ガク</t>
    </rPh>
    <phoneticPr fontId="21"/>
  </si>
  <si>
    <t>台</t>
    <rPh sb="0" eb="1">
      <t>ダイ</t>
    </rPh>
    <phoneticPr fontId="1"/>
  </si>
  <si>
    <t>（補助対象経費×1/4）</t>
    <phoneticPr fontId="1"/>
  </si>
  <si>
    <t>エレベーター付きバスの導入</t>
    <phoneticPr fontId="1"/>
  </si>
  <si>
    <t>整理記号</t>
    <rPh sb="0" eb="2">
      <t>セイリ</t>
    </rPh>
    <rPh sb="2" eb="4">
      <t>キゴウ</t>
    </rPh>
    <phoneticPr fontId="25"/>
  </si>
  <si>
    <t>要望台数</t>
    <rPh sb="0" eb="2">
      <t>ヨウボウ</t>
    </rPh>
    <rPh sb="2" eb="4">
      <t>ダイスウ</t>
    </rPh>
    <phoneticPr fontId="25"/>
  </si>
  <si>
    <t>補助対象経費（税抜）</t>
    <rPh sb="0" eb="2">
      <t>ホジョ</t>
    </rPh>
    <rPh sb="2" eb="4">
      <t>タイショウ</t>
    </rPh>
    <rPh sb="4" eb="6">
      <t>ケイヒ</t>
    </rPh>
    <rPh sb="7" eb="8">
      <t>ゼイ</t>
    </rPh>
    <rPh sb="8" eb="9">
      <t>ヌ</t>
    </rPh>
    <phoneticPr fontId="25"/>
  </si>
  <si>
    <t>運行管理支援システム</t>
    <rPh sb="0" eb="6">
      <t>ウンコウカンリシエン</t>
    </rPh>
    <phoneticPr fontId="25"/>
  </si>
  <si>
    <t>式</t>
    <rPh sb="0" eb="1">
      <t>シキ</t>
    </rPh>
    <phoneticPr fontId="25"/>
  </si>
  <si>
    <t>千円</t>
    <rPh sb="0" eb="2">
      <t>センエン</t>
    </rPh>
    <phoneticPr fontId="25"/>
  </si>
  <si>
    <t>乗務日報自動作成システム</t>
    <rPh sb="0" eb="2">
      <t>ジョウム</t>
    </rPh>
    <rPh sb="2" eb="4">
      <t>ニッポウ</t>
    </rPh>
    <rPh sb="4" eb="6">
      <t>ジドウ</t>
    </rPh>
    <rPh sb="6" eb="8">
      <t>サクセイ</t>
    </rPh>
    <phoneticPr fontId="25"/>
  </si>
  <si>
    <t>車両動態管理システム</t>
    <rPh sb="0" eb="6">
      <t>シャリョウドウタイカンリ</t>
    </rPh>
    <phoneticPr fontId="25"/>
  </si>
  <si>
    <t>各種申請書類の作成支援システム</t>
    <rPh sb="0" eb="6">
      <t>カクシュシンセイショルイ</t>
    </rPh>
    <rPh sb="7" eb="11">
      <t>サクセイシエン</t>
    </rPh>
    <phoneticPr fontId="25"/>
  </si>
  <si>
    <t>運行計画（ダイヤ・運行系統図等）作成支援システム</t>
    <rPh sb="0" eb="4">
      <t>ウンコウケイカク</t>
    </rPh>
    <rPh sb="9" eb="13">
      <t>ウンコウケイトウ</t>
    </rPh>
    <rPh sb="13" eb="14">
      <t>ズ</t>
    </rPh>
    <rPh sb="14" eb="15">
      <t>トウ</t>
    </rPh>
    <rPh sb="16" eb="20">
      <t>サクセイシエン</t>
    </rPh>
    <phoneticPr fontId="25"/>
  </si>
  <si>
    <t>ODデータ・乗降人数等自動集計システム</t>
    <rPh sb="6" eb="11">
      <t>ジョウコウニンズウトウ</t>
    </rPh>
    <rPh sb="11" eb="15">
      <t>ジドウシュウケイ</t>
    </rPh>
    <phoneticPr fontId="25"/>
  </si>
  <si>
    <t>売上・利用者動向分析システム</t>
    <rPh sb="0" eb="2">
      <t>ウリアゲ</t>
    </rPh>
    <rPh sb="3" eb="10">
      <t>リヨウシャドウコウブンセキ</t>
    </rPh>
    <phoneticPr fontId="25"/>
  </si>
  <si>
    <t>安全管理業務へのデジタル機器等の活用</t>
    <rPh sb="0" eb="6">
      <t>アンゼンカンリギョウム</t>
    </rPh>
    <rPh sb="12" eb="15">
      <t>キキトウ</t>
    </rPh>
    <rPh sb="16" eb="18">
      <t>カツヨウ</t>
    </rPh>
    <phoneticPr fontId="25"/>
  </si>
  <si>
    <t>事故情報管理システム</t>
    <rPh sb="0" eb="4">
      <t>ジコジョウホウ</t>
    </rPh>
    <rPh sb="4" eb="6">
      <t>カンリ</t>
    </rPh>
    <phoneticPr fontId="25"/>
  </si>
  <si>
    <t>車検・定期点検・整備管理システム</t>
    <rPh sb="0" eb="2">
      <t>シャケン</t>
    </rPh>
    <rPh sb="3" eb="5">
      <t>テイキ</t>
    </rPh>
    <rPh sb="5" eb="7">
      <t>テンケン</t>
    </rPh>
    <rPh sb="8" eb="10">
      <t>セイビ</t>
    </rPh>
    <rPh sb="10" eb="12">
      <t>カンリ</t>
    </rPh>
    <phoneticPr fontId="25"/>
  </si>
  <si>
    <t>乗務シフト自動作成システム</t>
    <rPh sb="0" eb="2">
      <t>ジョウム</t>
    </rPh>
    <rPh sb="5" eb="9">
      <t>ジドウサクセイ</t>
    </rPh>
    <phoneticPr fontId="25"/>
  </si>
  <si>
    <t>勤怠管理システム</t>
    <rPh sb="0" eb="4">
      <t>キンタイカンリ</t>
    </rPh>
    <phoneticPr fontId="25"/>
  </si>
  <si>
    <t>営業所・乗務員管理システム</t>
    <rPh sb="0" eb="3">
      <t>エイギョウショ</t>
    </rPh>
    <rPh sb="4" eb="9">
      <t>ジョウムインカンリ</t>
    </rPh>
    <phoneticPr fontId="25"/>
  </si>
  <si>
    <t>売上集計・記録システム</t>
    <rPh sb="0" eb="4">
      <t>ウリアゲシュウケイ</t>
    </rPh>
    <rPh sb="5" eb="7">
      <t>キロク</t>
    </rPh>
    <phoneticPr fontId="25"/>
  </si>
  <si>
    <t>会計管理用事務処理系システム</t>
    <rPh sb="0" eb="10">
      <t>カイケイカンリヨウジムショリケイ</t>
    </rPh>
    <phoneticPr fontId="25"/>
  </si>
  <si>
    <t>利用者利便性向上・その他業務に関わるデジタル機器等</t>
    <rPh sb="0" eb="5">
      <t>リヨウシャリベン</t>
    </rPh>
    <rPh sb="5" eb="8">
      <t>セイコウジョウ</t>
    </rPh>
    <rPh sb="11" eb="12">
      <t>タ</t>
    </rPh>
    <rPh sb="12" eb="14">
      <t>ギョウム</t>
    </rPh>
    <rPh sb="15" eb="16">
      <t>カカ</t>
    </rPh>
    <rPh sb="22" eb="25">
      <t>キキトウ</t>
    </rPh>
    <phoneticPr fontId="25"/>
  </si>
  <si>
    <t>要望項目</t>
    <phoneticPr fontId="25"/>
  </si>
  <si>
    <t>車内空間を活用したデジタル広告</t>
    <rPh sb="0" eb="4">
      <t>シャナイクウカン</t>
    </rPh>
    <rPh sb="5" eb="7">
      <t>カツヨウ</t>
    </rPh>
    <rPh sb="13" eb="15">
      <t>コウコク</t>
    </rPh>
    <phoneticPr fontId="25"/>
  </si>
  <si>
    <t>コールセンターシステム</t>
    <phoneticPr fontId="25"/>
  </si>
  <si>
    <t>スマートフォン等モバイル端末を使った集客に繋がる仕組み</t>
    <rPh sb="7" eb="8">
      <t>トウ</t>
    </rPh>
    <rPh sb="12" eb="14">
      <t>タンマツ</t>
    </rPh>
    <rPh sb="15" eb="16">
      <t>ツカ</t>
    </rPh>
    <rPh sb="18" eb="20">
      <t>シュウキャク</t>
    </rPh>
    <rPh sb="21" eb="22">
      <t>ツナ</t>
    </rPh>
    <rPh sb="24" eb="26">
      <t>シク</t>
    </rPh>
    <phoneticPr fontId="25"/>
  </si>
  <si>
    <t>デジタルを活用した利用者へのPRや意見収集</t>
    <rPh sb="5" eb="7">
      <t>カツヨウ</t>
    </rPh>
    <rPh sb="9" eb="12">
      <t>リヨウシャ</t>
    </rPh>
    <rPh sb="17" eb="21">
      <t>イケンシュウシュウ</t>
    </rPh>
    <phoneticPr fontId="25"/>
  </si>
  <si>
    <t>混雑状況提供システム</t>
    <rPh sb="0" eb="6">
      <t>コンザツジョウキョウテイキョウ</t>
    </rPh>
    <phoneticPr fontId="25"/>
  </si>
  <si>
    <t>スマートバス停</t>
    <rPh sb="6" eb="7">
      <t>テイ</t>
    </rPh>
    <phoneticPr fontId="25"/>
  </si>
  <si>
    <t>デジタル化・システム化等のための調査等</t>
    <rPh sb="16" eb="18">
      <t>チョウサ</t>
    </rPh>
    <rPh sb="18" eb="19">
      <t>トウ</t>
    </rPh>
    <phoneticPr fontId="25"/>
  </si>
  <si>
    <t>（</t>
    <phoneticPr fontId="1"/>
  </si>
  <si>
    <t>勤怠管理業務・収入支出管理業務へのデジタル機器等の活用</t>
    <rPh sb="0" eb="6">
      <t>キンタイカンリギョウム</t>
    </rPh>
    <rPh sb="7" eb="9">
      <t>シュウニュウ</t>
    </rPh>
    <rPh sb="9" eb="11">
      <t>シシュツ</t>
    </rPh>
    <rPh sb="11" eb="13">
      <t>カンリ</t>
    </rPh>
    <rPh sb="13" eb="15">
      <t>ギョウム</t>
    </rPh>
    <rPh sb="21" eb="24">
      <t>キキトウ</t>
    </rPh>
    <rPh sb="25" eb="27">
      <t>カツヨウ</t>
    </rPh>
    <phoneticPr fontId="25"/>
  </si>
  <si>
    <t>その他</t>
    <rPh sb="2" eb="3">
      <t>タ</t>
    </rPh>
    <phoneticPr fontId="25"/>
  </si>
  <si>
    <t>多言語案内用タブレット</t>
    <phoneticPr fontId="1"/>
  </si>
  <si>
    <t>障害者用ＩＣカードシステム及び障害者用ＷＥＢ予約・決済システムの導入に要する経費</t>
    <phoneticPr fontId="1"/>
  </si>
  <si>
    <t>-</t>
    <phoneticPr fontId="1"/>
  </si>
  <si>
    <t>自治体による協調補助がある又は予定されている。</t>
    <phoneticPr fontId="1"/>
  </si>
  <si>
    <t>障害者用ＩＣカードシステム等の導入</t>
    <rPh sb="13" eb="14">
      <t>トウ</t>
    </rPh>
    <rPh sb="15" eb="17">
      <t>ドウニュウ</t>
    </rPh>
    <phoneticPr fontId="1"/>
  </si>
  <si>
    <t>⑤</t>
    <phoneticPr fontId="1"/>
  </si>
  <si>
    <t>⑥</t>
    <phoneticPr fontId="1"/>
  </si>
  <si>
    <t>⑮</t>
    <phoneticPr fontId="1"/>
  </si>
  <si>
    <t>⑯</t>
    <phoneticPr fontId="1"/>
  </si>
  <si>
    <t>⑰</t>
    <phoneticPr fontId="1"/>
  </si>
  <si>
    <t>⑱</t>
    <phoneticPr fontId="1"/>
  </si>
  <si>
    <t>要望項目</t>
    <rPh sb="0" eb="4">
      <t>ヨウボウコウモク</t>
    </rPh>
    <phoneticPr fontId="1"/>
  </si>
  <si>
    <t>要望台数</t>
    <rPh sb="0" eb="4">
      <t>ヨウボウダイスウ</t>
    </rPh>
    <phoneticPr fontId="1"/>
  </si>
  <si>
    <t>☑</t>
    <phoneticPr fontId="1"/>
  </si>
  <si>
    <t>□</t>
  </si>
  <si>
    <t>多言語案内サイネージの導入</t>
    <rPh sb="0" eb="3">
      <t>タゲンゴ</t>
    </rPh>
    <rPh sb="3" eb="5">
      <t>アンナイ</t>
    </rPh>
    <rPh sb="11" eb="13">
      <t>ドウニュウ</t>
    </rPh>
    <phoneticPr fontId="1"/>
  </si>
  <si>
    <t>二種免許取得のための教習</t>
    <phoneticPr fontId="1"/>
  </si>
  <si>
    <t>★</t>
    <phoneticPr fontId="1"/>
  </si>
  <si>
    <t>二種免許取得のための受験資格特例教習</t>
    <rPh sb="0" eb="2">
      <t>ニシュ</t>
    </rPh>
    <rPh sb="2" eb="4">
      <t>メンキョ</t>
    </rPh>
    <rPh sb="4" eb="6">
      <t>シュトク</t>
    </rPh>
    <rPh sb="10" eb="12">
      <t>ジュケン</t>
    </rPh>
    <rPh sb="12" eb="14">
      <t>シカク</t>
    </rPh>
    <rPh sb="14" eb="16">
      <t>トクレイ</t>
    </rPh>
    <rPh sb="16" eb="18">
      <t>キョウシュウ</t>
    </rPh>
    <phoneticPr fontId="1"/>
  </si>
  <si>
    <t>人</t>
    <rPh sb="0" eb="1">
      <t>ヒト</t>
    </rPh>
    <phoneticPr fontId="1"/>
  </si>
  <si>
    <t>※1</t>
    <phoneticPr fontId="1"/>
  </si>
  <si>
    <t>※2</t>
    <phoneticPr fontId="1"/>
  </si>
  <si>
    <t>※3</t>
  </si>
  <si>
    <t>※4</t>
  </si>
  <si>
    <t>事業の具体的内容を以下に記入してください。</t>
    <phoneticPr fontId="1"/>
  </si>
  <si>
    <t>研修等</t>
    <phoneticPr fontId="1"/>
  </si>
  <si>
    <t>(1)外部団体等による研修への参加</t>
    <phoneticPr fontId="1"/>
  </si>
  <si>
    <t>UD研修</t>
    <phoneticPr fontId="1"/>
  </si>
  <si>
    <t>観光ドライバー認定講習</t>
    <rPh sb="0" eb="2">
      <t>カンコウ</t>
    </rPh>
    <rPh sb="7" eb="9">
      <t>ニンテイ</t>
    </rPh>
    <rPh sb="9" eb="11">
      <t>コウシュウ</t>
    </rPh>
    <phoneticPr fontId="1"/>
  </si>
  <si>
    <t>子育てタクシードライバー研修</t>
    <rPh sb="0" eb="2">
      <t>コソダ</t>
    </rPh>
    <rPh sb="12" eb="14">
      <t>ケンシュウ</t>
    </rPh>
    <phoneticPr fontId="1"/>
  </si>
  <si>
    <t>運転手実技講習</t>
    <rPh sb="0" eb="3">
      <t>ウンテンシュ</t>
    </rPh>
    <rPh sb="3" eb="5">
      <t>ジツギ</t>
    </rPh>
    <rPh sb="5" eb="7">
      <t>コウシュウ</t>
    </rPh>
    <phoneticPr fontId="1"/>
  </si>
  <si>
    <t>上記以外については、事業概要とともに以下に記載してください。</t>
    <phoneticPr fontId="1"/>
  </si>
  <si>
    <t>業界団体や自治体などの外部団体による研修等については、その研修参加費（受講料等）が対象です。研修内容の詳細のわかるものを添付してください。</t>
    <phoneticPr fontId="1"/>
  </si>
  <si>
    <t>(2)自社で実施する研修等の開催</t>
    <phoneticPr fontId="1"/>
  </si>
  <si>
    <t>自動車運送事業者のための「働きやすい職場認証制度」の取得状況</t>
    <phoneticPr fontId="1"/>
  </si>
  <si>
    <t>　国土交通省では、自動車運送事業（トラック・バス・タクシー事業）の運転者不足に対応するための総合的な取組みの一環として、令和２年度に「働きやすい職場認証制度」を創設しました。</t>
    <phoneticPr fontId="1"/>
  </si>
  <si>
    <t>（１）「三つ星」を取得済み</t>
    <rPh sb="4" eb="5">
      <t>サン</t>
    </rPh>
    <rPh sb="6" eb="7">
      <t>ボシ</t>
    </rPh>
    <rPh sb="9" eb="11">
      <t>シュトク</t>
    </rPh>
    <rPh sb="11" eb="12">
      <t>ズ</t>
    </rPh>
    <phoneticPr fontId="1"/>
  </si>
  <si>
    <t>（２）「二つ星」を取得済み</t>
    <rPh sb="4" eb="5">
      <t>フタ</t>
    </rPh>
    <rPh sb="6" eb="7">
      <t>ボシ</t>
    </rPh>
    <rPh sb="9" eb="11">
      <t>シュトク</t>
    </rPh>
    <rPh sb="11" eb="12">
      <t>ズ</t>
    </rPh>
    <phoneticPr fontId="1"/>
  </si>
  <si>
    <t>（３）「一つ星」を取得済み</t>
    <rPh sb="4" eb="5">
      <t>ヒト</t>
    </rPh>
    <rPh sb="6" eb="7">
      <t>ホシ</t>
    </rPh>
    <rPh sb="9" eb="11">
      <t>シュトク</t>
    </rPh>
    <rPh sb="11" eb="12">
      <t>ズ</t>
    </rPh>
    <phoneticPr fontId="1"/>
  </si>
  <si>
    <t>事業者情報</t>
    <rPh sb="0" eb="3">
      <t>ジギョウシャ</t>
    </rPh>
    <rPh sb="3" eb="5">
      <t>ジョウホウ</t>
    </rPh>
    <phoneticPr fontId="1"/>
  </si>
  <si>
    <t>車内乗客への遠隔案内システム</t>
    <rPh sb="0" eb="2">
      <t>シャナイ</t>
    </rPh>
    <rPh sb="2" eb="4">
      <t>ジョウキャク</t>
    </rPh>
    <rPh sb="6" eb="8">
      <t>エンカク</t>
    </rPh>
    <rPh sb="8" eb="10">
      <t>アンナイ</t>
    </rPh>
    <phoneticPr fontId="25"/>
  </si>
  <si>
    <t>運行計画及び運行管理業務に関わるデジタル機器等</t>
    <rPh sb="0" eb="4">
      <t>ウンコウケイカク</t>
    </rPh>
    <rPh sb="4" eb="5">
      <t>オヨ</t>
    </rPh>
    <rPh sb="6" eb="8">
      <t>ウンコウ</t>
    </rPh>
    <rPh sb="8" eb="10">
      <t>カンリ</t>
    </rPh>
    <rPh sb="10" eb="12">
      <t>ギョウム</t>
    </rPh>
    <rPh sb="13" eb="14">
      <t>カカ</t>
    </rPh>
    <rPh sb="20" eb="23">
      <t>キキトウ</t>
    </rPh>
    <phoneticPr fontId="25"/>
  </si>
  <si>
    <t>訪日外国人旅行者が移動を楽しむ目的で導入するバス</t>
    <phoneticPr fontId="1"/>
  </si>
  <si>
    <t>★</t>
  </si>
  <si>
    <t>）両</t>
    <rPh sb="1" eb="2">
      <t>リョウ</t>
    </rPh>
    <phoneticPr fontId="1"/>
  </si>
  <si>
    <t>人材確保のための広報活動等</t>
    <rPh sb="8" eb="10">
      <t>コウホウ</t>
    </rPh>
    <rPh sb="10" eb="12">
      <t>カツドウ</t>
    </rPh>
    <rPh sb="12" eb="13">
      <t>トウ</t>
    </rPh>
    <phoneticPr fontId="1"/>
  </si>
  <si>
    <t>人材確保イベントの参加・開催</t>
    <rPh sb="9" eb="11">
      <t>サンカ</t>
    </rPh>
    <rPh sb="12" eb="14">
      <t>カイサイ</t>
    </rPh>
    <phoneticPr fontId="1"/>
  </si>
  <si>
    <t>各種認証・認定の取得状況</t>
    <rPh sb="0" eb="2">
      <t>カクシュ</t>
    </rPh>
    <rPh sb="2" eb="4">
      <t>ニンショウ</t>
    </rPh>
    <rPh sb="5" eb="7">
      <t>ニンテイ</t>
    </rPh>
    <rPh sb="8" eb="10">
      <t>シュトク</t>
    </rPh>
    <rPh sb="10" eb="12">
      <t>ジョウキョウ</t>
    </rPh>
    <phoneticPr fontId="1"/>
  </si>
  <si>
    <t>補助対象経費総額（税抜）</t>
    <rPh sb="0" eb="2">
      <t>ホジョ</t>
    </rPh>
    <rPh sb="2" eb="4">
      <t>タイショウ</t>
    </rPh>
    <rPh sb="4" eb="6">
      <t>ケイヒ</t>
    </rPh>
    <rPh sb="6" eb="8">
      <t>ソウガク</t>
    </rPh>
    <rPh sb="9" eb="10">
      <t>ゼイ</t>
    </rPh>
    <rPh sb="10" eb="11">
      <t>ヌ</t>
    </rPh>
    <phoneticPr fontId="1"/>
  </si>
  <si>
    <t>※3</t>
    <phoneticPr fontId="1"/>
  </si>
  <si>
    <t>※4</t>
    <phoneticPr fontId="1"/>
  </si>
  <si>
    <t>※5</t>
    <phoneticPr fontId="1"/>
  </si>
  <si>
    <t>　国土交通省では、バス・タクシー事業の人材確保のため、若者や女性を含めた安全・安心で快適な働きやすい職場環境の実現を推進しております。</t>
    <rPh sb="1" eb="3">
      <t>コクド</t>
    </rPh>
    <rPh sb="3" eb="6">
      <t>コウツウショウ</t>
    </rPh>
    <rPh sb="16" eb="18">
      <t>ジギョウ</t>
    </rPh>
    <rPh sb="19" eb="21">
      <t>ジンザイ</t>
    </rPh>
    <rPh sb="21" eb="23">
      <t>カクホ</t>
    </rPh>
    <rPh sb="27" eb="29">
      <t>ワカモノ</t>
    </rPh>
    <rPh sb="30" eb="32">
      <t>ジョセイ</t>
    </rPh>
    <rPh sb="33" eb="34">
      <t>フク</t>
    </rPh>
    <rPh sb="36" eb="38">
      <t>アンゼン</t>
    </rPh>
    <rPh sb="39" eb="41">
      <t>アンシン</t>
    </rPh>
    <rPh sb="42" eb="44">
      <t>カイテキ</t>
    </rPh>
    <rPh sb="45" eb="46">
      <t>ハタラ</t>
    </rPh>
    <rPh sb="50" eb="54">
      <t>ショクバカンキョウ</t>
    </rPh>
    <rPh sb="55" eb="57">
      <t>ジツゲン</t>
    </rPh>
    <rPh sb="58" eb="60">
      <t>スイシン</t>
    </rPh>
    <phoneticPr fontId="1"/>
  </si>
  <si>
    <t>（５）要望調査時点で認証を取得しておらず、事業完了実績報告までに取得する予定もない</t>
    <rPh sb="3" eb="5">
      <t>ヨウボウ</t>
    </rPh>
    <rPh sb="5" eb="7">
      <t>チョウサ</t>
    </rPh>
    <rPh sb="7" eb="9">
      <t>ジテン</t>
    </rPh>
    <rPh sb="10" eb="12">
      <t>ニンショウ</t>
    </rPh>
    <rPh sb="13" eb="15">
      <t>シュトク</t>
    </rPh>
    <rPh sb="21" eb="23">
      <t>ジギョウ</t>
    </rPh>
    <rPh sb="23" eb="25">
      <t>カンリョウ</t>
    </rPh>
    <rPh sb="25" eb="27">
      <t>ジッセキ</t>
    </rPh>
    <rPh sb="27" eb="29">
      <t>ホウコク</t>
    </rPh>
    <rPh sb="32" eb="34">
      <t>シュトク</t>
    </rPh>
    <rPh sb="36" eb="38">
      <t>ヨテイ</t>
    </rPh>
    <phoneticPr fontId="1"/>
  </si>
  <si>
    <t>調査等</t>
    <rPh sb="0" eb="2">
      <t>チョウサ</t>
    </rPh>
    <rPh sb="2" eb="3">
      <t>ナド</t>
    </rPh>
    <phoneticPr fontId="25"/>
  </si>
  <si>
    <t>１人あたり平均経費</t>
    <rPh sb="1" eb="2">
      <t>ヒト</t>
    </rPh>
    <rPh sb="5" eb="7">
      <t>ヘイキン</t>
    </rPh>
    <rPh sb="7" eb="9">
      <t>ケイヒ</t>
    </rPh>
    <phoneticPr fontId="1"/>
  </si>
  <si>
    <r>
      <t xml:space="preserve">上記以外のバスの導入
</t>
    </r>
    <r>
      <rPr>
        <sz val="6"/>
        <color theme="1" tint="4.9989318521683403E-2"/>
        <rFont val="ＭＳ Ｐゴシック"/>
        <family val="3"/>
        <charset val="128"/>
        <scheme val="minor"/>
      </rPr>
      <t>（例：レストランバス　仮想現実等の車内でエンターテインメントを提供する車両等）</t>
    </r>
    <phoneticPr fontId="1"/>
  </si>
  <si>
    <t>うち、自治体による協調補助がある又は予定されている車両数</t>
    <rPh sb="25" eb="27">
      <t>シャリョウ</t>
    </rPh>
    <rPh sb="27" eb="28">
      <t>スウ</t>
    </rPh>
    <phoneticPr fontId="1"/>
  </si>
  <si>
    <t>多言語翻訳システム機器</t>
    <phoneticPr fontId="1"/>
  </si>
  <si>
    <t>二次元コード決済機器</t>
    <rPh sb="0" eb="3">
      <t>ニジゲン</t>
    </rPh>
    <rPh sb="6" eb="8">
      <t>ケッサイ</t>
    </rPh>
    <rPh sb="8" eb="10">
      <t>キキ</t>
    </rPh>
    <phoneticPr fontId="1"/>
  </si>
  <si>
    <t>補助金を活用する人材を採用後３カ月以上継続して運転者として雇用することを条件とし、補助金交付後に条件を満たしていない事実が確認された場合には返還の対象となります。</t>
    <rPh sb="23" eb="26">
      <t>ウンテンシャ</t>
    </rPh>
    <phoneticPr fontId="1"/>
  </si>
  <si>
    <t>要望人数</t>
    <rPh sb="0" eb="2">
      <t>ヨウボウ</t>
    </rPh>
    <rPh sb="2" eb="4">
      <t>ニンズウ</t>
    </rPh>
    <phoneticPr fontId="1"/>
  </si>
  <si>
    <t>着手時期</t>
    <phoneticPr fontId="1"/>
  </si>
  <si>
    <t>多くの要望が寄せられた場合には、これまでのキャッシュレス車載機器の補助実績等を踏まえ、国土交通省にて各事業に振り分けを行います。振り分けの関係上、着手時期の記載をお願いします。</t>
    <rPh sb="28" eb="30">
      <t>シャサイ</t>
    </rPh>
    <rPh sb="30" eb="32">
      <t>キキ</t>
    </rPh>
    <phoneticPr fontId="1"/>
  </si>
  <si>
    <t>○運転者の数　（乗合事業に従事する人数のみ。貸切、乗用は含みません）</t>
    <rPh sb="1" eb="4">
      <t>ウンテンシャ</t>
    </rPh>
    <rPh sb="5" eb="6">
      <t>スウ</t>
    </rPh>
    <rPh sb="8" eb="10">
      <t>ノリアイ</t>
    </rPh>
    <rPh sb="10" eb="12">
      <t>ジギョウ</t>
    </rPh>
    <rPh sb="13" eb="15">
      <t>ジュウジ</t>
    </rPh>
    <rPh sb="17" eb="19">
      <t>ニンズウ</t>
    </rPh>
    <rPh sb="22" eb="24">
      <t>カシキリ</t>
    </rPh>
    <rPh sb="25" eb="27">
      <t>ジョウヨウ</t>
    </rPh>
    <rPh sb="28" eb="29">
      <t>フク</t>
    </rPh>
    <phoneticPr fontId="1"/>
  </si>
  <si>
    <t>○保有車両数　（乗合事業用車両のみ、貸切、乗用は含みません）</t>
    <rPh sb="1" eb="3">
      <t>ホユウ</t>
    </rPh>
    <rPh sb="3" eb="5">
      <t>シャリョウ</t>
    </rPh>
    <rPh sb="5" eb="6">
      <t>スウ</t>
    </rPh>
    <rPh sb="8" eb="10">
      <t>ノリアイ</t>
    </rPh>
    <rPh sb="10" eb="13">
      <t>ジギョウヨウ</t>
    </rPh>
    <rPh sb="13" eb="15">
      <t>シャリョウ</t>
    </rPh>
    <rPh sb="18" eb="20">
      <t>カシキリ</t>
    </rPh>
    <rPh sb="21" eb="23">
      <t>ジョウヨウ</t>
    </rPh>
    <rPh sb="24" eb="25">
      <t>フク</t>
    </rPh>
    <phoneticPr fontId="1"/>
  </si>
  <si>
    <t>集計作業の効率化のため、人材確保・育成に係る要望調査の様式は全事業（乗合・貸切・乗用）共通のものとなっています。
このため、特定事業にのみ該当する記載（例「子育てタクシードライバー研修」）については、該当しない事業を営む場合は、御放念ください。</t>
    <rPh sb="0" eb="2">
      <t>シュウケイ</t>
    </rPh>
    <rPh sb="2" eb="4">
      <t>サギョウ</t>
    </rPh>
    <rPh sb="5" eb="8">
      <t>コウリツカ</t>
    </rPh>
    <rPh sb="12" eb="14">
      <t>ジンザイ</t>
    </rPh>
    <rPh sb="14" eb="16">
      <t>カクホ</t>
    </rPh>
    <rPh sb="17" eb="19">
      <t>イクセイ</t>
    </rPh>
    <rPh sb="20" eb="21">
      <t>カカ</t>
    </rPh>
    <rPh sb="22" eb="24">
      <t>ヨウボウ</t>
    </rPh>
    <rPh sb="24" eb="26">
      <t>チョウサ</t>
    </rPh>
    <rPh sb="27" eb="29">
      <t>ヨウシキ</t>
    </rPh>
    <rPh sb="30" eb="31">
      <t>ゼン</t>
    </rPh>
    <rPh sb="31" eb="33">
      <t>ジギョウ</t>
    </rPh>
    <rPh sb="34" eb="36">
      <t>ノリアイ</t>
    </rPh>
    <rPh sb="37" eb="39">
      <t>カシキリ</t>
    </rPh>
    <rPh sb="40" eb="42">
      <t>ジョウヨウ</t>
    </rPh>
    <rPh sb="43" eb="45">
      <t>キョウツウ</t>
    </rPh>
    <rPh sb="62" eb="64">
      <t>トクテイ</t>
    </rPh>
    <rPh sb="64" eb="66">
      <t>ジギョウ</t>
    </rPh>
    <rPh sb="69" eb="71">
      <t>ガイトウ</t>
    </rPh>
    <rPh sb="73" eb="75">
      <t>キサイ</t>
    </rPh>
    <rPh sb="76" eb="77">
      <t>レイ</t>
    </rPh>
    <rPh sb="78" eb="80">
      <t>コソダ</t>
    </rPh>
    <rPh sb="90" eb="92">
      <t>ケンシュウ</t>
    </rPh>
    <rPh sb="100" eb="102">
      <t>ガイトウ</t>
    </rPh>
    <rPh sb="105" eb="107">
      <t>ジギョウ</t>
    </rPh>
    <rPh sb="108" eb="109">
      <t>イトナ</t>
    </rPh>
    <rPh sb="110" eb="112">
      <t>バアイ</t>
    </rPh>
    <rPh sb="114" eb="117">
      <t>ゴホウネン</t>
    </rPh>
    <phoneticPr fontId="1"/>
  </si>
  <si>
    <t>法令により受講が求められている研修・講習（運行管理者講習、タクシー業務適正化特別措置法に基づく法定研修等）は本調査及び支援の対象外です。</t>
    <rPh sb="33" eb="35">
      <t>ギョウム</t>
    </rPh>
    <rPh sb="35" eb="38">
      <t>テキセイカ</t>
    </rPh>
    <rPh sb="38" eb="40">
      <t>トクベツ</t>
    </rPh>
    <rPh sb="40" eb="43">
      <t>ソチホウ</t>
    </rPh>
    <rPh sb="44" eb="45">
      <t>モト</t>
    </rPh>
    <rPh sb="47" eb="49">
      <t>ホウテイ</t>
    </rPh>
    <rPh sb="49" eb="51">
      <t>ケンシュウ</t>
    </rPh>
    <rPh sb="51" eb="52">
      <t>ナド</t>
    </rPh>
    <phoneticPr fontId="1"/>
  </si>
  <si>
    <t>その他、人材確保のためのPR</t>
    <rPh sb="2" eb="3">
      <t>タ</t>
    </rPh>
    <phoneticPr fontId="1"/>
  </si>
  <si>
    <t>要望調査票記入後にチェックしてください</t>
    <rPh sb="0" eb="2">
      <t>ヨウボウ</t>
    </rPh>
    <rPh sb="2" eb="5">
      <t>チョウサヒョウ</t>
    </rPh>
    <rPh sb="5" eb="7">
      <t>キニュウ</t>
    </rPh>
    <rPh sb="7" eb="8">
      <t>ゴ</t>
    </rPh>
    <phoneticPr fontId="1"/>
  </si>
  <si>
    <t>着手時期</t>
    <rPh sb="0" eb="2">
      <t>チャクシュ</t>
    </rPh>
    <rPh sb="2" eb="4">
      <t>ジキ</t>
    </rPh>
    <phoneticPr fontId="1"/>
  </si>
  <si>
    <t>記載内容に誤りが無いこと</t>
    <phoneticPr fontId="21"/>
  </si>
  <si>
    <t>補助対象経費</t>
    <rPh sb="0" eb="2">
      <t>ホジョ</t>
    </rPh>
    <rPh sb="2" eb="4">
      <t>タイショウ</t>
    </rPh>
    <rPh sb="4" eb="6">
      <t>ケイヒ</t>
    </rPh>
    <phoneticPr fontId="21"/>
  </si>
  <si>
    <t>自治体協調補助台数</t>
    <rPh sb="0" eb="3">
      <t>ジチタイ</t>
    </rPh>
    <rPh sb="3" eb="5">
      <t>キョウチョウ</t>
    </rPh>
    <rPh sb="5" eb="7">
      <t>ホジョ</t>
    </rPh>
    <rPh sb="7" eb="9">
      <t>ダイスウ</t>
    </rPh>
    <phoneticPr fontId="21"/>
  </si>
  <si>
    <t>国庫補助要望額</t>
    <rPh sb="0" eb="2">
      <t>コッコ</t>
    </rPh>
    <rPh sb="2" eb="4">
      <t>ホジョ</t>
    </rPh>
    <rPh sb="4" eb="6">
      <t>ヨウボウ</t>
    </rPh>
    <rPh sb="6" eb="7">
      <t>ガク</t>
    </rPh>
    <phoneticPr fontId="21"/>
  </si>
  <si>
    <t>運</t>
    <rPh sb="0" eb="1">
      <t>ウン</t>
    </rPh>
    <phoneticPr fontId="1"/>
  </si>
  <si>
    <t>車</t>
    <rPh sb="0" eb="1">
      <t>クルマ</t>
    </rPh>
    <phoneticPr fontId="1"/>
  </si>
  <si>
    <t>一人平均</t>
    <rPh sb="0" eb="2">
      <t>ヒトリ</t>
    </rPh>
    <rPh sb="2" eb="4">
      <t>ヘイキン</t>
    </rPh>
    <phoneticPr fontId="21"/>
  </si>
  <si>
    <t>運転者数</t>
    <rPh sb="0" eb="3">
      <t>ウンテンシャ</t>
    </rPh>
    <rPh sb="3" eb="4">
      <t>スウ</t>
    </rPh>
    <phoneticPr fontId="21"/>
  </si>
  <si>
    <t>車両数</t>
    <rPh sb="0" eb="2">
      <t>シャリョウ</t>
    </rPh>
    <rPh sb="2" eb="3">
      <t>スウ</t>
    </rPh>
    <phoneticPr fontId="21"/>
  </si>
  <si>
    <t>↑「入力エラー！」の表示が消えたことを確認してから提出してください。
　 「表紙」及び「各種認証・認定の取得状況」の記入が完了すると「入力エラー」が消えて「OK」と表示されます。</t>
    <phoneticPr fontId="1"/>
  </si>
  <si>
    <t>「普通二種免許」所有者が新たに「大型二種免許」などを取得するための教習経費も対象となります。ただし、乗用の許可のみを持っている事業者が、既に普通二種免許を取得している従業員に大型二種免許を取得させる等の、業務に直接関係無い免許の取得費用は補助対象とはなりません」。</t>
    <rPh sb="50" eb="52">
      <t>ジョウヨウ</t>
    </rPh>
    <rPh sb="53" eb="55">
      <t>キョカ</t>
    </rPh>
    <rPh sb="58" eb="59">
      <t>モ</t>
    </rPh>
    <rPh sb="63" eb="66">
      <t>ジギョウシャ</t>
    </rPh>
    <rPh sb="68" eb="69">
      <t>スデ</t>
    </rPh>
    <rPh sb="70" eb="72">
      <t>フツウ</t>
    </rPh>
    <rPh sb="72" eb="74">
      <t>ニシュ</t>
    </rPh>
    <rPh sb="74" eb="76">
      <t>メンキョ</t>
    </rPh>
    <rPh sb="77" eb="79">
      <t>シュトク</t>
    </rPh>
    <rPh sb="83" eb="86">
      <t>ジュウギョウイン</t>
    </rPh>
    <rPh sb="87" eb="89">
      <t>オオガタ</t>
    </rPh>
    <rPh sb="89" eb="91">
      <t>ニシュ</t>
    </rPh>
    <rPh sb="91" eb="93">
      <t>メンキョ</t>
    </rPh>
    <rPh sb="94" eb="96">
      <t>シュトク</t>
    </rPh>
    <rPh sb="99" eb="100">
      <t>ナド</t>
    </rPh>
    <rPh sb="102" eb="104">
      <t>ギョウム</t>
    </rPh>
    <rPh sb="105" eb="107">
      <t>チョクセツ</t>
    </rPh>
    <rPh sb="107" eb="109">
      <t>カンケイ</t>
    </rPh>
    <rPh sb="109" eb="110">
      <t>ナ</t>
    </rPh>
    <rPh sb="111" eb="113">
      <t>メンキョ</t>
    </rPh>
    <rPh sb="114" eb="116">
      <t>シュトク</t>
    </rPh>
    <rPh sb="116" eb="118">
      <t>ヒヨウ</t>
    </rPh>
    <rPh sb="119" eb="121">
      <t>ホジョ</t>
    </rPh>
    <rPh sb="121" eb="123">
      <t>タイショウ</t>
    </rPh>
    <phoneticPr fontId="1"/>
  </si>
  <si>
    <t>運転免許センターで支払う手数料（試験手数料、交付手数料等）や自動車事故対策機構に支払う運転者適性診断の手数料は補助対象とはなりません。</t>
    <rPh sb="30" eb="33">
      <t>ジドウシャ</t>
    </rPh>
    <rPh sb="33" eb="35">
      <t>ジコ</t>
    </rPh>
    <rPh sb="35" eb="37">
      <t>タイサク</t>
    </rPh>
    <rPh sb="37" eb="39">
      <t>キコウ</t>
    </rPh>
    <rPh sb="40" eb="42">
      <t>シハラ</t>
    </rPh>
    <rPh sb="43" eb="46">
      <t>ウンテンシャ</t>
    </rPh>
    <rPh sb="46" eb="48">
      <t>テキセイ</t>
    </rPh>
    <rPh sb="48" eb="50">
      <t>シンダン</t>
    </rPh>
    <rPh sb="51" eb="54">
      <t>テスウリョウ</t>
    </rPh>
    <rPh sb="55" eb="57">
      <t>ホジョ</t>
    </rPh>
    <phoneticPr fontId="1"/>
  </si>
  <si>
    <r>
      <t>働きやすい職場認証制度の認証取得状況について、</t>
    </r>
    <r>
      <rPr>
        <b/>
        <u/>
        <sz val="10"/>
        <color theme="1" tint="4.9989318521683403E-2"/>
        <rFont val="ＭＳ Ｐゴシック"/>
        <family val="3"/>
        <charset val="128"/>
        <scheme val="minor"/>
      </rPr>
      <t>該当するもの１つにチェック</t>
    </r>
    <r>
      <rPr>
        <sz val="10"/>
        <color theme="1" tint="4.9989318521683403E-2"/>
        <rFont val="ＭＳ Ｐゴシック"/>
        <family val="3"/>
        <charset val="128"/>
        <scheme val="minor"/>
      </rPr>
      <t>を入れてください。</t>
    </r>
    <rPh sb="0" eb="1">
      <t>ハタラ</t>
    </rPh>
    <rPh sb="5" eb="7">
      <t>ショクバ</t>
    </rPh>
    <rPh sb="7" eb="11">
      <t>ニンショウセイド</t>
    </rPh>
    <rPh sb="12" eb="14">
      <t>ニンショウ</t>
    </rPh>
    <rPh sb="14" eb="16">
      <t>シュトク</t>
    </rPh>
    <rPh sb="16" eb="18">
      <t>ジョウキョウ</t>
    </rPh>
    <rPh sb="23" eb="25">
      <t>ガイトウ</t>
    </rPh>
    <rPh sb="37" eb="38">
      <t>イ</t>
    </rPh>
    <phoneticPr fontId="1"/>
  </si>
  <si>
    <t>本資料提出時点における貴社の状況を記入してください。
運転者数には正社員やフルタイムで労働する者の他、有期雇用、時短勤務、パートタイムの者も含みます。
事業者団体やグループ会社等で複数社分まとめて申請される場合は、傘下会員の合計値（概数で結構です）を記載してください。</t>
    <rPh sb="0" eb="1">
      <t>ホン</t>
    </rPh>
    <rPh sb="1" eb="3">
      <t>シリョウ</t>
    </rPh>
    <rPh sb="3" eb="5">
      <t>テイシュツ</t>
    </rPh>
    <rPh sb="5" eb="7">
      <t>ジテン</t>
    </rPh>
    <rPh sb="27" eb="30">
      <t>ウンテンシャ</t>
    </rPh>
    <rPh sb="30" eb="31">
      <t>スウ</t>
    </rPh>
    <rPh sb="76" eb="79">
      <t>ジギョウシャ</t>
    </rPh>
    <rPh sb="79" eb="81">
      <t>ダンタイ</t>
    </rPh>
    <rPh sb="86" eb="88">
      <t>ガイシャ</t>
    </rPh>
    <rPh sb="88" eb="89">
      <t>ナド</t>
    </rPh>
    <rPh sb="90" eb="93">
      <t>フクスウシャ</t>
    </rPh>
    <rPh sb="93" eb="94">
      <t>ブン</t>
    </rPh>
    <rPh sb="98" eb="100">
      <t>シンセイ</t>
    </rPh>
    <rPh sb="103" eb="105">
      <t>バアイ</t>
    </rPh>
    <rPh sb="107" eb="109">
      <t>サンカ</t>
    </rPh>
    <rPh sb="109" eb="111">
      <t>カイイン</t>
    </rPh>
    <rPh sb="112" eb="115">
      <t>ゴウケイチ</t>
    </rPh>
    <rPh sb="116" eb="118">
      <t>ガイスウ</t>
    </rPh>
    <rPh sb="119" eb="121">
      <t>ケッコウ</t>
    </rPh>
    <rPh sb="125" eb="127">
      <t>キサイ</t>
    </rPh>
    <phoneticPr fontId="1"/>
  </si>
  <si>
    <r>
      <t>）</t>
    </r>
    <r>
      <rPr>
        <sz val="10"/>
        <color theme="1" tint="4.9989318521683403E-2"/>
        <rFont val="ＭＳ Ｐゴシック"/>
        <family val="3"/>
        <charset val="128"/>
        <scheme val="minor"/>
      </rPr>
      <t>人</t>
    </r>
    <rPh sb="1" eb="2">
      <t>ニン</t>
    </rPh>
    <phoneticPr fontId="1"/>
  </si>
  <si>
    <t>円</t>
    <rPh sb="0" eb="1">
      <t>エン</t>
    </rPh>
    <phoneticPr fontId="1"/>
  </si>
  <si>
    <t>（要望調査②）　公共交通のデジタル化・システム化等</t>
    <rPh sb="1" eb="3">
      <t>ヨウボウ</t>
    </rPh>
    <rPh sb="3" eb="5">
      <t>チョウサ</t>
    </rPh>
    <rPh sb="8" eb="12">
      <t>コウキョウコウツウ</t>
    </rPh>
    <rPh sb="17" eb="18">
      <t>カ</t>
    </rPh>
    <rPh sb="23" eb="24">
      <t>カ</t>
    </rPh>
    <rPh sb="24" eb="25">
      <t>トウ</t>
    </rPh>
    <phoneticPr fontId="25"/>
  </si>
  <si>
    <t>（要望調査⑤）　障害者用ＩＣカードシステム及び障害者用ＷＥＢ予約・決済システムの導入</t>
    <rPh sb="1" eb="3">
      <t>ヨウボウ</t>
    </rPh>
    <rPh sb="3" eb="5">
      <t>チョウサ</t>
    </rPh>
    <rPh sb="8" eb="11">
      <t>ショウガイシャ</t>
    </rPh>
    <rPh sb="11" eb="12">
      <t>ヨウ</t>
    </rPh>
    <rPh sb="21" eb="22">
      <t>オヨ</t>
    </rPh>
    <rPh sb="23" eb="26">
      <t>ショウガイシャ</t>
    </rPh>
    <rPh sb="26" eb="27">
      <t>ヨウ</t>
    </rPh>
    <rPh sb="30" eb="32">
      <t>ヨヤク</t>
    </rPh>
    <rPh sb="33" eb="35">
      <t>ケッサイ</t>
    </rPh>
    <rPh sb="40" eb="42">
      <t>ドウニュウ</t>
    </rPh>
    <phoneticPr fontId="1"/>
  </si>
  <si>
    <t>記載内容に誤りが無いこと（補助対象経費は見積り等を基に必要経費を税抜きで記載、円単位で記載）を確認しました。</t>
    <rPh sb="0" eb="2">
      <t>キサイ</t>
    </rPh>
    <rPh sb="2" eb="4">
      <t>ナイヨウ</t>
    </rPh>
    <rPh sb="5" eb="6">
      <t>アヤマ</t>
    </rPh>
    <rPh sb="8" eb="9">
      <t>ナ</t>
    </rPh>
    <rPh sb="13" eb="15">
      <t>ホジョ</t>
    </rPh>
    <rPh sb="15" eb="17">
      <t>タイショウ</t>
    </rPh>
    <rPh sb="17" eb="19">
      <t>ケイヒ</t>
    </rPh>
    <rPh sb="20" eb="22">
      <t>ミツモ</t>
    </rPh>
    <rPh sb="23" eb="24">
      <t>トウ</t>
    </rPh>
    <rPh sb="25" eb="26">
      <t>モト</t>
    </rPh>
    <rPh sb="27" eb="29">
      <t>ヒツヨウ</t>
    </rPh>
    <rPh sb="29" eb="31">
      <t>ケイヒ</t>
    </rPh>
    <rPh sb="32" eb="34">
      <t>ゼイヌ</t>
    </rPh>
    <rPh sb="36" eb="38">
      <t>キサイ</t>
    </rPh>
    <rPh sb="39" eb="40">
      <t>エン</t>
    </rPh>
    <rPh sb="40" eb="42">
      <t>タンイ</t>
    </rPh>
    <rPh sb="43" eb="45">
      <t>キサイ</t>
    </rPh>
    <rPh sb="47" eb="49">
      <t>カクニン</t>
    </rPh>
    <phoneticPr fontId="1"/>
  </si>
  <si>
    <t>令和７年度補正予算　補助事業要望調査票（乗合バス関係）</t>
    <rPh sb="0" eb="2">
      <t>レイワ</t>
    </rPh>
    <rPh sb="3" eb="5">
      <t>ネンド</t>
    </rPh>
    <rPh sb="5" eb="7">
      <t>ホセイ</t>
    </rPh>
    <rPh sb="7" eb="9">
      <t>ヨサン</t>
    </rPh>
    <rPh sb="10" eb="12">
      <t>ホジョ</t>
    </rPh>
    <rPh sb="12" eb="14">
      <t>ジギョウ</t>
    </rPh>
    <rPh sb="14" eb="16">
      <t>ヨウボウ</t>
    </rPh>
    <rPh sb="16" eb="18">
      <t>チョウサ</t>
    </rPh>
    <rPh sb="18" eb="19">
      <t>ヒョウ</t>
    </rPh>
    <rPh sb="20" eb="22">
      <t>ノリアイ</t>
    </rPh>
    <phoneticPr fontId="1"/>
  </si>
  <si>
    <t>　自動車運送事業者のための「働きやすい職場認証制度」について詳細、認証制度の取得については以下のHPをご覧ください。（https://www.untenshashokuba.go.jp/）</t>
    <phoneticPr fontId="1"/>
  </si>
  <si>
    <t>ノンステップバス、リフト付きバス、エレベーター付きバスの導入</t>
    <rPh sb="12" eb="13">
      <t>ツ</t>
    </rPh>
    <phoneticPr fontId="1"/>
  </si>
  <si>
    <t>エネルギーマネジメントシステム</t>
    <phoneticPr fontId="25"/>
  </si>
  <si>
    <t>（要望調査③）　キャッシュレス車載機器</t>
    <rPh sb="1" eb="3">
      <t>ヨウボウ</t>
    </rPh>
    <rPh sb="3" eb="5">
      <t>チョウサ</t>
    </rPh>
    <rPh sb="15" eb="17">
      <t>シャサイ</t>
    </rPh>
    <rPh sb="17" eb="19">
      <t>キキ</t>
    </rPh>
    <phoneticPr fontId="1"/>
  </si>
  <si>
    <r>
      <rPr>
        <u/>
        <sz val="9"/>
        <color rgb="FFFF0000"/>
        <rFont val="ＭＳ Ｐゴシック"/>
        <family val="3"/>
        <charset val="128"/>
        <scheme val="minor"/>
      </rPr>
      <t>交付申請又は事業完了実績報告の際には取得状況を証明する書面の提出が必要</t>
    </r>
    <r>
      <rPr>
        <sz val="9"/>
        <color theme="1" tint="4.9989318521683403E-2"/>
        <rFont val="ＭＳ Ｐゴシック"/>
        <family val="3"/>
        <charset val="128"/>
        <scheme val="minor"/>
      </rPr>
      <t>になります。その際、本調査の回答内容と相違があった場合は、実際の補助金交付額が減額される可能性があります。</t>
    </r>
    <rPh sb="43" eb="44">
      <t>サイ</t>
    </rPh>
    <phoneticPr fontId="1"/>
  </si>
  <si>
    <t xml:space="preserve"> ↓人材補助率算定用</t>
    <rPh sb="2" eb="4">
      <t>ジンザイ</t>
    </rPh>
    <rPh sb="4" eb="7">
      <t>ホジョリツ</t>
    </rPh>
    <rPh sb="7" eb="9">
      <t>サンテイ</t>
    </rPh>
    <rPh sb="9" eb="10">
      <t>ヨウ</t>
    </rPh>
    <phoneticPr fontId="1"/>
  </si>
  <si>
    <r>
      <t xml:space="preserve">国庫補助要望額
</t>
    </r>
    <r>
      <rPr>
        <sz val="8"/>
        <rFont val="ＭＳ Ｐゴシック"/>
        <family val="3"/>
        <charset val="128"/>
      </rPr>
      <t>（補助率１／２）</t>
    </r>
    <rPh sb="0" eb="2">
      <t>コッコ</t>
    </rPh>
    <rPh sb="2" eb="4">
      <t>ホジョ</t>
    </rPh>
    <rPh sb="4" eb="6">
      <t>ヨウボウ</t>
    </rPh>
    <rPh sb="6" eb="7">
      <t>ガク</t>
    </rPh>
    <rPh sb="9" eb="12">
      <t>ホジョリツ</t>
    </rPh>
    <phoneticPr fontId="25"/>
  </si>
  <si>
    <r>
      <t xml:space="preserve">国庫補助要望額
</t>
    </r>
    <r>
      <rPr>
        <sz val="10"/>
        <rFont val="ＭＳ Ｐゴシック"/>
        <family val="3"/>
        <charset val="128"/>
        <scheme val="minor"/>
      </rPr>
      <t>（補助率１／３）</t>
    </r>
    <phoneticPr fontId="1"/>
  </si>
  <si>
    <r>
      <t xml:space="preserve">国庫補助要望額
</t>
    </r>
    <r>
      <rPr>
        <sz val="8"/>
        <rFont val="ＭＳ Ｐゴシック"/>
        <family val="3"/>
        <charset val="128"/>
      </rPr>
      <t>（補助率１／２）</t>
    </r>
    <rPh sb="0" eb="2">
      <t>コッコ</t>
    </rPh>
    <rPh sb="2" eb="4">
      <t>ホジョ</t>
    </rPh>
    <rPh sb="4" eb="6">
      <t>ヨウボウ</t>
    </rPh>
    <rPh sb="6" eb="7">
      <t>ガク</t>
    </rPh>
    <phoneticPr fontId="25"/>
  </si>
  <si>
    <r>
      <t xml:space="preserve">国庫補助要望額
</t>
    </r>
    <r>
      <rPr>
        <sz val="8"/>
        <color theme="1"/>
        <rFont val="ＭＳ Ｐゴシック"/>
        <family val="3"/>
        <charset val="128"/>
        <scheme val="minor"/>
      </rPr>
      <t>（補助率１／３）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</si>
  <si>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（補助率１／２）</t>
    </r>
    <rPh sb="0" eb="2">
      <t>コッコ</t>
    </rPh>
    <rPh sb="2" eb="4">
      <t>ホジョ</t>
    </rPh>
    <rPh sb="4" eb="6">
      <t>ヨウボウ</t>
    </rPh>
    <rPh sb="6" eb="7">
      <t>ガク</t>
    </rPh>
    <phoneticPr fontId="1"/>
  </si>
  <si>
    <t>⑦</t>
    <phoneticPr fontId="25"/>
  </si>
  <si>
    <t>⑧</t>
    <phoneticPr fontId="25"/>
  </si>
  <si>
    <t>⑨</t>
    <phoneticPr fontId="1"/>
  </si>
  <si>
    <t>（要望調査④）　インバウンド対応設備機器関係</t>
    <rPh sb="1" eb="3">
      <t>ヨウボウ</t>
    </rPh>
    <rPh sb="3" eb="5">
      <t>チョウサ</t>
    </rPh>
    <rPh sb="14" eb="16">
      <t>タイオウ</t>
    </rPh>
    <rPh sb="16" eb="18">
      <t>セツビ</t>
    </rPh>
    <rPh sb="18" eb="20">
      <t>キキ</t>
    </rPh>
    <rPh sb="20" eb="22">
      <t>カンケイ</t>
    </rPh>
    <phoneticPr fontId="1"/>
  </si>
  <si>
    <r>
      <t xml:space="preserve">国庫補助要望額
</t>
    </r>
    <r>
      <rPr>
        <sz val="7"/>
        <color theme="1"/>
        <rFont val="ＭＳ Ｐゴシック"/>
        <family val="3"/>
        <charset val="128"/>
        <scheme val="minor"/>
      </rPr>
      <t>（補助率１／２又は１／３）</t>
    </r>
    <rPh sb="0" eb="2">
      <t>コッコ</t>
    </rPh>
    <rPh sb="2" eb="4">
      <t>ホジョ</t>
    </rPh>
    <rPh sb="4" eb="6">
      <t>ヨウボウ</t>
    </rPh>
    <rPh sb="6" eb="7">
      <t>ガク</t>
    </rPh>
    <rPh sb="9" eb="11">
      <t>ホジョ</t>
    </rPh>
    <rPh sb="11" eb="12">
      <t>リツ</t>
    </rPh>
    <rPh sb="15" eb="16">
      <t>マタ</t>
    </rPh>
    <phoneticPr fontId="1"/>
  </si>
  <si>
    <t>人材補助率</t>
    <rPh sb="0" eb="2">
      <t>ジンザイ</t>
    </rPh>
    <rPh sb="2" eb="5">
      <t>ホジョリツ</t>
    </rPh>
    <phoneticPr fontId="1"/>
  </si>
  <si>
    <r>
      <t xml:space="preserve">国庫補助要望額
</t>
    </r>
    <r>
      <rPr>
        <sz val="8"/>
        <color theme="1"/>
        <rFont val="ＭＳ Ｐゴシック"/>
        <family val="3"/>
        <charset val="128"/>
        <scheme val="minor"/>
      </rPr>
      <t>（補助率１／２又は１／３）</t>
    </r>
    <rPh sb="0" eb="2">
      <t>コッコ</t>
    </rPh>
    <rPh sb="2" eb="4">
      <t>ホジョ</t>
    </rPh>
    <rPh sb="4" eb="6">
      <t>ヨウボウ</t>
    </rPh>
    <rPh sb="6" eb="7">
      <t>ガク</t>
    </rPh>
    <phoneticPr fontId="1"/>
  </si>
  <si>
    <r>
      <t xml:space="preserve">国庫補助要望額
</t>
    </r>
    <r>
      <rPr>
        <sz val="6"/>
        <color theme="1" tint="4.9989318521683403E-2"/>
        <rFont val="ＭＳ Ｐゴシック"/>
        <family val="3"/>
        <charset val="128"/>
        <scheme val="minor"/>
      </rPr>
      <t>（補助率１／２又は１／３）</t>
    </r>
    <rPh sb="0" eb="2">
      <t>コッコ</t>
    </rPh>
    <rPh sb="2" eb="4">
      <t>ホジョ</t>
    </rPh>
    <rPh sb="4" eb="6">
      <t>ヨウボウ</t>
    </rPh>
    <rPh sb="6" eb="7">
      <t>ガク</t>
    </rPh>
    <phoneticPr fontId="1"/>
  </si>
  <si>
    <r>
      <t xml:space="preserve">国庫補助要望額
</t>
    </r>
    <r>
      <rPr>
        <sz val="8"/>
        <color theme="1"/>
        <rFont val="ＭＳ Ｐゴシック"/>
        <family val="3"/>
        <charset val="128"/>
        <scheme val="minor"/>
      </rPr>
      <t>（補助率１／３）</t>
    </r>
    <rPh sb="1" eb="3">
      <t>ホジョ</t>
    </rPh>
    <rPh sb="3" eb="4">
      <t>リツ</t>
    </rPh>
    <phoneticPr fontId="1"/>
  </si>
  <si>
    <t>ドレッサー</t>
    <phoneticPr fontId="1"/>
  </si>
  <si>
    <t>仮眠設備</t>
    <rPh sb="0" eb="2">
      <t>カミン</t>
    </rPh>
    <rPh sb="2" eb="4">
      <t>セツビ</t>
    </rPh>
    <phoneticPr fontId="1"/>
  </si>
  <si>
    <t>シャワールーム</t>
    <phoneticPr fontId="1"/>
  </si>
  <si>
    <t>要望箇所</t>
    <rPh sb="0" eb="2">
      <t>ヨウボウ</t>
    </rPh>
    <rPh sb="2" eb="4">
      <t>カショ</t>
    </rPh>
    <phoneticPr fontId="1"/>
  </si>
  <si>
    <t>箇所</t>
    <rPh sb="0" eb="2">
      <t>カショ</t>
    </rPh>
    <phoneticPr fontId="1"/>
  </si>
  <si>
    <t>連節バスの導入</t>
    <rPh sb="0" eb="2">
      <t>レンセツ</t>
    </rPh>
    <rPh sb="5" eb="7">
      <t>ドウニュウ</t>
    </rPh>
    <phoneticPr fontId="1"/>
  </si>
  <si>
    <r>
      <rPr>
        <sz val="9"/>
        <rFont val="ＭＳ Ｐゴシック"/>
        <family val="3"/>
        <charset val="128"/>
        <scheme val="minor"/>
      </rPr>
      <t>・キャッシュレス決済機器等の導入については、「（要望調査③）キャッシュレス車載機器」に記入してください。</t>
    </r>
    <r>
      <rPr>
        <sz val="9"/>
        <color theme="1" tint="4.9989318521683403E-2"/>
        <rFont val="ＭＳ Ｐゴシック"/>
        <family val="3"/>
        <scheme val="minor"/>
      </rPr>
      <t xml:space="preserve">
・バスロケーションシステム、多言語対応の設備機器については、観光予算で支援することとしておりますので、</t>
    </r>
    <r>
      <rPr>
        <sz val="9"/>
        <rFont val="ＭＳ Ｐゴシック"/>
        <family val="3"/>
        <charset val="128"/>
        <scheme val="minor"/>
      </rPr>
      <t>「（要望調査④）　インバウンド対応設備機器関係」</t>
    </r>
    <r>
      <rPr>
        <sz val="9"/>
        <color theme="1" tint="4.9989318521683403E-2"/>
        <rFont val="ＭＳ Ｐゴシック"/>
        <family val="3"/>
        <scheme val="minor"/>
      </rPr>
      <t xml:space="preserve">に記入してください。
・利用料や保守料などの維持費（ランニングコスト）、手数料又はこれらに類するものは対象外です。
・〈バス・タクシー事業者向け「デジタル化の手引き」について〉も参照してください。　
　https://www.mlit.go.jp/jidosha/jidosha_fr3_000038.html
</t>
    </r>
    <r>
      <rPr>
        <sz val="9"/>
        <color theme="1" tint="4.9989318521683403E-2"/>
        <rFont val="ＭＳ Ｐゴシック"/>
        <family val="3"/>
        <charset val="128"/>
        <scheme val="minor"/>
      </rPr>
      <t>・国土交通省にて別に執行している「事故防止対策支援推進事業」の補助対象機器については補助対象外となります。なお、「事故防止対策支援推進事業」の補助対象機器については以下のURLから御確認ください。
　https://www.mlit.go.jp/jidosha/anzen/subcontents/jikoboushi.html
・法令で設置が義務づけられている機器は補助対象外となります。</t>
    </r>
    <rPh sb="8" eb="10">
      <t>ケッサイ</t>
    </rPh>
    <rPh sb="10" eb="12">
      <t>キキ</t>
    </rPh>
    <rPh sb="12" eb="13">
      <t>トウ</t>
    </rPh>
    <rPh sb="14" eb="16">
      <t>ドウニュウ</t>
    </rPh>
    <rPh sb="24" eb="26">
      <t>ヨウボウ</t>
    </rPh>
    <rPh sb="26" eb="28">
      <t>チョウサ</t>
    </rPh>
    <rPh sb="37" eb="39">
      <t>シャサイ</t>
    </rPh>
    <rPh sb="39" eb="41">
      <t>キキ</t>
    </rPh>
    <rPh sb="43" eb="45">
      <t>キニュウ</t>
    </rPh>
    <rPh sb="83" eb="87">
      <t>カンコウヨサン</t>
    </rPh>
    <rPh sb="217" eb="219">
      <t>サンショウ</t>
    </rPh>
    <rPh sb="285" eb="287">
      <t>コクド</t>
    </rPh>
    <rPh sb="287" eb="290">
      <t>コウツウショウ</t>
    </rPh>
    <rPh sb="292" eb="293">
      <t>ベツ</t>
    </rPh>
    <rPh sb="294" eb="296">
      <t>シッコウ</t>
    </rPh>
    <rPh sb="301" eb="303">
      <t>ジコ</t>
    </rPh>
    <rPh sb="303" eb="305">
      <t>ボウシ</t>
    </rPh>
    <rPh sb="305" eb="307">
      <t>タイサク</t>
    </rPh>
    <rPh sb="307" eb="309">
      <t>シエン</t>
    </rPh>
    <rPh sb="309" eb="311">
      <t>スイシン</t>
    </rPh>
    <rPh sb="311" eb="313">
      <t>ジギョウ</t>
    </rPh>
    <rPh sb="315" eb="317">
      <t>ホジョ</t>
    </rPh>
    <rPh sb="317" eb="319">
      <t>タイショウ</t>
    </rPh>
    <rPh sb="319" eb="321">
      <t>キキ</t>
    </rPh>
    <rPh sb="326" eb="328">
      <t>ホジョ</t>
    </rPh>
    <rPh sb="328" eb="331">
      <t>タイショウガイ</t>
    </rPh>
    <rPh sb="366" eb="368">
      <t>イカ</t>
    </rPh>
    <rPh sb="374" eb="377">
      <t>ゴカクニン</t>
    </rPh>
    <phoneticPr fontId="1"/>
  </si>
  <si>
    <r>
      <t>　このため、要望調査提出時点の状況を回答して下さい。</t>
    </r>
    <r>
      <rPr>
        <b/>
        <sz val="10"/>
        <color rgb="FFFF0000"/>
        <rFont val="ＭＳ Ｐゴシック"/>
        <family val="3"/>
        <charset val="128"/>
        <scheme val="minor"/>
      </rPr>
      <t>なお、チェックが無い場合は優遇措置を受けられませんのでご注意ください。</t>
    </r>
    <rPh sb="34" eb="35">
      <t>ナ</t>
    </rPh>
    <rPh sb="36" eb="38">
      <t>バアイ</t>
    </rPh>
    <rPh sb="39" eb="41">
      <t>ユウグウ</t>
    </rPh>
    <rPh sb="41" eb="43">
      <t>ソチ</t>
    </rPh>
    <rPh sb="44" eb="45">
      <t>ウ</t>
    </rPh>
    <rPh sb="54" eb="56">
      <t>チュウイ</t>
    </rPh>
    <phoneticPr fontId="1"/>
  </si>
  <si>
    <t>（要望調査①）　バス車両関係</t>
    <rPh sb="1" eb="3">
      <t>ヨウボウ</t>
    </rPh>
    <rPh sb="3" eb="5">
      <t>チョウサ</t>
    </rPh>
    <rPh sb="10" eb="12">
      <t>シャリョウ</t>
    </rPh>
    <rPh sb="12" eb="14">
      <t>カンケイ</t>
    </rPh>
    <phoneticPr fontId="1"/>
  </si>
  <si>
    <t>単純更新に該当する。</t>
    <rPh sb="0" eb="2">
      <t>タンジュン</t>
    </rPh>
    <rPh sb="2" eb="4">
      <t>コウシン</t>
    </rPh>
    <rPh sb="5" eb="7">
      <t>ガイトウ</t>
    </rPh>
    <phoneticPr fontId="1"/>
  </si>
  <si>
    <t>新規導入に該当する。</t>
    <rPh sb="0" eb="2">
      <t>シンキ</t>
    </rPh>
    <rPh sb="2" eb="4">
      <t>ドウニュウ</t>
    </rPh>
    <rPh sb="5" eb="7">
      <t>ガイトウ</t>
    </rPh>
    <phoneticPr fontId="1"/>
  </si>
  <si>
    <t>機能向上に該当する。</t>
    <rPh sb="0" eb="2">
      <t>キノウ</t>
    </rPh>
    <rPh sb="2" eb="4">
      <t>コウジョウ</t>
    </rPh>
    <rPh sb="5" eb="7">
      <t>ガイトウ</t>
    </rPh>
    <phoneticPr fontId="1"/>
  </si>
  <si>
    <t>B1</t>
    <phoneticPr fontId="1"/>
  </si>
  <si>
    <t>B2</t>
    <phoneticPr fontId="1"/>
  </si>
  <si>
    <t>B3</t>
    <phoneticPr fontId="1"/>
  </si>
  <si>
    <t>B9</t>
    <phoneticPr fontId="1"/>
  </si>
  <si>
    <t>B8</t>
    <phoneticPr fontId="1"/>
  </si>
  <si>
    <t>（要望調査⑥）　バスターミナルの移動円滑化、待合・乗継環境の向上、情報提供関係</t>
    <rPh sb="1" eb="3">
      <t>ヨウボウ</t>
    </rPh>
    <rPh sb="3" eb="5">
      <t>チョウサ</t>
    </rPh>
    <rPh sb="16" eb="18">
      <t>イドウ</t>
    </rPh>
    <rPh sb="18" eb="21">
      <t>エンカツカ</t>
    </rPh>
    <rPh sb="22" eb="24">
      <t>マチアイ</t>
    </rPh>
    <rPh sb="25" eb="27">
      <t>ノリツギ</t>
    </rPh>
    <rPh sb="27" eb="29">
      <t>カンキョウ</t>
    </rPh>
    <rPh sb="30" eb="32">
      <t>コウジョウ</t>
    </rPh>
    <rPh sb="33" eb="35">
      <t>ジョウホウ</t>
    </rPh>
    <rPh sb="35" eb="37">
      <t>テイキョウ</t>
    </rPh>
    <rPh sb="37" eb="39">
      <t>カンケイ</t>
    </rPh>
    <phoneticPr fontId="1"/>
  </si>
  <si>
    <t>（要望調査⑦）　人材確保・育成</t>
    <rPh sb="1" eb="3">
      <t>ヨウボウ</t>
    </rPh>
    <rPh sb="3" eb="5">
      <t>チョウサ</t>
    </rPh>
    <rPh sb="8" eb="10">
      <t>ジンザイ</t>
    </rPh>
    <rPh sb="10" eb="12">
      <t>カクホ</t>
    </rPh>
    <rPh sb="13" eb="15">
      <t>イクセイ</t>
    </rPh>
    <phoneticPr fontId="1"/>
  </si>
  <si>
    <t>I2</t>
    <phoneticPr fontId="1"/>
  </si>
  <si>
    <t>I5</t>
    <phoneticPr fontId="1"/>
  </si>
  <si>
    <t>I6</t>
    <phoneticPr fontId="1"/>
  </si>
  <si>
    <t>I7</t>
    <phoneticPr fontId="1"/>
  </si>
  <si>
    <t>I8</t>
    <phoneticPr fontId="1"/>
  </si>
  <si>
    <t>PTPS車載器等</t>
    <rPh sb="4" eb="7">
      <t>シャサイキ</t>
    </rPh>
    <rPh sb="7" eb="8">
      <t>トウ</t>
    </rPh>
    <phoneticPr fontId="1"/>
  </si>
  <si>
    <t>ＢＲＴの停留施設の整備</t>
    <rPh sb="4" eb="6">
      <t>テイリュウ</t>
    </rPh>
    <rPh sb="6" eb="8">
      <t>シセツ</t>
    </rPh>
    <rPh sb="9" eb="11">
      <t>セイビ</t>
    </rPh>
    <phoneticPr fontId="1"/>
  </si>
  <si>
    <t>I3</t>
    <phoneticPr fontId="1"/>
  </si>
  <si>
    <t>I4</t>
    <phoneticPr fontId="1"/>
  </si>
  <si>
    <t>ＰＴＰＳ車載器、ＢＲＴシステム等の整備</t>
    <rPh sb="4" eb="7">
      <t>シャサイキ</t>
    </rPh>
    <rPh sb="15" eb="16">
      <t>トウ</t>
    </rPh>
    <rPh sb="17" eb="19">
      <t>セイビ</t>
    </rPh>
    <phoneticPr fontId="1"/>
  </si>
  <si>
    <t>⑫</t>
    <phoneticPr fontId="1"/>
  </si>
  <si>
    <t>⑲</t>
    <phoneticPr fontId="1"/>
  </si>
  <si>
    <t>I10</t>
    <phoneticPr fontId="1"/>
  </si>
  <si>
    <t>I11</t>
    <phoneticPr fontId="1"/>
  </si>
  <si>
    <t>I12</t>
    <phoneticPr fontId="1"/>
  </si>
  <si>
    <t>I13</t>
    <phoneticPr fontId="1"/>
  </si>
  <si>
    <t>I14</t>
    <phoneticPr fontId="1"/>
  </si>
  <si>
    <t>I15</t>
    <phoneticPr fontId="1"/>
  </si>
  <si>
    <t>I16</t>
    <phoneticPr fontId="1"/>
  </si>
  <si>
    <t>I20</t>
    <phoneticPr fontId="1"/>
  </si>
  <si>
    <t>I26</t>
    <phoneticPr fontId="1"/>
  </si>
  <si>
    <t>I27</t>
    <phoneticPr fontId="1"/>
  </si>
  <si>
    <t>D1</t>
    <phoneticPr fontId="1"/>
  </si>
  <si>
    <t>D2</t>
    <phoneticPr fontId="1"/>
  </si>
  <si>
    <t>D3</t>
    <phoneticPr fontId="1"/>
  </si>
  <si>
    <t>D4</t>
    <phoneticPr fontId="1"/>
  </si>
  <si>
    <t>D5</t>
    <phoneticPr fontId="1"/>
  </si>
  <si>
    <t>D6</t>
    <phoneticPr fontId="1"/>
  </si>
  <si>
    <t>D7</t>
    <phoneticPr fontId="1"/>
  </si>
  <si>
    <t>D8</t>
    <phoneticPr fontId="1"/>
  </si>
  <si>
    <t>D9</t>
    <phoneticPr fontId="1"/>
  </si>
  <si>
    <t>D10</t>
    <phoneticPr fontId="1"/>
  </si>
  <si>
    <t>D11</t>
    <phoneticPr fontId="1"/>
  </si>
  <si>
    <t>D12</t>
    <phoneticPr fontId="1"/>
  </si>
  <si>
    <t>D13</t>
    <phoneticPr fontId="1"/>
  </si>
  <si>
    <t>D14</t>
    <phoneticPr fontId="1"/>
  </si>
  <si>
    <t>D15</t>
    <phoneticPr fontId="1"/>
  </si>
  <si>
    <t>D16</t>
    <phoneticPr fontId="1"/>
  </si>
  <si>
    <t>D17</t>
    <phoneticPr fontId="1"/>
  </si>
  <si>
    <t>D18</t>
    <phoneticPr fontId="1"/>
  </si>
  <si>
    <t>D19</t>
    <phoneticPr fontId="1"/>
  </si>
  <si>
    <t>D20</t>
    <phoneticPr fontId="1"/>
  </si>
  <si>
    <t>D21</t>
    <phoneticPr fontId="1"/>
  </si>
  <si>
    <t>乗務日報自動作成ソフト</t>
    <rPh sb="0" eb="2">
      <t>ジョウム</t>
    </rPh>
    <rPh sb="2" eb="4">
      <t>ニッポウ</t>
    </rPh>
    <rPh sb="4" eb="6">
      <t>ジドウ</t>
    </rPh>
    <rPh sb="6" eb="8">
      <t>サクセイ</t>
    </rPh>
    <phoneticPr fontId="25"/>
  </si>
  <si>
    <t>輸送実績報告書等帳票自動作成システム</t>
    <rPh sb="0" eb="2">
      <t>ユソウ</t>
    </rPh>
    <rPh sb="2" eb="4">
      <t>ジッセキ</t>
    </rPh>
    <rPh sb="4" eb="7">
      <t>ホウコクショ</t>
    </rPh>
    <rPh sb="7" eb="8">
      <t>トウ</t>
    </rPh>
    <rPh sb="8" eb="10">
      <t>チョウヒョウ</t>
    </rPh>
    <rPh sb="10" eb="12">
      <t>ジドウ</t>
    </rPh>
    <rPh sb="12" eb="14">
      <t>サクセイ</t>
    </rPh>
    <phoneticPr fontId="25"/>
  </si>
  <si>
    <t>D23</t>
    <phoneticPr fontId="1"/>
  </si>
  <si>
    <t>D29</t>
    <phoneticPr fontId="1"/>
  </si>
  <si>
    <t>D30</t>
    <phoneticPr fontId="1"/>
  </si>
  <si>
    <t>D31</t>
    <phoneticPr fontId="1"/>
  </si>
  <si>
    <t>D25
・
I21</t>
    <phoneticPr fontId="1"/>
  </si>
  <si>
    <t>D27
・
I23</t>
    <phoneticPr fontId="1"/>
  </si>
  <si>
    <t>H1</t>
    <phoneticPr fontId="1"/>
  </si>
  <si>
    <t>H2</t>
    <phoneticPr fontId="1"/>
  </si>
  <si>
    <t>H3</t>
    <phoneticPr fontId="1"/>
  </si>
  <si>
    <t>H4</t>
    <phoneticPr fontId="1"/>
  </si>
  <si>
    <t>H5</t>
    <phoneticPr fontId="1"/>
  </si>
  <si>
    <t>H6</t>
    <phoneticPr fontId="1"/>
  </si>
  <si>
    <t>H7</t>
    <phoneticPr fontId="1"/>
  </si>
  <si>
    <t>H8</t>
    <phoneticPr fontId="1"/>
  </si>
  <si>
    <t>H9</t>
    <phoneticPr fontId="1"/>
  </si>
  <si>
    <t>H10</t>
    <phoneticPr fontId="1"/>
  </si>
  <si>
    <t>H11</t>
    <phoneticPr fontId="1"/>
  </si>
  <si>
    <t>H12</t>
    <phoneticPr fontId="1"/>
  </si>
  <si>
    <t>H13</t>
    <phoneticPr fontId="1"/>
  </si>
  <si>
    <t>H14</t>
    <phoneticPr fontId="1"/>
  </si>
  <si>
    <t>H15</t>
    <phoneticPr fontId="1"/>
  </si>
  <si>
    <t>女性用トイレ</t>
    <rPh sb="0" eb="3">
      <t>ジョセイヨウ</t>
    </rPh>
    <phoneticPr fontId="1"/>
  </si>
  <si>
    <t>H16</t>
    <phoneticPr fontId="1"/>
  </si>
  <si>
    <t>D1</t>
  </si>
  <si>
    <t>D24</t>
    <phoneticPr fontId="1"/>
  </si>
  <si>
    <t>女性運転者等の職場環境改善</t>
    <rPh sb="0" eb="2">
      <t>ジョセイ</t>
    </rPh>
    <rPh sb="2" eb="5">
      <t>ウンテンシャ</t>
    </rPh>
    <rPh sb="4" eb="5">
      <t>シャ</t>
    </rPh>
    <rPh sb="5" eb="6">
      <t>トウ</t>
    </rPh>
    <rPh sb="7" eb="9">
      <t>ショクバ</t>
    </rPh>
    <rPh sb="9" eb="11">
      <t>カンキョウ</t>
    </rPh>
    <rPh sb="11" eb="13">
      <t>カイゼン</t>
    </rPh>
    <phoneticPr fontId="1"/>
  </si>
  <si>
    <t>H17</t>
    <phoneticPr fontId="1"/>
  </si>
  <si>
    <t>（要望調査⑧）　地方ゲートウェイの刷新</t>
    <rPh sb="1" eb="3">
      <t>ヨウボウ</t>
    </rPh>
    <rPh sb="3" eb="5">
      <t>チョウサ</t>
    </rPh>
    <rPh sb="8" eb="10">
      <t>チホウ</t>
    </rPh>
    <rPh sb="17" eb="19">
      <t>サッシン</t>
    </rPh>
    <phoneticPr fontId="1"/>
  </si>
  <si>
    <t>乗場環境の整備・改善</t>
    <rPh sb="0" eb="1">
      <t>ノ</t>
    </rPh>
    <rPh sb="1" eb="2">
      <t>バ</t>
    </rPh>
    <rPh sb="2" eb="4">
      <t>カンキョウ</t>
    </rPh>
    <rPh sb="5" eb="7">
      <t>セイビ</t>
    </rPh>
    <rPh sb="8" eb="10">
      <t>カイゼン</t>
    </rPh>
    <phoneticPr fontId="1"/>
  </si>
  <si>
    <t>G1</t>
    <phoneticPr fontId="1"/>
  </si>
  <si>
    <t>G2</t>
    <phoneticPr fontId="1"/>
  </si>
  <si>
    <t>G3</t>
    <phoneticPr fontId="1"/>
  </si>
  <si>
    <t>二次交通への円滑なアクセスに資する乗場の設置</t>
    <rPh sb="0" eb="2">
      <t>ニジ</t>
    </rPh>
    <rPh sb="2" eb="4">
      <t>コウツウ</t>
    </rPh>
    <rPh sb="6" eb="8">
      <t>エンカツ</t>
    </rPh>
    <rPh sb="14" eb="15">
      <t>シ</t>
    </rPh>
    <rPh sb="17" eb="18">
      <t>ノ</t>
    </rPh>
    <rPh sb="18" eb="19">
      <t>バ</t>
    </rPh>
    <rPh sb="20" eb="22">
      <t>セッチ</t>
    </rPh>
    <phoneticPr fontId="1"/>
  </si>
  <si>
    <t>二次交通への円滑なアクセスを目的とした乗場環境の整備・改善</t>
    <rPh sb="0" eb="2">
      <t>ニジ</t>
    </rPh>
    <rPh sb="2" eb="4">
      <t>コウツウ</t>
    </rPh>
    <rPh sb="6" eb="8">
      <t>エンカツ</t>
    </rPh>
    <rPh sb="14" eb="16">
      <t>モクテキ</t>
    </rPh>
    <rPh sb="19" eb="20">
      <t>ノ</t>
    </rPh>
    <rPh sb="20" eb="21">
      <t>バ</t>
    </rPh>
    <rPh sb="21" eb="23">
      <t>カンキョウ</t>
    </rPh>
    <rPh sb="24" eb="26">
      <t>セイビ</t>
    </rPh>
    <rPh sb="27" eb="29">
      <t>カイゼン</t>
    </rPh>
    <phoneticPr fontId="1"/>
  </si>
  <si>
    <t>WEBカメラの設置・導入</t>
    <rPh sb="7" eb="9">
      <t>セッチ</t>
    </rPh>
    <rPh sb="10" eb="12">
      <t>ドウニュウ</t>
    </rPh>
    <phoneticPr fontId="1"/>
  </si>
  <si>
    <t>二次交通への円滑なアクセスに資する乗場環境の整備・改善のためのその他機器の設置・導入</t>
    <rPh sb="0" eb="2">
      <t>ニジ</t>
    </rPh>
    <rPh sb="2" eb="4">
      <t>コウツウ</t>
    </rPh>
    <rPh sb="6" eb="8">
      <t>エンカツ</t>
    </rPh>
    <rPh sb="14" eb="15">
      <t>シ</t>
    </rPh>
    <rPh sb="17" eb="18">
      <t>ノ</t>
    </rPh>
    <rPh sb="18" eb="19">
      <t>バ</t>
    </rPh>
    <rPh sb="19" eb="21">
      <t>カンキョウ</t>
    </rPh>
    <rPh sb="22" eb="24">
      <t>セイビ</t>
    </rPh>
    <rPh sb="25" eb="27">
      <t>カイゼン</t>
    </rPh>
    <rPh sb="33" eb="34">
      <t>タ</t>
    </rPh>
    <rPh sb="34" eb="36">
      <t>キキ</t>
    </rPh>
    <rPh sb="37" eb="39">
      <t>セッチ</t>
    </rPh>
    <rPh sb="40" eb="42">
      <t>ドウニュウ</t>
    </rPh>
    <phoneticPr fontId="1"/>
  </si>
  <si>
    <t>G5</t>
    <phoneticPr fontId="1"/>
  </si>
  <si>
    <t>サイネージの設置・導入</t>
    <rPh sb="6" eb="8">
      <t>セッチ</t>
    </rPh>
    <rPh sb="9" eb="11">
      <t>ドウニュウ</t>
    </rPh>
    <phoneticPr fontId="1"/>
  </si>
  <si>
    <t>⑳</t>
    <phoneticPr fontId="1"/>
  </si>
  <si>
    <t>D26
・
I22</t>
    <phoneticPr fontId="1"/>
  </si>
  <si>
    <t>D28
・
I24</t>
    <phoneticPr fontId="1"/>
  </si>
  <si>
    <r>
      <t>（４）要望調査時点で認証を取得していないが、事業完了実績報告（</t>
    </r>
    <r>
      <rPr>
        <sz val="10"/>
        <rFont val="ＭＳ Ｐゴシック"/>
        <family val="3"/>
        <charset val="128"/>
        <scheme val="minor"/>
      </rPr>
      <t>令和８年９月頃）</t>
    </r>
    <r>
      <rPr>
        <sz val="10"/>
        <color theme="1" tint="4.9989318521683403E-2"/>
        <rFont val="ＭＳ Ｐゴシック"/>
        <family val="3"/>
        <charset val="128"/>
        <scheme val="minor"/>
      </rPr>
      <t>までに取得予定</t>
    </r>
    <rPh sb="3" eb="5">
      <t>ヨウボウ</t>
    </rPh>
    <rPh sb="5" eb="7">
      <t>チョウサ</t>
    </rPh>
    <rPh sb="7" eb="9">
      <t>ジテン</t>
    </rPh>
    <rPh sb="10" eb="12">
      <t>ニンショウ</t>
    </rPh>
    <rPh sb="13" eb="15">
      <t>シュトク</t>
    </rPh>
    <rPh sb="22" eb="24">
      <t>ジギョウ</t>
    </rPh>
    <rPh sb="24" eb="26">
      <t>カンリョウ</t>
    </rPh>
    <rPh sb="26" eb="28">
      <t>ジッセキ</t>
    </rPh>
    <rPh sb="28" eb="30">
      <t>ホウコク</t>
    </rPh>
    <rPh sb="36" eb="37">
      <t>ガツ</t>
    </rPh>
    <rPh sb="42" eb="44">
      <t>シュトク</t>
    </rPh>
    <rPh sb="44" eb="46">
      <t>ヨテイ</t>
    </rPh>
    <phoneticPr fontId="1"/>
  </si>
  <si>
    <t>H3については、人材確保のためのイベントの会場借上、外部委託経費、出展料、これらに相当する費用もしくはこれらに類する費用が対象となります。</t>
    <phoneticPr fontId="1"/>
  </si>
  <si>
    <t>H4については、人材を確保するために事業者等が行う自社又は業界をPRするためのHP作成・改修費用、PR資料の作成費用、外部の求人サイトへの掲載料、その他広告等が対象となります。人材派遣会社への紹介料は対象となりません。</t>
    <phoneticPr fontId="1"/>
  </si>
  <si>
    <t>H9に記載する事項が複数ある場合には、研修等の具体的内容を記載する欄に、それぞれの研修の内容がわかるように記載してください。補助対象経費、国庫補助要望額については合計値を記載してください。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</si>
  <si>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H10に記載する事項が複数ある場合には、研修等の具体的内容を記載する欄に、それぞれの研修の内容がわかるように記載してください。補助対象経費、国庫補助要望額については合計値を記載してください。"</t>
    <phoneticPr fontId="1"/>
  </si>
  <si>
    <t>防護板</t>
    <rPh sb="0" eb="2">
      <t>ボウゴ</t>
    </rPh>
    <rPh sb="2" eb="3">
      <t>イタ</t>
    </rPh>
    <phoneticPr fontId="1"/>
  </si>
  <si>
    <t>G4</t>
    <phoneticPr fontId="1"/>
  </si>
  <si>
    <t>事業概要</t>
    <rPh sb="0" eb="2">
      <t>ジギョウ</t>
    </rPh>
    <rPh sb="2" eb="4">
      <t>ガイヨウ</t>
    </rPh>
    <phoneticPr fontId="21"/>
  </si>
  <si>
    <t>協調補助</t>
    <rPh sb="0" eb="2">
      <t>キョウチョウ</t>
    </rPh>
    <rPh sb="2" eb="4">
      <t>ホジョ</t>
    </rPh>
    <phoneticPr fontId="1"/>
  </si>
  <si>
    <t>新規導入</t>
    <rPh sb="0" eb="2">
      <t>シンキ</t>
    </rPh>
    <rPh sb="2" eb="4">
      <t>ドウニュウ</t>
    </rPh>
    <phoneticPr fontId="21"/>
  </si>
  <si>
    <t>機能向上</t>
    <rPh sb="0" eb="2">
      <t>キノウ</t>
    </rPh>
    <rPh sb="2" eb="4">
      <t>コウジョウ</t>
    </rPh>
    <phoneticPr fontId="21"/>
  </si>
  <si>
    <t>単純更新</t>
    <rPh sb="0" eb="2">
      <t>タンジュン</t>
    </rPh>
    <rPh sb="2" eb="4">
      <t>コウシン</t>
    </rPh>
    <phoneticPr fontId="21"/>
  </si>
  <si>
    <t>バスターミナルの移動円滑化、待合・乗継環境の向上、情報提供について</t>
    <phoneticPr fontId="1"/>
  </si>
  <si>
    <t>補助対象経費</t>
    <rPh sb="0" eb="2">
      <t>ホジョ</t>
    </rPh>
    <rPh sb="2" eb="4">
      <t>タイショウ</t>
    </rPh>
    <rPh sb="4" eb="6">
      <t>ケイヒ</t>
    </rPh>
    <phoneticPr fontId="1"/>
  </si>
  <si>
    <t>その他運転手向け研修の受講</t>
    <rPh sb="2" eb="3">
      <t>タ</t>
    </rPh>
    <rPh sb="3" eb="6">
      <t>ウンテンシュ</t>
    </rPh>
    <rPh sb="6" eb="7">
      <t>ム</t>
    </rPh>
    <rPh sb="8" eb="10">
      <t>ケンシュウ</t>
    </rPh>
    <rPh sb="11" eb="13">
      <t>ジュコウ</t>
    </rPh>
    <phoneticPr fontId="1"/>
  </si>
  <si>
    <t>自社で実施する研修等の開催</t>
    <rPh sb="0" eb="2">
      <t>ジシャ</t>
    </rPh>
    <rPh sb="3" eb="5">
      <t>ジッシ</t>
    </rPh>
    <rPh sb="7" eb="9">
      <t>ケンシュウ</t>
    </rPh>
    <rPh sb="9" eb="10">
      <t>トウ</t>
    </rPh>
    <rPh sb="11" eb="13">
      <t>カイサイ</t>
    </rPh>
    <phoneticPr fontId="1"/>
  </si>
  <si>
    <t>事業概要：</t>
    <rPh sb="0" eb="4">
      <t>ジギョウガイヨウ</t>
    </rPh>
    <phoneticPr fontId="1"/>
  </si>
  <si>
    <t>更衣室</t>
    <rPh sb="0" eb="3">
      <t>コウイシツ</t>
    </rPh>
    <phoneticPr fontId="1"/>
  </si>
  <si>
    <t>防犯用車内カメラ</t>
    <rPh sb="0" eb="3">
      <t>ボウハンヨウ</t>
    </rPh>
    <rPh sb="3" eb="5">
      <t>シャナイ</t>
    </rPh>
    <phoneticPr fontId="1"/>
  </si>
  <si>
    <t>H18</t>
    <phoneticPr fontId="1"/>
  </si>
  <si>
    <t>H19</t>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</si>
  <si>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58" eb="60">
      <t>ヨウボウ</t>
    </rPh>
    <rPh sb="60" eb="61">
      <t>ガク</t>
    </rPh>
    <rPh sb="62" eb="64">
      <t>サンテイ</t>
    </rPh>
    <phoneticPr fontId="1"/>
  </si>
  <si>
    <t>補助対象経費が確認できる書類（教習所のHPなどに掲載された料金案内、見積書など）の提出は不用です。ただ、交付申請時には必要となりますので、申請前にあらかじめご用意ください。</t>
    <rPh sb="0" eb="4">
      <t>ホジョタイショウ</t>
    </rPh>
    <rPh sb="4" eb="6">
      <t>ケイヒ</t>
    </rPh>
    <rPh sb="7" eb="9">
      <t>カクニン</t>
    </rPh>
    <rPh sb="12" eb="14">
      <t>ショルイ</t>
    </rPh>
    <rPh sb="41" eb="43">
      <t>テイシュツ</t>
    </rPh>
    <rPh sb="44" eb="46">
      <t>フヨウ</t>
    </rPh>
    <rPh sb="52" eb="54">
      <t>コウフ</t>
    </rPh>
    <rPh sb="54" eb="57">
      <t>シンセイジ</t>
    </rPh>
    <rPh sb="56" eb="57">
      <t>ジ</t>
    </rPh>
    <rPh sb="59" eb="61">
      <t>ヒツヨウ</t>
    </rPh>
    <rPh sb="69" eb="72">
      <t>シンセイマエ</t>
    </rPh>
    <rPh sb="79" eb="81">
      <t>ヨウイ</t>
    </rPh>
    <phoneticPr fontId="1"/>
  </si>
  <si>
    <t>広報活動に係る補助対象経費は補助対象期間を通じて想定される全額を記載してください。ただし、「★事業者情報」に記載された情報をもとに要望額を算定します。</t>
    <rPh sb="0" eb="2">
      <t>コウホウ</t>
    </rPh>
    <rPh sb="2" eb="4">
      <t>カツドウ</t>
    </rPh>
    <rPh sb="5" eb="6">
      <t>カカ</t>
    </rPh>
    <rPh sb="7" eb="9">
      <t>ホジョ</t>
    </rPh>
    <rPh sb="9" eb="11">
      <t>タイショウ</t>
    </rPh>
    <rPh sb="11" eb="13">
      <t>ケイヒ</t>
    </rPh>
    <rPh sb="14" eb="16">
      <t>ホジョ</t>
    </rPh>
    <rPh sb="16" eb="18">
      <t>タイショウ</t>
    </rPh>
    <rPh sb="18" eb="20">
      <t>キカン</t>
    </rPh>
    <rPh sb="21" eb="22">
      <t>ツウ</t>
    </rPh>
    <rPh sb="24" eb="26">
      <t>ソウテイ</t>
    </rPh>
    <rPh sb="29" eb="31">
      <t>ゼンガク</t>
    </rPh>
    <rPh sb="32" eb="34">
      <t>キサイ</t>
    </rPh>
    <rPh sb="59" eb="61">
      <t>ジョウホウ</t>
    </rPh>
    <rPh sb="69" eb="71">
      <t>サンテイ</t>
    </rPh>
    <phoneticPr fontId="1"/>
  </si>
  <si>
    <t>要望調査時は、事業内容及び価格が分かる資料（見積書など）の添付は不用です。ただ、交付申請時には提出が必要となりますので、申請前にあらかじめご用意ください。</t>
    <rPh sb="0" eb="2">
      <t>ヨウボウ</t>
    </rPh>
    <rPh sb="2" eb="4">
      <t>チョウサ</t>
    </rPh>
    <rPh sb="4" eb="5">
      <t>ジ</t>
    </rPh>
    <rPh sb="7" eb="11">
      <t>ジギョウナイヨウ</t>
    </rPh>
    <rPh sb="11" eb="12">
      <t>オヨ</t>
    </rPh>
    <rPh sb="13" eb="15">
      <t>カカク</t>
    </rPh>
    <rPh sb="16" eb="17">
      <t>ワ</t>
    </rPh>
    <rPh sb="19" eb="21">
      <t>シリョウ</t>
    </rPh>
    <rPh sb="22" eb="25">
      <t>ミツモリショ</t>
    </rPh>
    <rPh sb="29" eb="31">
      <t>テンプ</t>
    </rPh>
    <rPh sb="32" eb="34">
      <t>フヨウ</t>
    </rPh>
    <rPh sb="40" eb="42">
      <t>コウフ</t>
    </rPh>
    <rPh sb="42" eb="45">
      <t>シンセイジ</t>
    </rPh>
    <rPh sb="47" eb="49">
      <t>テイシュツ</t>
    </rPh>
    <rPh sb="50" eb="52">
      <t>ヒツヨウ</t>
    </rPh>
    <rPh sb="60" eb="63">
      <t>シンセイマエ</t>
    </rPh>
    <rPh sb="70" eb="72">
      <t>ヨウイ</t>
    </rPh>
    <phoneticPr fontId="1"/>
  </si>
  <si>
    <t>「要望人数」は補助対象期間を通じて想定される人数を記載してください。ただし、「★事業者情報」に記載された情報をもとに要望額を算定します。</t>
    <rPh sb="1" eb="3">
      <t>ヨウボウ</t>
    </rPh>
    <rPh sb="3" eb="5">
      <t>ニンズウ</t>
    </rPh>
    <rPh sb="7" eb="9">
      <t>ホジョ</t>
    </rPh>
    <rPh sb="9" eb="11">
      <t>タイショウ</t>
    </rPh>
    <rPh sb="11" eb="13">
      <t>キカン</t>
    </rPh>
    <rPh sb="14" eb="15">
      <t>ツウ</t>
    </rPh>
    <rPh sb="17" eb="19">
      <t>ソウテイ</t>
    </rPh>
    <rPh sb="22" eb="24">
      <t>ニンズウ</t>
    </rPh>
    <rPh sb="25" eb="27">
      <t>キサイ</t>
    </rPh>
    <rPh sb="52" eb="54">
      <t>ジョウホウ</t>
    </rPh>
    <rPh sb="62" eb="64">
      <t>サンテイ</t>
    </rPh>
    <phoneticPr fontId="1"/>
  </si>
  <si>
    <t>要望調査時は、各研修内容及び価格が分かる資料（受講案内、見積書など）の添付は不用です。ただ、交付申請時には提出が必要となりますので、申請前にあらかじめご用意ください。</t>
    <rPh sb="0" eb="2">
      <t>ヨウボウ</t>
    </rPh>
    <rPh sb="2" eb="5">
      <t>チョウサジ</t>
    </rPh>
    <rPh sb="7" eb="8">
      <t>カク</t>
    </rPh>
    <rPh sb="35" eb="37">
      <t>テンプ</t>
    </rPh>
    <rPh sb="38" eb="40">
      <t>フヨウ</t>
    </rPh>
    <rPh sb="46" eb="48">
      <t>コウフ</t>
    </rPh>
    <phoneticPr fontId="1"/>
  </si>
  <si>
    <t>補助対象経費は補助対象期間を通じて想定される全額を記載してください。ただし、「★事業者情報」に記載された情報をもとに要望額を算定します。</t>
    <rPh sb="0" eb="2">
      <t>ホジョ</t>
    </rPh>
    <rPh sb="2" eb="4">
      <t>タイショウ</t>
    </rPh>
    <rPh sb="4" eb="6">
      <t>ケイヒ</t>
    </rPh>
    <rPh sb="7" eb="9">
      <t>ホジョ</t>
    </rPh>
    <rPh sb="9" eb="11">
      <t>タイショウ</t>
    </rPh>
    <rPh sb="11" eb="13">
      <t>キカン</t>
    </rPh>
    <rPh sb="14" eb="15">
      <t>ツウ</t>
    </rPh>
    <rPh sb="17" eb="19">
      <t>ソウテイ</t>
    </rPh>
    <rPh sb="22" eb="24">
      <t>ゼンガク</t>
    </rPh>
    <rPh sb="25" eb="27">
      <t>キサイ</t>
    </rPh>
    <rPh sb="52" eb="54">
      <t>ジョウホウ</t>
    </rPh>
    <rPh sb="62" eb="64">
      <t>サンテイ</t>
    </rPh>
    <phoneticPr fontId="1"/>
  </si>
  <si>
    <t>質問
事項</t>
    <rPh sb="0" eb="2">
      <t>シツモン</t>
    </rPh>
    <rPh sb="3" eb="5">
      <t>ジコウ</t>
    </rPh>
    <phoneticPr fontId="1"/>
  </si>
  <si>
    <t>（記載例）
・B1　ノンステップバス
質問内容：○○○</t>
    <rPh sb="1" eb="4">
      <t>キサイレイ</t>
    </rPh>
    <rPh sb="19" eb="21">
      <t>シツモン</t>
    </rPh>
    <rPh sb="21" eb="23">
      <t>ナイヨウ</t>
    </rPh>
    <phoneticPr fontId="1"/>
  </si>
  <si>
    <t>（記載例）
・D1　運行管理支援システム
質問内容：○○○</t>
    <rPh sb="1" eb="4">
      <t>キサイレイ</t>
    </rPh>
    <rPh sb="21" eb="23">
      <t>シツモン</t>
    </rPh>
    <rPh sb="23" eb="25">
      <t>ナイヨウ</t>
    </rPh>
    <phoneticPr fontId="1"/>
  </si>
  <si>
    <t>（記載例）
・D25・I21　クレジット決済機器
質問内容：○○○</t>
    <rPh sb="1" eb="4">
      <t>キサイレイ</t>
    </rPh>
    <rPh sb="25" eb="27">
      <t>シツモン</t>
    </rPh>
    <rPh sb="27" eb="29">
      <t>ナイヨウ</t>
    </rPh>
    <phoneticPr fontId="1"/>
  </si>
  <si>
    <t>（記載例）
・I3　PTPS車載器等
質問内容：○○○</t>
    <rPh sb="1" eb="4">
      <t>キサイレイ</t>
    </rPh>
    <rPh sb="19" eb="21">
      <t>シツモン</t>
    </rPh>
    <rPh sb="21" eb="23">
      <t>ナイヨウ</t>
    </rPh>
    <phoneticPr fontId="1"/>
  </si>
  <si>
    <t>（記載例）
・B9　バスターミナルの移動円滑化、待合・乗継環境の向上、情報提供関係
質問内容：○○○</t>
    <rPh sb="1" eb="4">
      <t>キサイレイ</t>
    </rPh>
    <rPh sb="42" eb="44">
      <t>シツモン</t>
    </rPh>
    <rPh sb="44" eb="46">
      <t>ナイヨウ</t>
    </rPh>
    <phoneticPr fontId="1"/>
  </si>
  <si>
    <t>（記載例）
・H1　二種免許取得のための教習
質問内容：○○○</t>
    <rPh sb="1" eb="4">
      <t>キサイレイ</t>
    </rPh>
    <rPh sb="23" eb="25">
      <t>シツモン</t>
    </rPh>
    <rPh sb="25" eb="27">
      <t>ナイヨウ</t>
    </rPh>
    <phoneticPr fontId="1"/>
  </si>
  <si>
    <t>（記載例）
・G1　二次交通への円滑なアクセスに資する乗場の設置
質問内容：○○○</t>
    <rPh sb="1" eb="4">
      <t>キサイレイ</t>
    </rPh>
    <rPh sb="33" eb="35">
      <t>シツモン</t>
    </rPh>
    <rPh sb="35" eb="37">
      <t>ナイヨウ</t>
    </rPh>
    <phoneticPr fontId="1"/>
  </si>
  <si>
    <t>（要望調査①）　バス車両関係</t>
    <phoneticPr fontId="1"/>
  </si>
  <si>
    <t>質問事項</t>
    <rPh sb="0" eb="2">
      <t>シツモン</t>
    </rPh>
    <rPh sb="2" eb="4">
      <t>ジコウ</t>
    </rPh>
    <phoneticPr fontId="1"/>
  </si>
  <si>
    <t>（要望調査②）　公共交通のデジタル化・システム化等</t>
    <phoneticPr fontId="1"/>
  </si>
  <si>
    <t>（要望調査③）　キャッシュレス車載機器</t>
    <phoneticPr fontId="1"/>
  </si>
  <si>
    <t>（要望調査④）　インバウンド対応設備機器関係</t>
    <phoneticPr fontId="1"/>
  </si>
  <si>
    <t>（要望調査⑤）　障害者用ＩＣカードシステム及び障害者用ＷＥＢ予約・決済システムの導入</t>
    <phoneticPr fontId="1"/>
  </si>
  <si>
    <t>（記載例）
・B8　障害者用ＩＣカードシステム等の導入
質問内容：○○○</t>
    <rPh sb="1" eb="4">
      <t>キサイレイ</t>
    </rPh>
    <rPh sb="28" eb="30">
      <t>シツモン</t>
    </rPh>
    <rPh sb="30" eb="32">
      <t>ナイヨウ</t>
    </rPh>
    <phoneticPr fontId="1"/>
  </si>
  <si>
    <t>（要望調査⑥）　バスターミナルの移動円滑化、待合・乗継環境の向上、情報提供関係</t>
    <phoneticPr fontId="1"/>
  </si>
  <si>
    <t>（要望調査⑦）　人材確保・育成</t>
    <phoneticPr fontId="1"/>
  </si>
  <si>
    <t>（要望調査⑧）　地方ゲートウェイの刷新</t>
    <phoneticPr fontId="1"/>
  </si>
  <si>
    <t>式</t>
    <rPh sb="0" eb="1">
      <t>シキ</t>
    </rPh>
    <phoneticPr fontId="1"/>
  </si>
  <si>
    <t>休憩設備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</si>
</sst>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quot;B-&quot;0"/>
    <numFmt numFmtId="179" formatCode="0_);[Red]\(0\)"/>
    <numFmt numFmtId="180" formatCode="[$-411]ge\.m\.d;@"/>
  </numFmts>
  <fonts count="64">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b/>
      <sz val="14"/>
      <color theme="1"/>
      <name val="ＭＳ Ｐゴシック"/>
      <family val="3"/>
      <charset val="128"/>
      <scheme val="minor"/>
    </font>
    <font>
      <sz val="10"/>
      <color theme="1"/>
      <name val="ＭＳ Ｐゴシック"/>
      <family val="2"/>
      <charset val="128"/>
      <scheme val="minor"/>
    </font>
    <font>
      <sz val="8"/>
      <color theme="1"/>
      <name val="ＭＳ Ｐゴシック"/>
      <family val="2"/>
      <charset val="128"/>
      <scheme val="minor"/>
    </font>
    <font>
      <sz val="6"/>
      <color theme="1"/>
      <name val="ＭＳ Ｐゴシック"/>
      <family val="3"/>
      <charset val="128"/>
      <scheme val="minor"/>
    </font>
    <font>
      <sz val="6"/>
      <color theme="1"/>
      <name val="ＭＳ Ｐゴシック"/>
      <family val="2"/>
      <charset val="128"/>
      <scheme val="minor"/>
    </font>
    <font>
      <sz val="11"/>
      <color theme="1"/>
      <name val="ＭＳ Ｐゴシック"/>
      <family val="2"/>
      <charset val="128"/>
      <scheme val="minor"/>
    </font>
    <font>
      <sz val="11"/>
      <color theme="0" tint="-0.499984740745262"/>
      <name val="ＭＳ Ｐゴシック"/>
      <family val="3"/>
      <charset val="128"/>
      <scheme val="minor"/>
    </font>
    <font>
      <sz val="18"/>
      <color theme="0" tint="-0.499984740745262"/>
      <name val="ＭＳ Ｐゴシック"/>
      <family val="3"/>
      <charset val="128"/>
      <scheme val="minor"/>
    </font>
    <font>
      <b/>
      <sz val="11"/>
      <color theme="1"/>
      <name val="ＭＳ Ｐゴシック"/>
      <family val="3"/>
      <charset val="128"/>
      <scheme val="minor"/>
    </font>
    <font>
      <b/>
      <sz val="10"/>
      <color theme="1"/>
      <name val="ＭＳ Ｐゴシック"/>
      <family val="3"/>
      <charset val="128"/>
      <scheme val="minor"/>
    </font>
    <font>
      <sz val="11"/>
      <color theme="0" tint="-0.499984740745262"/>
      <name val="ＭＳ Ｐゴシック"/>
      <family val="2"/>
      <charset val="128"/>
      <scheme val="minor"/>
    </font>
    <font>
      <sz val="11"/>
      <color theme="0"/>
      <name val="ＭＳ Ｐゴシック"/>
      <family val="3"/>
      <charset val="128"/>
      <scheme val="minor"/>
    </font>
    <font>
      <sz val="11"/>
      <color theme="1"/>
      <name val="ＭＳ Ｐゴシック"/>
      <family val="2"/>
      <scheme val="minor"/>
    </font>
    <font>
      <sz val="6"/>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theme="0"/>
      <name val="ＭＳ Ｐゴシック"/>
      <family val="3"/>
      <scheme val="minor"/>
    </font>
    <font>
      <sz val="6"/>
      <name val="ＭＳ Ｐゴシック"/>
      <family val="3"/>
      <scheme val="minor"/>
    </font>
    <font>
      <b/>
      <sz val="10"/>
      <name val="ＭＳ Ｐゴシック"/>
      <family val="3"/>
      <scheme val="minor"/>
    </font>
    <font>
      <b/>
      <sz val="11"/>
      <name val="ＭＳ Ｐゴシック"/>
      <family val="3"/>
      <scheme val="minor"/>
    </font>
    <font>
      <sz val="11"/>
      <name val="ＭＳ Ｐゴシック"/>
      <family val="3"/>
      <scheme val="minor"/>
    </font>
    <font>
      <sz val="10"/>
      <name val="ＭＳ Ｐゴシック"/>
      <family val="3"/>
      <scheme val="minor"/>
    </font>
    <font>
      <sz val="8"/>
      <name val="ＭＳ Ｐゴシック"/>
      <family val="3"/>
      <charset val="128"/>
    </font>
    <font>
      <sz val="9"/>
      <name val="ＭＳ Ｐゴシック"/>
      <family val="3"/>
      <scheme val="minor"/>
    </font>
    <font>
      <sz val="9"/>
      <color theme="1"/>
      <name val="ＭＳ Ｐゴシック"/>
      <family val="3"/>
      <scheme val="minor"/>
    </font>
    <font>
      <sz val="18"/>
      <color theme="1"/>
      <name val="ＭＳ Ｐゴシック"/>
      <family val="3"/>
      <scheme val="minor"/>
    </font>
    <font>
      <sz val="10"/>
      <color theme="1"/>
      <name val="ＭＳ Ｐゴシック"/>
      <family val="3"/>
      <scheme val="minor"/>
    </font>
    <font>
      <b/>
      <sz val="11"/>
      <color theme="1"/>
      <name val="ＭＳ Ｐゴシック"/>
      <family val="3"/>
      <scheme val="minor"/>
    </font>
    <font>
      <sz val="10"/>
      <name val="ＭＳ Ｐゴシック"/>
      <family val="3"/>
      <charset val="128"/>
      <scheme val="minor"/>
    </font>
    <font>
      <sz val="9"/>
      <color theme="1"/>
      <name val="ＭＳ Ｐゴシック"/>
      <family val="2"/>
      <charset val="128"/>
      <scheme val="minor"/>
    </font>
    <font>
      <sz val="8"/>
      <name val="ＭＳ Ｐゴシック"/>
      <family val="3"/>
      <charset val="128"/>
      <scheme val="minor"/>
    </font>
    <font>
      <sz val="11"/>
      <color theme="1"/>
      <name val="ＭＳ Ｐゴシック"/>
      <family val="3"/>
      <scheme val="minor"/>
    </font>
    <font>
      <sz val="9"/>
      <color rgb="FFFF0000"/>
      <name val="ＭＳ Ｐゴシック"/>
      <family val="3"/>
      <charset val="128"/>
      <scheme val="minor"/>
    </font>
    <font>
      <sz val="8"/>
      <name val="ＭＳ Ｐゴシック"/>
      <family val="3"/>
      <scheme val="minor"/>
    </font>
    <font>
      <sz val="9"/>
      <color rgb="FFFF0000"/>
      <name val="ＭＳ Ｐゴシック"/>
      <family val="2"/>
      <charset val="128"/>
      <scheme val="minor"/>
    </font>
    <font>
      <sz val="16"/>
      <color theme="1"/>
      <name val="ＭＳ Ｐゴシック"/>
      <family val="3"/>
      <charset val="128"/>
      <scheme val="minor"/>
    </font>
    <font>
      <sz val="9"/>
      <color theme="1" tint="4.9989318521683403E-2"/>
      <name val="ＭＳ Ｐゴシック"/>
      <family val="3"/>
      <charset val="128"/>
      <scheme val="minor"/>
    </font>
    <font>
      <u/>
      <sz val="9"/>
      <color rgb="FFFF0000"/>
      <name val="ＭＳ Ｐゴシック"/>
      <family val="3"/>
      <charset val="128"/>
      <scheme val="minor"/>
    </font>
    <font>
      <b/>
      <sz val="10"/>
      <color rgb="FFFF0000"/>
      <name val="ＭＳ Ｐゴシック"/>
      <family val="3"/>
      <charset val="128"/>
      <scheme val="minor"/>
    </font>
    <font>
      <b/>
      <sz val="11"/>
      <color theme="1" tint="4.9989318521683403E-2"/>
      <name val="ＭＳ Ｐゴシック"/>
      <family val="3"/>
      <charset val="128"/>
      <scheme val="minor"/>
    </font>
    <font>
      <b/>
      <sz val="10"/>
      <color theme="1" tint="4.9989318521683403E-2"/>
      <name val="ＭＳ Ｐゴシック"/>
      <family val="3"/>
      <scheme val="minor"/>
    </font>
    <font>
      <sz val="10"/>
      <color theme="1" tint="4.9989318521683403E-2"/>
      <name val="ＭＳ Ｐゴシック"/>
      <family val="3"/>
      <charset val="128"/>
      <scheme val="minor"/>
    </font>
    <font>
      <sz val="6"/>
      <color theme="1" tint="4.9989318521683403E-2"/>
      <name val="ＭＳ Ｐゴシック"/>
      <family val="3"/>
      <charset val="128"/>
      <scheme val="minor"/>
    </font>
    <font>
      <sz val="10"/>
      <color theme="1" tint="4.9989318521683403E-2"/>
      <name val="ＭＳ Ｐゴシック"/>
      <family val="3"/>
      <scheme val="minor"/>
    </font>
    <font>
      <sz val="11"/>
      <color theme="1" tint="4.9989318521683403E-2"/>
      <name val="ＭＳ Ｐゴシック"/>
      <family val="3"/>
      <charset val="128"/>
      <scheme val="minor"/>
    </font>
    <font>
      <sz val="11"/>
      <color theme="1" tint="4.9989318521683403E-2"/>
      <name val="ＭＳ Ｐゴシック"/>
      <family val="2"/>
      <charset val="128"/>
      <scheme val="minor"/>
    </font>
    <font>
      <sz val="8"/>
      <color theme="1" tint="4.9989318521683403E-2"/>
      <name val="ＭＳ Ｐゴシック"/>
      <family val="3"/>
      <charset val="128"/>
      <scheme val="minor"/>
    </font>
    <font>
      <b/>
      <u/>
      <sz val="10"/>
      <color theme="1" tint="4.9989318521683403E-2"/>
      <name val="ＭＳ Ｐゴシック"/>
      <family val="3"/>
      <charset val="128"/>
      <scheme val="minor"/>
    </font>
    <font>
      <i/>
      <sz val="9"/>
      <color theme="1"/>
      <name val="ＭＳ Ｐゴシック"/>
      <family val="3"/>
      <charset val="128"/>
      <scheme val="minor"/>
    </font>
    <font>
      <b/>
      <sz val="10"/>
      <color theme="1" tint="4.9989318521683403E-2"/>
      <name val="ＭＳ Ｐゴシック"/>
      <family val="3"/>
      <charset val="128"/>
      <scheme val="minor"/>
    </font>
    <font>
      <sz val="9"/>
      <color theme="1" tint="4.9989318521683403E-2"/>
      <name val="ＭＳ Ｐゴシック"/>
      <family val="3"/>
      <scheme val="minor"/>
    </font>
    <font>
      <u/>
      <sz val="11"/>
      <color theme="10"/>
      <name val="ＭＳ Ｐゴシック"/>
      <family val="2"/>
      <charset val="128"/>
      <scheme val="minor"/>
    </font>
    <font>
      <sz val="9"/>
      <name val="ＭＳ Ｐゴシック"/>
      <family val="3"/>
      <charset val="128"/>
      <scheme val="minor"/>
    </font>
    <font>
      <sz val="7"/>
      <color theme="1"/>
      <name val="ＭＳ Ｐゴシック"/>
      <family val="3"/>
      <charset val="128"/>
      <scheme val="minor"/>
    </font>
    <font>
      <b/>
      <sz val="9"/>
      <color indexed="81"/>
      <name val="MS P ゴシック"/>
      <family val="3"/>
      <charset val="128"/>
    </font>
    <font>
      <sz val="14"/>
      <color theme="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FFFFCC"/>
        <bgColor indexed="64"/>
      </patternFill>
    </fill>
    <fill>
      <patternFill patternType="solid">
        <fgColor theme="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C000"/>
        <bgColor indexed="64"/>
      </patternFill>
    </fill>
  </fills>
  <borders count="28">
    <border>
      <left/>
      <right/>
      <top/>
      <bottom/>
      <diagonal/>
    </border>
    <border>
      <left/>
      <right/>
      <top/>
      <bottom style="thin">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style="hair">
        <color auto="1"/>
      </left>
      <right/>
      <top/>
      <bottom/>
      <diagonal/>
    </border>
    <border>
      <left/>
      <right style="hair">
        <color auto="1"/>
      </right>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5">
    <xf numFmtId="0" fontId="0" fillId="0" borderId="0">
      <alignment vertical="center"/>
    </xf>
    <xf numFmtId="38" fontId="13" fillId="0" borderId="0" applyFont="0" applyFill="0" applyBorder="0" applyAlignment="0" applyProtection="0">
      <alignment vertical="center"/>
    </xf>
    <xf numFmtId="0" fontId="20" fillId="0" borderId="0"/>
    <xf numFmtId="38" fontId="20" fillId="0" borderId="0" applyFont="0" applyFill="0" applyBorder="0" applyAlignment="0" applyProtection="0">
      <alignment vertical="center"/>
    </xf>
    <xf numFmtId="0" fontId="59" fillId="0" borderId="0" applyNumberFormat="0" applyFill="0" applyBorder="0" applyAlignment="0" applyProtection="0">
      <alignment vertical="center"/>
    </xf>
  </cellStyleXfs>
  <cellXfs count="441">
    <xf numFmtId="0" fontId="0" fillId="0" borderId="0" xfId="0">
      <alignment vertical="center"/>
    </xf>
    <xf numFmtId="0" fontId="4" fillId="0" borderId="0" xfId="0" applyFont="1">
      <alignment vertical="center"/>
    </xf>
    <xf numFmtId="0" fontId="0" fillId="0" borderId="0" xfId="0" applyFill="1">
      <alignment vertical="center"/>
    </xf>
    <xf numFmtId="0" fontId="0" fillId="0" borderId="0" xfId="0" applyFill="1" applyBorder="1">
      <alignment vertical="center"/>
    </xf>
    <xf numFmtId="0" fontId="0" fillId="0" borderId="0" xfId="0" applyBorder="1">
      <alignment vertical="center"/>
    </xf>
    <xf numFmtId="0" fontId="12" fillId="0" borderId="0" xfId="0" applyFont="1" applyFill="1" applyBorder="1" applyAlignment="1">
      <alignment horizontal="center" vertical="center"/>
    </xf>
    <xf numFmtId="0" fontId="12" fillId="0" borderId="0" xfId="0" applyFont="1" applyFill="1">
      <alignment vertical="center"/>
    </xf>
    <xf numFmtId="0" fontId="12" fillId="0" borderId="0" xfId="0" applyFont="1" applyFill="1" applyBorder="1">
      <alignment vertical="center"/>
    </xf>
    <xf numFmtId="0" fontId="6" fillId="0" borderId="0" xfId="0" applyFont="1" applyFill="1" applyBorder="1" applyAlignment="1">
      <alignment horizontal="center" vertical="center"/>
    </xf>
    <xf numFmtId="0" fontId="6" fillId="0" borderId="0" xfId="0" applyFont="1" applyFill="1">
      <alignment vertical="center"/>
    </xf>
    <xf numFmtId="49" fontId="8" fillId="0" borderId="0" xfId="0" applyNumberFormat="1" applyFont="1" applyAlignment="1">
      <alignment horizontal="center" vertical="center"/>
    </xf>
    <xf numFmtId="0" fontId="0" fillId="0" borderId="0" xfId="0" applyFill="1" applyBorder="1" applyAlignment="1">
      <alignment horizontal="center" vertical="center"/>
    </xf>
    <xf numFmtId="0" fontId="0" fillId="3" borderId="0" xfId="0" applyFill="1">
      <alignment vertical="center"/>
    </xf>
    <xf numFmtId="0" fontId="0" fillId="3" borderId="0" xfId="0" applyFill="1" applyBorder="1" applyAlignment="1"/>
    <xf numFmtId="0" fontId="9" fillId="0" borderId="0" xfId="0" applyFont="1" applyFill="1" applyBorder="1" applyAlignment="1">
      <alignment horizontal="center" vertical="center"/>
    </xf>
    <xf numFmtId="0" fontId="6" fillId="0" borderId="0" xfId="0" applyFont="1" applyFill="1" applyBorder="1" applyAlignment="1">
      <alignment horizontal="left" vertical="center"/>
    </xf>
    <xf numFmtId="0" fontId="9" fillId="0" borderId="0" xfId="0" applyFont="1" applyFill="1" applyBorder="1" applyAlignment="1">
      <alignment horizontal="center" vertical="center"/>
    </xf>
    <xf numFmtId="49" fontId="5" fillId="0" borderId="6" xfId="0" applyNumberFormat="1" applyFont="1" applyBorder="1" applyAlignment="1">
      <alignment horizontal="center" vertical="center" wrapText="1"/>
    </xf>
    <xf numFmtId="49" fontId="3" fillId="0" borderId="0" xfId="0" applyNumberFormat="1" applyFont="1" applyAlignment="1">
      <alignment horizontal="left" vertical="center" wrapText="1"/>
    </xf>
    <xf numFmtId="0" fontId="0" fillId="0" borderId="0" xfId="0" applyFill="1" applyBorder="1" applyAlignment="1">
      <alignment horizontal="center" vertical="center"/>
    </xf>
    <xf numFmtId="0" fontId="5" fillId="0" borderId="0" xfId="0" applyFont="1" applyFill="1" applyBorder="1" applyAlignment="1">
      <alignment vertical="center"/>
    </xf>
    <xf numFmtId="0" fontId="15" fillId="0" borderId="0" xfId="0" applyFont="1" applyFill="1" applyAlignment="1">
      <alignment vertical="center"/>
    </xf>
    <xf numFmtId="0" fontId="17" fillId="0" borderId="0" xfId="0" applyFont="1" applyFill="1" applyAlignment="1">
      <alignment horizontal="right" vertical="center"/>
    </xf>
    <xf numFmtId="49" fontId="5" fillId="0" borderId="6" xfId="0" applyNumberFormat="1" applyFont="1" applyBorder="1" applyAlignment="1">
      <alignment horizontal="center" vertical="center" wrapText="1"/>
    </xf>
    <xf numFmtId="0" fontId="9" fillId="0" borderId="0" xfId="0" applyFont="1" applyFill="1" applyBorder="1" applyAlignment="1">
      <alignment horizontal="center" vertical="center"/>
    </xf>
    <xf numFmtId="49" fontId="3" fillId="0" borderId="0" xfId="0" applyNumberFormat="1" applyFont="1" applyAlignment="1">
      <alignment horizontal="left" vertical="center" wrapText="1"/>
    </xf>
    <xf numFmtId="0" fontId="18" fillId="0" borderId="0" xfId="0" applyFont="1">
      <alignment vertical="center"/>
    </xf>
    <xf numFmtId="0" fontId="14" fillId="0" borderId="0" xfId="0" applyFont="1" applyAlignment="1">
      <alignment horizontal="center" vertical="center"/>
    </xf>
    <xf numFmtId="0" fontId="6" fillId="0" borderId="0" xfId="0" applyFont="1" applyFill="1" applyBorder="1" applyAlignment="1">
      <alignment horizontal="left" vertical="center" wrapText="1"/>
    </xf>
    <xf numFmtId="0" fontId="0" fillId="0" borderId="0" xfId="0" applyFill="1" applyBorder="1" applyAlignment="1">
      <alignment horizontal="center" vertical="center"/>
    </xf>
    <xf numFmtId="0" fontId="3" fillId="0" borderId="0" xfId="0" applyFont="1" applyFill="1">
      <alignment vertical="center"/>
    </xf>
    <xf numFmtId="0" fontId="0" fillId="0" borderId="0" xfId="0" applyAlignment="1">
      <alignment vertical="center"/>
    </xf>
    <xf numFmtId="0" fontId="0" fillId="3" borderId="0" xfId="0" applyFill="1" applyAlignment="1">
      <alignment vertical="center"/>
    </xf>
    <xf numFmtId="49" fontId="5" fillId="3" borderId="0" xfId="0" applyNumberFormat="1" applyFont="1" applyFill="1" applyBorder="1" applyAlignment="1">
      <alignment vertical="center" wrapText="1"/>
    </xf>
    <xf numFmtId="0" fontId="0" fillId="3" borderId="0" xfId="0" applyFill="1" applyBorder="1" applyAlignment="1">
      <alignment vertical="center"/>
    </xf>
    <xf numFmtId="0" fontId="10" fillId="3" borderId="0" xfId="0" applyFont="1" applyFill="1">
      <alignment vertical="center"/>
    </xf>
    <xf numFmtId="0" fontId="0" fillId="0" borderId="0" xfId="0" applyAlignment="1">
      <alignment vertical="center"/>
    </xf>
    <xf numFmtId="49" fontId="5" fillId="3" borderId="0" xfId="0" applyNumberFormat="1" applyFont="1" applyFill="1" applyBorder="1" applyAlignment="1">
      <alignment horizontal="center" vertical="center" wrapText="1"/>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5" fillId="3" borderId="0" xfId="0" applyNumberFormat="1" applyFont="1" applyFill="1" applyBorder="1" applyAlignment="1">
      <alignment horizontal="left" vertical="center" wrapText="1"/>
    </xf>
    <xf numFmtId="0" fontId="20" fillId="0" borderId="0" xfId="2" applyFill="1"/>
    <xf numFmtId="0" fontId="20" fillId="0" borderId="0" xfId="2" applyFill="1" applyAlignment="1">
      <alignment horizontal="right"/>
    </xf>
    <xf numFmtId="0" fontId="20" fillId="0" borderId="0" xfId="2"/>
    <xf numFmtId="0" fontId="20" fillId="0" borderId="0" xfId="2" applyFill="1" applyAlignment="1">
      <alignment horizontal="center"/>
    </xf>
    <xf numFmtId="0" fontId="20" fillId="0" borderId="0" xfId="2" applyNumberFormat="1"/>
    <xf numFmtId="0" fontId="9" fillId="0" borderId="0" xfId="0" applyFont="1" applyFill="1" applyBorder="1" applyAlignment="1">
      <alignment horizontal="center" vertical="center"/>
    </xf>
    <xf numFmtId="0" fontId="0" fillId="0" borderId="0" xfId="0" applyFont="1">
      <alignment vertical="center"/>
    </xf>
    <xf numFmtId="0" fontId="26" fillId="0" borderId="0" xfId="0" applyFont="1" applyFill="1" applyAlignment="1">
      <alignment horizontal="right" vertical="center"/>
    </xf>
    <xf numFmtId="0" fontId="28" fillId="0" borderId="0" xfId="0" applyFont="1" applyFill="1">
      <alignment vertical="center"/>
    </xf>
    <xf numFmtId="49" fontId="29" fillId="0" borderId="6" xfId="0" applyNumberFormat="1" applyFont="1" applyBorder="1" applyAlignment="1">
      <alignment horizontal="center" vertical="center" wrapText="1"/>
    </xf>
    <xf numFmtId="0" fontId="28" fillId="0" borderId="0" xfId="0" applyFont="1" applyFill="1" applyBorder="1" applyAlignment="1">
      <alignment horizontal="center" vertical="center"/>
    </xf>
    <xf numFmtId="0" fontId="28" fillId="0" borderId="0" xfId="0" applyFont="1" applyFill="1" applyBorder="1" applyAlignment="1">
      <alignment horizontal="left" vertical="center"/>
    </xf>
    <xf numFmtId="0" fontId="31" fillId="3" borderId="0" xfId="0" applyFont="1" applyFill="1" applyBorder="1" applyAlignment="1">
      <alignment horizontal="center" vertical="center"/>
    </xf>
    <xf numFmtId="0" fontId="31" fillId="0" borderId="0" xfId="0" applyFont="1" applyFill="1" applyBorder="1">
      <alignment vertical="center"/>
    </xf>
    <xf numFmtId="0" fontId="29" fillId="0" borderId="0"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0" xfId="0" applyFont="1" applyFill="1" applyBorder="1">
      <alignment vertical="center"/>
    </xf>
    <xf numFmtId="0" fontId="25" fillId="0" borderId="0" xfId="0" applyFont="1" applyFill="1">
      <alignment vertical="center"/>
    </xf>
    <xf numFmtId="0" fontId="32" fillId="0" borderId="0" xfId="0" applyFont="1" applyFill="1" applyBorder="1" applyAlignment="1">
      <alignment horizontal="left" vertical="center" wrapText="1"/>
    </xf>
    <xf numFmtId="0" fontId="32" fillId="4" borderId="0" xfId="0" applyFont="1" applyFill="1" applyBorder="1" applyAlignment="1">
      <alignment horizontal="left" vertical="center" wrapText="1"/>
    </xf>
    <xf numFmtId="0" fontId="33" fillId="0" borderId="0" xfId="0" applyFont="1" applyFill="1" applyAlignment="1">
      <alignment horizontal="center" vertical="center"/>
    </xf>
    <xf numFmtId="0" fontId="34" fillId="0" borderId="0" xfId="0" applyFont="1" applyFill="1" applyBorder="1" applyAlignment="1">
      <alignment horizontal="center" vertical="center"/>
    </xf>
    <xf numFmtId="0" fontId="34" fillId="0" borderId="0" xfId="0" applyFont="1" applyFill="1" applyAlignment="1">
      <alignment horizontal="left" vertical="center"/>
    </xf>
    <xf numFmtId="0" fontId="34" fillId="0" borderId="0" xfId="0" applyFont="1" applyFill="1" applyBorder="1" applyAlignment="1">
      <alignment horizontal="left" vertical="center"/>
    </xf>
    <xf numFmtId="0" fontId="34" fillId="0" borderId="0" xfId="0" applyFont="1" applyAlignment="1">
      <alignment vertical="center"/>
    </xf>
    <xf numFmtId="0" fontId="0" fillId="0" borderId="0" xfId="0" applyFont="1" applyFill="1" applyBorder="1" applyAlignment="1">
      <alignment horizontal="right" vertical="center"/>
    </xf>
    <xf numFmtId="0" fontId="34" fillId="0" borderId="0" xfId="0" applyFont="1" applyAlignment="1">
      <alignment horizontal="right" vertical="center" wrapText="1"/>
    </xf>
    <xf numFmtId="49" fontId="34" fillId="0" borderId="0" xfId="0" applyNumberFormat="1" applyFont="1" applyBorder="1" applyAlignment="1">
      <alignment horizontal="left" vertical="center"/>
    </xf>
    <xf numFmtId="49" fontId="5" fillId="0" borderId="6" xfId="0" applyNumberFormat="1" applyFont="1" applyBorder="1" applyAlignment="1">
      <alignment horizontal="center" vertical="center" wrapText="1"/>
    </xf>
    <xf numFmtId="0" fontId="39" fillId="0" borderId="0" xfId="0" applyFont="1" applyFill="1" applyAlignment="1">
      <alignment horizontal="left" vertical="center"/>
    </xf>
    <xf numFmtId="49" fontId="5" fillId="0" borderId="6"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49" fontId="5" fillId="0" borderId="3" xfId="0" applyNumberFormat="1" applyFont="1" applyFill="1" applyBorder="1" applyAlignment="1">
      <alignment horizontal="center" vertical="center" wrapText="1"/>
    </xf>
    <xf numFmtId="0" fontId="9" fillId="0" borderId="3" xfId="0" applyFont="1" applyFill="1" applyBorder="1" applyAlignment="1">
      <alignment horizontal="center" vertical="center"/>
    </xf>
    <xf numFmtId="38" fontId="11" fillId="0" borderId="3" xfId="1" applyFont="1" applyFill="1" applyBorder="1" applyAlignment="1">
      <alignment horizontal="left" vertical="top" wrapText="1"/>
    </xf>
    <xf numFmtId="49" fontId="5" fillId="0" borderId="3" xfId="0" applyNumberFormat="1" applyFont="1" applyFill="1" applyBorder="1" applyAlignment="1">
      <alignment horizontal="center" vertical="center" shrinkToFit="1"/>
    </xf>
    <xf numFmtId="49" fontId="5" fillId="0" borderId="4" xfId="0" applyNumberFormat="1" applyFont="1" applyFill="1" applyBorder="1" applyAlignment="1">
      <alignment horizontal="center" vertical="center" shrinkToFit="1"/>
    </xf>
    <xf numFmtId="49" fontId="29" fillId="0" borderId="6"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0" fontId="16" fillId="0" borderId="0" xfId="0" applyFont="1">
      <alignment vertical="center"/>
    </xf>
    <xf numFmtId="0" fontId="5" fillId="0" borderId="0" xfId="0" applyFont="1" applyAlignment="1">
      <alignment vertical="center" wrapText="1"/>
    </xf>
    <xf numFmtId="0" fontId="43" fillId="0" borderId="0" xfId="0" applyFont="1" applyAlignment="1">
      <alignment horizontal="center" vertical="center"/>
    </xf>
    <xf numFmtId="0" fontId="6" fillId="0" borderId="0" xfId="0" applyFont="1" applyAlignment="1">
      <alignment vertical="center" wrapText="1"/>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vertical="center" wrapText="1" shrinkToFit="1"/>
    </xf>
    <xf numFmtId="0" fontId="5" fillId="0" borderId="0" xfId="0" applyFont="1" applyAlignment="1">
      <alignment vertical="center" shrinkToFit="1"/>
    </xf>
    <xf numFmtId="0" fontId="48" fillId="0" borderId="0" xfId="0" applyFont="1" applyFill="1" applyAlignment="1">
      <alignment horizontal="right" vertical="center"/>
    </xf>
    <xf numFmtId="0" fontId="0" fillId="0" borderId="0" xfId="0" applyAlignment="1">
      <alignment vertical="center" wrapText="1"/>
    </xf>
    <xf numFmtId="49" fontId="5" fillId="0" borderId="6" xfId="0" applyNumberFormat="1" applyFont="1" applyBorder="1" applyAlignment="1">
      <alignment horizontal="center" vertical="center" wrapText="1"/>
    </xf>
    <xf numFmtId="49" fontId="5"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14"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52" fillId="0" borderId="0" xfId="0" applyFont="1">
      <alignment vertical="center"/>
    </xf>
    <xf numFmtId="0" fontId="49" fillId="3" borderId="0" xfId="0" applyFont="1" applyFill="1" applyBorder="1">
      <alignment vertical="center"/>
    </xf>
    <xf numFmtId="0" fontId="19" fillId="0" borderId="0" xfId="0" applyFont="1" applyFill="1" applyAlignment="1">
      <alignment horizontal="left" vertical="center"/>
    </xf>
    <xf numFmtId="0" fontId="23" fillId="0" borderId="0" xfId="0" applyFont="1" applyFill="1" applyAlignment="1">
      <alignment horizontal="left" vertical="center"/>
    </xf>
    <xf numFmtId="0" fontId="2" fillId="7" borderId="21" xfId="2" applyFont="1" applyFill="1" applyBorder="1" applyAlignment="1">
      <alignment vertical="center" wrapText="1"/>
    </xf>
    <xf numFmtId="0" fontId="2" fillId="7" borderId="15" xfId="2" applyFont="1" applyFill="1" applyBorder="1" applyAlignment="1">
      <alignment vertical="center" wrapText="1"/>
    </xf>
    <xf numFmtId="0" fontId="0" fillId="0" borderId="0" xfId="0" applyAlignment="1">
      <alignment horizontal="center" vertical="center" wrapText="1"/>
    </xf>
    <xf numFmtId="0" fontId="0" fillId="8" borderId="0" xfId="0" applyFill="1">
      <alignment vertical="center"/>
    </xf>
    <xf numFmtId="0" fontId="53" fillId="8" borderId="0" xfId="0" applyFont="1" applyFill="1">
      <alignment vertical="center"/>
    </xf>
    <xf numFmtId="0" fontId="52" fillId="8" borderId="0" xfId="0" applyFont="1" applyFill="1">
      <alignment vertical="center"/>
    </xf>
    <xf numFmtId="0" fontId="44" fillId="3" borderId="0" xfId="0" applyFont="1" applyFill="1">
      <alignment vertical="center"/>
    </xf>
    <xf numFmtId="0" fontId="49" fillId="3" borderId="0" xfId="0" applyFont="1" applyFill="1">
      <alignment vertical="center"/>
    </xf>
    <xf numFmtId="0" fontId="52" fillId="3" borderId="0" xfId="0" applyFont="1" applyFill="1">
      <alignment vertical="center"/>
    </xf>
    <xf numFmtId="0" fontId="52" fillId="3" borderId="0" xfId="0" applyFont="1" applyFill="1" applyAlignment="1">
      <alignment horizontal="right" vertical="center"/>
    </xf>
    <xf numFmtId="0" fontId="52" fillId="3" borderId="0" xfId="0" applyFont="1" applyFill="1" applyAlignment="1">
      <alignment vertical="center" shrinkToFit="1"/>
    </xf>
    <xf numFmtId="0" fontId="49" fillId="3" borderId="0" xfId="0" applyFont="1" applyFill="1" applyAlignment="1">
      <alignment vertical="center" shrinkToFit="1"/>
    </xf>
    <xf numFmtId="0" fontId="43" fillId="4" borderId="0" xfId="0" applyFont="1" applyFill="1" applyBorder="1" applyAlignment="1" applyProtection="1">
      <alignment horizontal="center" vertical="center"/>
      <protection locked="0"/>
    </xf>
    <xf numFmtId="0" fontId="43" fillId="4" borderId="0" xfId="0" applyFont="1" applyFill="1" applyAlignment="1" applyProtection="1">
      <alignment horizontal="center" vertical="center"/>
      <protection locked="0"/>
    </xf>
    <xf numFmtId="0" fontId="0" fillId="4" borderId="13" xfId="0" applyFont="1" applyFill="1" applyBorder="1" applyAlignment="1" applyProtection="1">
      <alignment horizontal="center" vertical="center"/>
      <protection locked="0"/>
    </xf>
    <xf numFmtId="0" fontId="0" fillId="4" borderId="3" xfId="0" applyFont="1" applyFill="1" applyBorder="1" applyAlignment="1" applyProtection="1">
      <alignment horizontal="center" vertical="center"/>
      <protection locked="0"/>
    </xf>
    <xf numFmtId="0" fontId="20" fillId="2" borderId="0" xfId="2" applyFill="1" applyAlignment="1">
      <alignment wrapText="1"/>
    </xf>
    <xf numFmtId="49" fontId="29" fillId="0" borderId="6" xfId="0" applyNumberFormat="1" applyFont="1" applyBorder="1" applyAlignment="1">
      <alignment vertical="center" wrapText="1"/>
    </xf>
    <xf numFmtId="49" fontId="29" fillId="0" borderId="6" xfId="0" applyNumberFormat="1" applyFont="1" applyBorder="1" applyAlignment="1">
      <alignment horizontal="center" vertical="center" wrapText="1"/>
    </xf>
    <xf numFmtId="0" fontId="0" fillId="0" borderId="0" xfId="0" applyAlignment="1">
      <alignment horizontal="left" vertical="center"/>
    </xf>
    <xf numFmtId="0" fontId="0" fillId="0" borderId="0" xfId="0" applyFont="1" applyFill="1">
      <alignmen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8" fillId="0" borderId="0" xfId="0" applyNumberFormat="1" applyFont="1" applyFill="1" applyAlignment="1">
      <alignment horizontal="center" vertical="center"/>
    </xf>
    <xf numFmtId="0" fontId="0" fillId="0" borderId="0" xfId="0" applyFill="1" applyAlignment="1">
      <alignment vertical="center"/>
    </xf>
    <xf numFmtId="49" fontId="17" fillId="0" borderId="0" xfId="0" applyNumberFormat="1" applyFont="1" applyFill="1" applyBorder="1" applyAlignment="1">
      <alignment horizontal="right" vertical="center" wrapText="1"/>
    </xf>
    <xf numFmtId="49" fontId="5" fillId="0" borderId="0" xfId="0" applyNumberFormat="1" applyFont="1" applyFill="1" applyBorder="1" applyAlignment="1">
      <alignment horizontal="right" vertical="center" wrapText="1"/>
    </xf>
    <xf numFmtId="0" fontId="35" fillId="0" borderId="0" xfId="0" applyFont="1" applyFill="1" applyAlignment="1">
      <alignment horizontal="right" vertical="center"/>
    </xf>
    <xf numFmtId="49" fontId="34" fillId="0" borderId="0" xfId="0" applyNumberFormat="1" applyFont="1" applyFill="1" applyBorder="1" applyAlignment="1">
      <alignment horizontal="right" vertical="center" wrapText="1"/>
    </xf>
    <xf numFmtId="0" fontId="0" fillId="0" borderId="0" xfId="0" applyFill="1" applyAlignment="1">
      <alignment horizontal="right" vertical="center"/>
    </xf>
    <xf numFmtId="0" fontId="52" fillId="0" borderId="0" xfId="0" applyFont="1" applyFill="1">
      <alignment vertical="center"/>
    </xf>
    <xf numFmtId="49" fontId="5" fillId="0" borderId="6"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0" fontId="5" fillId="0" borderId="7" xfId="0" applyFont="1" applyFill="1" applyBorder="1" applyAlignment="1">
      <alignment horizontal="center" vertical="center"/>
    </xf>
    <xf numFmtId="49" fontId="5" fillId="0" borderId="7" xfId="0" applyNumberFormat="1" applyFont="1" applyFill="1" applyBorder="1" applyAlignment="1">
      <alignment horizontal="center" vertical="center" wrapText="1"/>
    </xf>
    <xf numFmtId="0" fontId="9" fillId="0" borderId="7" xfId="0" applyFont="1" applyFill="1" applyBorder="1" applyAlignment="1">
      <alignment horizontal="center" vertical="center"/>
    </xf>
    <xf numFmtId="38" fontId="11" fillId="0" borderId="7" xfId="1" applyFont="1" applyFill="1" applyBorder="1" applyAlignment="1">
      <alignment horizontal="left" vertical="top" wrapText="1"/>
    </xf>
    <xf numFmtId="49" fontId="5" fillId="0" borderId="11" xfId="0" applyNumberFormat="1" applyFont="1" applyFill="1" applyBorder="1" applyAlignment="1">
      <alignment horizontal="center" vertical="center" wrapText="1"/>
    </xf>
    <xf numFmtId="0" fontId="5" fillId="0" borderId="5" xfId="0" applyFont="1" applyFill="1" applyBorder="1" applyAlignment="1">
      <alignment horizontal="center" vertical="center"/>
    </xf>
    <xf numFmtId="0" fontId="9" fillId="0" borderId="5" xfId="0" applyFont="1" applyFill="1" applyBorder="1" applyAlignment="1">
      <alignment horizontal="center" vertical="center"/>
    </xf>
    <xf numFmtId="38" fontId="11" fillId="0" borderId="5" xfId="1" applyFont="1" applyFill="1" applyBorder="1" applyAlignment="1">
      <alignment horizontal="left" vertical="top" wrapText="1"/>
    </xf>
    <xf numFmtId="49" fontId="29" fillId="0" borderId="4" xfId="0" applyNumberFormat="1" applyFont="1" applyBorder="1" applyAlignment="1">
      <alignment horizontal="center" vertical="center" wrapText="1"/>
    </xf>
    <xf numFmtId="49" fontId="29" fillId="0" borderId="4" xfId="0" applyNumberFormat="1" applyFont="1" applyBorder="1" applyAlignment="1">
      <alignment vertical="center" wrapText="1"/>
    </xf>
    <xf numFmtId="0" fontId="0" fillId="4" borderId="1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49" fontId="5" fillId="0" borderId="0" xfId="0" applyNumberFormat="1" applyFont="1" applyFill="1" applyBorder="1" applyAlignment="1">
      <alignment horizontal="center" vertical="center" wrapText="1"/>
    </xf>
    <xf numFmtId="38" fontId="11" fillId="0" borderId="0" xfId="1" applyFont="1" applyFill="1" applyBorder="1" applyAlignment="1">
      <alignment horizontal="left" vertical="top" wrapText="1"/>
    </xf>
    <xf numFmtId="49" fontId="5" fillId="0" borderId="14" xfId="0" applyNumberFormat="1" applyFont="1" applyFill="1" applyBorder="1" applyAlignment="1">
      <alignment horizontal="center" vertical="center" wrapText="1"/>
    </xf>
    <xf numFmtId="179" fontId="0" fillId="0" borderId="0" xfId="0" applyNumberFormat="1" applyAlignment="1">
      <alignment horizontal="right" vertical="center"/>
    </xf>
    <xf numFmtId="179" fontId="3" fillId="0" borderId="0" xfId="0" applyNumberFormat="1" applyFont="1" applyFill="1" applyAlignment="1">
      <alignment horizontal="right" vertical="center"/>
    </xf>
    <xf numFmtId="179" fontId="0" fillId="0" borderId="0" xfId="0" applyNumberFormat="1" applyFill="1" applyAlignment="1">
      <alignment horizontal="right" vertical="center"/>
    </xf>
    <xf numFmtId="179" fontId="0" fillId="0" borderId="0" xfId="0" applyNumberFormat="1" applyFont="1" applyAlignment="1">
      <alignment horizontal="right" vertical="center"/>
    </xf>
    <xf numFmtId="179" fontId="52" fillId="0" borderId="0" xfId="0" applyNumberFormat="1" applyFont="1" applyAlignment="1">
      <alignment horizontal="right" vertical="center"/>
    </xf>
    <xf numFmtId="38" fontId="5" fillId="0" borderId="17" xfId="1" applyFont="1" applyBorder="1" applyAlignment="1">
      <alignment vertical="center"/>
    </xf>
    <xf numFmtId="38" fontId="5" fillId="0" borderId="17" xfId="1" applyFont="1" applyFill="1" applyBorder="1" applyAlignment="1">
      <alignment vertical="center" wrapText="1"/>
    </xf>
    <xf numFmtId="38" fontId="5" fillId="0" borderId="0" xfId="1" applyFont="1" applyAlignment="1"/>
    <xf numFmtId="49" fontId="5" fillId="0" borderId="6"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0" fontId="20" fillId="9" borderId="0" xfId="2" applyFill="1"/>
    <xf numFmtId="38" fontId="5" fillId="0" borderId="21" xfId="1" applyFont="1" applyBorder="1" applyAlignment="1">
      <alignment vertical="center"/>
    </xf>
    <xf numFmtId="0" fontId="2" fillId="7" borderId="19" xfId="2" applyFont="1" applyFill="1" applyBorder="1" applyAlignment="1">
      <alignment vertical="center" wrapText="1"/>
    </xf>
    <xf numFmtId="180" fontId="5" fillId="0" borderId="17" xfId="1" applyNumberFormat="1" applyFont="1" applyBorder="1" applyAlignment="1">
      <alignment vertical="center"/>
    </xf>
    <xf numFmtId="49" fontId="36" fillId="0" borderId="6" xfId="0" applyNumberFormat="1" applyFont="1" applyBorder="1" applyAlignment="1">
      <alignment vertical="center" wrapText="1"/>
    </xf>
    <xf numFmtId="49" fontId="36" fillId="0" borderId="2" xfId="0" applyNumberFormat="1" applyFont="1" applyBorder="1" applyAlignment="1">
      <alignment vertical="center" wrapText="1"/>
    </xf>
    <xf numFmtId="49" fontId="36" fillId="0" borderId="3" xfId="0" applyNumberFormat="1" applyFont="1" applyBorder="1" applyAlignment="1">
      <alignment vertical="center" wrapText="1"/>
    </xf>
    <xf numFmtId="178" fontId="0" fillId="0" borderId="3" xfId="0" applyNumberFormat="1" applyBorder="1" applyAlignment="1">
      <alignment horizontal="center" vertical="center"/>
    </xf>
    <xf numFmtId="0" fontId="0" fillId="0" borderId="3" xfId="0" applyBorder="1">
      <alignment vertical="center"/>
    </xf>
    <xf numFmtId="0" fontId="0" fillId="0" borderId="7" xfId="0" applyBorder="1">
      <alignment vertical="center"/>
    </xf>
    <xf numFmtId="176" fontId="22" fillId="0" borderId="0" xfId="2" applyNumberFormat="1" applyFont="1" applyFill="1" applyBorder="1" applyAlignment="1">
      <alignment vertical="center" wrapText="1"/>
    </xf>
    <xf numFmtId="49" fontId="63" fillId="0" borderId="0" xfId="0" applyNumberFormat="1" applyFont="1" applyAlignment="1" applyProtection="1">
      <alignment horizontal="center" vertical="center"/>
    </xf>
    <xf numFmtId="38" fontId="5" fillId="4" borderId="3" xfId="1" applyFont="1" applyFill="1" applyBorder="1" applyAlignment="1" applyProtection="1">
      <alignment horizontal="right" vertical="center" wrapText="1"/>
      <protection locked="0"/>
    </xf>
    <xf numFmtId="49" fontId="5" fillId="0" borderId="2" xfId="0" applyNumberFormat="1" applyFont="1" applyBorder="1" applyAlignment="1">
      <alignment horizontal="left" vertical="center" wrapText="1"/>
    </xf>
    <xf numFmtId="49" fontId="5" fillId="0" borderId="4" xfId="0" applyNumberFormat="1" applyFont="1" applyBorder="1" applyAlignment="1">
      <alignment horizontal="left" vertical="center" wrapText="1"/>
    </xf>
    <xf numFmtId="178" fontId="0" fillId="0" borderId="8" xfId="0" applyNumberFormat="1" applyBorder="1" applyAlignment="1">
      <alignment horizontal="center" vertical="center"/>
    </xf>
    <xf numFmtId="178" fontId="0" fillId="0" borderId="9" xfId="0" applyNumberFormat="1" applyBorder="1" applyAlignment="1">
      <alignment horizontal="center" vertical="center"/>
    </xf>
    <xf numFmtId="49" fontId="5" fillId="0" borderId="3" xfId="0" applyNumberFormat="1" applyFont="1" applyBorder="1" applyAlignment="1">
      <alignment horizontal="left" vertical="center" wrapText="1"/>
    </xf>
    <xf numFmtId="38" fontId="5" fillId="4" borderId="2" xfId="1" applyFont="1" applyFill="1" applyBorder="1" applyAlignment="1" applyProtection="1">
      <alignment vertical="center" wrapText="1"/>
      <protection locked="0"/>
    </xf>
    <xf numFmtId="38" fontId="5" fillId="4" borderId="3" xfId="1" applyFont="1" applyFill="1" applyBorder="1" applyAlignment="1" applyProtection="1">
      <alignment vertical="center" wrapText="1"/>
      <protection locked="0"/>
    </xf>
    <xf numFmtId="49" fontId="16" fillId="0" borderId="0" xfId="0" applyNumberFormat="1" applyFont="1" applyBorder="1" applyAlignment="1">
      <alignment horizontal="left" vertical="center" wrapTex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49" fontId="5" fillId="0" borderId="2" xfId="0" applyNumberFormat="1" applyFont="1" applyBorder="1" applyAlignment="1">
      <alignment horizontal="left" vertical="center" wrapText="1" shrinkToFit="1"/>
    </xf>
    <xf numFmtId="49" fontId="5" fillId="0" borderId="3" xfId="0" applyNumberFormat="1" applyFont="1" applyBorder="1" applyAlignment="1">
      <alignment horizontal="left" vertical="center" wrapText="1" shrinkToFit="1"/>
    </xf>
    <xf numFmtId="0" fontId="44" fillId="8" borderId="0" xfId="0" applyFont="1" applyFill="1" applyAlignment="1">
      <alignment horizontal="left" vertical="center" wrapText="1"/>
    </xf>
    <xf numFmtId="38" fontId="5" fillId="4" borderId="2" xfId="1" applyFont="1" applyFill="1" applyBorder="1" applyAlignment="1" applyProtection="1">
      <alignment horizontal="right" vertical="center" wrapText="1"/>
      <protection locked="0"/>
    </xf>
    <xf numFmtId="38" fontId="5" fillId="4" borderId="4" xfId="1" applyFont="1" applyFill="1" applyBorder="1" applyAlignment="1" applyProtection="1">
      <alignment horizontal="right" vertical="center" wrapText="1"/>
      <protection locked="0"/>
    </xf>
    <xf numFmtId="49" fontId="36" fillId="4" borderId="10" xfId="0" applyNumberFormat="1" applyFont="1" applyFill="1" applyBorder="1" applyAlignment="1" applyProtection="1">
      <alignment horizontal="left" vertical="top" wrapText="1"/>
      <protection locked="0"/>
    </xf>
    <xf numFmtId="49" fontId="38" fillId="4" borderId="7" xfId="0" applyNumberFormat="1" applyFont="1" applyFill="1" applyBorder="1" applyAlignment="1" applyProtection="1">
      <alignment horizontal="left" vertical="top" wrapText="1"/>
      <protection locked="0"/>
    </xf>
    <xf numFmtId="49" fontId="38" fillId="4" borderId="11" xfId="0" applyNumberFormat="1" applyFont="1" applyFill="1" applyBorder="1" applyAlignment="1" applyProtection="1">
      <alignment horizontal="left" vertical="top" wrapText="1"/>
      <protection locked="0"/>
    </xf>
    <xf numFmtId="49" fontId="38" fillId="4" borderId="12" xfId="0" applyNumberFormat="1" applyFont="1" applyFill="1" applyBorder="1" applyAlignment="1" applyProtection="1">
      <alignment horizontal="left" vertical="top" wrapText="1"/>
      <protection locked="0"/>
    </xf>
    <xf numFmtId="49" fontId="38" fillId="4" borderId="5" xfId="0" applyNumberFormat="1" applyFont="1" applyFill="1" applyBorder="1" applyAlignment="1" applyProtection="1">
      <alignment horizontal="left" vertical="top" wrapText="1"/>
      <protection locked="0"/>
    </xf>
    <xf numFmtId="49" fontId="38" fillId="4" borderId="6" xfId="0" applyNumberFormat="1" applyFont="1" applyFill="1" applyBorder="1" applyAlignment="1" applyProtection="1">
      <alignment horizontal="left" vertical="top" wrapText="1"/>
      <protection locked="0"/>
    </xf>
    <xf numFmtId="178" fontId="22" fillId="0" borderId="10" xfId="0" applyNumberFormat="1" applyFont="1" applyFill="1" applyBorder="1" applyAlignment="1">
      <alignment horizontal="center" vertical="center" wrapText="1"/>
    </xf>
    <xf numFmtId="178" fontId="22" fillId="0" borderId="11" xfId="0" applyNumberFormat="1" applyFont="1" applyFill="1" applyBorder="1" applyAlignment="1">
      <alignment horizontal="center" vertical="center" wrapText="1"/>
    </xf>
    <xf numFmtId="178" fontId="22" fillId="0" borderId="12" xfId="0" applyNumberFormat="1" applyFont="1" applyFill="1" applyBorder="1" applyAlignment="1">
      <alignment horizontal="center" vertical="center" wrapText="1"/>
    </xf>
    <xf numFmtId="178" fontId="22" fillId="0" borderId="6" xfId="0" applyNumberFormat="1" applyFont="1" applyFill="1" applyBorder="1" applyAlignment="1">
      <alignment horizontal="center" vertical="center" wrapText="1"/>
    </xf>
    <xf numFmtId="49" fontId="6" fillId="0" borderId="2" xfId="0" applyNumberFormat="1" applyFont="1" applyFill="1" applyBorder="1" applyAlignment="1">
      <alignment horizontal="left" vertical="center" shrinkToFit="1"/>
    </xf>
    <xf numFmtId="49" fontId="6" fillId="0" borderId="3" xfId="0" applyNumberFormat="1" applyFont="1" applyFill="1" applyBorder="1" applyAlignment="1">
      <alignment horizontal="left" vertical="center" shrinkToFit="1"/>
    </xf>
    <xf numFmtId="49" fontId="6" fillId="0" borderId="4" xfId="0" applyNumberFormat="1" applyFont="1" applyFill="1" applyBorder="1" applyAlignment="1">
      <alignment horizontal="left" vertical="center" shrinkToFit="1"/>
    </xf>
    <xf numFmtId="0" fontId="28" fillId="2" borderId="2" xfId="0" applyFont="1" applyFill="1" applyBorder="1" applyAlignment="1">
      <alignment horizontal="center" vertical="center" shrinkToFit="1"/>
    </xf>
    <xf numFmtId="0" fontId="28" fillId="2" borderId="4" xfId="0" applyFont="1" applyFill="1" applyBorder="1" applyAlignment="1">
      <alignment horizontal="center" vertical="center" shrinkToFit="1"/>
    </xf>
    <xf numFmtId="38" fontId="29" fillId="0" borderId="2" xfId="1" applyFont="1" applyFill="1" applyBorder="1" applyAlignment="1">
      <alignment vertical="center" wrapText="1"/>
    </xf>
    <xf numFmtId="38" fontId="29" fillId="0" borderId="3" xfId="1" applyFont="1" applyFill="1" applyBorder="1" applyAlignment="1">
      <alignment vertical="center" wrapText="1"/>
    </xf>
    <xf numFmtId="49" fontId="38" fillId="4" borderId="2" xfId="0" applyNumberFormat="1" applyFont="1" applyFill="1" applyBorder="1" applyAlignment="1" applyProtection="1">
      <alignment horizontal="left" vertical="center" wrapText="1"/>
      <protection locked="0"/>
    </xf>
    <xf numFmtId="49" fontId="36" fillId="4" borderId="3" xfId="0" applyNumberFormat="1" applyFont="1" applyFill="1" applyBorder="1" applyAlignment="1" applyProtection="1">
      <alignment horizontal="left" vertical="center" wrapText="1"/>
      <protection locked="0"/>
    </xf>
    <xf numFmtId="49" fontId="36" fillId="4" borderId="4" xfId="0" applyNumberFormat="1" applyFont="1" applyFill="1" applyBorder="1" applyAlignment="1" applyProtection="1">
      <alignment horizontal="left" vertical="center" wrapText="1"/>
      <protection locked="0"/>
    </xf>
    <xf numFmtId="49" fontId="29" fillId="0" borderId="2" xfId="0" applyNumberFormat="1" applyFont="1" applyBorder="1" applyAlignment="1">
      <alignment horizontal="left" vertical="center" wrapText="1"/>
    </xf>
    <xf numFmtId="49" fontId="29" fillId="0" borderId="3" xfId="0" applyNumberFormat="1" applyFont="1" applyBorder="1" applyAlignment="1">
      <alignment horizontal="left" vertical="center" wrapText="1"/>
    </xf>
    <xf numFmtId="49" fontId="29" fillId="0" borderId="4" xfId="0" applyNumberFormat="1" applyFont="1" applyBorder="1" applyAlignment="1">
      <alignment horizontal="left" vertical="center" wrapText="1"/>
    </xf>
    <xf numFmtId="0" fontId="9" fillId="2" borderId="4" xfId="0" applyFont="1" applyFill="1" applyBorder="1" applyAlignment="1">
      <alignment horizontal="center" vertical="center"/>
    </xf>
    <xf numFmtId="0" fontId="5" fillId="0" borderId="0" xfId="0" applyFont="1" applyFill="1" applyBorder="1" applyAlignment="1">
      <alignment horizontal="left" vertical="center"/>
    </xf>
    <xf numFmtId="0" fontId="5" fillId="0" borderId="1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38" fontId="29" fillId="4" borderId="2" xfId="1" applyFont="1" applyFill="1" applyBorder="1" applyAlignment="1" applyProtection="1">
      <alignment vertical="center" wrapText="1"/>
      <protection locked="0"/>
    </xf>
    <xf numFmtId="38" fontId="29" fillId="4" borderId="3" xfId="1" applyFont="1" applyFill="1" applyBorder="1" applyAlignment="1" applyProtection="1">
      <alignment vertical="center" wrapText="1"/>
      <protection locked="0"/>
    </xf>
    <xf numFmtId="0" fontId="16" fillId="0" borderId="0" xfId="0" applyFont="1" applyFill="1" applyBorder="1" applyAlignment="1">
      <alignment horizontal="left" vertical="center"/>
    </xf>
    <xf numFmtId="178" fontId="28" fillId="0" borderId="8" xfId="0" applyNumberFormat="1" applyFont="1" applyBorder="1" applyAlignment="1">
      <alignment horizontal="center" vertical="center"/>
    </xf>
    <xf numFmtId="178" fontId="28" fillId="0" borderId="9" xfId="0" applyNumberFormat="1" applyFont="1" applyBorder="1" applyAlignment="1">
      <alignment horizontal="center" vertical="center"/>
    </xf>
    <xf numFmtId="180" fontId="5" fillId="4" borderId="2" xfId="0" applyNumberFormat="1" applyFont="1" applyFill="1" applyBorder="1" applyAlignment="1" applyProtection="1">
      <alignment horizontal="center" vertical="center" shrinkToFit="1"/>
      <protection locked="0"/>
    </xf>
    <xf numFmtId="180" fontId="5" fillId="4" borderId="3" xfId="0" applyNumberFormat="1" applyFont="1" applyFill="1" applyBorder="1" applyAlignment="1" applyProtection="1">
      <alignment horizontal="center" vertical="center" shrinkToFit="1"/>
      <protection locked="0"/>
    </xf>
    <xf numFmtId="180" fontId="5" fillId="4" borderId="4" xfId="0" applyNumberFormat="1" applyFont="1" applyFill="1" applyBorder="1" applyAlignment="1" applyProtection="1">
      <alignment horizontal="center" vertical="center" shrinkToFit="1"/>
      <protection locked="0"/>
    </xf>
    <xf numFmtId="178" fontId="0" fillId="0" borderId="10" xfId="0" applyNumberFormat="1" applyBorder="1" applyAlignment="1">
      <alignment horizontal="center" vertical="center" wrapText="1"/>
    </xf>
    <xf numFmtId="178" fontId="0" fillId="0" borderId="11" xfId="0" applyNumberFormat="1" applyBorder="1" applyAlignment="1">
      <alignment horizontal="center" vertical="center"/>
    </xf>
    <xf numFmtId="178" fontId="0" fillId="0" borderId="13" xfId="0" applyNumberFormat="1" applyBorder="1" applyAlignment="1">
      <alignment horizontal="center" vertical="center"/>
    </xf>
    <xf numFmtId="178" fontId="0" fillId="0" borderId="0" xfId="0" applyNumberFormat="1" applyBorder="1" applyAlignment="1">
      <alignment horizontal="center" vertical="center"/>
    </xf>
    <xf numFmtId="49" fontId="29" fillId="0" borderId="5" xfId="0" applyNumberFormat="1" applyFont="1" applyBorder="1" applyAlignment="1">
      <alignment horizontal="center" vertical="center" wrapText="1"/>
    </xf>
    <xf numFmtId="49" fontId="29" fillId="0" borderId="6"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49" fontId="5" fillId="0" borderId="6" xfId="0" applyNumberFormat="1" applyFont="1" applyBorder="1" applyAlignment="1">
      <alignment horizontal="center" vertical="center" wrapText="1"/>
    </xf>
    <xf numFmtId="38" fontId="36" fillId="0" borderId="2" xfId="1" applyFont="1" applyFill="1" applyBorder="1" applyAlignment="1">
      <alignment horizontal="right" vertical="center" wrapText="1"/>
    </xf>
    <xf numFmtId="38" fontId="36" fillId="0" borderId="3" xfId="1" applyFont="1" applyFill="1" applyBorder="1" applyAlignment="1">
      <alignment horizontal="right" vertical="center" wrapText="1"/>
    </xf>
    <xf numFmtId="0" fontId="54" fillId="2" borderId="2" xfId="0" applyFont="1" applyFill="1" applyBorder="1" applyAlignment="1">
      <alignment horizontal="center" vertical="center" wrapText="1"/>
    </xf>
    <xf numFmtId="0" fontId="54" fillId="2" borderId="3" xfId="0" applyFont="1" applyFill="1" applyBorder="1" applyAlignment="1">
      <alignment horizontal="center" vertical="center" wrapText="1"/>
    </xf>
    <xf numFmtId="0" fontId="54" fillId="2" borderId="4" xfId="0" applyFont="1" applyFill="1" applyBorder="1" applyAlignment="1">
      <alignment horizontal="center" vertical="center" wrapText="1"/>
    </xf>
    <xf numFmtId="0" fontId="49" fillId="2" borderId="2" xfId="0" applyFont="1" applyFill="1" applyBorder="1" applyAlignment="1">
      <alignment horizontal="center" vertical="center" shrinkToFit="1"/>
    </xf>
    <xf numFmtId="0" fontId="49" fillId="2" borderId="3" xfId="0" applyFont="1" applyFill="1" applyBorder="1" applyAlignment="1">
      <alignment horizontal="center" vertical="center" shrinkToFit="1"/>
    </xf>
    <xf numFmtId="0" fontId="49" fillId="2" borderId="4" xfId="0" applyFont="1" applyFill="1" applyBorder="1" applyAlignment="1">
      <alignment horizontal="center" vertical="center" shrinkToFi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49" fillId="2" borderId="12" xfId="0" applyFont="1" applyFill="1" applyBorder="1" applyAlignment="1">
      <alignment horizontal="center" vertical="center"/>
    </xf>
    <xf numFmtId="0" fontId="49" fillId="2" borderId="5" xfId="0" applyFont="1" applyFill="1" applyBorder="1" applyAlignment="1">
      <alignment horizontal="center" vertical="center"/>
    </xf>
    <xf numFmtId="0" fontId="49" fillId="2" borderId="6" xfId="0" applyFont="1" applyFill="1" applyBorder="1" applyAlignment="1">
      <alignment horizontal="center" vertical="center"/>
    </xf>
    <xf numFmtId="0" fontId="60" fillId="8" borderId="0" xfId="0" applyFont="1" applyFill="1" applyAlignment="1">
      <alignment horizontal="left" vertical="center" wrapText="1"/>
    </xf>
    <xf numFmtId="0" fontId="37" fillId="8" borderId="0" xfId="0" applyFont="1" applyFill="1" applyAlignment="1">
      <alignment horizontal="left" vertical="center" wrapText="1"/>
    </xf>
    <xf numFmtId="0" fontId="0" fillId="4" borderId="22" xfId="0" applyFill="1" applyBorder="1" applyAlignment="1" applyProtection="1">
      <alignment horizontal="left" vertical="top"/>
      <protection locked="0"/>
    </xf>
    <xf numFmtId="0" fontId="0" fillId="4" borderId="23" xfId="0" applyFill="1" applyBorder="1" applyAlignment="1" applyProtection="1">
      <alignment horizontal="left" vertical="top"/>
      <protection locked="0"/>
    </xf>
    <xf numFmtId="0" fontId="0" fillId="4" borderId="24" xfId="0" applyFill="1" applyBorder="1" applyAlignment="1" applyProtection="1">
      <alignment horizontal="left" vertical="top"/>
      <protection locked="0"/>
    </xf>
    <xf numFmtId="0" fontId="49" fillId="2" borderId="2" xfId="0" applyFont="1" applyFill="1" applyBorder="1" applyAlignment="1">
      <alignment horizontal="center" vertical="center" wrapText="1"/>
    </xf>
    <xf numFmtId="0" fontId="49" fillId="2" borderId="3" xfId="0" applyFont="1" applyFill="1" applyBorder="1" applyAlignment="1">
      <alignment horizontal="center" vertical="center" wrapText="1"/>
    </xf>
    <xf numFmtId="0" fontId="49" fillId="2" borderId="4" xfId="0" applyFont="1" applyFill="1" applyBorder="1" applyAlignment="1">
      <alignment horizontal="center" vertical="center" wrapText="1"/>
    </xf>
    <xf numFmtId="0" fontId="57" fillId="0" borderId="0" xfId="0" applyFont="1" applyBorder="1" applyAlignment="1">
      <alignment vertical="center" wrapTex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4" xfId="0" applyFont="1" applyFill="1" applyBorder="1" applyAlignment="1">
      <alignment horizontal="center" vertical="center" wrapText="1"/>
    </xf>
    <xf numFmtId="38" fontId="36" fillId="0" borderId="2" xfId="1" applyFont="1" applyFill="1" applyBorder="1" applyAlignment="1">
      <alignment vertical="center" wrapText="1"/>
    </xf>
    <xf numFmtId="38" fontId="36" fillId="0" borderId="3" xfId="1" applyFont="1" applyFill="1" applyBorder="1" applyAlignment="1">
      <alignment vertical="center" wrapText="1"/>
    </xf>
    <xf numFmtId="49" fontId="16" fillId="0" borderId="5" xfId="0" applyNumberFormat="1" applyFont="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wrapText="1"/>
    </xf>
    <xf numFmtId="0" fontId="0" fillId="0" borderId="25" xfId="0" applyFill="1" applyBorder="1" applyAlignment="1">
      <alignment horizontal="left" vertical="center" wrapText="1"/>
    </xf>
    <xf numFmtId="0" fontId="0" fillId="0" borderId="26" xfId="0" applyFill="1" applyBorder="1" applyAlignment="1">
      <alignment horizontal="left" vertical="center" wrapText="1"/>
    </xf>
    <xf numFmtId="0" fontId="0" fillId="0" borderId="27" xfId="0" applyFill="1" applyBorder="1" applyAlignment="1">
      <alignment horizontal="left" vertical="center" wrapText="1"/>
    </xf>
    <xf numFmtId="49" fontId="5" fillId="0" borderId="10" xfId="0" applyNumberFormat="1" applyFont="1" applyBorder="1" applyAlignment="1">
      <alignment horizontal="left" vertical="center" shrinkToFit="1"/>
    </xf>
    <xf numFmtId="49" fontId="5" fillId="0" borderId="7" xfId="0" applyNumberFormat="1" applyFont="1" applyBorder="1" applyAlignment="1">
      <alignment horizontal="left" vertical="center" shrinkToFit="1"/>
    </xf>
    <xf numFmtId="49" fontId="5" fillId="0" borderId="11" xfId="0" applyNumberFormat="1" applyFont="1" applyBorder="1" applyAlignment="1">
      <alignment horizontal="left" vertical="center" shrinkToFit="1"/>
    </xf>
    <xf numFmtId="49" fontId="5" fillId="0" borderId="12" xfId="0" applyNumberFormat="1" applyFont="1" applyBorder="1" applyAlignment="1">
      <alignment horizontal="left" vertical="center" shrinkToFit="1"/>
    </xf>
    <xf numFmtId="49" fontId="5" fillId="0" borderId="5" xfId="0" applyNumberFormat="1" applyFont="1" applyBorder="1" applyAlignment="1">
      <alignment horizontal="left" vertical="center" shrinkToFit="1"/>
    </xf>
    <xf numFmtId="49" fontId="5" fillId="0" borderId="6" xfId="0" applyNumberFormat="1" applyFont="1" applyBorder="1" applyAlignment="1">
      <alignment horizontal="left" vertical="center" shrinkToFit="1"/>
    </xf>
    <xf numFmtId="38" fontId="5" fillId="4" borderId="13" xfId="1" applyFont="1" applyFill="1" applyBorder="1" applyAlignment="1" applyProtection="1">
      <alignment vertical="center"/>
      <protection locked="0"/>
    </xf>
    <xf numFmtId="38" fontId="5" fillId="4" borderId="0" xfId="1" applyFont="1" applyFill="1" applyBorder="1" applyAlignment="1" applyProtection="1">
      <alignment vertical="center"/>
      <protection locked="0"/>
    </xf>
    <xf numFmtId="178" fontId="0" fillId="0" borderId="10" xfId="0" applyNumberFormat="1" applyBorder="1" applyAlignment="1">
      <alignment horizontal="center" vertical="center"/>
    </xf>
    <xf numFmtId="178" fontId="0" fillId="0" borderId="14" xfId="0" applyNumberFormat="1" applyBorder="1" applyAlignment="1">
      <alignment horizontal="center" vertical="center"/>
    </xf>
    <xf numFmtId="178" fontId="0" fillId="0" borderId="12" xfId="0" applyNumberFormat="1" applyBorder="1" applyAlignment="1">
      <alignment horizontal="center" vertical="center"/>
    </xf>
    <xf numFmtId="178" fontId="0" fillId="0" borderId="5" xfId="0" applyNumberFormat="1" applyBorder="1" applyAlignment="1">
      <alignment horizontal="center" vertical="center"/>
    </xf>
    <xf numFmtId="0" fontId="5" fillId="0" borderId="0" xfId="0" applyFont="1" applyAlignment="1">
      <alignment vertical="center" wrapText="1"/>
    </xf>
    <xf numFmtId="49" fontId="5" fillId="0" borderId="11" xfId="0" applyNumberFormat="1" applyFont="1" applyBorder="1" applyAlignment="1">
      <alignment horizontal="center" vertical="center" wrapText="1"/>
    </xf>
    <xf numFmtId="0" fontId="5" fillId="0" borderId="0" xfId="0" applyFont="1" applyAlignment="1">
      <alignment horizontal="left" vertical="center" shrinkToFit="1"/>
    </xf>
    <xf numFmtId="0" fontId="40" fillId="8" borderId="0" xfId="0" applyFont="1" applyFill="1" applyAlignment="1">
      <alignment horizontal="left" vertical="center" wrapText="1"/>
    </xf>
    <xf numFmtId="0" fontId="42" fillId="8" borderId="0" xfId="0" applyFont="1" applyFill="1" applyAlignment="1">
      <alignment horizontal="left" vertical="center" wrapText="1"/>
    </xf>
    <xf numFmtId="0" fontId="49" fillId="0" borderId="0" xfId="0" applyFont="1" applyAlignment="1">
      <alignment horizontal="left" vertical="center" wrapText="1" shrinkToFit="1"/>
    </xf>
    <xf numFmtId="38" fontId="5" fillId="4" borderId="10" xfId="1" applyFont="1" applyFill="1" applyBorder="1" applyAlignment="1" applyProtection="1">
      <alignment vertical="center" wrapText="1"/>
      <protection locked="0"/>
    </xf>
    <xf numFmtId="38" fontId="5" fillId="4" borderId="7" xfId="1" applyFont="1" applyFill="1" applyBorder="1" applyAlignment="1" applyProtection="1">
      <alignment vertical="center" wrapText="1"/>
      <protection locked="0"/>
    </xf>
    <xf numFmtId="38" fontId="5" fillId="4" borderId="12" xfId="1" applyFont="1" applyFill="1" applyBorder="1" applyAlignment="1" applyProtection="1">
      <alignment vertical="center" wrapText="1"/>
      <protection locked="0"/>
    </xf>
    <xf numFmtId="38" fontId="5" fillId="4" borderId="5" xfId="1" applyFont="1" applyFill="1" applyBorder="1" applyAlignment="1" applyProtection="1">
      <alignment vertical="center" wrapText="1"/>
      <protection locked="0"/>
    </xf>
    <xf numFmtId="49" fontId="5" fillId="0" borderId="7" xfId="0" applyNumberFormat="1" applyFont="1" applyBorder="1" applyAlignment="1">
      <alignment horizontal="center" vertical="center" wrapText="1"/>
    </xf>
    <xf numFmtId="49" fontId="51" fillId="0" borderId="2" xfId="0" applyNumberFormat="1" applyFont="1" applyBorder="1" applyAlignment="1">
      <alignment horizontal="left" vertical="center" wrapText="1"/>
    </xf>
    <xf numFmtId="49" fontId="51" fillId="0" borderId="3" xfId="0" applyNumberFormat="1" applyFont="1" applyBorder="1" applyAlignment="1">
      <alignment horizontal="left" vertical="center" wrapText="1"/>
    </xf>
    <xf numFmtId="49" fontId="51" fillId="0" borderId="4" xfId="0" applyNumberFormat="1" applyFont="1" applyBorder="1" applyAlignment="1">
      <alignment horizontal="left" vertical="center" wrapText="1"/>
    </xf>
    <xf numFmtId="0" fontId="29" fillId="2" borderId="2" xfId="0" applyFont="1" applyFill="1" applyBorder="1" applyAlignment="1">
      <alignment horizontal="center" vertical="center"/>
    </xf>
    <xf numFmtId="0" fontId="29" fillId="2" borderId="3" xfId="0" applyFont="1" applyFill="1" applyBorder="1" applyAlignment="1">
      <alignment horizontal="center" vertical="center"/>
    </xf>
    <xf numFmtId="0" fontId="29" fillId="2" borderId="4" xfId="0" applyFont="1" applyFill="1" applyBorder="1" applyAlignment="1">
      <alignment horizontal="center" vertical="center"/>
    </xf>
    <xf numFmtId="38" fontId="5" fillId="4" borderId="10" xfId="1" applyFont="1" applyFill="1" applyBorder="1" applyAlignment="1" applyProtection="1">
      <alignment vertical="center"/>
      <protection locked="0"/>
    </xf>
    <xf numFmtId="38" fontId="5" fillId="4" borderId="7" xfId="1" applyFont="1" applyFill="1" applyBorder="1" applyAlignment="1" applyProtection="1">
      <alignment vertical="center"/>
      <protection locked="0"/>
    </xf>
    <xf numFmtId="38" fontId="5" fillId="4" borderId="12" xfId="1" applyFont="1" applyFill="1" applyBorder="1" applyAlignment="1" applyProtection="1">
      <alignment vertical="center"/>
      <protection locked="0"/>
    </xf>
    <xf numFmtId="38" fontId="5" fillId="4" borderId="5" xfId="1" applyFont="1" applyFill="1" applyBorder="1" applyAlignment="1" applyProtection="1">
      <alignment vertical="center"/>
      <protection locked="0"/>
    </xf>
    <xf numFmtId="0" fontId="47" fillId="0" borderId="0" xfId="0" applyFont="1" applyFill="1" applyBorder="1" applyAlignment="1">
      <alignment horizontal="left" vertical="center" wrapText="1"/>
    </xf>
    <xf numFmtId="0" fontId="23" fillId="0" borderId="0" xfId="0" applyFont="1" applyFill="1" applyBorder="1" applyAlignment="1">
      <alignment horizontal="left" vertical="center"/>
    </xf>
    <xf numFmtId="38" fontId="6" fillId="0" borderId="12" xfId="1" applyFont="1" applyFill="1" applyBorder="1" applyAlignment="1">
      <alignment vertical="center" wrapText="1"/>
    </xf>
    <xf numFmtId="38" fontId="6" fillId="0" borderId="5" xfId="1" applyFont="1" applyFill="1" applyBorder="1" applyAlignment="1">
      <alignment vertical="center" wrapText="1"/>
    </xf>
    <xf numFmtId="38" fontId="5" fillId="4" borderId="2" xfId="1" applyFont="1" applyFill="1" applyBorder="1" applyAlignment="1" applyProtection="1">
      <alignment horizontal="center" vertical="center" wrapText="1"/>
      <protection locked="0"/>
    </xf>
    <xf numFmtId="38" fontId="5" fillId="4" borderId="3" xfId="1" applyFont="1" applyFill="1" applyBorder="1" applyAlignment="1" applyProtection="1">
      <alignment horizontal="center" vertical="center" wrapText="1"/>
      <protection locked="0"/>
    </xf>
    <xf numFmtId="49" fontId="5" fillId="0" borderId="2" xfId="0" applyNumberFormat="1" applyFont="1" applyBorder="1" applyAlignment="1">
      <alignment horizontal="left" vertical="center" shrinkToFit="1"/>
    </xf>
    <xf numFmtId="49" fontId="5" fillId="0" borderId="3" xfId="0" applyNumberFormat="1" applyFont="1" applyBorder="1" applyAlignment="1">
      <alignment horizontal="left" vertical="center" shrinkToFit="1"/>
    </xf>
    <xf numFmtId="49" fontId="5" fillId="0" borderId="4" xfId="0" applyNumberFormat="1" applyFont="1" applyBorder="1" applyAlignment="1">
      <alignment horizontal="left" vertical="center" shrinkToFit="1"/>
    </xf>
    <xf numFmtId="0" fontId="52" fillId="0" borderId="5" xfId="0" applyFont="1" applyFill="1" applyBorder="1" applyAlignment="1">
      <alignment horizontal="left" vertical="center" wrapText="1"/>
    </xf>
    <xf numFmtId="0" fontId="52" fillId="0" borderId="5" xfId="0" applyFont="1" applyBorder="1" applyAlignment="1">
      <alignment horizontal="left" vertical="center" wrapText="1"/>
    </xf>
    <xf numFmtId="0" fontId="49" fillId="2" borderId="2" xfId="0" applyFont="1" applyFill="1" applyBorder="1" applyAlignment="1">
      <alignment horizontal="center" vertical="center"/>
    </xf>
    <xf numFmtId="0" fontId="49" fillId="2" borderId="3" xfId="0" applyFont="1" applyFill="1" applyBorder="1" applyAlignment="1">
      <alignment horizontal="center" vertical="center"/>
    </xf>
    <xf numFmtId="0" fontId="49" fillId="2" borderId="4" xfId="0" applyFont="1" applyFill="1" applyBorder="1" applyAlignment="1">
      <alignment horizontal="center" vertical="center"/>
    </xf>
    <xf numFmtId="49" fontId="41" fillId="4" borderId="2" xfId="0" applyNumberFormat="1" applyFont="1" applyFill="1" applyBorder="1" applyAlignment="1" applyProtection="1">
      <alignment vertical="center" wrapText="1"/>
      <protection locked="0"/>
    </xf>
    <xf numFmtId="49" fontId="38" fillId="4" borderId="3" xfId="0" applyNumberFormat="1" applyFont="1" applyFill="1" applyBorder="1" applyAlignment="1" applyProtection="1">
      <alignment vertical="center" wrapText="1"/>
      <protection locked="0"/>
    </xf>
    <xf numFmtId="49" fontId="38" fillId="4" borderId="4" xfId="0" applyNumberFormat="1" applyFont="1" applyFill="1" applyBorder="1" applyAlignment="1" applyProtection="1">
      <alignment vertical="center" wrapText="1"/>
      <protection locked="0"/>
    </xf>
    <xf numFmtId="38" fontId="5" fillId="0" borderId="2" xfId="1" applyFont="1" applyFill="1" applyBorder="1" applyAlignment="1">
      <alignment vertical="center" wrapText="1"/>
    </xf>
    <xf numFmtId="38" fontId="5" fillId="0" borderId="3" xfId="1" applyFont="1" applyFill="1" applyBorder="1" applyAlignment="1">
      <alignment vertical="center" wrapText="1"/>
    </xf>
    <xf numFmtId="38" fontId="52" fillId="4" borderId="0" xfId="1" applyFont="1" applyFill="1" applyAlignment="1" applyProtection="1">
      <alignment vertical="center" shrinkToFit="1"/>
      <protection locked="0"/>
    </xf>
    <xf numFmtId="0" fontId="9" fillId="0" borderId="0" xfId="0" applyFont="1" applyAlignment="1">
      <alignment horizontal="left" vertical="center" wrapText="1"/>
    </xf>
    <xf numFmtId="49" fontId="5" fillId="0" borderId="4" xfId="0" applyNumberFormat="1" applyFont="1" applyBorder="1" applyAlignment="1">
      <alignment horizontal="left" vertical="center" wrapText="1" shrinkToFit="1"/>
    </xf>
    <xf numFmtId="49" fontId="5" fillId="0" borderId="3" xfId="0" applyNumberFormat="1" applyFont="1" applyBorder="1" applyAlignment="1">
      <alignment horizontal="center" vertical="center" wrapText="1"/>
    </xf>
    <xf numFmtId="49" fontId="5" fillId="0" borderId="4" xfId="0" applyNumberFormat="1" applyFont="1" applyBorder="1" applyAlignment="1">
      <alignment horizontal="center" vertical="center" wrapText="1"/>
    </xf>
    <xf numFmtId="49" fontId="29" fillId="0" borderId="3" xfId="0" applyNumberFormat="1" applyFont="1" applyBorder="1" applyAlignment="1">
      <alignment horizontal="center" vertical="center" wrapText="1"/>
    </xf>
    <xf numFmtId="49" fontId="29" fillId="0" borderId="4" xfId="0" applyNumberFormat="1" applyFont="1" applyBorder="1" applyAlignment="1">
      <alignment horizontal="center" vertical="center" wrapText="1"/>
    </xf>
    <xf numFmtId="0" fontId="5" fillId="2" borderId="2" xfId="0" applyFont="1" applyFill="1" applyBorder="1" applyAlignment="1">
      <alignment horizontal="center" vertical="center"/>
    </xf>
    <xf numFmtId="49" fontId="49" fillId="0" borderId="2" xfId="0" applyNumberFormat="1" applyFont="1" applyBorder="1" applyAlignment="1">
      <alignment horizontal="left" vertical="center" wrapText="1" shrinkToFit="1"/>
    </xf>
    <xf numFmtId="49" fontId="49" fillId="0" borderId="3" xfId="0" applyNumberFormat="1" applyFont="1" applyBorder="1" applyAlignment="1">
      <alignment horizontal="left" vertical="center" wrapText="1" shrinkToFit="1"/>
    </xf>
    <xf numFmtId="49" fontId="49" fillId="0" borderId="2" xfId="0" applyNumberFormat="1" applyFont="1" applyBorder="1" applyAlignment="1">
      <alignment horizontal="left" vertical="center" wrapText="1"/>
    </xf>
    <xf numFmtId="49" fontId="49" fillId="0" borderId="3" xfId="0" applyNumberFormat="1" applyFont="1" applyBorder="1" applyAlignment="1">
      <alignment horizontal="left" vertical="center" wrapText="1"/>
    </xf>
    <xf numFmtId="49" fontId="49" fillId="0" borderId="4" xfId="0" applyNumberFormat="1" applyFont="1" applyBorder="1" applyAlignment="1">
      <alignment horizontal="left" vertical="center" wrapText="1"/>
    </xf>
    <xf numFmtId="0" fontId="29" fillId="2" borderId="2" xfId="0" applyFont="1" applyFill="1" applyBorder="1" applyAlignment="1">
      <alignment horizontal="center" vertical="center" wrapText="1"/>
    </xf>
    <xf numFmtId="49" fontId="49" fillId="0" borderId="4" xfId="0" applyNumberFormat="1" applyFont="1" applyBorder="1" applyAlignment="1">
      <alignment horizontal="left" vertical="center" wrapText="1" shrinkToFit="1"/>
    </xf>
    <xf numFmtId="178" fontId="28" fillId="0" borderId="2" xfId="0" applyNumberFormat="1" applyFont="1" applyBorder="1" applyAlignment="1">
      <alignment horizontal="center" vertical="center"/>
    </xf>
    <xf numFmtId="178" fontId="28" fillId="0" borderId="4" xfId="0" applyNumberFormat="1" applyFont="1" applyBorder="1" applyAlignment="1">
      <alignment horizontal="center" vertical="center"/>
    </xf>
    <xf numFmtId="178" fontId="0" fillId="0" borderId="6" xfId="0" applyNumberFormat="1" applyBorder="1" applyAlignment="1">
      <alignment horizontal="center" vertical="center"/>
    </xf>
    <xf numFmtId="0" fontId="44" fillId="0" borderId="0" xfId="0" applyFont="1" applyFill="1" applyAlignment="1">
      <alignment horizontal="left" vertical="center" wrapText="1"/>
    </xf>
    <xf numFmtId="0" fontId="58" fillId="0" borderId="0" xfId="0" applyFont="1" applyFill="1" applyAlignment="1">
      <alignment horizontal="left" vertical="center" wrapText="1"/>
    </xf>
    <xf numFmtId="0" fontId="24" fillId="5" borderId="0" xfId="0" applyFont="1" applyFill="1" applyAlignment="1">
      <alignment horizontal="left" vertical="center"/>
    </xf>
    <xf numFmtId="49" fontId="49" fillId="0" borderId="10" xfId="0" applyNumberFormat="1" applyFont="1" applyBorder="1" applyAlignment="1">
      <alignment horizontal="left" vertical="center" wrapText="1" shrinkToFit="1"/>
    </xf>
    <xf numFmtId="49" fontId="49" fillId="0" borderId="7" xfId="0" applyNumberFormat="1" applyFont="1" applyBorder="1" applyAlignment="1">
      <alignment horizontal="left" vertical="center" wrapText="1" shrinkToFit="1"/>
    </xf>
    <xf numFmtId="49" fontId="49" fillId="0" borderId="11" xfId="0" applyNumberFormat="1" applyFont="1" applyBorder="1" applyAlignment="1">
      <alignment horizontal="left" vertical="center" wrapText="1" shrinkToFit="1"/>
    </xf>
    <xf numFmtId="49" fontId="49" fillId="0" borderId="12" xfId="0" applyNumberFormat="1" applyFont="1" applyBorder="1" applyAlignment="1">
      <alignment horizontal="left" vertical="center" wrapText="1" shrinkToFit="1"/>
    </xf>
    <xf numFmtId="49" fontId="49" fillId="0" borderId="5" xfId="0" applyNumberFormat="1" applyFont="1" applyBorder="1" applyAlignment="1">
      <alignment horizontal="left" vertical="center" wrapText="1" shrinkToFit="1"/>
    </xf>
    <xf numFmtId="49" fontId="49" fillId="0" borderId="6" xfId="0" applyNumberFormat="1" applyFont="1" applyBorder="1" applyAlignment="1">
      <alignment horizontal="left" vertical="center" wrapText="1" shrinkToFit="1"/>
    </xf>
    <xf numFmtId="38" fontId="5" fillId="4" borderId="2" xfId="1" applyFont="1" applyFill="1" applyBorder="1" applyAlignment="1" applyProtection="1">
      <alignment vertical="center"/>
      <protection locked="0"/>
    </xf>
    <xf numFmtId="38" fontId="5" fillId="4" borderId="3" xfId="1" applyFont="1" applyFill="1" applyBorder="1" applyAlignment="1" applyProtection="1">
      <alignment vertical="center"/>
      <protection locked="0"/>
    </xf>
    <xf numFmtId="0" fontId="27" fillId="0" borderId="0" xfId="0" applyFont="1" applyFill="1" applyBorder="1" applyAlignment="1">
      <alignment horizontal="left" vertical="center" wrapText="1"/>
    </xf>
    <xf numFmtId="0" fontId="27" fillId="0" borderId="0" xfId="0" applyFont="1" applyFill="1" applyBorder="1" applyAlignment="1">
      <alignment horizontal="left" vertical="center"/>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0" fontId="11" fillId="0" borderId="10" xfId="0" applyFont="1" applyFill="1" applyBorder="1" applyAlignment="1">
      <alignment horizontal="left" vertical="center" shrinkToFit="1"/>
    </xf>
    <xf numFmtId="0" fontId="11" fillId="0" borderId="7" xfId="0" applyFont="1" applyFill="1" applyBorder="1" applyAlignment="1">
      <alignment horizontal="left" vertical="center" shrinkToFit="1"/>
    </xf>
    <xf numFmtId="0" fontId="11" fillId="0" borderId="11" xfId="0" applyFont="1" applyFill="1" applyBorder="1" applyAlignment="1">
      <alignment horizontal="left" vertical="center" shrinkToFit="1"/>
    </xf>
    <xf numFmtId="0" fontId="11" fillId="3" borderId="10" xfId="0" applyFont="1" applyFill="1" applyBorder="1" applyAlignment="1">
      <alignment horizontal="left" vertical="center" shrinkToFit="1"/>
    </xf>
    <xf numFmtId="0" fontId="11" fillId="3" borderId="7" xfId="0" applyFont="1" applyFill="1" applyBorder="1" applyAlignment="1">
      <alignment horizontal="left" vertical="center" shrinkToFit="1"/>
    </xf>
    <xf numFmtId="49" fontId="8" fillId="6" borderId="0" xfId="0" applyNumberFormat="1" applyFont="1" applyFill="1" applyAlignment="1">
      <alignment horizontal="center" vertical="center"/>
    </xf>
    <xf numFmtId="0" fontId="0" fillId="3" borderId="1" xfId="0" applyFill="1" applyBorder="1" applyAlignment="1">
      <alignment horizontal="center" vertical="center"/>
    </xf>
    <xf numFmtId="0" fontId="0" fillId="4" borderId="1" xfId="0" applyFill="1" applyBorder="1" applyAlignment="1" applyProtection="1">
      <alignment wrapText="1"/>
      <protection locked="0"/>
    </xf>
    <xf numFmtId="0" fontId="59" fillId="4" borderId="1" xfId="4" applyFill="1" applyBorder="1" applyAlignment="1" applyProtection="1">
      <alignment vertical="center" wrapText="1"/>
      <protection locked="0"/>
    </xf>
    <xf numFmtId="0" fontId="0" fillId="4" borderId="1" xfId="0" applyFill="1" applyBorder="1" applyAlignment="1" applyProtection="1">
      <alignment vertical="center" wrapText="1"/>
      <protection locked="0"/>
    </xf>
    <xf numFmtId="0" fontId="0" fillId="3" borderId="0" xfId="0" applyFill="1" applyBorder="1" applyAlignment="1">
      <alignment horizontal="center" vertical="center"/>
    </xf>
    <xf numFmtId="49" fontId="6" fillId="3" borderId="0" xfId="0" applyNumberFormat="1" applyFont="1" applyFill="1" applyBorder="1" applyAlignment="1">
      <alignment horizontal="center" vertical="center" shrinkToFit="1"/>
    </xf>
    <xf numFmtId="49" fontId="6" fillId="3" borderId="1" xfId="0" applyNumberFormat="1" applyFont="1" applyFill="1" applyBorder="1" applyAlignment="1">
      <alignment horizontal="center" vertical="center" shrinkToFit="1"/>
    </xf>
    <xf numFmtId="0" fontId="19" fillId="5" borderId="0" xfId="0" applyFont="1" applyFill="1" applyAlignment="1">
      <alignment horizontal="left" vertical="center"/>
    </xf>
    <xf numFmtId="49" fontId="5" fillId="0" borderId="0" xfId="0" applyNumberFormat="1" applyFont="1" applyFill="1" applyBorder="1" applyAlignment="1">
      <alignment vertical="center" wrapText="1"/>
    </xf>
    <xf numFmtId="49" fontId="5" fillId="4" borderId="1" xfId="0" applyNumberFormat="1" applyFont="1" applyFill="1" applyBorder="1" applyAlignment="1" applyProtection="1">
      <alignment vertical="center" wrapText="1"/>
      <protection locked="0"/>
    </xf>
    <xf numFmtId="49" fontId="5" fillId="3" borderId="0"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0" fontId="5" fillId="0" borderId="0" xfId="0" applyFont="1" applyFill="1" applyAlignment="1">
      <alignment horizontal="left" vertical="center" wrapText="1"/>
    </xf>
    <xf numFmtId="0" fontId="56" fillId="0" borderId="0" xfId="0" applyFont="1" applyAlignment="1">
      <alignment horizontal="left" vertical="center" wrapText="1"/>
    </xf>
    <xf numFmtId="0" fontId="49" fillId="0" borderId="0" xfId="0" applyFont="1" applyAlignment="1">
      <alignment horizontal="left" vertical="center" wrapText="1"/>
    </xf>
    <xf numFmtId="0" fontId="5" fillId="0" borderId="0" xfId="0" applyFont="1" applyAlignment="1">
      <alignment vertical="center" shrinkToFit="1"/>
    </xf>
    <xf numFmtId="49" fontId="27" fillId="0" borderId="0" xfId="0" applyNumberFormat="1" applyFont="1" applyAlignment="1">
      <alignment horizontal="left" vertical="center" wrapText="1"/>
    </xf>
    <xf numFmtId="178" fontId="22" fillId="0" borderId="10" xfId="0" applyNumberFormat="1" applyFont="1" applyBorder="1" applyAlignment="1">
      <alignment horizontal="center" vertical="center"/>
    </xf>
    <xf numFmtId="178" fontId="22" fillId="0" borderId="11" xfId="0" applyNumberFormat="1" applyFont="1" applyBorder="1" applyAlignment="1">
      <alignment horizontal="center" vertical="center"/>
    </xf>
    <xf numFmtId="178" fontId="22" fillId="0" borderId="12" xfId="0" applyNumberFormat="1" applyFont="1" applyBorder="1" applyAlignment="1">
      <alignment horizontal="center" vertical="center"/>
    </xf>
    <xf numFmtId="178" fontId="22" fillId="0" borderId="6" xfId="0" applyNumberFormat="1" applyFont="1" applyBorder="1" applyAlignment="1">
      <alignment horizontal="center" vertical="center"/>
    </xf>
    <xf numFmtId="38" fontId="6" fillId="0" borderId="10" xfId="1" applyNumberFormat="1" applyFont="1" applyFill="1" applyBorder="1" applyAlignment="1">
      <alignment horizontal="right" vertical="center" wrapText="1"/>
    </xf>
    <xf numFmtId="38" fontId="6" fillId="0" borderId="7" xfId="1" applyNumberFormat="1" applyFont="1" applyFill="1" applyBorder="1" applyAlignment="1">
      <alignment horizontal="right" vertical="center" wrapText="1"/>
    </xf>
    <xf numFmtId="38" fontId="6" fillId="0" borderId="12" xfId="1" applyNumberFormat="1" applyFont="1" applyFill="1" applyBorder="1" applyAlignment="1">
      <alignment horizontal="right" vertical="center" wrapText="1"/>
    </xf>
    <xf numFmtId="38" fontId="6" fillId="0" borderId="5" xfId="1" applyNumberFormat="1" applyFont="1" applyFill="1" applyBorder="1" applyAlignment="1">
      <alignment horizontal="right" vertical="center" wrapText="1"/>
    </xf>
    <xf numFmtId="49" fontId="29" fillId="0" borderId="2" xfId="0" applyNumberFormat="1" applyFont="1" applyBorder="1" applyAlignment="1">
      <alignment horizontal="left" vertical="center" wrapText="1" shrinkToFit="1"/>
    </xf>
    <xf numFmtId="49" fontId="29" fillId="0" borderId="3" xfId="0" applyNumberFormat="1" applyFont="1" applyBorder="1" applyAlignment="1">
      <alignment horizontal="left" vertical="center" wrapText="1" shrinkToFit="1"/>
    </xf>
    <xf numFmtId="49" fontId="29" fillId="0" borderId="4" xfId="0" applyNumberFormat="1" applyFont="1" applyBorder="1" applyAlignment="1">
      <alignment horizontal="left" vertical="center" wrapText="1" shrinkToFit="1"/>
    </xf>
    <xf numFmtId="178" fontId="22" fillId="0" borderId="2" xfId="0" applyNumberFormat="1" applyFont="1" applyBorder="1" applyAlignment="1">
      <alignment horizontal="center" vertical="center"/>
    </xf>
    <xf numFmtId="178" fontId="22" fillId="0" borderId="4" xfId="0" applyNumberFormat="1" applyFont="1" applyBorder="1" applyAlignment="1">
      <alignment horizontal="center" vertical="center"/>
    </xf>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3" fillId="4" borderId="2" xfId="0" applyNumberFormat="1" applyFont="1" applyFill="1" applyBorder="1" applyAlignment="1" applyProtection="1">
      <alignment horizontal="left" vertical="center" wrapText="1"/>
      <protection locked="0"/>
    </xf>
    <xf numFmtId="49" fontId="3" fillId="4" borderId="3" xfId="0" applyNumberFormat="1" applyFont="1" applyFill="1" applyBorder="1" applyAlignment="1" applyProtection="1">
      <alignment horizontal="left" vertical="center" wrapText="1"/>
      <protection locked="0"/>
    </xf>
    <xf numFmtId="49" fontId="3" fillId="4" borderId="4" xfId="0" applyNumberFormat="1" applyFont="1" applyFill="1" applyBorder="1" applyAlignment="1" applyProtection="1">
      <alignment horizontal="left" vertical="center" wrapText="1"/>
      <protection locked="0"/>
    </xf>
    <xf numFmtId="178" fontId="0" fillId="0" borderId="2" xfId="0" applyNumberFormat="1" applyBorder="1" applyAlignment="1">
      <alignment horizontal="center" vertical="center"/>
    </xf>
    <xf numFmtId="178" fontId="0" fillId="0" borderId="4" xfId="0" applyNumberFormat="1" applyBorder="1" applyAlignment="1">
      <alignment horizontal="center" vertical="center"/>
    </xf>
    <xf numFmtId="0" fontId="52" fillId="0" borderId="0" xfId="0" applyFont="1" applyAlignment="1">
      <alignment horizontal="left" vertical="center" wrapText="1"/>
    </xf>
    <xf numFmtId="49" fontId="5" fillId="4" borderId="2" xfId="0" applyNumberFormat="1" applyFont="1" applyFill="1" applyBorder="1" applyAlignment="1" applyProtection="1">
      <alignment horizontal="left" vertical="center" wrapText="1" shrinkToFit="1"/>
      <protection locked="0"/>
    </xf>
    <xf numFmtId="49" fontId="5" fillId="4" borderId="3" xfId="0" applyNumberFormat="1" applyFont="1" applyFill="1" applyBorder="1" applyAlignment="1" applyProtection="1">
      <alignment horizontal="left" vertical="center" wrapText="1" shrinkToFit="1"/>
      <protection locked="0"/>
    </xf>
    <xf numFmtId="49" fontId="5" fillId="4" borderId="4" xfId="0" applyNumberFormat="1" applyFont="1" applyFill="1" applyBorder="1" applyAlignment="1" applyProtection="1">
      <alignment horizontal="left" vertical="center" wrapText="1" shrinkToFit="1"/>
      <protection locked="0"/>
    </xf>
    <xf numFmtId="49" fontId="36" fillId="0" borderId="2"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38" fontId="36" fillId="4" borderId="3" xfId="1" applyFont="1" applyFill="1" applyBorder="1" applyAlignment="1" applyProtection="1">
      <alignment horizontal="right" vertical="center" wrapText="1"/>
      <protection locked="0"/>
    </xf>
    <xf numFmtId="38" fontId="36" fillId="4" borderId="2" xfId="1" applyFont="1" applyFill="1" applyBorder="1" applyAlignment="1" applyProtection="1">
      <alignment horizontal="right" vertical="center" wrapText="1"/>
      <protection locked="0"/>
    </xf>
    <xf numFmtId="38" fontId="36" fillId="4" borderId="4" xfId="1" applyFont="1" applyFill="1" applyBorder="1" applyAlignment="1" applyProtection="1">
      <alignment horizontal="right" vertical="center" wrapText="1"/>
      <protection locked="0"/>
    </xf>
    <xf numFmtId="178" fontId="22" fillId="0" borderId="8" xfId="0" applyNumberFormat="1" applyFont="1" applyBorder="1" applyAlignment="1">
      <alignment horizontal="center" vertical="center"/>
    </xf>
    <xf numFmtId="178" fontId="22" fillId="0" borderId="9" xfId="0" applyNumberFormat="1" applyFont="1" applyBorder="1" applyAlignment="1">
      <alignment horizontal="center" vertical="center"/>
    </xf>
    <xf numFmtId="49" fontId="36" fillId="0" borderId="3" xfId="0" applyNumberFormat="1" applyFont="1" applyBorder="1" applyAlignment="1">
      <alignment horizontal="left" vertical="center" wrapText="1"/>
    </xf>
    <xf numFmtId="178" fontId="28" fillId="0" borderId="10" xfId="0" applyNumberFormat="1" applyFont="1" applyBorder="1" applyAlignment="1">
      <alignment horizontal="center" vertical="center"/>
    </xf>
    <xf numFmtId="178" fontId="28" fillId="0" borderId="11" xfId="0" applyNumberFormat="1" applyFont="1" applyBorder="1" applyAlignment="1">
      <alignment horizontal="center" vertical="center"/>
    </xf>
    <xf numFmtId="178" fontId="28" fillId="0" borderId="12" xfId="0" applyNumberFormat="1" applyFont="1" applyBorder="1" applyAlignment="1">
      <alignment horizontal="center" vertical="center"/>
    </xf>
    <xf numFmtId="178" fontId="28" fillId="0" borderId="6" xfId="0" applyNumberFormat="1" applyFont="1" applyBorder="1" applyAlignment="1">
      <alignment horizontal="center" vertical="center"/>
    </xf>
    <xf numFmtId="177" fontId="22" fillId="2" borderId="17" xfId="3" applyNumberFormat="1" applyFont="1" applyFill="1" applyBorder="1" applyAlignment="1">
      <alignment horizontal="center" vertical="center" wrapText="1"/>
    </xf>
    <xf numFmtId="0" fontId="2" fillId="7" borderId="21" xfId="2" applyNumberFormat="1" applyFont="1" applyFill="1" applyBorder="1" applyAlignment="1">
      <alignment horizontal="center" vertical="center" wrapText="1"/>
    </xf>
    <xf numFmtId="0" fontId="2" fillId="7" borderId="15" xfId="2" applyNumberFormat="1" applyFont="1" applyFill="1" applyBorder="1" applyAlignment="1">
      <alignment horizontal="center" vertical="center" wrapText="1"/>
    </xf>
    <xf numFmtId="0" fontId="2" fillId="7" borderId="19" xfId="2" applyNumberFormat="1" applyFont="1" applyFill="1" applyBorder="1" applyAlignment="1">
      <alignment horizontal="center" vertical="center" wrapText="1"/>
    </xf>
    <xf numFmtId="177" fontId="22" fillId="2" borderId="16" xfId="3" applyNumberFormat="1" applyFont="1" applyFill="1" applyBorder="1" applyAlignment="1">
      <alignment horizontal="center" vertical="center" wrapText="1"/>
    </xf>
    <xf numFmtId="177" fontId="22" fillId="2" borderId="20" xfId="3" applyNumberFormat="1" applyFont="1" applyFill="1" applyBorder="1" applyAlignment="1">
      <alignment horizontal="center" vertical="center" wrapText="1"/>
    </xf>
    <xf numFmtId="177" fontId="22" fillId="2" borderId="21" xfId="3" applyNumberFormat="1" applyFont="1" applyFill="1" applyBorder="1" applyAlignment="1">
      <alignment horizontal="center" vertical="center" wrapText="1"/>
    </xf>
    <xf numFmtId="176" fontId="22" fillId="2" borderId="17" xfId="2" applyNumberFormat="1" applyFont="1" applyFill="1" applyBorder="1" applyAlignment="1">
      <alignment horizontal="center" vertical="center" wrapText="1"/>
    </xf>
    <xf numFmtId="0" fontId="2" fillId="0" borderId="17" xfId="2" applyFont="1" applyFill="1" applyBorder="1" applyAlignment="1">
      <alignment horizontal="center" vertical="center" wrapText="1"/>
    </xf>
    <xf numFmtId="0" fontId="2" fillId="0" borderId="15" xfId="2" applyFont="1" applyFill="1" applyBorder="1" applyAlignment="1">
      <alignment horizontal="center" vertical="center"/>
    </xf>
    <xf numFmtId="0" fontId="2" fillId="0" borderId="19" xfId="2" applyFont="1" applyFill="1" applyBorder="1" applyAlignment="1">
      <alignment horizontal="center" vertical="center"/>
    </xf>
    <xf numFmtId="0" fontId="2" fillId="0" borderId="16" xfId="2" applyFont="1" applyFill="1" applyBorder="1" applyAlignment="1">
      <alignment horizontal="center" vertical="center" wrapText="1"/>
    </xf>
    <xf numFmtId="0" fontId="2" fillId="0" borderId="18" xfId="2" applyFont="1" applyFill="1" applyBorder="1" applyAlignment="1">
      <alignment horizontal="center" vertical="center" wrapText="1"/>
    </xf>
    <xf numFmtId="0" fontId="2" fillId="0" borderId="20" xfId="2" applyFont="1" applyFill="1" applyBorder="1" applyAlignment="1">
      <alignment horizontal="center" vertical="center" wrapText="1"/>
    </xf>
    <xf numFmtId="0" fontId="2" fillId="0" borderId="16" xfId="2" applyNumberFormat="1" applyFont="1" applyFill="1" applyBorder="1" applyAlignment="1">
      <alignment horizontal="center" vertical="center" wrapText="1"/>
    </xf>
    <xf numFmtId="0" fontId="2" fillId="0" borderId="18" xfId="2" applyNumberFormat="1" applyFont="1" applyFill="1" applyBorder="1" applyAlignment="1">
      <alignment horizontal="center" vertical="center" wrapText="1"/>
    </xf>
    <xf numFmtId="0" fontId="2" fillId="0" borderId="20" xfId="2" applyNumberFormat="1" applyFont="1" applyFill="1" applyBorder="1" applyAlignment="1">
      <alignment horizontal="center" vertical="center" wrapText="1"/>
    </xf>
    <xf numFmtId="176" fontId="22" fillId="0" borderId="21" xfId="2" applyNumberFormat="1" applyFont="1" applyFill="1" applyBorder="1" applyAlignment="1">
      <alignment horizontal="left" vertical="top" wrapText="1"/>
    </xf>
    <xf numFmtId="176" fontId="22" fillId="0" borderId="15" xfId="2" applyNumberFormat="1" applyFont="1" applyFill="1" applyBorder="1" applyAlignment="1">
      <alignment horizontal="left" vertical="top" wrapText="1"/>
    </xf>
    <xf numFmtId="176" fontId="22" fillId="0" borderId="19" xfId="2" applyNumberFormat="1" applyFont="1" applyFill="1" applyBorder="1" applyAlignment="1">
      <alignment horizontal="left" vertical="top" wrapText="1"/>
    </xf>
    <xf numFmtId="0" fontId="2" fillId="7" borderId="21" xfId="2" applyFont="1" applyFill="1" applyBorder="1" applyAlignment="1">
      <alignment horizontal="center" vertical="center" wrapText="1"/>
    </xf>
    <xf numFmtId="0" fontId="2" fillId="7" borderId="15" xfId="2" applyFont="1" applyFill="1" applyBorder="1" applyAlignment="1">
      <alignment horizontal="center" vertical="center" wrapText="1"/>
    </xf>
    <xf numFmtId="0" fontId="2" fillId="7" borderId="19" xfId="2" applyFont="1" applyFill="1" applyBorder="1" applyAlignment="1">
      <alignment horizontal="center" vertical="center" wrapText="1"/>
    </xf>
    <xf numFmtId="0" fontId="2" fillId="7" borderId="21" xfId="2" applyFont="1" applyFill="1" applyBorder="1" applyAlignment="1">
      <alignment horizontal="center" vertical="center" shrinkToFit="1"/>
    </xf>
    <xf numFmtId="0" fontId="2" fillId="7" borderId="15" xfId="2" applyFont="1" applyFill="1" applyBorder="1" applyAlignment="1">
      <alignment horizontal="center" vertical="center" shrinkToFit="1"/>
    </xf>
    <xf numFmtId="0" fontId="2" fillId="7" borderId="19" xfId="2" applyFont="1" applyFill="1" applyBorder="1" applyAlignment="1">
      <alignment horizontal="center" vertical="center" shrinkToFit="1"/>
    </xf>
  </cellXfs>
  <cellStyles count="5">
    <cellStyle name="ハイパーリンク" xfId="4" builtinId="8"/>
    <cellStyle name="桁区切り" xfId="1" builtinId="6"/>
    <cellStyle name="桁区切り 2" xfId="3" xr:uid="{00000000-0005-0000-0000-000001000000}"/>
    <cellStyle name="標準" xfId="0" builtinId="0"/>
    <cellStyle name="標準 2" xfId="2" xr:uid="{00000000-0005-0000-0000-000003000000}"/>
  </cellStyles>
  <dxfs count="12">
    <dxf>
      <fill>
        <patternFill>
          <bgColor rgb="FFFF0000"/>
        </patternFill>
      </fill>
    </dxf>
    <dxf>
      <fill>
        <patternFill>
          <bgColor rgb="FFFF00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persons/person.xml" Type="http://schemas.microsoft.com/office/2017/10/relationships/person"/><Relationship Id="rId7"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113333</xdr:colOff>
      <xdr:row>1</xdr:row>
      <xdr:rowOff>545911</xdr:rowOff>
    </xdr:from>
    <xdr:to>
      <xdr:col>25</xdr:col>
      <xdr:colOff>36396</xdr:colOff>
      <xdr:row>2</xdr:row>
      <xdr:rowOff>1121020</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751508" y="1117411"/>
          <a:ext cx="7828813" cy="5775759"/>
        </a:xfrm>
        <a:prstGeom prst="roundRect">
          <a:avLst>
            <a:gd name="adj" fmla="val 9635"/>
          </a:avLst>
        </a:prstGeom>
        <a:solidFill>
          <a:schemeClr val="bg2"/>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lvl="0"/>
          <a:r>
            <a:rPr lang="ja-JP" altLang="en-US" sz="1400" u="none">
              <a:solidFill>
                <a:schemeClr val="tx1"/>
              </a:solidFill>
              <a:effectLst/>
              <a:latin typeface="+mn-lt"/>
              <a:ea typeface="+mn-ea"/>
              <a:cs typeface="+mn-cs"/>
            </a:rPr>
            <a:t>〇補助金の交付は予算の範囲内で行うため、ご要望に沿えない結果となることがあります。</a:t>
          </a:r>
          <a:endParaRPr lang="en-US" altLang="ja-JP" sz="1400" u="none">
            <a:solidFill>
              <a:schemeClr val="tx1"/>
            </a:solidFill>
            <a:effectLst/>
            <a:latin typeface="+mn-lt"/>
            <a:ea typeface="+mn-ea"/>
            <a:cs typeface="+mn-cs"/>
          </a:endParaRPr>
        </a:p>
        <a:p>
          <a:pPr lvl="0"/>
          <a:endParaRPr lang="en-US" altLang="ja-JP" sz="1400" u="none">
            <a:solidFill>
              <a:schemeClr val="tx1"/>
            </a:solidFill>
            <a:effectLst/>
            <a:latin typeface="+mn-lt"/>
            <a:ea typeface="+mn-ea"/>
            <a:cs typeface="+mn-cs"/>
          </a:endParaRPr>
        </a:p>
        <a:p>
          <a:pPr lvl="0"/>
          <a:r>
            <a:rPr lang="ja-JP" altLang="en-US" sz="1400" u="none">
              <a:solidFill>
                <a:schemeClr val="tx1"/>
              </a:solidFill>
              <a:effectLst/>
              <a:latin typeface="+mn-lt"/>
              <a:ea typeface="+mn-ea"/>
              <a:cs typeface="+mn-cs"/>
            </a:rPr>
            <a:t>〇本調査への回答をもって補助金の交付決定を行うものではありません。</a:t>
          </a:r>
          <a:r>
            <a:rPr lang="ja-JP" altLang="en-US" sz="1400" u="sng">
              <a:solidFill>
                <a:srgbClr val="FF0000"/>
              </a:solidFill>
              <a:effectLst/>
              <a:latin typeface="+mn-lt"/>
              <a:ea typeface="+mn-ea"/>
              <a:cs typeface="+mn-cs"/>
            </a:rPr>
            <a:t>補助金の交付を受けるには別途補助金交付申請を行って</a:t>
          </a:r>
          <a:r>
            <a:rPr lang="ja-JP" altLang="en-US" sz="1400" u="sng" strike="noStrike" baseline="0">
              <a:solidFill>
                <a:srgbClr val="FF0000"/>
              </a:solidFill>
              <a:effectLst/>
              <a:latin typeface="+mn-lt"/>
              <a:ea typeface="+mn-ea"/>
              <a:cs typeface="+mn-cs"/>
            </a:rPr>
            <a:t>いただき、事務局の審査を経て採択される必要があります。</a:t>
          </a:r>
          <a:endParaRPr lang="en-US" altLang="ja-JP" sz="1400" u="sng" strike="noStrike" baseline="0">
            <a:solidFill>
              <a:srgbClr val="FF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en-US" altLang="ja-JP" sz="1400" b="1" i="0" u="sng"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strike="noStrike" baseline="0">
              <a:solidFill>
                <a:schemeClr val="tx1"/>
              </a:solidFill>
              <a:effectLst/>
              <a:latin typeface="+mn-lt"/>
              <a:ea typeface="+mn-ea"/>
              <a:cs typeface="+mn-cs"/>
            </a:rPr>
            <a:t>〇</a:t>
          </a:r>
          <a:r>
            <a:rPr lang="ja-JP" altLang="ja-JP" sz="1400" strike="noStrike" baseline="0">
              <a:solidFill>
                <a:sysClr val="windowText" lastClr="000000"/>
              </a:solidFill>
              <a:effectLst/>
              <a:latin typeface="+mn-ea"/>
              <a:ea typeface="+mn-ea"/>
              <a:cs typeface="+mn-cs"/>
            </a:rPr>
            <a:t>要望</a:t>
          </a:r>
          <a:r>
            <a:rPr lang="ja-JP" altLang="en-US" sz="1400" strike="noStrike" baseline="0">
              <a:solidFill>
                <a:sysClr val="windowText" lastClr="000000"/>
              </a:solidFill>
              <a:effectLst/>
              <a:latin typeface="+mn-ea"/>
              <a:ea typeface="+mn-ea"/>
              <a:cs typeface="+mn-cs"/>
            </a:rPr>
            <a:t>調査時は、</a:t>
          </a:r>
          <a:r>
            <a:rPr lang="ja-JP" altLang="ja-JP" sz="1400" b="0" u="sng" strike="noStrike" baseline="0">
              <a:solidFill>
                <a:srgbClr val="FF0000"/>
              </a:solidFill>
              <a:effectLst/>
              <a:latin typeface="+mn-ea"/>
              <a:ea typeface="+mn-ea"/>
              <a:cs typeface="+mn-cs"/>
            </a:rPr>
            <a:t>見積書、価格表など要望額の妥当性を示す書類</a:t>
          </a:r>
          <a:r>
            <a:rPr lang="ja-JP" altLang="en-US" sz="1400" b="0" u="sng" strike="noStrike" baseline="0">
              <a:solidFill>
                <a:srgbClr val="FF0000"/>
              </a:solidFill>
              <a:effectLst/>
              <a:latin typeface="+mn-ea"/>
              <a:ea typeface="+mn-ea"/>
              <a:cs typeface="+mn-cs"/>
            </a:rPr>
            <a:t>の</a:t>
          </a:r>
          <a:r>
            <a:rPr lang="ja-JP" altLang="ja-JP" sz="1400" b="0" u="sng" strike="noStrike" baseline="0">
              <a:solidFill>
                <a:srgbClr val="FF0000"/>
              </a:solidFill>
              <a:effectLst/>
              <a:latin typeface="+mn-ea"/>
              <a:ea typeface="+mn-ea"/>
              <a:cs typeface="+mn-cs"/>
            </a:rPr>
            <a:t>添付</a:t>
          </a:r>
          <a:r>
            <a:rPr lang="ja-JP" altLang="en-US" sz="1400" b="0" u="sng" strike="noStrike" baseline="0">
              <a:solidFill>
                <a:srgbClr val="FF0000"/>
              </a:solidFill>
              <a:effectLst/>
              <a:latin typeface="+mn-ea"/>
              <a:ea typeface="+mn-ea"/>
              <a:cs typeface="+mn-cs"/>
            </a:rPr>
            <a:t>は不要ですが、</a:t>
          </a:r>
          <a:r>
            <a:rPr lang="ja-JP" altLang="en-US" sz="1400" b="1" u="sng" strike="noStrike" baseline="0">
              <a:solidFill>
                <a:srgbClr val="FF0000"/>
              </a:solidFill>
              <a:effectLst/>
              <a:latin typeface="+mn-ea"/>
              <a:ea typeface="+mn-ea"/>
              <a:cs typeface="+mn-cs"/>
            </a:rPr>
            <a:t>交付申請は</a:t>
          </a:r>
          <a:r>
            <a:rPr lang="ja-JP" altLang="ja-JP" sz="1400" b="1" u="sng" baseline="0">
              <a:solidFill>
                <a:srgbClr val="FF0000"/>
              </a:solidFill>
              <a:effectLst/>
              <a:latin typeface="+mn-lt"/>
              <a:ea typeface="+mn-ea"/>
              <a:cs typeface="+mn-cs"/>
            </a:rPr>
            <a:t>書類</a:t>
          </a:r>
          <a:r>
            <a:rPr lang="ja-JP" altLang="en-US" sz="1400" b="1" u="sng" baseline="0">
              <a:solidFill>
                <a:srgbClr val="FF0000"/>
              </a:solidFill>
              <a:effectLst/>
              <a:latin typeface="+mn-lt"/>
              <a:ea typeface="+mn-ea"/>
              <a:cs typeface="+mn-cs"/>
            </a:rPr>
            <a:t>の提出が必要となりますので、</a:t>
          </a:r>
          <a:r>
            <a:rPr lang="ja-JP" altLang="en-US" sz="1400" b="0" u="none" baseline="0">
              <a:solidFill>
                <a:sysClr val="windowText" lastClr="000000"/>
              </a:solidFill>
              <a:effectLst/>
              <a:latin typeface="+mn-lt"/>
              <a:ea typeface="+mn-ea"/>
              <a:cs typeface="+mn-cs"/>
            </a:rPr>
            <a:t>申請前にあらかじめご用意ください。</a:t>
          </a:r>
          <a:endParaRPr lang="ja-JP" altLang="ja-JP" sz="1400" b="0" u="none" strike="noStrike" baseline="0">
            <a:solidFill>
              <a:sysClr val="windowText" lastClr="000000"/>
            </a:solidFill>
            <a:effectLst/>
            <a:latin typeface="+mn-ea"/>
            <a:ea typeface="+mn-ea"/>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〇原則、本調査票（</a:t>
          </a:r>
          <a:r>
            <a:rPr lang="en-US" altLang="ja-JP" sz="1400" u="none">
              <a:solidFill>
                <a:schemeClr val="tx1"/>
              </a:solidFill>
              <a:effectLst/>
            </a:rPr>
            <a:t>Excel</a:t>
          </a:r>
          <a:r>
            <a:rPr lang="ja-JP" altLang="en-US" sz="1400" u="none">
              <a:solidFill>
                <a:schemeClr val="tx1"/>
              </a:solidFill>
              <a:effectLst/>
            </a:rPr>
            <a:t>データ）を編集（行・列の追加不可）し、</a:t>
          </a:r>
          <a:r>
            <a:rPr lang="en-US" altLang="ja-JP" sz="1400" u="none">
              <a:solidFill>
                <a:schemeClr val="tx1"/>
              </a:solidFill>
              <a:effectLst/>
            </a:rPr>
            <a:t>Excel</a:t>
          </a:r>
          <a:r>
            <a:rPr lang="ja-JP" altLang="en-US" sz="1400" u="none">
              <a:solidFill>
                <a:schemeClr val="tx1"/>
              </a:solidFill>
              <a:effectLst/>
            </a:rPr>
            <a:t>データで提出して下さい。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〇本調査票については、要望調査票の</a:t>
          </a:r>
          <a:r>
            <a:rPr lang="ja-JP" altLang="en-US" sz="1400" u="none">
              <a:solidFill>
                <a:schemeClr val="tx1">
                  <a:lumMod val="95000"/>
                  <a:lumOff val="5000"/>
                </a:schemeClr>
              </a:solidFill>
              <a:effectLst/>
            </a:rPr>
            <a:t>お知らせのございました各事業者団体か主たる事務所の所在地を管轄する運輸支局の指示に従い、所定の提出先に提出してください。同一の事業者の場合、提出先の運輸支局等は一カ所にしてください（同一事業者が複数の提出先に提出することがないようにしてください）</a:t>
          </a:r>
          <a:endParaRPr lang="en-US" altLang="ja-JP" sz="1400" u="none">
            <a:solidFill>
              <a:schemeClr val="tx1">
                <a:lumMod val="95000"/>
                <a:lumOff val="5000"/>
              </a:schemeClr>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400" u="none">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400" u="none">
              <a:solidFill>
                <a:schemeClr val="tx1"/>
              </a:solidFill>
              <a:effectLst/>
            </a:rPr>
            <a:t>〇補助金の執行事務の一部について外部委託する可能性があります。本調査票に記載いただいた内容は、必要に応じて執行団体に提供しますので、あらかじめ御了承ください。</a:t>
          </a:r>
        </a:p>
        <a:p>
          <a:pPr marL="0" marR="0" lvl="0" indent="0" defTabSz="914400" eaLnBrk="1" fontAlgn="auto" latinLnBrk="0" hangingPunct="1">
            <a:lnSpc>
              <a:spcPct val="100000"/>
            </a:lnSpc>
            <a:spcBef>
              <a:spcPts val="0"/>
            </a:spcBef>
            <a:spcAft>
              <a:spcPts val="0"/>
            </a:spcAft>
            <a:buClrTx/>
            <a:buSzTx/>
            <a:buFontTx/>
            <a:buNone/>
            <a:tabLst/>
            <a:defRPr/>
          </a:pPr>
          <a:endParaRPr lang="ja-JP" altLang="en-US" sz="1400" u="none">
            <a:solidFill>
              <a:schemeClr val="tx1"/>
            </a:solidFill>
            <a:effectLst/>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318"/>
  <sheetViews>
    <sheetView showGridLines="0" tabSelected="1" view="pageBreakPreview" topLeftCell="B1" zoomScale="70" zoomScaleNormal="100" zoomScaleSheetLayoutView="70" workbookViewId="0">
      <selection activeCell="AL2" sqref="AL2"/>
    </sheetView>
  </sheetViews>
  <sheetFormatPr defaultColWidth="3.6640625" defaultRowHeight="20.100000000000001" customHeight="1"/>
  <cols>
    <col min="1" max="1" width="8.33203125" style="151" hidden="1" customWidth="1"/>
    <col min="2" max="2" width="3.6640625" style="2" customWidth="1"/>
    <col min="3" max="4" width="3.6640625" customWidth="1"/>
    <col min="5" max="8" width="7.44140625" customWidth="1"/>
    <col min="9" max="9" width="3.6640625" customWidth="1"/>
    <col min="11" max="11" width="4.44140625" customWidth="1"/>
    <col min="12" max="12" width="3.6640625" customWidth="1"/>
    <col min="13" max="13" width="3.88671875" customWidth="1"/>
    <col min="14" max="14" width="3.6640625" customWidth="1"/>
    <col min="15" max="15" width="4.44140625" customWidth="1"/>
    <col min="16" max="16" width="3.6640625" customWidth="1"/>
    <col min="18" max="18" width="3" customWidth="1"/>
    <col min="20" max="20" width="3.33203125" customWidth="1"/>
    <col min="21" max="21" width="4.44140625" customWidth="1"/>
    <col min="22" max="23" width="3.6640625" customWidth="1"/>
    <col min="24" max="24" width="2.88671875" customWidth="1"/>
    <col min="26" max="26" width="1.44140625" customWidth="1"/>
    <col min="27" max="27" width="3.6640625" customWidth="1"/>
    <col min="28" max="32" width="3.6640625" hidden="1" customWidth="1"/>
    <col min="34" max="34" width="9" bestFit="1" customWidth="1"/>
    <col min="35" max="35" width="8.77734375" bestFit="1" customWidth="1"/>
  </cols>
  <sheetData>
    <row r="1" spans="1:31" ht="45" customHeight="1">
      <c r="B1" s="359" t="s">
        <v>174</v>
      </c>
      <c r="C1" s="359"/>
      <c r="D1" s="359"/>
      <c r="E1" s="359"/>
      <c r="F1" s="359"/>
      <c r="G1" s="359"/>
      <c r="H1" s="359"/>
      <c r="I1" s="359"/>
      <c r="J1" s="359"/>
      <c r="K1" s="359"/>
      <c r="L1" s="359"/>
      <c r="M1" s="359"/>
      <c r="N1" s="359"/>
      <c r="O1" s="359"/>
      <c r="P1" s="359"/>
      <c r="Q1" s="359"/>
      <c r="R1" s="359"/>
      <c r="S1" s="359"/>
      <c r="T1" s="359"/>
      <c r="U1" s="359"/>
      <c r="V1" s="359"/>
      <c r="W1" s="359"/>
      <c r="X1" s="359"/>
      <c r="Y1" s="359"/>
      <c r="Z1" s="359"/>
      <c r="AA1" s="1"/>
      <c r="AB1" s="26"/>
      <c r="AD1" s="26" t="s">
        <v>97</v>
      </c>
      <c r="AE1" s="26"/>
    </row>
    <row r="2" spans="1:31" ht="409.5" customHeight="1">
      <c r="B2" s="126"/>
      <c r="C2" s="10"/>
      <c r="D2" s="10"/>
      <c r="E2" s="10"/>
      <c r="F2" s="172"/>
      <c r="G2" s="10"/>
      <c r="H2" s="10"/>
      <c r="I2" s="10"/>
      <c r="J2" s="10"/>
      <c r="K2" s="10"/>
      <c r="L2" s="10"/>
      <c r="M2" s="10"/>
      <c r="N2" s="10"/>
      <c r="O2" s="10"/>
      <c r="P2" s="10"/>
      <c r="Q2" s="10"/>
      <c r="R2" s="10"/>
      <c r="S2" s="10"/>
      <c r="T2" s="10"/>
      <c r="U2" s="10"/>
      <c r="V2" s="10"/>
      <c r="W2" s="10"/>
      <c r="AA2" s="1"/>
      <c r="AB2" s="27"/>
      <c r="AD2" t="s">
        <v>42</v>
      </c>
    </row>
    <row r="3" spans="1:31" ht="129" customHeight="1"/>
    <row r="4" spans="1:31" ht="30" customHeight="1">
      <c r="C4" s="360" t="s">
        <v>43</v>
      </c>
      <c r="D4" s="360"/>
      <c r="E4" s="360"/>
      <c r="F4" s="361"/>
      <c r="G4" s="361"/>
      <c r="H4" s="361"/>
      <c r="I4" s="361"/>
      <c r="J4" s="361"/>
      <c r="K4" s="361"/>
      <c r="L4" s="361"/>
      <c r="M4" s="13"/>
      <c r="N4" s="360" t="s">
        <v>0</v>
      </c>
      <c r="O4" s="360"/>
      <c r="P4" s="360"/>
      <c r="Q4" s="361"/>
      <c r="R4" s="361"/>
      <c r="S4" s="361"/>
      <c r="T4" s="361"/>
      <c r="U4" s="361"/>
      <c r="V4" s="361"/>
      <c r="W4" s="361"/>
      <c r="X4" s="361"/>
      <c r="Y4" s="361"/>
      <c r="AD4">
        <f>IF(F4="",1,0)</f>
        <v>1</v>
      </c>
    </row>
    <row r="5" spans="1:31" ht="12" customHeight="1">
      <c r="C5" s="35"/>
      <c r="D5" s="12"/>
      <c r="E5" s="12"/>
      <c r="F5" s="12"/>
      <c r="G5" s="12"/>
      <c r="H5" s="12"/>
      <c r="I5" s="12"/>
      <c r="J5" s="12"/>
      <c r="K5" s="12"/>
      <c r="L5" s="12"/>
      <c r="M5" s="12"/>
      <c r="N5" s="12"/>
      <c r="O5" s="12"/>
      <c r="P5" s="12"/>
      <c r="Q5" s="12"/>
      <c r="R5" s="12"/>
      <c r="S5" s="12"/>
      <c r="T5" s="12"/>
      <c r="U5" s="12"/>
      <c r="V5" s="12"/>
      <c r="W5" s="12"/>
      <c r="X5" s="12"/>
      <c r="Y5" s="12"/>
      <c r="AD5">
        <f>IF(Q4="",1,0)</f>
        <v>1</v>
      </c>
    </row>
    <row r="6" spans="1:31" s="31" customFormat="1" ht="20.100000000000001" customHeight="1">
      <c r="A6" s="151"/>
      <c r="B6" s="127"/>
      <c r="C6" s="364" t="s">
        <v>1</v>
      </c>
      <c r="D6" s="364"/>
      <c r="E6" s="364"/>
      <c r="F6" s="370" t="s">
        <v>32</v>
      </c>
      <c r="G6" s="370"/>
      <c r="H6" s="368"/>
      <c r="I6" s="368"/>
      <c r="J6" s="368"/>
      <c r="K6" s="368"/>
      <c r="L6" s="368"/>
      <c r="M6" s="32"/>
      <c r="N6" s="365" t="s">
        <v>6</v>
      </c>
      <c r="O6" s="365"/>
      <c r="P6" s="365"/>
      <c r="Q6" s="32"/>
      <c r="R6" s="32"/>
      <c r="S6" s="32"/>
      <c r="T6" s="32"/>
      <c r="U6" s="32"/>
      <c r="V6" s="32"/>
      <c r="W6" s="32"/>
      <c r="X6" s="32"/>
      <c r="Y6" s="32"/>
    </row>
    <row r="7" spans="1:31" s="31" customFormat="1" ht="20.100000000000001" customHeight="1">
      <c r="A7" s="151"/>
      <c r="B7" s="127"/>
      <c r="C7" s="360"/>
      <c r="D7" s="360"/>
      <c r="E7" s="360"/>
      <c r="F7" s="371"/>
      <c r="G7" s="371"/>
      <c r="H7" s="369"/>
      <c r="I7" s="369"/>
      <c r="J7" s="369"/>
      <c r="K7" s="369"/>
      <c r="L7" s="369"/>
      <c r="M7" s="34"/>
      <c r="N7" s="366"/>
      <c r="O7" s="366"/>
      <c r="P7" s="366"/>
      <c r="Q7" s="362"/>
      <c r="R7" s="363"/>
      <c r="S7" s="363"/>
      <c r="T7" s="363"/>
      <c r="U7" s="363"/>
      <c r="V7" s="363"/>
      <c r="W7" s="363"/>
      <c r="X7" s="363"/>
      <c r="Y7" s="363"/>
      <c r="AD7" s="31">
        <f>IF(H7="",1,0)</f>
        <v>1</v>
      </c>
    </row>
    <row r="8" spans="1:31" s="36" customFormat="1" ht="20.100000000000001" customHeight="1">
      <c r="A8" s="151"/>
      <c r="B8" s="127"/>
      <c r="C8" s="38"/>
      <c r="D8" s="38"/>
      <c r="E8" s="38"/>
      <c r="F8" s="37"/>
      <c r="G8" s="37"/>
      <c r="H8" s="33"/>
      <c r="I8" s="40"/>
      <c r="J8" s="40"/>
      <c r="K8" s="40"/>
      <c r="L8" s="40"/>
      <c r="M8" s="34"/>
      <c r="N8" s="39"/>
      <c r="O8" s="39"/>
      <c r="P8" s="39"/>
      <c r="Q8" s="38"/>
      <c r="R8" s="38"/>
      <c r="S8" s="38"/>
      <c r="T8" s="38"/>
      <c r="U8" s="38"/>
      <c r="V8" s="38"/>
      <c r="W8" s="38"/>
      <c r="X8" s="38"/>
      <c r="Y8" s="38"/>
      <c r="AD8" s="36">
        <f>IF(Q7="",1,0)</f>
        <v>1</v>
      </c>
    </row>
    <row r="9" spans="1:31" s="30" customFormat="1" ht="23.1" customHeight="1">
      <c r="A9" s="152"/>
      <c r="B9" s="101"/>
      <c r="C9" s="102" t="s">
        <v>153</v>
      </c>
      <c r="D9" s="101"/>
      <c r="E9" s="101"/>
      <c r="F9" s="101"/>
      <c r="G9" s="101"/>
      <c r="H9" s="101"/>
      <c r="I9" s="101"/>
      <c r="J9" s="101"/>
      <c r="K9" s="101"/>
      <c r="L9" s="101"/>
      <c r="M9" s="101"/>
      <c r="N9" s="101"/>
      <c r="O9" s="101"/>
      <c r="P9" s="101"/>
      <c r="Q9" s="101"/>
      <c r="R9" s="101"/>
      <c r="S9" s="101"/>
      <c r="T9" s="101"/>
      <c r="U9" s="101"/>
      <c r="V9" s="101"/>
      <c r="W9" s="101"/>
      <c r="X9" s="101"/>
      <c r="Y9" s="101"/>
      <c r="Z9" s="101"/>
    </row>
    <row r="10" spans="1:31" ht="20.100000000000001" customHeight="1">
      <c r="B10" s="3"/>
      <c r="C10" s="115" t="s">
        <v>98</v>
      </c>
      <c r="D10" s="100" t="s">
        <v>173</v>
      </c>
      <c r="E10" s="4"/>
      <c r="F10" s="4"/>
      <c r="G10" s="4"/>
      <c r="H10" s="4"/>
      <c r="I10" s="4"/>
      <c r="J10" s="4"/>
      <c r="K10" s="4"/>
      <c r="L10" s="4"/>
      <c r="M10" s="4"/>
      <c r="N10" s="4"/>
      <c r="O10" s="4"/>
      <c r="P10" s="4"/>
      <c r="Q10" s="4"/>
      <c r="R10" s="4"/>
      <c r="S10" s="4"/>
      <c r="T10" s="4"/>
      <c r="U10" s="4"/>
      <c r="V10" s="4"/>
      <c r="W10" s="4"/>
      <c r="X10" s="4"/>
      <c r="Y10" s="4"/>
      <c r="Z10" s="4"/>
      <c r="AD10">
        <f>IF(C10=AD$1,0,1)</f>
        <v>1</v>
      </c>
    </row>
    <row r="11" spans="1:31" ht="15.6" customHeight="1">
      <c r="B11" s="3"/>
      <c r="C11" s="100"/>
      <c r="D11" s="100"/>
      <c r="E11" s="4"/>
      <c r="F11" s="4"/>
      <c r="G11" s="4"/>
      <c r="H11" s="4"/>
      <c r="I11" s="4"/>
      <c r="J11" s="4"/>
      <c r="K11" s="4"/>
      <c r="L11" s="4"/>
      <c r="M11" s="4"/>
      <c r="N11" s="4"/>
      <c r="O11" s="4"/>
      <c r="P11" s="4"/>
      <c r="Q11" s="4"/>
      <c r="R11" s="4"/>
      <c r="S11" s="4"/>
      <c r="T11" s="4"/>
      <c r="U11" s="4"/>
      <c r="V11" s="4"/>
      <c r="W11" s="4"/>
      <c r="X11" s="4"/>
      <c r="Y11" s="4"/>
      <c r="Z11" s="4"/>
    </row>
    <row r="12" spans="1:31" ht="13.2">
      <c r="C12" s="264" t="str">
        <f>IF(SUM(AD4:AD30)=0,"【OK】「表紙」及び「各種認証・認定の取得状況」記入済み","【入力エラー！】")</f>
        <v>【入力エラー！】</v>
      </c>
      <c r="D12" s="264"/>
      <c r="E12" s="264"/>
      <c r="F12" s="264"/>
      <c r="G12" s="264"/>
      <c r="H12" s="264"/>
      <c r="I12" s="264"/>
      <c r="J12" s="264"/>
      <c r="K12" s="264"/>
      <c r="L12" s="264"/>
      <c r="M12" s="264"/>
      <c r="N12" s="264"/>
      <c r="O12" s="264"/>
      <c r="P12" s="264"/>
      <c r="Q12" s="264"/>
      <c r="R12" s="264"/>
      <c r="S12" s="264"/>
      <c r="T12" s="264"/>
      <c r="U12" s="264"/>
      <c r="V12" s="264"/>
      <c r="W12" s="264"/>
      <c r="X12" s="264"/>
      <c r="Y12" s="264"/>
    </row>
    <row r="13" spans="1:31" ht="13.2">
      <c r="C13" s="265" t="str">
        <f>IF(SUM(AD4:AD30)=0,"","「表紙」または「各種認証・認定の取得状況」に記載漏れ、二重チェック等があるので、御確認ください！")</f>
        <v>「表紙」または「各種認証・認定の取得状況」に記載漏れ、二重チェック等があるので、御確認ください！</v>
      </c>
      <c r="D13" s="265"/>
      <c r="E13" s="265"/>
      <c r="F13" s="265"/>
      <c r="G13" s="265"/>
      <c r="H13" s="265"/>
      <c r="I13" s="265"/>
      <c r="J13" s="265"/>
      <c r="K13" s="265"/>
      <c r="L13" s="265"/>
      <c r="M13" s="265"/>
      <c r="N13" s="265"/>
      <c r="O13" s="265"/>
      <c r="P13" s="265"/>
      <c r="Q13" s="265"/>
      <c r="R13" s="265"/>
      <c r="S13" s="265"/>
      <c r="T13" s="265"/>
      <c r="U13" s="265"/>
      <c r="V13" s="265"/>
      <c r="W13" s="265"/>
      <c r="X13" s="265"/>
      <c r="Y13" s="265"/>
    </row>
    <row r="14" spans="1:31" ht="13.8" thickBot="1">
      <c r="C14" s="105"/>
      <c r="D14" s="105"/>
      <c r="E14" s="105"/>
      <c r="F14" s="105"/>
      <c r="G14" s="105"/>
      <c r="H14" s="105"/>
      <c r="I14" s="105"/>
      <c r="J14" s="105"/>
      <c r="K14" s="105"/>
      <c r="L14" s="105"/>
      <c r="M14" s="105"/>
      <c r="N14" s="105"/>
      <c r="O14" s="105"/>
      <c r="P14" s="105"/>
      <c r="Q14" s="105"/>
      <c r="R14" s="105"/>
      <c r="S14" s="105"/>
      <c r="T14" s="105"/>
      <c r="U14" s="105"/>
      <c r="V14" s="105"/>
      <c r="W14" s="105"/>
      <c r="X14" s="105"/>
      <c r="Y14" s="105"/>
    </row>
    <row r="15" spans="1:31" ht="30" customHeight="1" thickBot="1">
      <c r="C15" s="266" t="s">
        <v>164</v>
      </c>
      <c r="D15" s="267"/>
      <c r="E15" s="267"/>
      <c r="F15" s="267"/>
      <c r="G15" s="267"/>
      <c r="H15" s="267"/>
      <c r="I15" s="267"/>
      <c r="J15" s="267"/>
      <c r="K15" s="267"/>
      <c r="L15" s="267"/>
      <c r="M15" s="267"/>
      <c r="N15" s="267"/>
      <c r="O15" s="267"/>
      <c r="P15" s="267"/>
      <c r="Q15" s="267"/>
      <c r="R15" s="267"/>
      <c r="S15" s="267"/>
      <c r="T15" s="267"/>
      <c r="U15" s="267"/>
      <c r="V15" s="267"/>
      <c r="W15" s="267"/>
      <c r="X15" s="267"/>
      <c r="Y15" s="268"/>
    </row>
    <row r="16" spans="1:31" s="2" customFormat="1" ht="4.5" customHeight="1">
      <c r="A16" s="153"/>
      <c r="C16" s="11"/>
      <c r="D16" s="11"/>
      <c r="E16" s="11"/>
      <c r="F16" s="11"/>
      <c r="G16" s="11"/>
      <c r="H16" s="11"/>
      <c r="I16" s="8"/>
      <c r="J16" s="8"/>
      <c r="K16" s="8"/>
      <c r="L16" s="9"/>
      <c r="M16" s="14"/>
      <c r="N16" s="14"/>
      <c r="O16" s="14"/>
      <c r="P16" s="5"/>
      <c r="Q16" s="5"/>
      <c r="R16" s="5"/>
      <c r="S16" s="7"/>
      <c r="T16" s="7"/>
      <c r="U16" s="3"/>
      <c r="V16" s="3"/>
    </row>
    <row r="17" spans="1:31" s="30" customFormat="1" ht="23.1" customHeight="1">
      <c r="A17" s="152"/>
      <c r="B17" s="367" t="s">
        <v>131</v>
      </c>
      <c r="C17" s="367"/>
      <c r="D17" s="367"/>
      <c r="E17" s="367"/>
      <c r="F17" s="367"/>
      <c r="G17" s="367"/>
      <c r="H17" s="367"/>
      <c r="I17" s="367"/>
      <c r="J17" s="367"/>
      <c r="K17" s="367"/>
      <c r="L17" s="367"/>
      <c r="M17" s="367"/>
      <c r="N17" s="367"/>
      <c r="O17" s="367"/>
      <c r="P17" s="367"/>
      <c r="Q17" s="367"/>
      <c r="R17" s="367"/>
      <c r="S17" s="367"/>
      <c r="T17" s="367"/>
      <c r="U17" s="367"/>
      <c r="V17" s="367"/>
      <c r="W17" s="367"/>
      <c r="X17" s="367"/>
      <c r="Y17" s="367"/>
      <c r="Z17" s="367"/>
    </row>
    <row r="18" spans="1:31" ht="29.1" customHeight="1">
      <c r="C18" s="281" t="s">
        <v>136</v>
      </c>
      <c r="D18" s="281"/>
      <c r="E18" s="281"/>
      <c r="F18" s="281"/>
      <c r="G18" s="281"/>
      <c r="H18" s="281"/>
      <c r="I18" s="281"/>
      <c r="J18" s="281"/>
      <c r="K18" s="281"/>
      <c r="L18" s="281"/>
      <c r="M18" s="281"/>
      <c r="N18" s="281"/>
      <c r="O18" s="281"/>
      <c r="P18" s="281"/>
      <c r="Q18" s="281"/>
      <c r="R18" s="281"/>
      <c r="S18" s="281"/>
      <c r="T18" s="281"/>
      <c r="U18" s="281"/>
      <c r="V18" s="281"/>
      <c r="W18" s="281"/>
      <c r="X18" s="281"/>
      <c r="Y18" s="281"/>
    </row>
    <row r="19" spans="1:31" ht="31.5" customHeight="1">
      <c r="C19" s="281" t="s">
        <v>202</v>
      </c>
      <c r="D19" s="281"/>
      <c r="E19" s="281"/>
      <c r="F19" s="281"/>
      <c r="G19" s="281"/>
      <c r="H19" s="281"/>
      <c r="I19" s="281"/>
      <c r="J19" s="281"/>
      <c r="K19" s="281"/>
      <c r="L19" s="281"/>
      <c r="M19" s="281"/>
      <c r="N19" s="281"/>
      <c r="O19" s="281"/>
      <c r="P19" s="281"/>
      <c r="Q19" s="281"/>
      <c r="R19" s="281"/>
      <c r="S19" s="281"/>
      <c r="T19" s="281"/>
      <c r="U19" s="281"/>
      <c r="V19" s="281"/>
      <c r="W19" s="281"/>
      <c r="X19" s="281"/>
      <c r="Y19" s="281"/>
    </row>
    <row r="20" spans="1:31" ht="18" customHeight="1">
      <c r="B20" s="128" t="s">
        <v>101</v>
      </c>
      <c r="C20" s="181" t="s">
        <v>118</v>
      </c>
      <c r="D20" s="181"/>
      <c r="E20" s="181"/>
      <c r="F20" s="181"/>
      <c r="G20" s="181"/>
      <c r="H20" s="181"/>
      <c r="I20" s="181"/>
      <c r="J20" s="181"/>
      <c r="K20" s="181"/>
      <c r="L20" s="181"/>
      <c r="M20" s="181"/>
      <c r="N20" s="181"/>
      <c r="O20" s="181"/>
      <c r="P20" s="181"/>
      <c r="Q20" s="181"/>
      <c r="R20" s="181"/>
      <c r="S20" s="181"/>
      <c r="T20" s="181"/>
      <c r="U20" s="181"/>
      <c r="V20" s="181"/>
      <c r="W20" s="181"/>
      <c r="X20" s="181"/>
      <c r="Y20" s="181"/>
    </row>
    <row r="21" spans="1:31" ht="34.5" customHeight="1">
      <c r="C21" s="372" t="s">
        <v>119</v>
      </c>
      <c r="D21" s="372"/>
      <c r="E21" s="372"/>
      <c r="F21" s="372"/>
      <c r="G21" s="372"/>
      <c r="H21" s="372"/>
      <c r="I21" s="372"/>
      <c r="J21" s="372"/>
      <c r="K21" s="372"/>
      <c r="L21" s="372"/>
      <c r="M21" s="372"/>
      <c r="N21" s="372"/>
      <c r="O21" s="372"/>
      <c r="P21" s="372"/>
      <c r="Q21" s="372"/>
      <c r="R21" s="372"/>
      <c r="S21" s="372"/>
      <c r="T21" s="372"/>
      <c r="U21" s="372"/>
      <c r="V21" s="372"/>
      <c r="W21" s="372"/>
      <c r="X21" s="372"/>
      <c r="Y21" s="372"/>
    </row>
    <row r="22" spans="1:31" ht="26.1" customHeight="1">
      <c r="A22" s="153"/>
      <c r="C22" s="373" t="s">
        <v>175</v>
      </c>
      <c r="D22" s="373"/>
      <c r="E22" s="373"/>
      <c r="F22" s="373"/>
      <c r="G22" s="373"/>
      <c r="H22" s="373"/>
      <c r="I22" s="373"/>
      <c r="J22" s="373"/>
      <c r="K22" s="373"/>
      <c r="L22" s="373"/>
      <c r="M22" s="373"/>
      <c r="N22" s="373"/>
      <c r="O22" s="373"/>
      <c r="P22" s="373"/>
      <c r="Q22" s="373"/>
      <c r="R22" s="373"/>
      <c r="S22" s="373"/>
      <c r="T22" s="373"/>
      <c r="U22" s="373"/>
      <c r="V22" s="373"/>
      <c r="W22" s="373"/>
      <c r="X22" s="373"/>
      <c r="Y22" s="373"/>
    </row>
    <row r="24" spans="1:31" ht="20.100000000000001" customHeight="1">
      <c r="C24" s="374" t="s">
        <v>167</v>
      </c>
      <c r="D24" s="374"/>
      <c r="E24" s="374"/>
      <c r="F24" s="374"/>
      <c r="G24" s="374"/>
      <c r="H24" s="374"/>
      <c r="I24" s="374"/>
      <c r="J24" s="374"/>
      <c r="K24" s="374"/>
      <c r="L24" s="374"/>
      <c r="M24" s="374"/>
      <c r="N24" s="374"/>
      <c r="O24" s="374"/>
      <c r="P24" s="374"/>
      <c r="Q24" s="374"/>
      <c r="R24" s="374"/>
      <c r="S24" s="374"/>
      <c r="T24" s="374"/>
      <c r="U24" s="374"/>
      <c r="V24" s="374"/>
      <c r="W24" s="374"/>
      <c r="X24" s="374"/>
      <c r="Y24" s="81"/>
      <c r="Z24" s="81"/>
      <c r="AA24" s="81"/>
      <c r="AE24" s="122" t="s">
        <v>180</v>
      </c>
    </row>
    <row r="25" spans="1:31" ht="20.100000000000001" customHeight="1">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E25">
        <f>SUM(AE26:AE30)</f>
        <v>0</v>
      </c>
    </row>
    <row r="26" spans="1:31" ht="20.100000000000001" customHeight="1">
      <c r="C26" s="375" t="s">
        <v>120</v>
      </c>
      <c r="D26" s="375"/>
      <c r="E26" s="375"/>
      <c r="F26" s="375"/>
      <c r="G26" s="375"/>
      <c r="H26" s="375"/>
      <c r="I26" s="375"/>
      <c r="J26" s="375"/>
      <c r="K26" s="375"/>
      <c r="L26" s="375"/>
      <c r="M26" s="375"/>
      <c r="N26" s="375"/>
      <c r="O26" s="375"/>
      <c r="P26" s="375"/>
      <c r="Q26" s="375"/>
      <c r="R26" s="375"/>
      <c r="S26" s="375"/>
      <c r="T26" s="375"/>
      <c r="U26" s="375"/>
      <c r="V26" s="375"/>
      <c r="W26" s="87"/>
      <c r="X26" s="116" t="s">
        <v>98</v>
      </c>
      <c r="Y26" s="83"/>
      <c r="AC26">
        <v>5</v>
      </c>
      <c r="AD26">
        <f>IF(COUNTIF(X26:X30,AD$1)=1,0,1)</f>
        <v>1</v>
      </c>
      <c r="AE26" t="str">
        <f>IF($X$26="☑",2,"")</f>
        <v/>
      </c>
    </row>
    <row r="27" spans="1:31" ht="20.100000000000001" customHeight="1">
      <c r="C27" s="283" t="s">
        <v>121</v>
      </c>
      <c r="D27" s="283"/>
      <c r="E27" s="283"/>
      <c r="F27" s="283"/>
      <c r="G27" s="283"/>
      <c r="H27" s="283"/>
      <c r="I27" s="283"/>
      <c r="J27" s="283"/>
      <c r="K27" s="283"/>
      <c r="L27" s="283"/>
      <c r="M27" s="283"/>
      <c r="N27" s="283"/>
      <c r="O27" s="283"/>
      <c r="P27" s="283"/>
      <c r="Q27" s="283"/>
      <c r="R27" s="283"/>
      <c r="S27" s="283"/>
      <c r="T27" s="283"/>
      <c r="U27" s="283"/>
      <c r="V27" s="283"/>
      <c r="W27" s="87"/>
      <c r="X27" s="116" t="s">
        <v>98</v>
      </c>
      <c r="Y27" s="83"/>
      <c r="AC27">
        <v>4</v>
      </c>
      <c r="AE27" t="str">
        <f>IF($X$27="☑",2,"")</f>
        <v/>
      </c>
    </row>
    <row r="28" spans="1:31" ht="20.100000000000001" customHeight="1">
      <c r="C28" s="283" t="s">
        <v>122</v>
      </c>
      <c r="D28" s="283"/>
      <c r="E28" s="283"/>
      <c r="F28" s="283"/>
      <c r="G28" s="283"/>
      <c r="H28" s="283"/>
      <c r="I28" s="283"/>
      <c r="J28" s="283"/>
      <c r="K28" s="283"/>
      <c r="L28" s="283"/>
      <c r="M28" s="283"/>
      <c r="N28" s="283"/>
      <c r="O28" s="283"/>
      <c r="P28" s="283"/>
      <c r="Q28" s="283"/>
      <c r="R28" s="283"/>
      <c r="S28" s="283"/>
      <c r="T28" s="283"/>
      <c r="U28" s="283"/>
      <c r="V28" s="283"/>
      <c r="W28" s="87"/>
      <c r="X28" s="116" t="s">
        <v>98</v>
      </c>
      <c r="Y28" s="83"/>
      <c r="AC28">
        <v>3</v>
      </c>
      <c r="AE28" t="str">
        <f>IF($X$28="☑",3,"")</f>
        <v/>
      </c>
    </row>
    <row r="29" spans="1:31" ht="20.100000000000001" customHeight="1">
      <c r="C29" s="286" t="s">
        <v>300</v>
      </c>
      <c r="D29" s="286"/>
      <c r="E29" s="286"/>
      <c r="F29" s="286"/>
      <c r="G29" s="286"/>
      <c r="H29" s="286"/>
      <c r="I29" s="286"/>
      <c r="J29" s="286"/>
      <c r="K29" s="286"/>
      <c r="L29" s="286"/>
      <c r="M29" s="286"/>
      <c r="N29" s="286"/>
      <c r="O29" s="286"/>
      <c r="P29" s="286"/>
      <c r="Q29" s="286"/>
      <c r="R29" s="286"/>
      <c r="S29" s="286"/>
      <c r="T29" s="286"/>
      <c r="U29" s="286"/>
      <c r="V29" s="286"/>
      <c r="W29" s="86"/>
      <c r="X29" s="116" t="s">
        <v>98</v>
      </c>
      <c r="Y29" s="83"/>
      <c r="AC29">
        <v>2</v>
      </c>
      <c r="AE29" t="str">
        <f>IF($X$29="☑",3,"")</f>
        <v/>
      </c>
    </row>
    <row r="30" spans="1:31" ht="20.100000000000001" customHeight="1">
      <c r="C30" s="286" t="s">
        <v>137</v>
      </c>
      <c r="D30" s="286"/>
      <c r="E30" s="286"/>
      <c r="F30" s="286"/>
      <c r="G30" s="286"/>
      <c r="H30" s="286"/>
      <c r="I30" s="286"/>
      <c r="J30" s="286"/>
      <c r="K30" s="286"/>
      <c r="L30" s="286"/>
      <c r="M30" s="286"/>
      <c r="N30" s="286"/>
      <c r="O30" s="286"/>
      <c r="P30" s="286"/>
      <c r="Q30" s="286"/>
      <c r="R30" s="286"/>
      <c r="S30" s="286"/>
      <c r="T30" s="286"/>
      <c r="U30" s="286"/>
      <c r="V30" s="286"/>
      <c r="W30" s="86"/>
      <c r="X30" s="116" t="s">
        <v>98</v>
      </c>
      <c r="Y30" s="83"/>
      <c r="AC30">
        <v>1</v>
      </c>
      <c r="AE30" t="str">
        <f>IF($X$30="☑",0,"")</f>
        <v/>
      </c>
    </row>
    <row r="31" spans="1:31" ht="20.100000000000001" customHeight="1">
      <c r="C31" s="283"/>
      <c r="D31" s="283"/>
      <c r="E31" s="283"/>
      <c r="F31" s="283"/>
      <c r="G31" s="283"/>
      <c r="H31" s="283"/>
      <c r="I31" s="283"/>
      <c r="J31" s="283"/>
      <c r="K31" s="283"/>
      <c r="L31" s="283"/>
      <c r="M31" s="283"/>
      <c r="N31" s="283"/>
      <c r="O31" s="283"/>
      <c r="P31" s="283"/>
      <c r="Q31" s="283"/>
      <c r="R31" s="283"/>
      <c r="S31" s="283"/>
      <c r="T31" s="283"/>
      <c r="U31" s="283"/>
      <c r="V31" s="283"/>
      <c r="W31" s="87"/>
      <c r="X31" s="82"/>
      <c r="Y31" s="83"/>
    </row>
    <row r="32" spans="1:31" ht="27" customHeight="1">
      <c r="C32" s="106" t="s">
        <v>104</v>
      </c>
      <c r="D32" s="284" t="s">
        <v>179</v>
      </c>
      <c r="E32" s="285"/>
      <c r="F32" s="285"/>
      <c r="G32" s="285"/>
      <c r="H32" s="285"/>
      <c r="I32" s="285"/>
      <c r="J32" s="285"/>
      <c r="K32" s="285"/>
      <c r="L32" s="285"/>
      <c r="M32" s="285"/>
      <c r="N32" s="285"/>
      <c r="O32" s="285"/>
      <c r="P32" s="285"/>
      <c r="Q32" s="285"/>
      <c r="R32" s="285"/>
      <c r="S32" s="285"/>
      <c r="T32" s="285"/>
      <c r="U32" s="285"/>
      <c r="V32" s="285"/>
      <c r="W32" s="285"/>
      <c r="X32" s="285"/>
      <c r="Y32" s="285"/>
    </row>
    <row r="33" spans="1:30" ht="20.100000000000001" customHeight="1">
      <c r="C33" s="84"/>
      <c r="D33" s="84"/>
      <c r="E33" s="84"/>
      <c r="F33" s="84"/>
      <c r="G33" s="84"/>
      <c r="H33" s="84"/>
      <c r="I33" s="84"/>
      <c r="J33" s="84"/>
      <c r="K33" s="84"/>
      <c r="L33" s="84"/>
      <c r="M33" s="86"/>
      <c r="N33" s="86"/>
      <c r="O33" s="83"/>
      <c r="P33" s="83"/>
      <c r="Q33" s="83"/>
      <c r="R33" s="83"/>
      <c r="S33" s="83"/>
      <c r="T33" s="83"/>
      <c r="U33" s="83"/>
      <c r="V33" s="83"/>
      <c r="W33" s="85"/>
      <c r="X33" s="82"/>
      <c r="Y33" s="83"/>
    </row>
    <row r="35" spans="1:30" s="30" customFormat="1" ht="23.1" customHeight="1">
      <c r="A35" s="152"/>
      <c r="B35" s="367" t="s">
        <v>203</v>
      </c>
      <c r="C35" s="367"/>
      <c r="D35" s="367"/>
      <c r="E35" s="367"/>
      <c r="F35" s="367"/>
      <c r="G35" s="367"/>
      <c r="H35" s="367"/>
      <c r="I35" s="367"/>
      <c r="J35" s="367"/>
      <c r="K35" s="367"/>
      <c r="L35" s="367"/>
      <c r="M35" s="367"/>
      <c r="N35" s="367"/>
      <c r="O35" s="367"/>
      <c r="P35" s="367"/>
      <c r="Q35" s="367"/>
      <c r="R35" s="367"/>
      <c r="S35" s="367"/>
      <c r="T35" s="367"/>
      <c r="U35" s="367"/>
      <c r="V35" s="367"/>
      <c r="W35" s="367"/>
      <c r="X35" s="367"/>
      <c r="Y35" s="367"/>
      <c r="Z35" s="367"/>
    </row>
    <row r="36" spans="1:30" s="2" customFormat="1" ht="38.4" customHeight="1">
      <c r="A36" s="153"/>
      <c r="B36" s="22" t="s">
        <v>7</v>
      </c>
      <c r="C36" s="302" t="s">
        <v>176</v>
      </c>
      <c r="D36" s="302"/>
      <c r="E36" s="302"/>
      <c r="F36" s="302"/>
      <c r="G36" s="302"/>
      <c r="H36" s="302"/>
      <c r="I36" s="302"/>
      <c r="J36" s="302"/>
      <c r="K36" s="302"/>
      <c r="L36" s="302"/>
      <c r="M36" s="302"/>
      <c r="N36" s="302"/>
      <c r="O36" s="302"/>
      <c r="P36" s="302"/>
      <c r="Q36" s="302"/>
      <c r="R36" s="302"/>
      <c r="S36" s="302"/>
      <c r="T36" s="302"/>
      <c r="U36" s="302"/>
      <c r="V36" s="302"/>
      <c r="W36" s="302"/>
      <c r="X36" s="302"/>
      <c r="Y36" s="302"/>
    </row>
    <row r="37" spans="1:30" ht="24.9" customHeight="1">
      <c r="B37" s="129"/>
      <c r="C37" s="182" t="s">
        <v>8</v>
      </c>
      <c r="D37" s="183"/>
      <c r="E37" s="184" t="s">
        <v>95</v>
      </c>
      <c r="F37" s="185"/>
      <c r="G37" s="185"/>
      <c r="H37" s="185"/>
      <c r="I37" s="185"/>
      <c r="J37" s="185"/>
      <c r="K37" s="185"/>
      <c r="L37" s="214"/>
      <c r="M37" s="328" t="s">
        <v>2</v>
      </c>
      <c r="N37" s="244"/>
      <c r="O37" s="245"/>
      <c r="P37" s="184" t="s">
        <v>10</v>
      </c>
      <c r="Q37" s="185"/>
      <c r="R37" s="185"/>
      <c r="S37" s="185"/>
      <c r="T37" s="214"/>
      <c r="U37" s="328" t="s">
        <v>3</v>
      </c>
      <c r="V37" s="244"/>
      <c r="W37" s="244"/>
      <c r="X37" s="244"/>
      <c r="Y37" s="245"/>
    </row>
    <row r="38" spans="1:30" ht="9.9" customHeight="1">
      <c r="A38" s="151" t="str">
        <f t="shared" ref="A38:A46" si="0">IF(C38&gt;0,C38,A37&amp;"a")</f>
        <v>B1</v>
      </c>
      <c r="B38" s="129"/>
      <c r="C38" s="277" t="s">
        <v>207</v>
      </c>
      <c r="D38" s="228"/>
      <c r="E38" s="269" t="s">
        <v>9</v>
      </c>
      <c r="F38" s="270"/>
      <c r="G38" s="270"/>
      <c r="H38" s="270"/>
      <c r="I38" s="270"/>
      <c r="J38" s="270"/>
      <c r="K38" s="270"/>
      <c r="L38" s="271"/>
      <c r="M38" s="298"/>
      <c r="N38" s="299"/>
      <c r="O38" s="282" t="s">
        <v>4</v>
      </c>
      <c r="P38" s="287"/>
      <c r="Q38" s="288"/>
      <c r="R38" s="288"/>
      <c r="S38" s="288"/>
      <c r="T38" s="282" t="s">
        <v>170</v>
      </c>
      <c r="U38" s="357" t="s">
        <v>36</v>
      </c>
      <c r="V38" s="358"/>
      <c r="W38" s="358"/>
      <c r="X38" s="291" t="s">
        <v>34</v>
      </c>
      <c r="Y38" s="282"/>
    </row>
    <row r="39" spans="1:30" ht="12.75" customHeight="1">
      <c r="A39" s="151" t="str">
        <f>IF(C39&gt;0,C39,A38&amp;"a")</f>
        <v>B1a</v>
      </c>
      <c r="B39" s="129"/>
      <c r="C39" s="229"/>
      <c r="D39" s="278"/>
      <c r="E39" s="272"/>
      <c r="F39" s="273"/>
      <c r="G39" s="273"/>
      <c r="H39" s="273"/>
      <c r="I39" s="273"/>
      <c r="J39" s="273"/>
      <c r="K39" s="273"/>
      <c r="L39" s="274"/>
      <c r="M39" s="300"/>
      <c r="N39" s="301"/>
      <c r="O39" s="234"/>
      <c r="P39" s="289"/>
      <c r="Q39" s="290"/>
      <c r="R39" s="290"/>
      <c r="S39" s="290"/>
      <c r="T39" s="234"/>
      <c r="U39" s="304" t="str">
        <f>IF(AND(M38&gt;0,P38&gt;0),M38*1400,"")</f>
        <v/>
      </c>
      <c r="V39" s="305"/>
      <c r="W39" s="305"/>
      <c r="X39" s="233"/>
      <c r="Y39" s="234"/>
    </row>
    <row r="40" spans="1:30" ht="17.100000000000001" customHeight="1">
      <c r="A40" s="151" t="str">
        <f t="shared" si="0"/>
        <v>B1aa</v>
      </c>
      <c r="B40" s="129"/>
      <c r="C40" s="279"/>
      <c r="D40" s="280"/>
      <c r="E40" s="201" t="s">
        <v>141</v>
      </c>
      <c r="F40" s="202"/>
      <c r="G40" s="202"/>
      <c r="H40" s="202"/>
      <c r="I40" s="202"/>
      <c r="J40" s="202"/>
      <c r="K40" s="202"/>
      <c r="L40" s="203"/>
      <c r="M40" s="275"/>
      <c r="N40" s="276"/>
      <c r="O40" s="96" t="s">
        <v>4</v>
      </c>
      <c r="P40" s="74"/>
      <c r="Q40" s="74"/>
      <c r="R40" s="74"/>
      <c r="S40" s="93"/>
      <c r="T40" s="93"/>
      <c r="U40" s="75"/>
      <c r="V40" s="75"/>
      <c r="W40" s="75"/>
      <c r="X40" s="93"/>
      <c r="Y40" s="95"/>
    </row>
    <row r="41" spans="1:30" ht="9.9" customHeight="1">
      <c r="A41" s="151" t="str">
        <f t="shared" si="0"/>
        <v>B2</v>
      </c>
      <c r="B41" s="129"/>
      <c r="C41" s="277" t="s">
        <v>208</v>
      </c>
      <c r="D41" s="228"/>
      <c r="E41" s="269" t="s">
        <v>17</v>
      </c>
      <c r="F41" s="270"/>
      <c r="G41" s="270"/>
      <c r="H41" s="270"/>
      <c r="I41" s="270"/>
      <c r="J41" s="270"/>
      <c r="K41" s="270"/>
      <c r="L41" s="271"/>
      <c r="M41" s="298"/>
      <c r="N41" s="299"/>
      <c r="O41" s="282" t="s">
        <v>49</v>
      </c>
      <c r="P41" s="287"/>
      <c r="Q41" s="288"/>
      <c r="R41" s="288"/>
      <c r="S41" s="288"/>
      <c r="T41" s="282" t="s">
        <v>170</v>
      </c>
      <c r="U41" s="354" t="s">
        <v>50</v>
      </c>
      <c r="V41" s="355"/>
      <c r="W41" s="355"/>
      <c r="X41" s="355"/>
      <c r="Y41" s="356"/>
    </row>
    <row r="42" spans="1:30" ht="15" customHeight="1">
      <c r="A42" s="151" t="str">
        <f t="shared" si="0"/>
        <v>B2a</v>
      </c>
      <c r="B42" s="129"/>
      <c r="C42" s="229"/>
      <c r="D42" s="278"/>
      <c r="E42" s="272"/>
      <c r="F42" s="273"/>
      <c r="G42" s="273"/>
      <c r="H42" s="273"/>
      <c r="I42" s="273"/>
      <c r="J42" s="273"/>
      <c r="K42" s="273"/>
      <c r="L42" s="274"/>
      <c r="M42" s="300"/>
      <c r="N42" s="301"/>
      <c r="O42" s="234"/>
      <c r="P42" s="289"/>
      <c r="Q42" s="290"/>
      <c r="R42" s="290"/>
      <c r="S42" s="290"/>
      <c r="T42" s="234"/>
      <c r="U42" s="304" t="str">
        <f>IF(AND(M41&gt;0,P41&gt;0),ROUNDDOWN(P41/4000,0),"")</f>
        <v/>
      </c>
      <c r="V42" s="305"/>
      <c r="W42" s="305"/>
      <c r="X42" s="352" t="s">
        <v>38</v>
      </c>
      <c r="Y42" s="353"/>
    </row>
    <row r="43" spans="1:30" ht="17.100000000000001" customHeight="1">
      <c r="A43" s="151" t="str">
        <f t="shared" si="0"/>
        <v>B2aa</v>
      </c>
      <c r="B43" s="129"/>
      <c r="C43" s="279"/>
      <c r="D43" s="280"/>
      <c r="E43" s="201" t="s">
        <v>141</v>
      </c>
      <c r="F43" s="202"/>
      <c r="G43" s="202"/>
      <c r="H43" s="202"/>
      <c r="I43" s="202"/>
      <c r="J43" s="202"/>
      <c r="K43" s="202"/>
      <c r="L43" s="203"/>
      <c r="M43" s="275"/>
      <c r="N43" s="276"/>
      <c r="O43" s="96" t="s">
        <v>4</v>
      </c>
      <c r="P43" s="74"/>
      <c r="Q43" s="74"/>
      <c r="R43" s="74"/>
      <c r="S43" s="93"/>
      <c r="T43" s="93"/>
      <c r="U43" s="75"/>
      <c r="V43" s="75"/>
      <c r="W43" s="75"/>
      <c r="X43" s="93"/>
      <c r="Y43" s="95"/>
    </row>
    <row r="44" spans="1:30" ht="9.9" customHeight="1">
      <c r="A44" s="151" t="str">
        <f t="shared" si="0"/>
        <v>B3</v>
      </c>
      <c r="B44" s="129"/>
      <c r="C44" s="277" t="s">
        <v>209</v>
      </c>
      <c r="D44" s="228"/>
      <c r="E44" s="269" t="s">
        <v>51</v>
      </c>
      <c r="F44" s="270"/>
      <c r="G44" s="270"/>
      <c r="H44" s="270"/>
      <c r="I44" s="270"/>
      <c r="J44" s="270"/>
      <c r="K44" s="270"/>
      <c r="L44" s="271"/>
      <c r="M44" s="298"/>
      <c r="N44" s="299"/>
      <c r="O44" s="282" t="s">
        <v>4</v>
      </c>
      <c r="P44" s="287"/>
      <c r="Q44" s="288"/>
      <c r="R44" s="288"/>
      <c r="S44" s="288"/>
      <c r="T44" s="282" t="s">
        <v>170</v>
      </c>
      <c r="U44" s="354" t="s">
        <v>50</v>
      </c>
      <c r="V44" s="355"/>
      <c r="W44" s="355"/>
      <c r="X44" s="355"/>
      <c r="Y44" s="356"/>
    </row>
    <row r="45" spans="1:30" ht="15" customHeight="1">
      <c r="A45" s="151" t="str">
        <f t="shared" si="0"/>
        <v>B3a</v>
      </c>
      <c r="B45" s="129"/>
      <c r="C45" s="229"/>
      <c r="D45" s="278"/>
      <c r="E45" s="272"/>
      <c r="F45" s="273"/>
      <c r="G45" s="273"/>
      <c r="H45" s="273"/>
      <c r="I45" s="273"/>
      <c r="J45" s="273"/>
      <c r="K45" s="273"/>
      <c r="L45" s="274"/>
      <c r="M45" s="300"/>
      <c r="N45" s="301"/>
      <c r="O45" s="234"/>
      <c r="P45" s="289"/>
      <c r="Q45" s="290"/>
      <c r="R45" s="290"/>
      <c r="S45" s="290"/>
      <c r="T45" s="234"/>
      <c r="U45" s="304" t="str">
        <f>IF(AND(M44&gt;0,P44&gt;0),ROUNDDOWN(P44/4000,0),"")</f>
        <v/>
      </c>
      <c r="V45" s="305"/>
      <c r="W45" s="305"/>
      <c r="X45" s="352" t="s">
        <v>38</v>
      </c>
      <c r="Y45" s="353"/>
    </row>
    <row r="46" spans="1:30" ht="17.100000000000001" customHeight="1">
      <c r="A46" s="151" t="str">
        <f t="shared" si="0"/>
        <v>B3aa</v>
      </c>
      <c r="B46" s="129"/>
      <c r="C46" s="279"/>
      <c r="D46" s="280"/>
      <c r="E46" s="201" t="s">
        <v>141</v>
      </c>
      <c r="F46" s="202"/>
      <c r="G46" s="202"/>
      <c r="H46" s="202"/>
      <c r="I46" s="202"/>
      <c r="J46" s="202"/>
      <c r="K46" s="202"/>
      <c r="L46" s="203"/>
      <c r="M46" s="348"/>
      <c r="N46" s="349"/>
      <c r="O46" s="94" t="s">
        <v>4</v>
      </c>
      <c r="P46" s="73"/>
      <c r="Q46" s="75"/>
      <c r="R46" s="75"/>
      <c r="S46" s="75"/>
      <c r="T46" s="73"/>
      <c r="U46" s="73"/>
      <c r="V46" s="76"/>
      <c r="W46" s="76"/>
      <c r="X46" s="76"/>
      <c r="Y46" s="77"/>
    </row>
    <row r="47" spans="1:30" s="2" customFormat="1" ht="5.0999999999999996" customHeight="1">
      <c r="A47" s="153"/>
      <c r="C47" s="19"/>
      <c r="D47" s="19"/>
      <c r="E47" s="19"/>
      <c r="F47" s="19"/>
      <c r="G47" s="19"/>
      <c r="H47" s="19"/>
      <c r="I47" s="8"/>
      <c r="J47" s="8"/>
      <c r="K47" s="8"/>
      <c r="L47" s="9"/>
      <c r="M47" s="46"/>
      <c r="N47" s="46"/>
      <c r="O47" s="16"/>
      <c r="P47" s="5"/>
      <c r="Q47" s="5"/>
      <c r="R47" s="5"/>
    </row>
    <row r="48" spans="1:30" s="2" customFormat="1" ht="5.0999999999999996" customHeight="1">
      <c r="A48" s="153"/>
      <c r="C48" s="21"/>
      <c r="D48" s="21"/>
      <c r="E48" s="21"/>
      <c r="F48" s="21"/>
      <c r="G48" s="21"/>
      <c r="H48" s="21"/>
      <c r="I48" s="21"/>
      <c r="J48" s="21"/>
      <c r="K48" s="21"/>
      <c r="L48" s="21"/>
      <c r="M48" s="21"/>
      <c r="N48" s="21"/>
      <c r="O48" s="21"/>
      <c r="P48" s="21"/>
      <c r="Q48" s="21"/>
      <c r="R48" s="21"/>
      <c r="S48" s="21"/>
      <c r="T48" s="21"/>
      <c r="U48" s="21"/>
      <c r="V48" s="21"/>
      <c r="W48" s="21"/>
      <c r="X48" s="21"/>
      <c r="Y48" s="21"/>
      <c r="AD48" s="20"/>
    </row>
    <row r="49" spans="1:58" s="2" customFormat="1" ht="30" customHeight="1">
      <c r="A49" s="153"/>
      <c r="B49" s="128" t="s">
        <v>25</v>
      </c>
      <c r="C49" s="221" t="s">
        <v>126</v>
      </c>
      <c r="D49" s="221"/>
      <c r="E49" s="221"/>
      <c r="F49" s="221"/>
      <c r="G49" s="221"/>
      <c r="H49" s="221"/>
      <c r="I49" s="221"/>
      <c r="J49" s="221"/>
      <c r="K49" s="221"/>
      <c r="L49" s="221"/>
      <c r="M49" s="221"/>
      <c r="N49" s="221"/>
      <c r="O49" s="221"/>
      <c r="P49" s="221"/>
      <c r="Q49" s="221"/>
      <c r="R49" s="221"/>
      <c r="S49" s="221"/>
      <c r="T49" s="221"/>
      <c r="U49" s="221"/>
      <c r="V49" s="221"/>
      <c r="W49" s="221"/>
      <c r="X49" s="221"/>
      <c r="Y49" s="221"/>
    </row>
    <row r="50" spans="1:58" ht="30" customHeight="1">
      <c r="B50" s="129"/>
      <c r="C50" s="182" t="s">
        <v>8</v>
      </c>
      <c r="D50" s="183"/>
      <c r="E50" s="184" t="s">
        <v>95</v>
      </c>
      <c r="F50" s="185"/>
      <c r="G50" s="185"/>
      <c r="H50" s="185"/>
      <c r="I50" s="185"/>
      <c r="J50" s="185"/>
      <c r="K50" s="185"/>
      <c r="L50" s="214"/>
      <c r="M50" s="328" t="s">
        <v>2</v>
      </c>
      <c r="N50" s="244"/>
      <c r="O50" s="245"/>
      <c r="P50" s="184" t="s">
        <v>10</v>
      </c>
      <c r="Q50" s="185"/>
      <c r="R50" s="185"/>
      <c r="S50" s="185"/>
      <c r="T50" s="214"/>
      <c r="U50" s="243" t="s">
        <v>182</v>
      </c>
      <c r="V50" s="244"/>
      <c r="W50" s="244"/>
      <c r="X50" s="244"/>
      <c r="Y50" s="245"/>
    </row>
    <row r="51" spans="1:58" ht="9.6" customHeight="1">
      <c r="A51" s="151" t="str">
        <f>IF(C51&gt;0,C51,A50&amp;"a")</f>
        <v>I2</v>
      </c>
      <c r="B51" s="129"/>
      <c r="C51" s="277" t="s">
        <v>214</v>
      </c>
      <c r="D51" s="228"/>
      <c r="E51" s="269" t="s">
        <v>200</v>
      </c>
      <c r="F51" s="270"/>
      <c r="G51" s="270"/>
      <c r="H51" s="270"/>
      <c r="I51" s="270"/>
      <c r="J51" s="270"/>
      <c r="K51" s="270"/>
      <c r="L51" s="271"/>
      <c r="M51" s="298"/>
      <c r="N51" s="299"/>
      <c r="O51" s="282" t="s">
        <v>4</v>
      </c>
      <c r="P51" s="287"/>
      <c r="Q51" s="288"/>
      <c r="R51" s="288"/>
      <c r="S51" s="288"/>
      <c r="T51" s="282" t="s">
        <v>170</v>
      </c>
      <c r="U51" s="381" t="str">
        <f>IF(AND(M51&gt;0,P51&gt;0),ROUNDDOWN(P51/3000,0),"")</f>
        <v/>
      </c>
      <c r="V51" s="382"/>
      <c r="W51" s="382"/>
      <c r="X51" s="291" t="s">
        <v>34</v>
      </c>
      <c r="Y51" s="282"/>
    </row>
    <row r="52" spans="1:58" ht="20.100000000000001" customHeight="1">
      <c r="A52" s="151" t="str">
        <f t="shared" ref="A52:A60" si="1">IF(C52&gt;0,C52,A51&amp;"a")</f>
        <v>I2a</v>
      </c>
      <c r="B52" s="129"/>
      <c r="C52" s="279"/>
      <c r="D52" s="338"/>
      <c r="E52" s="272"/>
      <c r="F52" s="273"/>
      <c r="G52" s="273"/>
      <c r="H52" s="273"/>
      <c r="I52" s="273"/>
      <c r="J52" s="273"/>
      <c r="K52" s="273"/>
      <c r="L52" s="274"/>
      <c r="M52" s="300"/>
      <c r="N52" s="301"/>
      <c r="O52" s="234"/>
      <c r="P52" s="289"/>
      <c r="Q52" s="290"/>
      <c r="R52" s="290"/>
      <c r="S52" s="290"/>
      <c r="T52" s="234"/>
      <c r="U52" s="383"/>
      <c r="V52" s="384"/>
      <c r="W52" s="384"/>
      <c r="X52" s="233"/>
      <c r="Y52" s="234"/>
    </row>
    <row r="53" spans="1:58" ht="9.6" customHeight="1">
      <c r="A53" s="151" t="str">
        <f t="shared" si="1"/>
        <v>I5</v>
      </c>
      <c r="B53" s="129"/>
      <c r="C53" s="277" t="s">
        <v>215</v>
      </c>
      <c r="D53" s="228"/>
      <c r="E53" s="269" t="s">
        <v>18</v>
      </c>
      <c r="F53" s="270"/>
      <c r="G53" s="270"/>
      <c r="H53" s="270"/>
      <c r="I53" s="270"/>
      <c r="J53" s="270"/>
      <c r="K53" s="270"/>
      <c r="L53" s="271"/>
      <c r="M53" s="298"/>
      <c r="N53" s="299"/>
      <c r="O53" s="282" t="s">
        <v>4</v>
      </c>
      <c r="P53" s="287"/>
      <c r="Q53" s="288"/>
      <c r="R53" s="288"/>
      <c r="S53" s="288"/>
      <c r="T53" s="282" t="s">
        <v>170</v>
      </c>
      <c r="U53" s="381" t="str">
        <f>IF(AND(M53&gt;0,P53&gt;0),ROUNDDOWN(P53/3000,0),"")</f>
        <v/>
      </c>
      <c r="V53" s="382"/>
      <c r="W53" s="382"/>
      <c r="X53" s="291" t="s">
        <v>34</v>
      </c>
      <c r="Y53" s="282"/>
    </row>
    <row r="54" spans="1:58" ht="20.100000000000001" customHeight="1">
      <c r="A54" s="151" t="str">
        <f>IF(C54&gt;0,C54,A53&amp;"a")</f>
        <v>I5a</v>
      </c>
      <c r="B54" s="129"/>
      <c r="C54" s="279"/>
      <c r="D54" s="338"/>
      <c r="E54" s="272"/>
      <c r="F54" s="273"/>
      <c r="G54" s="273"/>
      <c r="H54" s="273"/>
      <c r="I54" s="273"/>
      <c r="J54" s="273"/>
      <c r="K54" s="273"/>
      <c r="L54" s="274"/>
      <c r="M54" s="300"/>
      <c r="N54" s="301"/>
      <c r="O54" s="234"/>
      <c r="P54" s="289"/>
      <c r="Q54" s="290"/>
      <c r="R54" s="290"/>
      <c r="S54" s="290"/>
      <c r="T54" s="234"/>
      <c r="U54" s="383"/>
      <c r="V54" s="384"/>
      <c r="W54" s="384"/>
      <c r="X54" s="233"/>
      <c r="Y54" s="234"/>
    </row>
    <row r="55" spans="1:58" ht="9.6" customHeight="1">
      <c r="A55" s="151" t="str">
        <f>IF(C55&gt;0,C55,A52&amp;"a")</f>
        <v>I6</v>
      </c>
      <c r="B55" s="129"/>
      <c r="C55" s="277" t="s">
        <v>216</v>
      </c>
      <c r="D55" s="228"/>
      <c r="E55" s="269" t="s">
        <v>19</v>
      </c>
      <c r="F55" s="270"/>
      <c r="G55" s="270"/>
      <c r="H55" s="270"/>
      <c r="I55" s="270"/>
      <c r="J55" s="270"/>
      <c r="K55" s="270"/>
      <c r="L55" s="271"/>
      <c r="M55" s="298"/>
      <c r="N55" s="299"/>
      <c r="O55" s="282" t="s">
        <v>4</v>
      </c>
      <c r="P55" s="287"/>
      <c r="Q55" s="288"/>
      <c r="R55" s="288"/>
      <c r="S55" s="288"/>
      <c r="T55" s="282" t="s">
        <v>170</v>
      </c>
      <c r="U55" s="381" t="str">
        <f>IF(AND(M55&gt;0,P55&gt;0),ROUNDDOWN(P55/3000,0),"")</f>
        <v/>
      </c>
      <c r="V55" s="382"/>
      <c r="W55" s="382"/>
      <c r="X55" s="291" t="s">
        <v>34</v>
      </c>
      <c r="Y55" s="282"/>
    </row>
    <row r="56" spans="1:58" ht="20.100000000000001" customHeight="1">
      <c r="A56" s="151" t="str">
        <f t="shared" si="1"/>
        <v>I6a</v>
      </c>
      <c r="B56" s="129"/>
      <c r="C56" s="279"/>
      <c r="D56" s="338"/>
      <c r="E56" s="272"/>
      <c r="F56" s="273"/>
      <c r="G56" s="273"/>
      <c r="H56" s="273"/>
      <c r="I56" s="273"/>
      <c r="J56" s="273"/>
      <c r="K56" s="273"/>
      <c r="L56" s="274"/>
      <c r="M56" s="300"/>
      <c r="N56" s="301"/>
      <c r="O56" s="234"/>
      <c r="P56" s="289"/>
      <c r="Q56" s="290"/>
      <c r="R56" s="290"/>
      <c r="S56" s="290"/>
      <c r="T56" s="234"/>
      <c r="U56" s="383"/>
      <c r="V56" s="384"/>
      <c r="W56" s="384"/>
      <c r="X56" s="233"/>
      <c r="Y56" s="234"/>
    </row>
    <row r="57" spans="1:58" ht="9.6" customHeight="1">
      <c r="A57" s="151" t="str">
        <f>IF(C57&gt;0,C57,A56&amp;"a")</f>
        <v>I7</v>
      </c>
      <c r="B57" s="129"/>
      <c r="C57" s="277" t="s">
        <v>217</v>
      </c>
      <c r="D57" s="228"/>
      <c r="E57" s="269" t="s">
        <v>20</v>
      </c>
      <c r="F57" s="270"/>
      <c r="G57" s="270"/>
      <c r="H57" s="270"/>
      <c r="I57" s="270"/>
      <c r="J57" s="270"/>
      <c r="K57" s="270"/>
      <c r="L57" s="271"/>
      <c r="M57" s="298"/>
      <c r="N57" s="299"/>
      <c r="O57" s="282" t="s">
        <v>4</v>
      </c>
      <c r="P57" s="287"/>
      <c r="Q57" s="288"/>
      <c r="R57" s="288"/>
      <c r="S57" s="288"/>
      <c r="T57" s="282" t="s">
        <v>170</v>
      </c>
      <c r="U57" s="381" t="str">
        <f>IF(AND(M57&gt;0,P57&gt;0),ROUNDDOWN(P57/3000,0),"")</f>
        <v/>
      </c>
      <c r="V57" s="382"/>
      <c r="W57" s="382"/>
      <c r="X57" s="291" t="s">
        <v>34</v>
      </c>
      <c r="Y57" s="282"/>
    </row>
    <row r="58" spans="1:58" ht="20.100000000000001" customHeight="1">
      <c r="A58" s="151" t="str">
        <f>IF(C58&gt;0,C58,A57&amp;"a")</f>
        <v>I7a</v>
      </c>
      <c r="B58" s="129"/>
      <c r="C58" s="279"/>
      <c r="D58" s="338"/>
      <c r="E58" s="272"/>
      <c r="F58" s="273"/>
      <c r="G58" s="273"/>
      <c r="H58" s="273"/>
      <c r="I58" s="273"/>
      <c r="J58" s="273"/>
      <c r="K58" s="273"/>
      <c r="L58" s="274"/>
      <c r="M58" s="300"/>
      <c r="N58" s="301"/>
      <c r="O58" s="234"/>
      <c r="P58" s="289"/>
      <c r="Q58" s="290"/>
      <c r="R58" s="290"/>
      <c r="S58" s="290"/>
      <c r="T58" s="234"/>
      <c r="U58" s="383"/>
      <c r="V58" s="384"/>
      <c r="W58" s="384"/>
      <c r="X58" s="233"/>
      <c r="Y58" s="234"/>
    </row>
    <row r="59" spans="1:58" ht="9.6" customHeight="1">
      <c r="A59" s="151" t="str">
        <f t="shared" si="1"/>
        <v>I8</v>
      </c>
      <c r="B59" s="129"/>
      <c r="C59" s="277" t="s">
        <v>218</v>
      </c>
      <c r="D59" s="228"/>
      <c r="E59" s="342" t="s">
        <v>140</v>
      </c>
      <c r="F59" s="343"/>
      <c r="G59" s="343"/>
      <c r="H59" s="343"/>
      <c r="I59" s="343"/>
      <c r="J59" s="343"/>
      <c r="K59" s="343"/>
      <c r="L59" s="344"/>
      <c r="M59" s="298"/>
      <c r="N59" s="299"/>
      <c r="O59" s="282" t="s">
        <v>4</v>
      </c>
      <c r="P59" s="287"/>
      <c r="Q59" s="288"/>
      <c r="R59" s="288"/>
      <c r="S59" s="288"/>
      <c r="T59" s="282" t="s">
        <v>170</v>
      </c>
      <c r="U59" s="381" t="str">
        <f>IF(AND(M59&gt;0,P59&gt;0),ROUNDDOWN(P59/3000,0),"")</f>
        <v/>
      </c>
      <c r="V59" s="382"/>
      <c r="W59" s="382"/>
      <c r="X59" s="291" t="s">
        <v>34</v>
      </c>
      <c r="Y59" s="282"/>
    </row>
    <row r="60" spans="1:58" ht="20.100000000000001" customHeight="1">
      <c r="A60" s="151" t="str">
        <f t="shared" si="1"/>
        <v>I8a</v>
      </c>
      <c r="B60" s="129"/>
      <c r="C60" s="279"/>
      <c r="D60" s="338"/>
      <c r="E60" s="345"/>
      <c r="F60" s="346"/>
      <c r="G60" s="346"/>
      <c r="H60" s="346"/>
      <c r="I60" s="346"/>
      <c r="J60" s="346"/>
      <c r="K60" s="346"/>
      <c r="L60" s="347"/>
      <c r="M60" s="300"/>
      <c r="N60" s="301"/>
      <c r="O60" s="234"/>
      <c r="P60" s="289"/>
      <c r="Q60" s="290"/>
      <c r="R60" s="290"/>
      <c r="S60" s="290"/>
      <c r="T60" s="234"/>
      <c r="U60" s="383"/>
      <c r="V60" s="384"/>
      <c r="W60" s="384"/>
      <c r="X60" s="233"/>
      <c r="Y60" s="234"/>
      <c r="AH60" s="89"/>
    </row>
    <row r="61" spans="1:58" ht="20.100000000000001" customHeight="1">
      <c r="B61" s="129"/>
      <c r="C61" s="168"/>
      <c r="D61" s="169"/>
      <c r="E61" s="169"/>
      <c r="F61" s="169"/>
      <c r="G61" s="170"/>
      <c r="H61" s="170"/>
      <c r="I61" s="170"/>
      <c r="J61" s="170"/>
      <c r="K61" s="170"/>
      <c r="L61" s="170"/>
      <c r="M61" s="170"/>
      <c r="N61" s="170"/>
      <c r="O61" s="170"/>
      <c r="P61" s="170"/>
      <c r="Q61" s="170"/>
      <c r="R61" s="170"/>
      <c r="S61" s="170"/>
      <c r="T61" s="170"/>
      <c r="U61" s="170"/>
      <c r="V61" s="170"/>
      <c r="W61" s="170"/>
      <c r="X61" s="170"/>
      <c r="Y61" s="170"/>
      <c r="AH61" s="89"/>
    </row>
    <row r="62" spans="1:58" s="47" customFormat="1" ht="27.9" customHeight="1">
      <c r="A62" s="151" t="str">
        <f>B35</f>
        <v>（要望調査①）　バス車両関係</v>
      </c>
      <c r="B62" s="49"/>
      <c r="C62" s="197" t="s">
        <v>328</v>
      </c>
      <c r="D62" s="198"/>
      <c r="E62" s="191" t="s">
        <v>329</v>
      </c>
      <c r="F62" s="192"/>
      <c r="G62" s="192"/>
      <c r="H62" s="192"/>
      <c r="I62" s="192"/>
      <c r="J62" s="192"/>
      <c r="K62" s="192"/>
      <c r="L62" s="192"/>
      <c r="M62" s="192"/>
      <c r="N62" s="192"/>
      <c r="O62" s="192"/>
      <c r="P62" s="192"/>
      <c r="Q62" s="192"/>
      <c r="R62" s="192"/>
      <c r="S62" s="192"/>
      <c r="T62" s="192"/>
      <c r="U62" s="192"/>
      <c r="V62" s="192"/>
      <c r="W62" s="192"/>
      <c r="X62" s="192"/>
      <c r="Y62" s="193"/>
      <c r="AI62"/>
      <c r="AJ62"/>
      <c r="AK62"/>
      <c r="AL62"/>
      <c r="AM62"/>
      <c r="AN62"/>
      <c r="AO62"/>
      <c r="AP62"/>
      <c r="AQ62"/>
      <c r="AR62"/>
      <c r="AS62"/>
      <c r="AT62"/>
      <c r="AU62"/>
      <c r="AV62"/>
      <c r="AW62"/>
      <c r="AX62"/>
      <c r="AY62"/>
      <c r="AZ62"/>
      <c r="BA62"/>
      <c r="BB62"/>
      <c r="BC62"/>
      <c r="BD62"/>
      <c r="BE62"/>
      <c r="BF62"/>
    </row>
    <row r="63" spans="1:58" s="47" customFormat="1" ht="42" customHeight="1">
      <c r="A63" s="151"/>
      <c r="B63" s="49"/>
      <c r="C63" s="199"/>
      <c r="D63" s="200"/>
      <c r="E63" s="194"/>
      <c r="F63" s="195"/>
      <c r="G63" s="195"/>
      <c r="H63" s="195"/>
      <c r="I63" s="195"/>
      <c r="J63" s="195"/>
      <c r="K63" s="195"/>
      <c r="L63" s="195"/>
      <c r="M63" s="195"/>
      <c r="N63" s="195"/>
      <c r="O63" s="195"/>
      <c r="P63" s="195"/>
      <c r="Q63" s="195"/>
      <c r="R63" s="195"/>
      <c r="S63" s="195"/>
      <c r="T63" s="195"/>
      <c r="U63" s="195"/>
      <c r="V63" s="195"/>
      <c r="W63" s="195"/>
      <c r="X63" s="195"/>
      <c r="Y63" s="196"/>
      <c r="AI63"/>
      <c r="AJ63"/>
      <c r="AK63"/>
      <c r="AL63"/>
      <c r="AM63"/>
      <c r="AN63"/>
      <c r="AO63"/>
      <c r="AP63"/>
      <c r="AQ63"/>
      <c r="AR63"/>
      <c r="AS63"/>
      <c r="AT63"/>
      <c r="AU63"/>
      <c r="AV63"/>
      <c r="AW63"/>
      <c r="AX63"/>
      <c r="AY63"/>
      <c r="AZ63"/>
      <c r="BA63"/>
      <c r="BB63"/>
      <c r="BC63"/>
      <c r="BD63"/>
      <c r="BE63"/>
      <c r="BF63"/>
    </row>
    <row r="64" spans="1:58" s="2" customFormat="1" ht="5.0999999999999996" customHeight="1">
      <c r="A64" s="153"/>
      <c r="C64" s="19"/>
      <c r="D64" s="19"/>
      <c r="E64" s="19"/>
      <c r="F64" s="19"/>
      <c r="G64" s="19"/>
      <c r="H64" s="19"/>
      <c r="I64" s="8"/>
      <c r="J64" s="8"/>
      <c r="K64" s="8"/>
      <c r="L64" s="9"/>
      <c r="M64" s="16"/>
      <c r="N64" s="16"/>
      <c r="O64" s="16"/>
      <c r="P64" s="5"/>
      <c r="Q64" s="5"/>
      <c r="R64" s="5"/>
    </row>
    <row r="65" spans="1:54" s="2" customFormat="1" ht="5.0999999999999996" customHeight="1">
      <c r="A65" s="153"/>
      <c r="C65" s="28"/>
      <c r="D65" s="15"/>
      <c r="E65" s="15"/>
      <c r="F65" s="15"/>
      <c r="G65" s="15"/>
      <c r="H65" s="15"/>
      <c r="I65" s="15"/>
      <c r="J65" s="15"/>
      <c r="K65" s="15"/>
      <c r="L65" s="15"/>
      <c r="M65" s="15"/>
      <c r="N65" s="15"/>
      <c r="O65" s="15"/>
      <c r="P65" s="15"/>
      <c r="Q65" s="15"/>
      <c r="R65" s="15"/>
      <c r="S65" s="15"/>
      <c r="T65" s="15"/>
      <c r="U65" s="15"/>
      <c r="V65" s="15"/>
      <c r="W65" s="15"/>
      <c r="X65" s="15"/>
      <c r="Y65" s="15"/>
      <c r="AD65" s="20"/>
    </row>
    <row r="66" spans="1:54" s="47" customFormat="1" ht="28.5" customHeight="1">
      <c r="A66" s="154"/>
      <c r="B66" s="341" t="s">
        <v>171</v>
      </c>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spans="1:54" s="30" customFormat="1" ht="134.4" customHeight="1">
      <c r="A67" s="152"/>
      <c r="B67" s="70"/>
      <c r="C67" s="339" t="s">
        <v>201</v>
      </c>
      <c r="D67" s="340"/>
      <c r="E67" s="340"/>
      <c r="F67" s="340"/>
      <c r="G67" s="340"/>
      <c r="H67" s="340"/>
      <c r="I67" s="340"/>
      <c r="J67" s="340"/>
      <c r="K67" s="340"/>
      <c r="L67" s="340"/>
      <c r="M67" s="340"/>
      <c r="N67" s="340"/>
      <c r="O67" s="340"/>
      <c r="P67" s="340"/>
      <c r="Q67" s="340"/>
      <c r="R67" s="340"/>
      <c r="S67" s="340"/>
      <c r="T67" s="340"/>
      <c r="U67" s="340"/>
      <c r="V67" s="340"/>
      <c r="W67" s="340"/>
      <c r="X67" s="340"/>
      <c r="Y67" s="340"/>
      <c r="Z67" s="70"/>
    </row>
    <row r="68" spans="1:54" s="47" customFormat="1" ht="30" customHeight="1">
      <c r="A68" s="154"/>
      <c r="B68" s="48" t="s">
        <v>21</v>
      </c>
      <c r="C68" s="350" t="s">
        <v>125</v>
      </c>
      <c r="D68" s="351"/>
      <c r="E68" s="351"/>
      <c r="F68" s="351"/>
      <c r="G68" s="351"/>
      <c r="H68" s="351"/>
      <c r="I68" s="351"/>
      <c r="J68" s="351"/>
      <c r="K68" s="351"/>
      <c r="L68" s="351"/>
      <c r="M68" s="351"/>
      <c r="N68" s="351"/>
      <c r="O68" s="351"/>
      <c r="P68" s="351"/>
      <c r="Q68" s="351"/>
      <c r="R68" s="351"/>
      <c r="S68" s="351"/>
      <c r="T68" s="351"/>
      <c r="U68" s="351"/>
      <c r="V68" s="351"/>
      <c r="W68" s="351"/>
      <c r="X68" s="351"/>
      <c r="Y68" s="351"/>
    </row>
    <row r="69" spans="1:54" s="47" customFormat="1" ht="27.75" customHeight="1">
      <c r="A69" s="154"/>
      <c r="B69" s="49"/>
      <c r="C69" s="204" t="s">
        <v>52</v>
      </c>
      <c r="D69" s="205"/>
      <c r="E69" s="184" t="s">
        <v>95</v>
      </c>
      <c r="F69" s="185"/>
      <c r="G69" s="185"/>
      <c r="H69" s="185"/>
      <c r="I69" s="185"/>
      <c r="J69" s="185"/>
      <c r="K69" s="185"/>
      <c r="L69" s="214"/>
      <c r="M69" s="295" t="s">
        <v>53</v>
      </c>
      <c r="N69" s="296"/>
      <c r="O69" s="297"/>
      <c r="P69" s="295" t="s">
        <v>54</v>
      </c>
      <c r="Q69" s="296"/>
      <c r="R69" s="296"/>
      <c r="S69" s="296"/>
      <c r="T69" s="297"/>
      <c r="U69" s="334" t="s">
        <v>181</v>
      </c>
      <c r="V69" s="296"/>
      <c r="W69" s="296"/>
      <c r="X69" s="296"/>
      <c r="Y69" s="297"/>
    </row>
    <row r="70" spans="1:54" s="47" customFormat="1" ht="27.75" customHeight="1">
      <c r="A70" s="151" t="str">
        <f>IF(C70&gt;0,C70,A69&amp;"a")</f>
        <v>D1</v>
      </c>
      <c r="B70" s="49"/>
      <c r="C70" s="222" t="str">
        <f>"D"&amp;1</f>
        <v>D1</v>
      </c>
      <c r="D70" s="223"/>
      <c r="E70" s="292" t="s">
        <v>55</v>
      </c>
      <c r="F70" s="332"/>
      <c r="G70" s="332"/>
      <c r="H70" s="332"/>
      <c r="I70" s="332"/>
      <c r="J70" s="332"/>
      <c r="K70" s="332"/>
      <c r="L70" s="333"/>
      <c r="M70" s="219"/>
      <c r="N70" s="220"/>
      <c r="O70" s="50" t="s">
        <v>56</v>
      </c>
      <c r="P70" s="219"/>
      <c r="Q70" s="220"/>
      <c r="R70" s="220"/>
      <c r="S70" s="220"/>
      <c r="T70" s="120" t="s">
        <v>170</v>
      </c>
      <c r="U70" s="206" t="str">
        <f t="shared" ref="U70:U76" si="2">IF(AND(M70&gt;0,P70&gt;0),ROUNDDOWN(P70/2000,0),"")</f>
        <v/>
      </c>
      <c r="V70" s="207"/>
      <c r="W70" s="207"/>
      <c r="X70" s="231" t="s">
        <v>57</v>
      </c>
      <c r="Y70" s="232"/>
    </row>
    <row r="71" spans="1:54" s="47" customFormat="1" ht="27.9" customHeight="1">
      <c r="A71" s="151" t="str">
        <f t="shared" ref="A71:A76" si="3">IF(C71&gt;0,C71,A70&amp;"a")</f>
        <v>D2</v>
      </c>
      <c r="B71" s="49"/>
      <c r="C71" s="222" t="s">
        <v>237</v>
      </c>
      <c r="D71" s="223"/>
      <c r="E71" s="329" t="s">
        <v>58</v>
      </c>
      <c r="F71" s="330"/>
      <c r="G71" s="330"/>
      <c r="H71" s="330"/>
      <c r="I71" s="330"/>
      <c r="J71" s="330"/>
      <c r="K71" s="330"/>
      <c r="L71" s="335"/>
      <c r="M71" s="219"/>
      <c r="N71" s="220"/>
      <c r="O71" s="50" t="s">
        <v>56</v>
      </c>
      <c r="P71" s="219"/>
      <c r="Q71" s="220"/>
      <c r="R71" s="220"/>
      <c r="S71" s="220"/>
      <c r="T71" s="120" t="s">
        <v>170</v>
      </c>
      <c r="U71" s="206" t="str">
        <f t="shared" si="2"/>
        <v/>
      </c>
      <c r="V71" s="207"/>
      <c r="W71" s="207"/>
      <c r="X71" s="231" t="s">
        <v>57</v>
      </c>
      <c r="Y71" s="232"/>
    </row>
    <row r="72" spans="1:54" s="47" customFormat="1" ht="27.9" customHeight="1">
      <c r="A72" s="151" t="str">
        <f t="shared" si="3"/>
        <v>D3</v>
      </c>
      <c r="B72" s="49"/>
      <c r="C72" s="336" t="s">
        <v>238</v>
      </c>
      <c r="D72" s="337"/>
      <c r="E72" s="331" t="s">
        <v>59</v>
      </c>
      <c r="F72" s="332"/>
      <c r="G72" s="332"/>
      <c r="H72" s="332"/>
      <c r="I72" s="332"/>
      <c r="J72" s="332"/>
      <c r="K72" s="332"/>
      <c r="L72" s="333"/>
      <c r="M72" s="219"/>
      <c r="N72" s="220"/>
      <c r="O72" s="50" t="s">
        <v>56</v>
      </c>
      <c r="P72" s="219"/>
      <c r="Q72" s="220"/>
      <c r="R72" s="220"/>
      <c r="S72" s="220"/>
      <c r="T72" s="120" t="s">
        <v>170</v>
      </c>
      <c r="U72" s="206" t="str">
        <f t="shared" si="2"/>
        <v/>
      </c>
      <c r="V72" s="207"/>
      <c r="W72" s="207"/>
      <c r="X72" s="231" t="s">
        <v>57</v>
      </c>
      <c r="Y72" s="232"/>
    </row>
    <row r="73" spans="1:54" s="47" customFormat="1" ht="27.9" customHeight="1">
      <c r="A73" s="151" t="str">
        <f t="shared" si="3"/>
        <v>D4</v>
      </c>
      <c r="B73" s="49"/>
      <c r="C73" s="336" t="s">
        <v>239</v>
      </c>
      <c r="D73" s="337"/>
      <c r="E73" s="292" t="s">
        <v>60</v>
      </c>
      <c r="F73" s="332"/>
      <c r="G73" s="332"/>
      <c r="H73" s="332"/>
      <c r="I73" s="332"/>
      <c r="J73" s="332"/>
      <c r="K73" s="332"/>
      <c r="L73" s="333"/>
      <c r="M73" s="219"/>
      <c r="N73" s="220"/>
      <c r="O73" s="50" t="s">
        <v>56</v>
      </c>
      <c r="P73" s="219"/>
      <c r="Q73" s="220"/>
      <c r="R73" s="220"/>
      <c r="S73" s="220"/>
      <c r="T73" s="120" t="s">
        <v>170</v>
      </c>
      <c r="U73" s="206" t="str">
        <f t="shared" si="2"/>
        <v/>
      </c>
      <c r="V73" s="207"/>
      <c r="W73" s="207"/>
      <c r="X73" s="231" t="s">
        <v>57</v>
      </c>
      <c r="Y73" s="232"/>
    </row>
    <row r="74" spans="1:54" s="47" customFormat="1" ht="27.9" customHeight="1">
      <c r="A74" s="151" t="str">
        <f t="shared" si="3"/>
        <v>D5</v>
      </c>
      <c r="B74" s="49"/>
      <c r="C74" s="336" t="s">
        <v>240</v>
      </c>
      <c r="D74" s="337"/>
      <c r="E74" s="292" t="s">
        <v>61</v>
      </c>
      <c r="F74" s="332"/>
      <c r="G74" s="332"/>
      <c r="H74" s="332"/>
      <c r="I74" s="332"/>
      <c r="J74" s="332"/>
      <c r="K74" s="332"/>
      <c r="L74" s="333"/>
      <c r="M74" s="219"/>
      <c r="N74" s="220"/>
      <c r="O74" s="50" t="s">
        <v>56</v>
      </c>
      <c r="P74" s="219"/>
      <c r="Q74" s="220"/>
      <c r="R74" s="220"/>
      <c r="S74" s="220"/>
      <c r="T74" s="120" t="s">
        <v>170</v>
      </c>
      <c r="U74" s="206" t="str">
        <f t="shared" si="2"/>
        <v/>
      </c>
      <c r="V74" s="207"/>
      <c r="W74" s="207"/>
      <c r="X74" s="231" t="s">
        <v>57</v>
      </c>
      <c r="Y74" s="232"/>
    </row>
    <row r="75" spans="1:54" s="47" customFormat="1" ht="27.9" customHeight="1">
      <c r="A75" s="151" t="str">
        <f t="shared" si="3"/>
        <v>D6</v>
      </c>
      <c r="B75" s="49"/>
      <c r="C75" s="336" t="s">
        <v>241</v>
      </c>
      <c r="D75" s="337"/>
      <c r="E75" s="292" t="s">
        <v>62</v>
      </c>
      <c r="F75" s="332"/>
      <c r="G75" s="332"/>
      <c r="H75" s="332"/>
      <c r="I75" s="332"/>
      <c r="J75" s="332"/>
      <c r="K75" s="332"/>
      <c r="L75" s="333"/>
      <c r="M75" s="219"/>
      <c r="N75" s="220"/>
      <c r="O75" s="50" t="s">
        <v>56</v>
      </c>
      <c r="P75" s="219"/>
      <c r="Q75" s="220"/>
      <c r="R75" s="220"/>
      <c r="S75" s="220"/>
      <c r="T75" s="120" t="s">
        <v>170</v>
      </c>
      <c r="U75" s="206" t="str">
        <f t="shared" si="2"/>
        <v/>
      </c>
      <c r="V75" s="207"/>
      <c r="W75" s="207"/>
      <c r="X75" s="231" t="s">
        <v>57</v>
      </c>
      <c r="Y75" s="232"/>
    </row>
    <row r="76" spans="1:54" s="47" customFormat="1" ht="27.9" customHeight="1">
      <c r="A76" s="151" t="str">
        <f t="shared" si="3"/>
        <v>D7</v>
      </c>
      <c r="B76" s="49"/>
      <c r="C76" s="336" t="s">
        <v>242</v>
      </c>
      <c r="D76" s="337"/>
      <c r="E76" s="292" t="s">
        <v>63</v>
      </c>
      <c r="F76" s="332"/>
      <c r="G76" s="332"/>
      <c r="H76" s="332"/>
      <c r="I76" s="332"/>
      <c r="J76" s="332"/>
      <c r="K76" s="332"/>
      <c r="L76" s="333"/>
      <c r="M76" s="219"/>
      <c r="N76" s="220"/>
      <c r="O76" s="50" t="s">
        <v>56</v>
      </c>
      <c r="P76" s="219"/>
      <c r="Q76" s="220"/>
      <c r="R76" s="220"/>
      <c r="S76" s="220"/>
      <c r="T76" s="120" t="s">
        <v>170</v>
      </c>
      <c r="U76" s="206" t="str">
        <f t="shared" si="2"/>
        <v/>
      </c>
      <c r="V76" s="207"/>
      <c r="W76" s="207"/>
      <c r="X76" s="231" t="s">
        <v>57</v>
      </c>
      <c r="Y76" s="232"/>
    </row>
    <row r="77" spans="1:54" s="47" customFormat="1" ht="5.0999999999999996" customHeight="1">
      <c r="A77" s="154"/>
      <c r="B77" s="49"/>
      <c r="C77" s="49"/>
      <c r="D77" s="51"/>
      <c r="E77" s="52"/>
      <c r="F77" s="52"/>
      <c r="G77" s="52"/>
      <c r="H77" s="52"/>
      <c r="I77" s="53"/>
      <c r="J77" s="53"/>
      <c r="K77" s="53"/>
      <c r="L77" s="54"/>
      <c r="M77" s="55"/>
      <c r="N77" s="55"/>
      <c r="O77" s="56"/>
      <c r="P77" s="56"/>
      <c r="Q77" s="56"/>
      <c r="R77" s="56"/>
      <c r="S77" s="57"/>
      <c r="T77" s="58"/>
      <c r="U77" s="49"/>
      <c r="V77" s="49"/>
      <c r="W77" s="49"/>
      <c r="X77" s="49"/>
      <c r="Y77" s="49"/>
    </row>
    <row r="78" spans="1:54" s="47" customFormat="1" ht="5.0999999999999996" customHeight="1">
      <c r="A78" s="154"/>
      <c r="B78" s="123"/>
      <c r="C78" s="59"/>
      <c r="D78" s="59"/>
      <c r="E78" s="59"/>
      <c r="F78" s="59"/>
      <c r="G78" s="59"/>
      <c r="H78" s="59"/>
      <c r="I78" s="59"/>
      <c r="J78" s="59"/>
      <c r="K78" s="59"/>
      <c r="L78" s="59"/>
      <c r="M78" s="59"/>
      <c r="N78" s="59"/>
      <c r="O78" s="59"/>
      <c r="P78" s="59"/>
      <c r="Q78" s="59"/>
      <c r="R78" s="59"/>
      <c r="S78" s="59"/>
      <c r="T78" s="59"/>
      <c r="U78" s="59"/>
      <c r="V78" s="59"/>
      <c r="W78" s="59"/>
      <c r="X78" s="59"/>
      <c r="Y78" s="59"/>
      <c r="AC78" s="60"/>
      <c r="AD78" s="60"/>
      <c r="AE78" s="60"/>
      <c r="AF78" s="60"/>
      <c r="AG78" s="60"/>
      <c r="AH78" s="60"/>
      <c r="AI78" s="60"/>
      <c r="AJ78" s="60"/>
      <c r="AK78" s="60"/>
      <c r="AL78" s="60"/>
      <c r="AM78" s="60"/>
      <c r="AN78" s="60"/>
      <c r="AO78" s="60"/>
      <c r="AP78" s="60"/>
      <c r="AQ78" s="60"/>
      <c r="AR78" s="60"/>
      <c r="AS78" s="60"/>
      <c r="AT78" s="60"/>
      <c r="AU78" s="60"/>
      <c r="AV78" s="60"/>
      <c r="AW78" s="60"/>
      <c r="AX78" s="60"/>
      <c r="AY78" s="60"/>
      <c r="AZ78" s="60"/>
      <c r="BA78" s="60"/>
      <c r="BB78" s="60"/>
    </row>
    <row r="79" spans="1:54" s="47" customFormat="1" ht="5.0999999999999996" customHeight="1">
      <c r="A79" s="154"/>
      <c r="B79" s="123"/>
      <c r="C79" s="61"/>
      <c r="D79" s="62"/>
      <c r="E79" s="62"/>
      <c r="F79" s="62"/>
      <c r="G79" s="63"/>
      <c r="H79" s="63"/>
      <c r="I79" s="63"/>
      <c r="J79" s="63"/>
      <c r="L79" s="61"/>
      <c r="M79" s="64"/>
      <c r="N79" s="64"/>
      <c r="O79" s="64"/>
      <c r="P79" s="64"/>
      <c r="Q79" s="64"/>
      <c r="R79" s="64"/>
      <c r="S79" s="64"/>
      <c r="T79" s="64"/>
      <c r="U79" s="64"/>
      <c r="AD79" s="65"/>
    </row>
    <row r="80" spans="1:54" s="47" customFormat="1" ht="30" customHeight="1">
      <c r="A80" s="154"/>
      <c r="B80" s="88" t="s">
        <v>28</v>
      </c>
      <c r="C80" s="302" t="s">
        <v>64</v>
      </c>
      <c r="D80" s="303"/>
      <c r="E80" s="303"/>
      <c r="F80" s="303"/>
      <c r="G80" s="303"/>
      <c r="H80" s="303"/>
      <c r="I80" s="303"/>
      <c r="J80" s="303"/>
      <c r="K80" s="303"/>
      <c r="L80" s="303"/>
      <c r="M80" s="303"/>
      <c r="N80" s="303"/>
      <c r="O80" s="303"/>
      <c r="P80" s="303"/>
      <c r="Q80" s="303"/>
      <c r="R80" s="303"/>
      <c r="S80" s="303"/>
      <c r="T80" s="303"/>
      <c r="U80" s="303"/>
      <c r="V80" s="303"/>
      <c r="W80" s="303"/>
      <c r="X80" s="303"/>
      <c r="Y80" s="303"/>
    </row>
    <row r="81" spans="1:54" s="47" customFormat="1" ht="27.9" customHeight="1">
      <c r="A81" s="154"/>
      <c r="B81" s="49"/>
      <c r="C81" s="204" t="s">
        <v>52</v>
      </c>
      <c r="D81" s="205"/>
      <c r="E81" s="184" t="s">
        <v>95</v>
      </c>
      <c r="F81" s="185"/>
      <c r="G81" s="185"/>
      <c r="H81" s="185"/>
      <c r="I81" s="185"/>
      <c r="J81" s="185"/>
      <c r="K81" s="185"/>
      <c r="L81" s="214"/>
      <c r="M81" s="295" t="s">
        <v>53</v>
      </c>
      <c r="N81" s="296"/>
      <c r="O81" s="297"/>
      <c r="P81" s="295" t="s">
        <v>54</v>
      </c>
      <c r="Q81" s="296"/>
      <c r="R81" s="296"/>
      <c r="S81" s="296"/>
      <c r="T81" s="297"/>
      <c r="U81" s="334" t="s">
        <v>183</v>
      </c>
      <c r="V81" s="296"/>
      <c r="W81" s="296"/>
      <c r="X81" s="296"/>
      <c r="Y81" s="297"/>
    </row>
    <row r="82" spans="1:54" s="47" customFormat="1" ht="27.9" customHeight="1">
      <c r="A82" s="151" t="str">
        <f>IF(C82&gt;0,C82,A81&amp;"a")</f>
        <v>D8</v>
      </c>
      <c r="B82" s="49"/>
      <c r="C82" s="222" t="s">
        <v>243</v>
      </c>
      <c r="D82" s="223"/>
      <c r="E82" s="211" t="s">
        <v>65</v>
      </c>
      <c r="F82" s="212"/>
      <c r="G82" s="212"/>
      <c r="H82" s="212"/>
      <c r="I82" s="212"/>
      <c r="J82" s="212"/>
      <c r="K82" s="212"/>
      <c r="L82" s="213"/>
      <c r="M82" s="219"/>
      <c r="N82" s="220"/>
      <c r="O82" s="50" t="s">
        <v>56</v>
      </c>
      <c r="P82" s="219"/>
      <c r="Q82" s="220"/>
      <c r="R82" s="220"/>
      <c r="S82" s="220"/>
      <c r="T82" s="120" t="s">
        <v>170</v>
      </c>
      <c r="U82" s="206" t="str">
        <f>IF(AND(M82&gt;0,P82&gt;0),ROUNDDOWN(P82/2000,0),"")</f>
        <v/>
      </c>
      <c r="V82" s="207"/>
      <c r="W82" s="207"/>
      <c r="X82" s="231" t="s">
        <v>57</v>
      </c>
      <c r="Y82" s="232"/>
    </row>
    <row r="83" spans="1:54" s="47" customFormat="1" ht="27.9" customHeight="1">
      <c r="A83" s="151" t="str">
        <f>IF(C83&gt;0,C83,A82&amp;"a")</f>
        <v>D9</v>
      </c>
      <c r="B83" s="49"/>
      <c r="C83" s="222" t="s">
        <v>244</v>
      </c>
      <c r="D83" s="223"/>
      <c r="E83" s="211" t="s">
        <v>66</v>
      </c>
      <c r="F83" s="212"/>
      <c r="G83" s="212"/>
      <c r="H83" s="212"/>
      <c r="I83" s="212"/>
      <c r="J83" s="212"/>
      <c r="K83" s="212"/>
      <c r="L83" s="213"/>
      <c r="M83" s="219"/>
      <c r="N83" s="220"/>
      <c r="O83" s="50" t="s">
        <v>56</v>
      </c>
      <c r="P83" s="219"/>
      <c r="Q83" s="220"/>
      <c r="R83" s="220"/>
      <c r="S83" s="220"/>
      <c r="T83" s="120" t="s">
        <v>170</v>
      </c>
      <c r="U83" s="206" t="str">
        <f>IF(AND(M83&gt;0,P83&gt;0),ROUNDDOWN(P83/2000,0),"")</f>
        <v/>
      </c>
      <c r="V83" s="207"/>
      <c r="W83" s="207"/>
      <c r="X83" s="231" t="s">
        <v>57</v>
      </c>
      <c r="Y83" s="232"/>
    </row>
    <row r="84" spans="1:54" s="47" customFormat="1" ht="5.0999999999999996" customHeight="1">
      <c r="A84" s="154"/>
      <c r="B84" s="49"/>
      <c r="C84" s="49"/>
      <c r="D84" s="51"/>
      <c r="E84" s="52"/>
      <c r="F84" s="52"/>
      <c r="G84" s="52"/>
      <c r="H84" s="52"/>
      <c r="I84" s="53"/>
      <c r="J84" s="53"/>
      <c r="K84" s="53"/>
      <c r="L84" s="54"/>
      <c r="M84" s="55"/>
      <c r="N84" s="55"/>
      <c r="O84" s="56"/>
      <c r="P84" s="56"/>
      <c r="Q84" s="56"/>
      <c r="R84" s="56"/>
      <c r="S84" s="57"/>
      <c r="T84" s="58"/>
      <c r="U84" s="49"/>
      <c r="V84" s="49"/>
      <c r="W84" s="49"/>
      <c r="X84" s="49"/>
      <c r="Y84" s="49"/>
    </row>
    <row r="85" spans="1:54" s="47" customFormat="1" ht="5.0999999999999996" customHeight="1">
      <c r="A85" s="154"/>
      <c r="B85" s="123"/>
      <c r="C85" s="61"/>
      <c r="D85" s="62"/>
      <c r="E85" s="62"/>
      <c r="F85" s="62"/>
      <c r="G85" s="63"/>
      <c r="H85" s="63"/>
      <c r="I85" s="63"/>
      <c r="J85" s="63"/>
      <c r="L85" s="61"/>
      <c r="M85" s="64"/>
      <c r="N85" s="64"/>
      <c r="O85" s="64"/>
      <c r="P85" s="64"/>
      <c r="Q85" s="64"/>
      <c r="R85" s="64"/>
      <c r="S85" s="64"/>
      <c r="T85" s="64"/>
      <c r="U85" s="64"/>
      <c r="AD85" s="65"/>
    </row>
    <row r="86" spans="1:54" s="47" customFormat="1" ht="30" customHeight="1">
      <c r="A86" s="154"/>
      <c r="B86" s="48" t="s">
        <v>89</v>
      </c>
      <c r="C86" s="350" t="s">
        <v>82</v>
      </c>
      <c r="D86" s="351"/>
      <c r="E86" s="351"/>
      <c r="F86" s="351"/>
      <c r="G86" s="351"/>
      <c r="H86" s="351"/>
      <c r="I86" s="351"/>
      <c r="J86" s="351"/>
      <c r="K86" s="351"/>
      <c r="L86" s="351"/>
      <c r="M86" s="351"/>
      <c r="N86" s="351"/>
      <c r="O86" s="351"/>
      <c r="P86" s="351"/>
      <c r="Q86" s="351"/>
      <c r="R86" s="351"/>
      <c r="S86" s="351"/>
      <c r="T86" s="351"/>
      <c r="U86" s="351"/>
      <c r="V86" s="351"/>
      <c r="W86" s="351"/>
      <c r="X86" s="351"/>
      <c r="Y86" s="351"/>
    </row>
    <row r="87" spans="1:54" s="47" customFormat="1" ht="27.9" customHeight="1">
      <c r="A87" s="154"/>
      <c r="B87" s="49"/>
      <c r="C87" s="204" t="s">
        <v>52</v>
      </c>
      <c r="D87" s="205"/>
      <c r="E87" s="184" t="s">
        <v>95</v>
      </c>
      <c r="F87" s="185"/>
      <c r="G87" s="185"/>
      <c r="H87" s="185"/>
      <c r="I87" s="185"/>
      <c r="J87" s="185"/>
      <c r="K87" s="185"/>
      <c r="L87" s="214"/>
      <c r="M87" s="295" t="s">
        <v>53</v>
      </c>
      <c r="N87" s="296"/>
      <c r="O87" s="297"/>
      <c r="P87" s="295" t="s">
        <v>54</v>
      </c>
      <c r="Q87" s="296"/>
      <c r="R87" s="296"/>
      <c r="S87" s="296"/>
      <c r="T87" s="297"/>
      <c r="U87" s="334" t="s">
        <v>183</v>
      </c>
      <c r="V87" s="296"/>
      <c r="W87" s="296"/>
      <c r="X87" s="296"/>
      <c r="Y87" s="297"/>
    </row>
    <row r="88" spans="1:54" s="47" customFormat="1" ht="27.9" customHeight="1">
      <c r="A88" s="151" t="str">
        <f>IF(C88&gt;0,C88,A87&amp;"a")</f>
        <v>D10</v>
      </c>
      <c r="B88" s="49"/>
      <c r="C88" s="222" t="s">
        <v>245</v>
      </c>
      <c r="D88" s="223"/>
      <c r="E88" s="211" t="s">
        <v>67</v>
      </c>
      <c r="F88" s="212"/>
      <c r="G88" s="212"/>
      <c r="H88" s="212"/>
      <c r="I88" s="212"/>
      <c r="J88" s="212"/>
      <c r="K88" s="212"/>
      <c r="L88" s="213"/>
      <c r="M88" s="219"/>
      <c r="N88" s="220"/>
      <c r="O88" s="50" t="s">
        <v>56</v>
      </c>
      <c r="P88" s="219"/>
      <c r="Q88" s="220"/>
      <c r="R88" s="220"/>
      <c r="S88" s="220"/>
      <c r="T88" s="120" t="s">
        <v>170</v>
      </c>
      <c r="U88" s="206" t="str">
        <f>IF(AND(M88&gt;0,P88&gt;0),ROUNDDOWN(P88/2000,0),"")</f>
        <v/>
      </c>
      <c r="V88" s="207"/>
      <c r="W88" s="207"/>
      <c r="X88" s="231" t="s">
        <v>57</v>
      </c>
      <c r="Y88" s="232"/>
    </row>
    <row r="89" spans="1:54" s="47" customFormat="1" ht="27.9" customHeight="1">
      <c r="A89" s="151" t="str">
        <f>IF(C89&gt;0,C89,A88&amp;"a")</f>
        <v>D11</v>
      </c>
      <c r="B89" s="49"/>
      <c r="C89" s="222" t="s">
        <v>246</v>
      </c>
      <c r="D89" s="223"/>
      <c r="E89" s="385" t="s">
        <v>68</v>
      </c>
      <c r="F89" s="386"/>
      <c r="G89" s="386"/>
      <c r="H89" s="386"/>
      <c r="I89" s="386"/>
      <c r="J89" s="386"/>
      <c r="K89" s="386"/>
      <c r="L89" s="387"/>
      <c r="M89" s="219"/>
      <c r="N89" s="220"/>
      <c r="O89" s="50" t="s">
        <v>56</v>
      </c>
      <c r="P89" s="219"/>
      <c r="Q89" s="220"/>
      <c r="R89" s="220"/>
      <c r="S89" s="220"/>
      <c r="T89" s="120" t="s">
        <v>170</v>
      </c>
      <c r="U89" s="206" t="str">
        <f>IF(AND(M89&gt;0,P89&gt;0),ROUNDDOWN(P89/2000,0),"")</f>
        <v/>
      </c>
      <c r="V89" s="207"/>
      <c r="W89" s="207"/>
      <c r="X89" s="231" t="s">
        <v>57</v>
      </c>
      <c r="Y89" s="232"/>
    </row>
    <row r="90" spans="1:54" s="47" customFormat="1" ht="27.9" customHeight="1">
      <c r="A90" s="151" t="str">
        <f>IF(C90&gt;0,C90,A89&amp;"a")</f>
        <v>D12</v>
      </c>
      <c r="B90" s="49"/>
      <c r="C90" s="222" t="s">
        <v>247</v>
      </c>
      <c r="D90" s="223"/>
      <c r="E90" s="211" t="s">
        <v>69</v>
      </c>
      <c r="F90" s="212"/>
      <c r="G90" s="212"/>
      <c r="H90" s="212"/>
      <c r="I90" s="212"/>
      <c r="J90" s="212"/>
      <c r="K90" s="212"/>
      <c r="L90" s="213"/>
      <c r="M90" s="219"/>
      <c r="N90" s="220"/>
      <c r="O90" s="50" t="s">
        <v>56</v>
      </c>
      <c r="P90" s="219"/>
      <c r="Q90" s="220"/>
      <c r="R90" s="220"/>
      <c r="S90" s="220"/>
      <c r="T90" s="120" t="s">
        <v>170</v>
      </c>
      <c r="U90" s="206" t="str">
        <f>IF(AND(M90&gt;0,P90&gt;0),ROUNDDOWN(P90/2000,0),"")</f>
        <v/>
      </c>
      <c r="V90" s="207"/>
      <c r="W90" s="207"/>
      <c r="X90" s="231" t="s">
        <v>57</v>
      </c>
      <c r="Y90" s="232"/>
    </row>
    <row r="91" spans="1:54" s="47" customFormat="1" ht="27.9" customHeight="1">
      <c r="A91" s="151" t="str">
        <f>IF(C91&gt;0,C91,A90&amp;"a")</f>
        <v>D13</v>
      </c>
      <c r="B91" s="49"/>
      <c r="C91" s="222" t="s">
        <v>248</v>
      </c>
      <c r="D91" s="223"/>
      <c r="E91" s="211" t="s">
        <v>70</v>
      </c>
      <c r="F91" s="212"/>
      <c r="G91" s="212"/>
      <c r="H91" s="212"/>
      <c r="I91" s="212"/>
      <c r="J91" s="212"/>
      <c r="K91" s="212"/>
      <c r="L91" s="213"/>
      <c r="M91" s="219"/>
      <c r="N91" s="220"/>
      <c r="O91" s="50" t="s">
        <v>56</v>
      </c>
      <c r="P91" s="219"/>
      <c r="Q91" s="220"/>
      <c r="R91" s="220"/>
      <c r="S91" s="220"/>
      <c r="T91" s="120" t="s">
        <v>170</v>
      </c>
      <c r="U91" s="206" t="str">
        <f>IF(AND(M91&gt;0,P91&gt;0),ROUNDDOWN(P91/2000,0),"")</f>
        <v/>
      </c>
      <c r="V91" s="207"/>
      <c r="W91" s="207"/>
      <c r="X91" s="231" t="s">
        <v>57</v>
      </c>
      <c r="Y91" s="232"/>
    </row>
    <row r="92" spans="1:54" s="47" customFormat="1" ht="27.9" customHeight="1">
      <c r="A92" s="151" t="str">
        <f>IF(C92&gt;0,C92,A91&amp;"a")</f>
        <v>D14</v>
      </c>
      <c r="B92" s="49"/>
      <c r="C92" s="222" t="s">
        <v>249</v>
      </c>
      <c r="D92" s="223"/>
      <c r="E92" s="211" t="s">
        <v>71</v>
      </c>
      <c r="F92" s="212"/>
      <c r="G92" s="212"/>
      <c r="H92" s="212"/>
      <c r="I92" s="212"/>
      <c r="J92" s="212"/>
      <c r="K92" s="212"/>
      <c r="L92" s="213"/>
      <c r="M92" s="219"/>
      <c r="N92" s="220"/>
      <c r="O92" s="50" t="s">
        <v>56</v>
      </c>
      <c r="P92" s="219"/>
      <c r="Q92" s="220"/>
      <c r="R92" s="220"/>
      <c r="S92" s="220"/>
      <c r="T92" s="120" t="s">
        <v>170</v>
      </c>
      <c r="U92" s="206" t="str">
        <f>IF(AND(M92&gt;0,P92&gt;0),ROUNDDOWN(P92/2000,0),"")</f>
        <v/>
      </c>
      <c r="V92" s="207"/>
      <c r="W92" s="207"/>
      <c r="X92" s="231" t="s">
        <v>57</v>
      </c>
      <c r="Y92" s="232"/>
    </row>
    <row r="93" spans="1:54" s="47" customFormat="1" ht="5.0999999999999996" customHeight="1">
      <c r="A93" s="154"/>
      <c r="B93" s="49"/>
      <c r="C93" s="49"/>
      <c r="D93" s="51"/>
      <c r="E93" s="52"/>
      <c r="F93" s="52"/>
      <c r="G93" s="52"/>
      <c r="H93" s="52"/>
      <c r="I93" s="53"/>
      <c r="J93" s="53"/>
      <c r="K93" s="53"/>
      <c r="L93" s="54"/>
      <c r="M93" s="55"/>
      <c r="N93" s="55"/>
      <c r="O93" s="56"/>
      <c r="P93" s="56"/>
      <c r="Q93" s="56"/>
      <c r="R93" s="56"/>
      <c r="S93" s="57"/>
      <c r="T93" s="58"/>
      <c r="U93" s="49"/>
      <c r="V93" s="49"/>
      <c r="W93" s="49"/>
      <c r="X93" s="49"/>
      <c r="Y93" s="49"/>
    </row>
    <row r="94" spans="1:54" s="47" customFormat="1" ht="5.0999999999999996" customHeight="1">
      <c r="A94" s="154"/>
      <c r="B94" s="123"/>
      <c r="C94" s="59"/>
      <c r="D94" s="59"/>
      <c r="E94" s="59"/>
      <c r="F94" s="59"/>
      <c r="G94" s="59"/>
      <c r="H94" s="59"/>
      <c r="I94" s="59"/>
      <c r="J94" s="59"/>
      <c r="K94" s="59"/>
      <c r="L94" s="59"/>
      <c r="M94" s="59"/>
      <c r="N94" s="59"/>
      <c r="O94" s="59"/>
      <c r="P94" s="59"/>
      <c r="Q94" s="59"/>
      <c r="R94" s="59"/>
      <c r="S94" s="59"/>
      <c r="T94" s="59"/>
      <c r="U94" s="59"/>
      <c r="V94" s="59"/>
      <c r="W94" s="59"/>
      <c r="X94" s="59"/>
      <c r="Y94" s="59"/>
      <c r="AC94" s="60"/>
      <c r="AD94" s="60"/>
      <c r="AE94" s="60"/>
      <c r="AF94" s="60"/>
      <c r="AG94" s="60"/>
      <c r="AH94" s="60"/>
      <c r="AI94" s="60"/>
      <c r="AJ94" s="60"/>
      <c r="AK94" s="60"/>
      <c r="AL94" s="60"/>
      <c r="AM94" s="60"/>
      <c r="AN94" s="60"/>
      <c r="AO94" s="60"/>
      <c r="AP94" s="60"/>
      <c r="AQ94" s="60"/>
      <c r="AR94" s="60"/>
      <c r="AS94" s="60"/>
      <c r="AT94" s="60"/>
      <c r="AU94" s="60"/>
      <c r="AV94" s="60"/>
      <c r="AW94" s="60"/>
      <c r="AX94" s="60"/>
      <c r="AY94" s="60"/>
      <c r="AZ94" s="60"/>
      <c r="BA94" s="60"/>
      <c r="BB94" s="60"/>
    </row>
    <row r="95" spans="1:54" s="47" customFormat="1" ht="5.0999999999999996" customHeight="1">
      <c r="A95" s="154"/>
      <c r="B95" s="123"/>
      <c r="C95" s="61"/>
      <c r="D95" s="62"/>
      <c r="E95" s="62"/>
      <c r="F95" s="62"/>
      <c r="G95" s="63"/>
      <c r="H95" s="63"/>
      <c r="I95" s="63"/>
      <c r="J95" s="63"/>
      <c r="L95" s="61"/>
      <c r="M95" s="64"/>
      <c r="N95" s="64"/>
      <c r="O95" s="64"/>
      <c r="P95" s="64"/>
      <c r="Q95" s="64"/>
      <c r="R95" s="64"/>
      <c r="S95" s="64"/>
      <c r="T95" s="64"/>
      <c r="U95" s="64"/>
      <c r="AD95" s="65"/>
    </row>
    <row r="96" spans="1:54" s="47" customFormat="1" ht="30" customHeight="1">
      <c r="A96" s="154"/>
      <c r="B96" s="48" t="s">
        <v>90</v>
      </c>
      <c r="C96" s="350" t="s">
        <v>72</v>
      </c>
      <c r="D96" s="351"/>
      <c r="E96" s="351"/>
      <c r="F96" s="351"/>
      <c r="G96" s="351"/>
      <c r="H96" s="351"/>
      <c r="I96" s="351"/>
      <c r="J96" s="351"/>
      <c r="K96" s="351"/>
      <c r="L96" s="351"/>
      <c r="M96" s="351"/>
      <c r="N96" s="351"/>
      <c r="O96" s="351"/>
      <c r="P96" s="351"/>
      <c r="Q96" s="351"/>
      <c r="R96" s="351"/>
      <c r="S96" s="351"/>
      <c r="T96" s="351"/>
      <c r="U96" s="351"/>
      <c r="V96" s="351"/>
      <c r="W96" s="351"/>
      <c r="X96" s="351"/>
      <c r="Y96" s="351"/>
    </row>
    <row r="97" spans="1:54" s="47" customFormat="1" ht="27.9" customHeight="1">
      <c r="A97" s="154"/>
      <c r="B97" s="49"/>
      <c r="C97" s="204" t="s">
        <v>52</v>
      </c>
      <c r="D97" s="205"/>
      <c r="E97" s="184" t="s">
        <v>95</v>
      </c>
      <c r="F97" s="185"/>
      <c r="G97" s="185"/>
      <c r="H97" s="185"/>
      <c r="I97" s="185"/>
      <c r="J97" s="185"/>
      <c r="K97" s="185"/>
      <c r="L97" s="214"/>
      <c r="M97" s="295" t="s">
        <v>53</v>
      </c>
      <c r="N97" s="296"/>
      <c r="O97" s="297"/>
      <c r="P97" s="295" t="s">
        <v>54</v>
      </c>
      <c r="Q97" s="296"/>
      <c r="R97" s="296"/>
      <c r="S97" s="296"/>
      <c r="T97" s="297"/>
      <c r="U97" s="334" t="s">
        <v>183</v>
      </c>
      <c r="V97" s="296"/>
      <c r="W97" s="296"/>
      <c r="X97" s="296"/>
      <c r="Y97" s="297"/>
    </row>
    <row r="98" spans="1:54" s="47" customFormat="1" ht="27.9" customHeight="1">
      <c r="A98" s="151" t="str">
        <f t="shared" ref="A98:A108" si="4">IF(C98&gt;0,C98,A97&amp;"a")</f>
        <v>D15</v>
      </c>
      <c r="B98" s="49"/>
      <c r="C98" s="336" t="s">
        <v>250</v>
      </c>
      <c r="D98" s="337"/>
      <c r="E98" s="385" t="s">
        <v>74</v>
      </c>
      <c r="F98" s="386"/>
      <c r="G98" s="386"/>
      <c r="H98" s="386"/>
      <c r="I98" s="386"/>
      <c r="J98" s="386"/>
      <c r="K98" s="386"/>
      <c r="L98" s="387"/>
      <c r="M98" s="219"/>
      <c r="N98" s="220"/>
      <c r="O98" s="50" t="s">
        <v>56</v>
      </c>
      <c r="P98" s="219"/>
      <c r="Q98" s="220"/>
      <c r="R98" s="220"/>
      <c r="S98" s="220"/>
      <c r="T98" s="120" t="s">
        <v>170</v>
      </c>
      <c r="U98" s="206" t="str">
        <f t="shared" ref="U98:U107" si="5">IF(AND(M98&gt;0,P98&gt;0),ROUNDDOWN(P98/2000,0),"")</f>
        <v/>
      </c>
      <c r="V98" s="207"/>
      <c r="W98" s="207"/>
      <c r="X98" s="231" t="s">
        <v>57</v>
      </c>
      <c r="Y98" s="232"/>
    </row>
    <row r="99" spans="1:54" s="47" customFormat="1" ht="27.9" customHeight="1">
      <c r="A99" s="151" t="str">
        <f t="shared" si="4"/>
        <v>D16</v>
      </c>
      <c r="B99" s="49"/>
      <c r="C99" s="222" t="s">
        <v>251</v>
      </c>
      <c r="D99" s="223"/>
      <c r="E99" s="211" t="s">
        <v>75</v>
      </c>
      <c r="F99" s="212"/>
      <c r="G99" s="212"/>
      <c r="H99" s="212"/>
      <c r="I99" s="212"/>
      <c r="J99" s="212"/>
      <c r="K99" s="212"/>
      <c r="L99" s="213"/>
      <c r="M99" s="219"/>
      <c r="N99" s="220"/>
      <c r="O99" s="50" t="s">
        <v>56</v>
      </c>
      <c r="P99" s="219"/>
      <c r="Q99" s="220"/>
      <c r="R99" s="220"/>
      <c r="S99" s="220"/>
      <c r="T99" s="120" t="s">
        <v>170</v>
      </c>
      <c r="U99" s="206" t="str">
        <f t="shared" si="5"/>
        <v/>
      </c>
      <c r="V99" s="207"/>
      <c r="W99" s="207"/>
      <c r="X99" s="231" t="s">
        <v>57</v>
      </c>
      <c r="Y99" s="232"/>
    </row>
    <row r="100" spans="1:54" s="47" customFormat="1" ht="27.9" customHeight="1">
      <c r="A100" s="151" t="str">
        <f t="shared" si="4"/>
        <v>D17</v>
      </c>
      <c r="B100" s="49"/>
      <c r="C100" s="222" t="s">
        <v>252</v>
      </c>
      <c r="D100" s="223"/>
      <c r="E100" s="211" t="s">
        <v>76</v>
      </c>
      <c r="F100" s="212"/>
      <c r="G100" s="212"/>
      <c r="H100" s="212"/>
      <c r="I100" s="212"/>
      <c r="J100" s="212"/>
      <c r="K100" s="212"/>
      <c r="L100" s="213"/>
      <c r="M100" s="219"/>
      <c r="N100" s="220"/>
      <c r="O100" s="50" t="s">
        <v>56</v>
      </c>
      <c r="P100" s="219"/>
      <c r="Q100" s="220"/>
      <c r="R100" s="220"/>
      <c r="S100" s="220"/>
      <c r="T100" s="120" t="s">
        <v>170</v>
      </c>
      <c r="U100" s="206" t="str">
        <f t="shared" si="5"/>
        <v/>
      </c>
      <c r="V100" s="207"/>
      <c r="W100" s="207"/>
      <c r="X100" s="231" t="s">
        <v>57</v>
      </c>
      <c r="Y100" s="232"/>
    </row>
    <row r="101" spans="1:54" s="47" customFormat="1" ht="27.9" customHeight="1">
      <c r="A101" s="151" t="str">
        <f>IF(C101&gt;0,C101,A100&amp;"a")</f>
        <v>D18</v>
      </c>
      <c r="B101" s="49"/>
      <c r="C101" s="222" t="s">
        <v>253</v>
      </c>
      <c r="D101" s="223"/>
      <c r="E101" s="385" t="s">
        <v>77</v>
      </c>
      <c r="F101" s="386"/>
      <c r="G101" s="386"/>
      <c r="H101" s="386"/>
      <c r="I101" s="386"/>
      <c r="J101" s="386"/>
      <c r="K101" s="386"/>
      <c r="L101" s="387"/>
      <c r="M101" s="219"/>
      <c r="N101" s="220"/>
      <c r="O101" s="50" t="s">
        <v>56</v>
      </c>
      <c r="P101" s="219"/>
      <c r="Q101" s="220"/>
      <c r="R101" s="220"/>
      <c r="S101" s="220"/>
      <c r="T101" s="120" t="s">
        <v>170</v>
      </c>
      <c r="U101" s="206" t="str">
        <f t="shared" si="5"/>
        <v/>
      </c>
      <c r="V101" s="207"/>
      <c r="W101" s="207"/>
      <c r="X101" s="231" t="s">
        <v>57</v>
      </c>
      <c r="Y101" s="232"/>
    </row>
    <row r="102" spans="1:54" s="47" customFormat="1" ht="27.9" customHeight="1">
      <c r="A102" s="151" t="str">
        <f t="shared" si="4"/>
        <v>D19</v>
      </c>
      <c r="B102" s="49"/>
      <c r="C102" s="222" t="s">
        <v>254</v>
      </c>
      <c r="D102" s="223"/>
      <c r="E102" s="211" t="s">
        <v>78</v>
      </c>
      <c r="F102" s="212"/>
      <c r="G102" s="212"/>
      <c r="H102" s="212"/>
      <c r="I102" s="212"/>
      <c r="J102" s="212"/>
      <c r="K102" s="212"/>
      <c r="L102" s="213"/>
      <c r="M102" s="219"/>
      <c r="N102" s="220"/>
      <c r="O102" s="50" t="s">
        <v>56</v>
      </c>
      <c r="P102" s="219"/>
      <c r="Q102" s="220"/>
      <c r="R102" s="220"/>
      <c r="S102" s="220"/>
      <c r="T102" s="120" t="s">
        <v>170</v>
      </c>
      <c r="U102" s="206" t="str">
        <f t="shared" si="5"/>
        <v/>
      </c>
      <c r="V102" s="207"/>
      <c r="W102" s="207"/>
      <c r="X102" s="231" t="s">
        <v>57</v>
      </c>
      <c r="Y102" s="232"/>
    </row>
    <row r="103" spans="1:54" s="47" customFormat="1" ht="27.9" customHeight="1">
      <c r="A103" s="151" t="str">
        <f t="shared" si="4"/>
        <v>D20</v>
      </c>
      <c r="B103" s="49"/>
      <c r="C103" s="336" t="s">
        <v>255</v>
      </c>
      <c r="D103" s="337"/>
      <c r="E103" s="211" t="s">
        <v>79</v>
      </c>
      <c r="F103" s="212"/>
      <c r="G103" s="212"/>
      <c r="H103" s="212"/>
      <c r="I103" s="212"/>
      <c r="J103" s="212"/>
      <c r="K103" s="212"/>
      <c r="L103" s="213"/>
      <c r="M103" s="219"/>
      <c r="N103" s="220"/>
      <c r="O103" s="135" t="s">
        <v>56</v>
      </c>
      <c r="P103" s="219"/>
      <c r="Q103" s="220"/>
      <c r="R103" s="220"/>
      <c r="S103" s="220"/>
      <c r="T103" s="120" t="s">
        <v>170</v>
      </c>
      <c r="U103" s="206" t="str">
        <f t="shared" si="5"/>
        <v/>
      </c>
      <c r="V103" s="207"/>
      <c r="W103" s="207"/>
      <c r="X103" s="326" t="s">
        <v>57</v>
      </c>
      <c r="Y103" s="327"/>
    </row>
    <row r="104" spans="1:54" s="47" customFormat="1" ht="27.9" customHeight="1">
      <c r="A104" s="151" t="str">
        <f t="shared" si="4"/>
        <v>D21</v>
      </c>
      <c r="B104" s="49"/>
      <c r="C104" s="336" t="s">
        <v>256</v>
      </c>
      <c r="D104" s="337"/>
      <c r="E104" s="292" t="s">
        <v>124</v>
      </c>
      <c r="F104" s="293"/>
      <c r="G104" s="293"/>
      <c r="H104" s="293"/>
      <c r="I104" s="293"/>
      <c r="J104" s="293"/>
      <c r="K104" s="293"/>
      <c r="L104" s="294"/>
      <c r="M104" s="219"/>
      <c r="N104" s="220"/>
      <c r="O104" s="135" t="s">
        <v>56</v>
      </c>
      <c r="P104" s="219"/>
      <c r="Q104" s="220"/>
      <c r="R104" s="220"/>
      <c r="S104" s="220"/>
      <c r="T104" s="120" t="s">
        <v>170</v>
      </c>
      <c r="U104" s="206" t="str">
        <f t="shared" si="5"/>
        <v/>
      </c>
      <c r="V104" s="207"/>
      <c r="W104" s="207"/>
      <c r="X104" s="326" t="s">
        <v>57</v>
      </c>
      <c r="Y104" s="327"/>
    </row>
    <row r="105" spans="1:54" s="47" customFormat="1" ht="27.9" customHeight="1">
      <c r="A105" s="151" t="str">
        <f>IF(C105&gt;0,C105,A104&amp;"a")</f>
        <v>D23</v>
      </c>
      <c r="B105" s="49"/>
      <c r="C105" s="336" t="s">
        <v>259</v>
      </c>
      <c r="D105" s="337"/>
      <c r="E105" s="211" t="s">
        <v>257</v>
      </c>
      <c r="F105" s="212"/>
      <c r="G105" s="212"/>
      <c r="H105" s="212"/>
      <c r="I105" s="212"/>
      <c r="J105" s="212"/>
      <c r="K105" s="212"/>
      <c r="L105" s="213"/>
      <c r="M105" s="219"/>
      <c r="N105" s="220"/>
      <c r="O105" s="135" t="s">
        <v>56</v>
      </c>
      <c r="P105" s="219"/>
      <c r="Q105" s="220"/>
      <c r="R105" s="220"/>
      <c r="S105" s="220"/>
      <c r="T105" s="120" t="s">
        <v>170</v>
      </c>
      <c r="U105" s="206" t="str">
        <f t="shared" si="5"/>
        <v/>
      </c>
      <c r="V105" s="207"/>
      <c r="W105" s="207"/>
      <c r="X105" s="326" t="s">
        <v>57</v>
      </c>
      <c r="Y105" s="327"/>
    </row>
    <row r="106" spans="1:54" s="47" customFormat="1" ht="27.9" customHeight="1">
      <c r="A106" s="151" t="str">
        <f>IF(C106&gt;0,C106,A105&amp;"a")</f>
        <v>D24</v>
      </c>
      <c r="B106" s="49"/>
      <c r="C106" s="336" t="s">
        <v>283</v>
      </c>
      <c r="D106" s="337"/>
      <c r="E106" s="292" t="s">
        <v>258</v>
      </c>
      <c r="F106" s="293"/>
      <c r="G106" s="293"/>
      <c r="H106" s="293"/>
      <c r="I106" s="293"/>
      <c r="J106" s="293"/>
      <c r="K106" s="293"/>
      <c r="L106" s="294"/>
      <c r="M106" s="219"/>
      <c r="N106" s="220"/>
      <c r="O106" s="135" t="s">
        <v>56</v>
      </c>
      <c r="P106" s="219"/>
      <c r="Q106" s="220"/>
      <c r="R106" s="220"/>
      <c r="S106" s="220"/>
      <c r="T106" s="120" t="s">
        <v>170</v>
      </c>
      <c r="U106" s="206" t="str">
        <f t="shared" si="5"/>
        <v/>
      </c>
      <c r="V106" s="207"/>
      <c r="W106" s="207"/>
      <c r="X106" s="326" t="s">
        <v>57</v>
      </c>
      <c r="Y106" s="327"/>
    </row>
    <row r="107" spans="1:54" s="47" customFormat="1" ht="27.9" customHeight="1">
      <c r="A107" s="151" t="str">
        <f>IF(C107&gt;0,C107,A104&amp;"a")</f>
        <v>D29</v>
      </c>
      <c r="B107" s="49"/>
      <c r="C107" s="377" t="s">
        <v>260</v>
      </c>
      <c r="D107" s="378"/>
      <c r="E107" s="211" t="s">
        <v>83</v>
      </c>
      <c r="F107" s="212"/>
      <c r="G107" s="212"/>
      <c r="H107" s="212"/>
      <c r="I107" s="212"/>
      <c r="J107" s="212"/>
      <c r="K107" s="212"/>
      <c r="L107" s="213"/>
      <c r="M107" s="219"/>
      <c r="N107" s="220"/>
      <c r="O107" s="78" t="s">
        <v>56</v>
      </c>
      <c r="P107" s="219"/>
      <c r="Q107" s="220"/>
      <c r="R107" s="220"/>
      <c r="S107" s="220"/>
      <c r="T107" s="120" t="s">
        <v>170</v>
      </c>
      <c r="U107" s="206" t="str">
        <f t="shared" si="5"/>
        <v/>
      </c>
      <c r="V107" s="207"/>
      <c r="W107" s="207"/>
      <c r="X107" s="231" t="s">
        <v>57</v>
      </c>
      <c r="Y107" s="232"/>
    </row>
    <row r="108" spans="1:54" s="47" customFormat="1" ht="27.9" customHeight="1">
      <c r="A108" s="151" t="str">
        <f t="shared" si="4"/>
        <v>D29a</v>
      </c>
      <c r="B108" s="49"/>
      <c r="C108" s="379"/>
      <c r="D108" s="380"/>
      <c r="E108" s="208" t="s">
        <v>316</v>
      </c>
      <c r="F108" s="209"/>
      <c r="G108" s="209"/>
      <c r="H108" s="209"/>
      <c r="I108" s="209"/>
      <c r="J108" s="209"/>
      <c r="K108" s="209"/>
      <c r="L108" s="209"/>
      <c r="M108" s="209"/>
      <c r="N108" s="209"/>
      <c r="O108" s="209"/>
      <c r="P108" s="209"/>
      <c r="Q108" s="209"/>
      <c r="R108" s="209"/>
      <c r="S108" s="209"/>
      <c r="T108" s="209"/>
      <c r="U108" s="209"/>
      <c r="V108" s="209"/>
      <c r="W108" s="209"/>
      <c r="X108" s="209"/>
      <c r="Y108" s="210"/>
    </row>
    <row r="109" spans="1:54" s="47" customFormat="1" ht="5.0999999999999996" customHeight="1">
      <c r="A109" s="151" t="str">
        <f>IF(C109&gt;0,C109,A108&amp;"a")</f>
        <v>D29aa</v>
      </c>
      <c r="B109" s="49"/>
      <c r="C109" s="49"/>
      <c r="D109" s="51"/>
      <c r="E109" s="52"/>
      <c r="F109" s="52"/>
      <c r="G109" s="52"/>
      <c r="H109" s="52"/>
      <c r="I109" s="53"/>
      <c r="J109" s="53"/>
      <c r="K109" s="53"/>
      <c r="L109" s="54"/>
      <c r="M109" s="55"/>
      <c r="N109" s="55"/>
      <c r="O109" s="56"/>
      <c r="P109" s="56"/>
      <c r="Q109" s="56"/>
      <c r="R109" s="56"/>
      <c r="S109" s="57"/>
      <c r="T109" s="58"/>
      <c r="U109" s="49"/>
      <c r="V109" s="49"/>
      <c r="W109" s="49"/>
      <c r="X109" s="49"/>
      <c r="Y109" s="49"/>
    </row>
    <row r="110" spans="1:54" s="47" customFormat="1" ht="5.0999999999999996" customHeight="1">
      <c r="A110" s="154"/>
      <c r="B110" s="123"/>
      <c r="C110" s="59"/>
      <c r="D110" s="59"/>
      <c r="E110" s="59"/>
      <c r="F110" s="59"/>
      <c r="G110" s="59"/>
      <c r="H110" s="59"/>
      <c r="I110" s="59"/>
      <c r="J110" s="59"/>
      <c r="K110" s="59"/>
      <c r="L110" s="59"/>
      <c r="M110" s="59"/>
      <c r="N110" s="59"/>
      <c r="O110" s="59"/>
      <c r="P110" s="59"/>
      <c r="Q110" s="59"/>
      <c r="R110" s="59"/>
      <c r="S110" s="59"/>
      <c r="T110" s="59"/>
      <c r="U110" s="59"/>
      <c r="V110" s="59"/>
      <c r="W110" s="59"/>
      <c r="X110" s="59"/>
      <c r="Y110" s="59"/>
      <c r="AC110" s="60"/>
      <c r="AD110" s="60"/>
      <c r="AE110" s="60"/>
      <c r="AF110" s="60"/>
      <c r="AG110" s="60"/>
      <c r="AH110" s="60"/>
      <c r="AI110" s="60"/>
      <c r="AJ110" s="60"/>
      <c r="AK110" s="60"/>
      <c r="AL110" s="60"/>
      <c r="AM110" s="60"/>
      <c r="AN110" s="60"/>
      <c r="AO110" s="60"/>
      <c r="AP110" s="60"/>
      <c r="AQ110" s="60"/>
      <c r="AR110" s="60"/>
      <c r="AS110" s="60"/>
      <c r="AT110" s="60"/>
      <c r="AU110" s="60"/>
      <c r="AV110" s="60"/>
      <c r="AW110" s="60"/>
      <c r="AX110" s="60"/>
      <c r="AY110" s="60"/>
      <c r="AZ110" s="60"/>
      <c r="BA110" s="60"/>
      <c r="BB110" s="60"/>
    </row>
    <row r="111" spans="1:54" s="47" customFormat="1" ht="30" customHeight="1">
      <c r="A111" s="154"/>
      <c r="B111" s="48" t="s">
        <v>186</v>
      </c>
      <c r="C111" s="376" t="s">
        <v>80</v>
      </c>
      <c r="D111" s="376"/>
      <c r="E111" s="376"/>
      <c r="F111" s="376"/>
      <c r="G111" s="376"/>
      <c r="H111" s="376"/>
      <c r="I111" s="376"/>
      <c r="J111" s="376"/>
      <c r="K111" s="376"/>
      <c r="L111" s="376"/>
      <c r="M111" s="376"/>
      <c r="N111" s="376"/>
      <c r="O111" s="376"/>
      <c r="P111" s="376"/>
      <c r="Q111" s="376"/>
      <c r="R111" s="376"/>
      <c r="S111" s="376"/>
      <c r="T111" s="376"/>
      <c r="U111" s="376"/>
      <c r="V111" s="376"/>
      <c r="W111" s="376"/>
      <c r="X111" s="376"/>
      <c r="Y111" s="376"/>
    </row>
    <row r="112" spans="1:54" ht="5.0999999999999996" customHeight="1">
      <c r="B112" s="130"/>
      <c r="C112" s="66"/>
      <c r="D112" s="67"/>
      <c r="E112" s="67"/>
      <c r="F112" s="65"/>
      <c r="G112" s="68"/>
      <c r="H112" s="68"/>
      <c r="I112" s="68"/>
      <c r="J112" s="68"/>
      <c r="K112" s="68"/>
      <c r="L112" s="68"/>
      <c r="M112" s="68"/>
      <c r="N112" s="68"/>
      <c r="O112" s="68"/>
      <c r="P112" s="68"/>
      <c r="Q112" s="68"/>
      <c r="R112" s="68"/>
      <c r="S112" s="68"/>
      <c r="T112" s="68"/>
      <c r="U112" s="68"/>
      <c r="V112" s="68"/>
      <c r="W112" s="68"/>
      <c r="X112" s="68"/>
      <c r="Y112" s="68"/>
    </row>
    <row r="113" spans="1:58" s="47" customFormat="1" ht="30" customHeight="1">
      <c r="A113" s="154"/>
      <c r="B113" s="131"/>
      <c r="C113" s="204" t="s">
        <v>52</v>
      </c>
      <c r="D113" s="205"/>
      <c r="E113" s="295" t="s">
        <v>73</v>
      </c>
      <c r="F113" s="296"/>
      <c r="G113" s="296"/>
      <c r="H113" s="296"/>
      <c r="I113" s="296"/>
      <c r="J113" s="296"/>
      <c r="K113" s="296"/>
      <c r="L113" s="297"/>
      <c r="M113" s="313" t="s">
        <v>53</v>
      </c>
      <c r="N113" s="314"/>
      <c r="O113" s="315"/>
      <c r="P113" s="295" t="s">
        <v>54</v>
      </c>
      <c r="Q113" s="296"/>
      <c r="R113" s="296"/>
      <c r="S113" s="296"/>
      <c r="T113" s="297"/>
      <c r="U113" s="334" t="s">
        <v>183</v>
      </c>
      <c r="V113" s="296"/>
      <c r="W113" s="296"/>
      <c r="X113" s="296"/>
      <c r="Y113" s="297"/>
    </row>
    <row r="114" spans="1:58" s="47" customFormat="1" ht="27.9" customHeight="1">
      <c r="A114" s="151" t="str">
        <f>IF(C114&gt;0,C114,A113&amp;"a")</f>
        <v>D30</v>
      </c>
      <c r="B114" s="49"/>
      <c r="C114" s="377" t="s">
        <v>261</v>
      </c>
      <c r="D114" s="378"/>
      <c r="E114" s="211" t="s">
        <v>138</v>
      </c>
      <c r="F114" s="212"/>
      <c r="G114" s="212"/>
      <c r="H114" s="212"/>
      <c r="I114" s="212"/>
      <c r="J114" s="212"/>
      <c r="K114" s="212"/>
      <c r="L114" s="213"/>
      <c r="M114" s="219"/>
      <c r="N114" s="220"/>
      <c r="O114" s="92" t="s">
        <v>56</v>
      </c>
      <c r="P114" s="219"/>
      <c r="Q114" s="220"/>
      <c r="R114" s="220"/>
      <c r="S114" s="220"/>
      <c r="T114" s="120" t="s">
        <v>170</v>
      </c>
      <c r="U114" s="206" t="str">
        <f>IF(AND(M114&gt;0,P114&gt;0),ROUNDDOWN(P114/2000,0),"")</f>
        <v/>
      </c>
      <c r="V114" s="207"/>
      <c r="W114" s="207"/>
      <c r="X114" s="231" t="s">
        <v>57</v>
      </c>
      <c r="Y114" s="232"/>
    </row>
    <row r="115" spans="1:58" s="47" customFormat="1" ht="27.9" customHeight="1">
      <c r="A115" s="151" t="str">
        <f>IF(C115&gt;0,C115,A114&amp;"a")</f>
        <v>D30a</v>
      </c>
      <c r="B115" s="49"/>
      <c r="C115" s="379"/>
      <c r="D115" s="380"/>
      <c r="E115" s="208" t="s">
        <v>316</v>
      </c>
      <c r="F115" s="209"/>
      <c r="G115" s="209"/>
      <c r="H115" s="209"/>
      <c r="I115" s="209"/>
      <c r="J115" s="209"/>
      <c r="K115" s="209"/>
      <c r="L115" s="209"/>
      <c r="M115" s="209"/>
      <c r="N115" s="209"/>
      <c r="O115" s="209"/>
      <c r="P115" s="209"/>
      <c r="Q115" s="209"/>
      <c r="R115" s="209"/>
      <c r="S115" s="209"/>
      <c r="T115" s="209"/>
      <c r="U115" s="209"/>
      <c r="V115" s="209"/>
      <c r="W115" s="209"/>
      <c r="X115" s="209"/>
      <c r="Y115" s="210"/>
    </row>
    <row r="116" spans="1:58" s="47" customFormat="1" ht="5.0999999999999996" customHeight="1">
      <c r="A116" s="154"/>
      <c r="B116" s="49"/>
      <c r="C116" s="49"/>
      <c r="D116" s="51"/>
      <c r="E116" s="52"/>
      <c r="F116" s="52"/>
      <c r="G116" s="52"/>
      <c r="H116" s="52"/>
      <c r="I116" s="53"/>
      <c r="J116" s="53"/>
      <c r="K116" s="53"/>
      <c r="L116" s="54"/>
      <c r="M116" s="55"/>
      <c r="N116" s="55"/>
      <c r="O116" s="56"/>
      <c r="P116" s="56"/>
      <c r="Q116" s="56"/>
      <c r="R116" s="56"/>
      <c r="S116" s="57"/>
      <c r="T116" s="58"/>
      <c r="U116" s="49"/>
      <c r="V116" s="49"/>
      <c r="W116" s="49"/>
      <c r="X116" s="49"/>
      <c r="Y116" s="49"/>
    </row>
    <row r="117" spans="1:58" s="47" customFormat="1" ht="5.0999999999999996" customHeight="1">
      <c r="A117" s="154"/>
      <c r="B117" s="123"/>
      <c r="C117" s="59"/>
      <c r="D117" s="59"/>
      <c r="E117" s="59"/>
      <c r="F117" s="59"/>
      <c r="G117" s="59"/>
      <c r="H117" s="59"/>
      <c r="I117" s="59"/>
      <c r="J117" s="59"/>
      <c r="K117" s="59"/>
      <c r="L117" s="59"/>
      <c r="M117" s="59"/>
      <c r="N117" s="59"/>
      <c r="O117" s="59"/>
      <c r="P117" s="59"/>
      <c r="Q117" s="59"/>
      <c r="R117" s="59"/>
      <c r="S117" s="59"/>
      <c r="T117" s="59"/>
      <c r="U117" s="59"/>
      <c r="V117" s="59"/>
      <c r="W117" s="59"/>
      <c r="X117" s="59"/>
      <c r="Y117" s="59"/>
      <c r="AC117" s="60"/>
      <c r="AD117" s="60"/>
      <c r="AE117" s="60"/>
      <c r="AF117" s="60"/>
      <c r="AG117" s="60"/>
      <c r="AH117" s="60"/>
      <c r="AI117" s="60"/>
      <c r="AJ117" s="60"/>
      <c r="AK117" s="60"/>
      <c r="AL117" s="60"/>
      <c r="AM117" s="60"/>
      <c r="AN117" s="60"/>
      <c r="AO117" s="60"/>
      <c r="AP117" s="60"/>
      <c r="AQ117" s="60"/>
      <c r="AR117" s="60"/>
      <c r="AS117" s="60"/>
      <c r="AT117" s="60"/>
      <c r="AU117" s="60"/>
      <c r="AV117" s="60"/>
      <c r="AW117" s="60"/>
      <c r="AX117" s="60"/>
      <c r="AY117" s="60"/>
      <c r="AZ117" s="60"/>
      <c r="BA117" s="60"/>
      <c r="BB117" s="60"/>
    </row>
    <row r="118" spans="1:58" s="47" customFormat="1" ht="5.0999999999999996" customHeight="1">
      <c r="A118" s="154"/>
      <c r="B118" s="123"/>
      <c r="C118" s="61"/>
      <c r="D118" s="62"/>
      <c r="E118" s="62"/>
      <c r="F118" s="62"/>
      <c r="G118" s="63"/>
      <c r="H118" s="63"/>
      <c r="I118" s="63"/>
      <c r="J118" s="63"/>
      <c r="L118" s="61"/>
      <c r="M118" s="64"/>
      <c r="N118" s="64"/>
      <c r="O118" s="64"/>
      <c r="P118" s="64"/>
      <c r="Q118" s="64"/>
      <c r="R118" s="64"/>
      <c r="S118" s="64"/>
      <c r="T118" s="64"/>
      <c r="U118" s="64"/>
      <c r="AD118" s="65"/>
    </row>
    <row r="119" spans="1:58" s="47" customFormat="1" ht="30" customHeight="1">
      <c r="A119" s="154"/>
      <c r="B119" s="48" t="s">
        <v>187</v>
      </c>
      <c r="C119" s="376" t="s">
        <v>177</v>
      </c>
      <c r="D119" s="376"/>
      <c r="E119" s="376"/>
      <c r="F119" s="376"/>
      <c r="G119" s="376"/>
      <c r="H119" s="376"/>
      <c r="I119" s="376"/>
      <c r="J119" s="376"/>
      <c r="K119" s="376"/>
      <c r="L119" s="376"/>
      <c r="M119" s="376"/>
      <c r="N119" s="376"/>
      <c r="O119" s="376"/>
      <c r="P119" s="376"/>
      <c r="Q119" s="376"/>
      <c r="R119" s="376"/>
      <c r="S119" s="376"/>
      <c r="T119" s="376"/>
      <c r="U119" s="376"/>
      <c r="V119" s="376"/>
      <c r="W119" s="376"/>
      <c r="X119" s="376"/>
      <c r="Y119" s="376"/>
    </row>
    <row r="120" spans="1:58" ht="5.0999999999999996" customHeight="1">
      <c r="B120" s="130"/>
      <c r="C120" s="66"/>
      <c r="D120" s="67"/>
      <c r="E120" s="67"/>
      <c r="F120" s="65"/>
      <c r="G120" s="68"/>
      <c r="H120" s="68"/>
      <c r="I120" s="68"/>
      <c r="J120" s="68"/>
      <c r="K120" s="68"/>
      <c r="L120" s="68"/>
      <c r="M120" s="68"/>
      <c r="N120" s="68"/>
      <c r="O120" s="68"/>
      <c r="P120" s="68"/>
      <c r="Q120" s="68"/>
      <c r="R120" s="68"/>
      <c r="S120" s="68"/>
      <c r="T120" s="68"/>
      <c r="U120" s="68"/>
      <c r="V120" s="68"/>
      <c r="W120" s="68"/>
      <c r="X120" s="68"/>
      <c r="Y120" s="68"/>
    </row>
    <row r="121" spans="1:58" s="47" customFormat="1" ht="30" customHeight="1">
      <c r="A121" s="154"/>
      <c r="B121" s="131"/>
      <c r="C121" s="204" t="s">
        <v>52</v>
      </c>
      <c r="D121" s="205"/>
      <c r="E121" s="295" t="s">
        <v>73</v>
      </c>
      <c r="F121" s="296"/>
      <c r="G121" s="296"/>
      <c r="H121" s="296"/>
      <c r="I121" s="296"/>
      <c r="J121" s="296"/>
      <c r="K121" s="296"/>
      <c r="L121" s="297"/>
      <c r="M121" s="313" t="s">
        <v>53</v>
      </c>
      <c r="N121" s="314"/>
      <c r="O121" s="315"/>
      <c r="P121" s="295" t="s">
        <v>54</v>
      </c>
      <c r="Q121" s="296"/>
      <c r="R121" s="296"/>
      <c r="S121" s="296"/>
      <c r="T121" s="297"/>
      <c r="U121" s="334" t="s">
        <v>183</v>
      </c>
      <c r="V121" s="296"/>
      <c r="W121" s="296"/>
      <c r="X121" s="296"/>
      <c r="Y121" s="297"/>
    </row>
    <row r="122" spans="1:58" s="47" customFormat="1" ht="27.9" customHeight="1">
      <c r="A122" s="151" t="str">
        <f>IF(C122&gt;0,C122,A121&amp;"a")</f>
        <v>D31</v>
      </c>
      <c r="B122" s="49"/>
      <c r="C122" s="388" t="s">
        <v>262</v>
      </c>
      <c r="D122" s="389"/>
      <c r="E122" s="211" t="s">
        <v>177</v>
      </c>
      <c r="F122" s="212"/>
      <c r="G122" s="212"/>
      <c r="H122" s="212"/>
      <c r="I122" s="212"/>
      <c r="J122" s="212"/>
      <c r="K122" s="212"/>
      <c r="L122" s="213"/>
      <c r="M122" s="219"/>
      <c r="N122" s="220"/>
      <c r="O122" s="121" t="s">
        <v>56</v>
      </c>
      <c r="P122" s="219"/>
      <c r="Q122" s="220"/>
      <c r="R122" s="220"/>
      <c r="S122" s="220"/>
      <c r="T122" s="120" t="s">
        <v>170</v>
      </c>
      <c r="U122" s="206" t="str">
        <f>IF(AND(M122&gt;0,P122&gt;0),ROUNDDOWN(P122/2000,0),"")</f>
        <v/>
      </c>
      <c r="V122" s="207"/>
      <c r="W122" s="207"/>
      <c r="X122" s="231" t="s">
        <v>57</v>
      </c>
      <c r="Y122" s="232"/>
    </row>
    <row r="123" spans="1:58" ht="20.100000000000001" customHeight="1">
      <c r="B123" s="129"/>
      <c r="C123" s="168"/>
      <c r="D123" s="169"/>
      <c r="E123" s="169"/>
      <c r="F123" s="169"/>
      <c r="G123" s="170"/>
      <c r="H123" s="170"/>
      <c r="I123" s="170"/>
      <c r="J123" s="170"/>
      <c r="K123" s="170"/>
      <c r="L123" s="170"/>
      <c r="M123" s="170"/>
      <c r="N123" s="170"/>
      <c r="O123" s="170"/>
      <c r="P123" s="170"/>
      <c r="Q123" s="170"/>
      <c r="R123" s="170"/>
      <c r="S123" s="170"/>
      <c r="T123" s="170"/>
      <c r="U123" s="170"/>
      <c r="V123" s="170"/>
      <c r="W123" s="170"/>
      <c r="X123" s="170"/>
      <c r="Y123" s="170"/>
      <c r="AH123" s="89"/>
    </row>
    <row r="124" spans="1:58" s="47" customFormat="1" ht="27.9" customHeight="1">
      <c r="A124" s="151" t="str">
        <f>B66</f>
        <v>（要望調査②）　公共交通のデジタル化・システム化等</v>
      </c>
      <c r="B124" s="49"/>
      <c r="C124" s="197" t="s">
        <v>328</v>
      </c>
      <c r="D124" s="198"/>
      <c r="E124" s="191" t="s">
        <v>330</v>
      </c>
      <c r="F124" s="192"/>
      <c r="G124" s="192"/>
      <c r="H124" s="192"/>
      <c r="I124" s="192"/>
      <c r="J124" s="192"/>
      <c r="K124" s="192"/>
      <c r="L124" s="192"/>
      <c r="M124" s="192"/>
      <c r="N124" s="192"/>
      <c r="O124" s="192"/>
      <c r="P124" s="192"/>
      <c r="Q124" s="192"/>
      <c r="R124" s="192"/>
      <c r="S124" s="192"/>
      <c r="T124" s="192"/>
      <c r="U124" s="192"/>
      <c r="V124" s="192"/>
      <c r="W124" s="192"/>
      <c r="X124" s="192"/>
      <c r="Y124" s="193"/>
      <c r="AI124"/>
      <c r="AJ124"/>
      <c r="AK124"/>
      <c r="AL124"/>
      <c r="AM124"/>
      <c r="AN124"/>
      <c r="AO124"/>
      <c r="AP124"/>
      <c r="AQ124"/>
      <c r="AR124"/>
      <c r="AS124"/>
      <c r="AT124"/>
      <c r="AU124"/>
      <c r="AV124"/>
      <c r="AW124"/>
      <c r="AX124"/>
      <c r="AY124"/>
      <c r="AZ124"/>
      <c r="BA124"/>
      <c r="BB124"/>
      <c r="BC124"/>
      <c r="BD124"/>
      <c r="BE124"/>
      <c r="BF124"/>
    </row>
    <row r="125" spans="1:58" s="47" customFormat="1" ht="42" customHeight="1">
      <c r="A125" s="151"/>
      <c r="B125" s="49"/>
      <c r="C125" s="199"/>
      <c r="D125" s="200"/>
      <c r="E125" s="194"/>
      <c r="F125" s="195"/>
      <c r="G125" s="195"/>
      <c r="H125" s="195"/>
      <c r="I125" s="195"/>
      <c r="J125" s="195"/>
      <c r="K125" s="195"/>
      <c r="L125" s="195"/>
      <c r="M125" s="195"/>
      <c r="N125" s="195"/>
      <c r="O125" s="195"/>
      <c r="P125" s="195"/>
      <c r="Q125" s="195"/>
      <c r="R125" s="195"/>
      <c r="S125" s="195"/>
      <c r="T125" s="195"/>
      <c r="U125" s="195"/>
      <c r="V125" s="195"/>
      <c r="W125" s="195"/>
      <c r="X125" s="195"/>
      <c r="Y125" s="196"/>
      <c r="AI125"/>
      <c r="AJ125"/>
      <c r="AK125"/>
      <c r="AL125"/>
      <c r="AM125"/>
      <c r="AN125"/>
      <c r="AO125"/>
      <c r="AP125"/>
      <c r="AQ125"/>
      <c r="AR125"/>
      <c r="AS125"/>
      <c r="AT125"/>
      <c r="AU125"/>
      <c r="AV125"/>
      <c r="AW125"/>
      <c r="AX125"/>
      <c r="AY125"/>
      <c r="AZ125"/>
      <c r="BA125"/>
      <c r="BB125"/>
      <c r="BC125"/>
      <c r="BD125"/>
      <c r="BE125"/>
      <c r="BF125"/>
    </row>
    <row r="126" spans="1:58" s="47" customFormat="1" ht="5.0999999999999996" customHeight="1">
      <c r="A126" s="154"/>
      <c r="B126" s="123"/>
    </row>
    <row r="127" spans="1:58" s="30" customFormat="1" ht="23.1" customHeight="1">
      <c r="A127" s="152"/>
      <c r="B127" s="367" t="s">
        <v>178</v>
      </c>
      <c r="C127" s="367"/>
      <c r="D127" s="367"/>
      <c r="E127" s="367"/>
      <c r="F127" s="367"/>
      <c r="G127" s="367"/>
      <c r="H127" s="367"/>
      <c r="I127" s="367"/>
      <c r="J127" s="367"/>
      <c r="K127" s="367"/>
      <c r="L127" s="367"/>
      <c r="M127" s="367"/>
      <c r="N127" s="367"/>
      <c r="O127" s="367"/>
      <c r="P127" s="367"/>
      <c r="Q127" s="367"/>
      <c r="R127" s="367"/>
      <c r="S127" s="367"/>
      <c r="T127" s="367"/>
      <c r="U127" s="367"/>
      <c r="V127" s="367"/>
      <c r="W127" s="367"/>
      <c r="X127" s="367"/>
      <c r="Y127" s="367"/>
      <c r="Z127" s="367"/>
    </row>
    <row r="128" spans="1:58" s="2" customFormat="1" ht="30" customHeight="1">
      <c r="A128" s="153"/>
      <c r="B128" s="22" t="s">
        <v>188</v>
      </c>
      <c r="C128" s="221" t="s">
        <v>12</v>
      </c>
      <c r="D128" s="221"/>
      <c r="E128" s="221"/>
      <c r="F128" s="221"/>
      <c r="G128" s="221"/>
      <c r="H128" s="221"/>
      <c r="I128" s="221"/>
      <c r="J128" s="221"/>
      <c r="K128" s="221"/>
      <c r="L128" s="221"/>
      <c r="M128" s="221"/>
      <c r="N128" s="221"/>
      <c r="O128" s="221"/>
      <c r="P128" s="221"/>
      <c r="Q128" s="221"/>
      <c r="R128" s="221"/>
      <c r="S128" s="221"/>
      <c r="T128" s="221"/>
      <c r="U128" s="221"/>
      <c r="V128" s="221"/>
      <c r="W128" s="221"/>
      <c r="X128" s="221"/>
      <c r="Y128" s="221"/>
    </row>
    <row r="129" spans="1:34" s="2" customFormat="1" ht="38.1" customHeight="1">
      <c r="A129" s="153"/>
      <c r="B129" s="22"/>
      <c r="C129" s="311" t="s">
        <v>147</v>
      </c>
      <c r="D129" s="312"/>
      <c r="E129" s="312"/>
      <c r="F129" s="312"/>
      <c r="G129" s="312"/>
      <c r="H129" s="312"/>
      <c r="I129" s="312"/>
      <c r="J129" s="312"/>
      <c r="K129" s="312"/>
      <c r="L129" s="312"/>
      <c r="M129" s="312"/>
      <c r="N129" s="312"/>
      <c r="O129" s="312"/>
      <c r="P129" s="312"/>
      <c r="Q129" s="312"/>
      <c r="R129" s="312"/>
      <c r="S129" s="312"/>
      <c r="T129" s="312"/>
      <c r="U129" s="312"/>
      <c r="V129" s="312"/>
      <c r="W129" s="312"/>
      <c r="X129" s="312"/>
      <c r="Y129" s="312"/>
    </row>
    <row r="130" spans="1:34" s="2" customFormat="1" ht="27.9" customHeight="1">
      <c r="A130" s="153"/>
      <c r="C130" s="182" t="s">
        <v>8</v>
      </c>
      <c r="D130" s="183"/>
      <c r="E130" s="184" t="s">
        <v>95</v>
      </c>
      <c r="F130" s="185"/>
      <c r="G130" s="185"/>
      <c r="H130" s="185"/>
      <c r="I130" s="313" t="s">
        <v>146</v>
      </c>
      <c r="J130" s="314"/>
      <c r="K130" s="314"/>
      <c r="L130" s="315"/>
      <c r="M130" s="328" t="s">
        <v>2</v>
      </c>
      <c r="N130" s="244"/>
      <c r="O130" s="245"/>
      <c r="P130" s="184" t="s">
        <v>10</v>
      </c>
      <c r="Q130" s="185"/>
      <c r="R130" s="185"/>
      <c r="S130" s="185"/>
      <c r="T130" s="214"/>
      <c r="U130" s="243" t="s">
        <v>184</v>
      </c>
      <c r="V130" s="244"/>
      <c r="W130" s="244"/>
      <c r="X130" s="244"/>
      <c r="Y130" s="245"/>
    </row>
    <row r="131" spans="1:34" s="2" customFormat="1" ht="27.9" customHeight="1">
      <c r="A131" s="151" t="str">
        <f>IF(C131&gt;0,C131,A130&amp;"a")</f>
        <v>D25
・
I21</v>
      </c>
      <c r="C131" s="227" t="s">
        <v>263</v>
      </c>
      <c r="D131" s="228"/>
      <c r="E131" s="174" t="s">
        <v>13</v>
      </c>
      <c r="F131" s="178"/>
      <c r="G131" s="178"/>
      <c r="H131" s="178"/>
      <c r="I131" s="224"/>
      <c r="J131" s="225"/>
      <c r="K131" s="225"/>
      <c r="L131" s="226"/>
      <c r="M131" s="179"/>
      <c r="N131" s="180"/>
      <c r="O131" s="98" t="s">
        <v>4</v>
      </c>
      <c r="P131" s="219"/>
      <c r="Q131" s="220"/>
      <c r="R131" s="220"/>
      <c r="S131" s="220"/>
      <c r="T131" s="120" t="s">
        <v>170</v>
      </c>
      <c r="U131" s="206" t="str">
        <f>IF(AND(M131&gt;0,P131&gt;0),ROUNDDOWN(P131/3000,0),"")</f>
        <v/>
      </c>
      <c r="V131" s="207"/>
      <c r="W131" s="207"/>
      <c r="X131" s="324" t="s">
        <v>35</v>
      </c>
      <c r="Y131" s="325"/>
    </row>
    <row r="132" spans="1:34" ht="19.5" customHeight="1">
      <c r="A132" s="151" t="str">
        <f>IF(C132&gt;0,C132,A131&amp;"a")</f>
        <v>D25
・
I21a</v>
      </c>
      <c r="B132" s="129"/>
      <c r="C132" s="229"/>
      <c r="D132" s="230"/>
      <c r="E132" s="201" t="s">
        <v>87</v>
      </c>
      <c r="F132" s="202"/>
      <c r="G132" s="202"/>
      <c r="H132" s="202"/>
      <c r="I132" s="202"/>
      <c r="J132" s="202"/>
      <c r="K132" s="202"/>
      <c r="L132" s="203"/>
      <c r="M132" s="117" t="s">
        <v>98</v>
      </c>
      <c r="N132" s="136"/>
      <c r="O132" s="137"/>
      <c r="P132" s="138"/>
      <c r="Q132" s="138"/>
      <c r="R132" s="138"/>
      <c r="S132" s="137"/>
      <c r="T132" s="137"/>
      <c r="U132" s="139"/>
      <c r="V132" s="139"/>
      <c r="W132" s="139"/>
      <c r="X132" s="137"/>
      <c r="Y132" s="140"/>
      <c r="AC132" t="str">
        <f>IF($M132="☑","○","")</f>
        <v/>
      </c>
      <c r="AE132" s="2"/>
      <c r="AF132" s="2"/>
      <c r="AG132" s="2"/>
      <c r="AH132" s="2"/>
    </row>
    <row r="133" spans="1:34" ht="19.5" customHeight="1">
      <c r="A133" s="151" t="str">
        <f>IF(C133&gt;0,C133,A131&amp;"aa")</f>
        <v>D25
・
I21aa</v>
      </c>
      <c r="B133" s="129"/>
      <c r="C133" s="229"/>
      <c r="D133" s="230"/>
      <c r="E133" s="201" t="s">
        <v>205</v>
      </c>
      <c r="F133" s="202"/>
      <c r="G133" s="202"/>
      <c r="H133" s="202"/>
      <c r="I133" s="202"/>
      <c r="J133" s="202"/>
      <c r="K133" s="202"/>
      <c r="L133" s="203"/>
      <c r="M133" s="117" t="s">
        <v>98</v>
      </c>
      <c r="N133" s="147"/>
      <c r="O133" s="148"/>
      <c r="P133" s="46"/>
      <c r="Q133" s="46"/>
      <c r="R133" s="46"/>
      <c r="S133" s="148"/>
      <c r="T133" s="148"/>
      <c r="U133" s="149"/>
      <c r="V133" s="149"/>
      <c r="W133" s="149"/>
      <c r="X133" s="148"/>
      <c r="Y133" s="150"/>
      <c r="AC133" t="str">
        <f>IF($M133="☑","○","")</f>
        <v/>
      </c>
      <c r="AE133" s="2"/>
      <c r="AF133" s="2"/>
      <c r="AG133" s="2"/>
      <c r="AH133" s="2"/>
    </row>
    <row r="134" spans="1:34" ht="19.5" customHeight="1">
      <c r="A134" s="151" t="str">
        <f>IF(C134&gt;0,C134,A131&amp;"aaa")</f>
        <v>D25
・
I21aaa</v>
      </c>
      <c r="B134" s="129"/>
      <c r="C134" s="229"/>
      <c r="D134" s="230"/>
      <c r="E134" s="201" t="s">
        <v>206</v>
      </c>
      <c r="F134" s="202"/>
      <c r="G134" s="202"/>
      <c r="H134" s="202"/>
      <c r="I134" s="202"/>
      <c r="J134" s="202"/>
      <c r="K134" s="202"/>
      <c r="L134" s="203"/>
      <c r="M134" s="117" t="s">
        <v>98</v>
      </c>
      <c r="N134" s="215"/>
      <c r="O134" s="215"/>
      <c r="P134" s="215"/>
      <c r="Q134" s="215"/>
      <c r="R134" s="215"/>
      <c r="S134" s="215"/>
      <c r="T134" s="215"/>
      <c r="U134" s="215"/>
      <c r="V134" s="215"/>
      <c r="W134" s="215"/>
      <c r="X134" s="215"/>
      <c r="Y134" s="216"/>
      <c r="AC134" t="str">
        <f t="shared" ref="AC134:AC135" si="6">IF($M134="☑","○","")</f>
        <v/>
      </c>
      <c r="AE134" s="2"/>
      <c r="AF134" s="2"/>
      <c r="AG134" s="2"/>
      <c r="AH134" s="2"/>
    </row>
    <row r="135" spans="1:34" ht="19.5" customHeight="1">
      <c r="A135" s="151" t="str">
        <f>IF(C135&gt;0,C135,A131&amp;"aaaa")</f>
        <v>D25
・
I21aaaa</v>
      </c>
      <c r="B135" s="129"/>
      <c r="C135" s="279"/>
      <c r="D135" s="280"/>
      <c r="E135" s="201" t="s">
        <v>204</v>
      </c>
      <c r="F135" s="202"/>
      <c r="G135" s="202"/>
      <c r="H135" s="202"/>
      <c r="I135" s="202"/>
      <c r="J135" s="202"/>
      <c r="K135" s="202"/>
      <c r="L135" s="203"/>
      <c r="M135" s="117" t="s">
        <v>98</v>
      </c>
      <c r="N135" s="217"/>
      <c r="O135" s="217"/>
      <c r="P135" s="217"/>
      <c r="Q135" s="217"/>
      <c r="R135" s="217"/>
      <c r="S135" s="217"/>
      <c r="T135" s="217"/>
      <c r="U135" s="217"/>
      <c r="V135" s="217"/>
      <c r="W135" s="217"/>
      <c r="X135" s="217"/>
      <c r="Y135" s="218"/>
      <c r="AC135" t="str">
        <f t="shared" si="6"/>
        <v/>
      </c>
      <c r="AE135" s="2"/>
      <c r="AF135" s="2"/>
      <c r="AG135" s="2"/>
      <c r="AH135" s="2"/>
    </row>
    <row r="136" spans="1:34" s="2" customFormat="1" ht="27.9" customHeight="1">
      <c r="A136" s="151" t="str">
        <f>IF(C136&gt;0,C136,A135&amp;"a")</f>
        <v>D26
・
I22</v>
      </c>
      <c r="C136" s="227" t="s">
        <v>298</v>
      </c>
      <c r="D136" s="228"/>
      <c r="E136" s="174" t="s">
        <v>14</v>
      </c>
      <c r="F136" s="178"/>
      <c r="G136" s="178"/>
      <c r="H136" s="178"/>
      <c r="I136" s="224"/>
      <c r="J136" s="225"/>
      <c r="K136" s="225"/>
      <c r="L136" s="226"/>
      <c r="M136" s="179"/>
      <c r="N136" s="180"/>
      <c r="O136" s="97" t="s">
        <v>4</v>
      </c>
      <c r="P136" s="219"/>
      <c r="Q136" s="220"/>
      <c r="R136" s="220"/>
      <c r="S136" s="220"/>
      <c r="T136" s="120" t="s">
        <v>170</v>
      </c>
      <c r="U136" s="206" t="str">
        <f>IF(AND(M136&gt;0,P136&gt;0),ROUNDDOWN(P136/3000,0),"")</f>
        <v/>
      </c>
      <c r="V136" s="207"/>
      <c r="W136" s="207"/>
      <c r="X136" s="233" t="s">
        <v>35</v>
      </c>
      <c r="Y136" s="234"/>
    </row>
    <row r="137" spans="1:34" ht="19.5" customHeight="1">
      <c r="A137" s="151" t="str">
        <f>IF(C137&gt;0,C137,A136&amp;"a")</f>
        <v>D26
・
I22a</v>
      </c>
      <c r="B137" s="129"/>
      <c r="C137" s="229"/>
      <c r="D137" s="230"/>
      <c r="E137" s="201" t="s">
        <v>87</v>
      </c>
      <c r="F137" s="202"/>
      <c r="G137" s="202"/>
      <c r="H137" s="202"/>
      <c r="I137" s="202"/>
      <c r="J137" s="202"/>
      <c r="K137" s="202"/>
      <c r="L137" s="203"/>
      <c r="M137" s="117" t="s">
        <v>98</v>
      </c>
      <c r="N137" s="136"/>
      <c r="O137" s="137"/>
      <c r="P137" s="138"/>
      <c r="Q137" s="138"/>
      <c r="R137" s="138"/>
      <c r="S137" s="137"/>
      <c r="T137" s="137"/>
      <c r="U137" s="139"/>
      <c r="V137" s="139"/>
      <c r="W137" s="139"/>
      <c r="X137" s="137"/>
      <c r="Y137" s="140"/>
      <c r="AC137" t="str">
        <f>IF($M137="☑","○","")</f>
        <v/>
      </c>
      <c r="AE137" s="2"/>
      <c r="AF137" s="2"/>
      <c r="AG137" s="2"/>
      <c r="AH137" s="2"/>
    </row>
    <row r="138" spans="1:34" ht="19.5" customHeight="1">
      <c r="A138" s="151" t="str">
        <f>IF(C138&gt;0,C138,A136&amp;"aa")</f>
        <v>D26
・
I22aa</v>
      </c>
      <c r="B138" s="129"/>
      <c r="C138" s="229"/>
      <c r="D138" s="230"/>
      <c r="E138" s="201" t="s">
        <v>205</v>
      </c>
      <c r="F138" s="202"/>
      <c r="G138" s="202"/>
      <c r="H138" s="202"/>
      <c r="I138" s="202"/>
      <c r="J138" s="202"/>
      <c r="K138" s="202"/>
      <c r="L138" s="203"/>
      <c r="M138" s="117" t="s">
        <v>98</v>
      </c>
      <c r="N138" s="147"/>
      <c r="O138" s="148"/>
      <c r="P138" s="46"/>
      <c r="Q138" s="46"/>
      <c r="R138" s="46"/>
      <c r="S138" s="148"/>
      <c r="T138" s="148"/>
      <c r="U138" s="149"/>
      <c r="V138" s="149"/>
      <c r="W138" s="149"/>
      <c r="X138" s="148"/>
      <c r="Y138" s="150"/>
      <c r="AC138" t="str">
        <f t="shared" ref="AC138:AC140" si="7">IF($M138="☑","○","")</f>
        <v/>
      </c>
      <c r="AE138" s="2"/>
      <c r="AF138" s="2"/>
      <c r="AG138" s="2"/>
      <c r="AH138" s="2"/>
    </row>
    <row r="139" spans="1:34" ht="19.5" customHeight="1">
      <c r="A139" s="151" t="str">
        <f>IF(C139&gt;0,C139,A136&amp;"aaa")</f>
        <v>D26
・
I22aaa</v>
      </c>
      <c r="B139" s="129"/>
      <c r="C139" s="229"/>
      <c r="D139" s="230"/>
      <c r="E139" s="201" t="s">
        <v>206</v>
      </c>
      <c r="F139" s="202"/>
      <c r="G139" s="202"/>
      <c r="H139" s="202"/>
      <c r="I139" s="202"/>
      <c r="J139" s="202"/>
      <c r="K139" s="202"/>
      <c r="L139" s="203"/>
      <c r="M139" s="117" t="s">
        <v>98</v>
      </c>
      <c r="N139" s="147"/>
      <c r="O139" s="148"/>
      <c r="P139" s="46"/>
      <c r="Q139" s="46"/>
      <c r="R139" s="46"/>
      <c r="S139" s="148"/>
      <c r="T139" s="148"/>
      <c r="U139" s="149"/>
      <c r="V139" s="149"/>
      <c r="W139" s="149"/>
      <c r="X139" s="148"/>
      <c r="Y139" s="150"/>
      <c r="AC139" t="str">
        <f>IF($M139="☑","○","")</f>
        <v/>
      </c>
      <c r="AE139" s="2"/>
      <c r="AF139" s="2"/>
      <c r="AG139" s="2"/>
      <c r="AH139" s="2"/>
    </row>
    <row r="140" spans="1:34" ht="19.5" customHeight="1">
      <c r="A140" s="151" t="str">
        <f>IF(C140&gt;0,C140,A136&amp;"aaaa")</f>
        <v>D26
・
I22aaaa</v>
      </c>
      <c r="B140" s="129"/>
      <c r="C140" s="229"/>
      <c r="D140" s="230"/>
      <c r="E140" s="201" t="s">
        <v>204</v>
      </c>
      <c r="F140" s="202"/>
      <c r="G140" s="202"/>
      <c r="H140" s="202"/>
      <c r="I140" s="202"/>
      <c r="J140" s="202"/>
      <c r="K140" s="202"/>
      <c r="L140" s="203"/>
      <c r="M140" s="117" t="s">
        <v>98</v>
      </c>
      <c r="N140" s="141"/>
      <c r="O140" s="124"/>
      <c r="P140" s="142"/>
      <c r="Q140" s="142"/>
      <c r="R140" s="142"/>
      <c r="S140" s="124"/>
      <c r="T140" s="124"/>
      <c r="U140" s="143"/>
      <c r="V140" s="143"/>
      <c r="W140" s="143"/>
      <c r="X140" s="124"/>
      <c r="Y140" s="125"/>
      <c r="AC140" t="str">
        <f t="shared" si="7"/>
        <v/>
      </c>
      <c r="AE140" s="2"/>
      <c r="AF140" s="2"/>
      <c r="AG140" s="2"/>
      <c r="AH140" s="2"/>
    </row>
    <row r="141" spans="1:34" s="2" customFormat="1" ht="27.9" customHeight="1">
      <c r="A141" s="151" t="str">
        <f>IF(C141&gt;0,C141,#REF!&amp;"a")</f>
        <v>D27
・
I23</v>
      </c>
      <c r="C141" s="227" t="s">
        <v>264</v>
      </c>
      <c r="D141" s="228"/>
      <c r="E141" s="329" t="s">
        <v>143</v>
      </c>
      <c r="F141" s="330"/>
      <c r="G141" s="330"/>
      <c r="H141" s="330"/>
      <c r="I141" s="224"/>
      <c r="J141" s="225"/>
      <c r="K141" s="225"/>
      <c r="L141" s="226"/>
      <c r="M141" s="179"/>
      <c r="N141" s="180"/>
      <c r="O141" s="97" t="s">
        <v>4</v>
      </c>
      <c r="P141" s="219"/>
      <c r="Q141" s="220"/>
      <c r="R141" s="220"/>
      <c r="S141" s="220"/>
      <c r="T141" s="120" t="s">
        <v>170</v>
      </c>
      <c r="U141" s="206" t="str">
        <f>IF(AND(M141&gt;0,P141&gt;0),ROUNDDOWN(P141/3000,0),"")</f>
        <v/>
      </c>
      <c r="V141" s="207"/>
      <c r="W141" s="207"/>
      <c r="X141" s="233" t="s">
        <v>35</v>
      </c>
      <c r="Y141" s="234"/>
    </row>
    <row r="142" spans="1:34" ht="19.5" customHeight="1">
      <c r="A142" s="151" t="str">
        <f>IF(C142&gt;0,C142,A141&amp;"a")</f>
        <v>D27
・
I23a</v>
      </c>
      <c r="B142" s="129"/>
      <c r="C142" s="229"/>
      <c r="D142" s="230"/>
      <c r="E142" s="201" t="s">
        <v>87</v>
      </c>
      <c r="F142" s="202"/>
      <c r="G142" s="202"/>
      <c r="H142" s="202"/>
      <c r="I142" s="202"/>
      <c r="J142" s="202"/>
      <c r="K142" s="202"/>
      <c r="L142" s="203"/>
      <c r="M142" s="117" t="s">
        <v>98</v>
      </c>
      <c r="N142" s="136"/>
      <c r="O142" s="137"/>
      <c r="P142" s="138"/>
      <c r="Q142" s="138"/>
      <c r="R142" s="138"/>
      <c r="S142" s="137"/>
      <c r="T142" s="137"/>
      <c r="U142" s="139"/>
      <c r="V142" s="139"/>
      <c r="W142" s="139"/>
      <c r="X142" s="137"/>
      <c r="Y142" s="140"/>
      <c r="AC142" t="str">
        <f>IF($M142="☑","○","")</f>
        <v/>
      </c>
      <c r="AE142" s="2"/>
      <c r="AF142" s="2"/>
      <c r="AG142" s="2"/>
      <c r="AH142" s="2"/>
    </row>
    <row r="143" spans="1:34" ht="19.5" customHeight="1">
      <c r="A143" s="151" t="str">
        <f>IF(C143&gt;0,C143,A141&amp;"aa")</f>
        <v>D27
・
I23aa</v>
      </c>
      <c r="B143" s="129"/>
      <c r="C143" s="229"/>
      <c r="D143" s="230"/>
      <c r="E143" s="201" t="s">
        <v>205</v>
      </c>
      <c r="F143" s="202"/>
      <c r="G143" s="202"/>
      <c r="H143" s="202"/>
      <c r="I143" s="202"/>
      <c r="J143" s="202"/>
      <c r="K143" s="202"/>
      <c r="L143" s="203"/>
      <c r="M143" s="117" t="s">
        <v>98</v>
      </c>
      <c r="N143" s="147"/>
      <c r="O143" s="148"/>
      <c r="P143" s="46"/>
      <c r="Q143" s="46"/>
      <c r="R143" s="46"/>
      <c r="S143" s="148"/>
      <c r="T143" s="148"/>
      <c r="U143" s="149"/>
      <c r="V143" s="149"/>
      <c r="W143" s="149"/>
      <c r="X143" s="148"/>
      <c r="Y143" s="150"/>
      <c r="AC143" t="str">
        <f t="shared" ref="AC143:AC145" si="8">IF($M143="☑","○","")</f>
        <v/>
      </c>
      <c r="AE143" s="2"/>
      <c r="AF143" s="2"/>
      <c r="AG143" s="2"/>
      <c r="AH143" s="2"/>
    </row>
    <row r="144" spans="1:34" ht="19.5" customHeight="1">
      <c r="A144" s="151" t="str">
        <f>IF(C144&gt;0,C144,A141&amp;"aaa")</f>
        <v>D27
・
I23aaa</v>
      </c>
      <c r="B144" s="129"/>
      <c r="C144" s="229"/>
      <c r="D144" s="230"/>
      <c r="E144" s="201" t="s">
        <v>206</v>
      </c>
      <c r="F144" s="202"/>
      <c r="G144" s="202"/>
      <c r="H144" s="202"/>
      <c r="I144" s="202"/>
      <c r="J144" s="202"/>
      <c r="K144" s="202"/>
      <c r="L144" s="203"/>
      <c r="M144" s="117" t="s">
        <v>98</v>
      </c>
      <c r="N144" s="147"/>
      <c r="O144" s="148"/>
      <c r="P144" s="46"/>
      <c r="Q144" s="46"/>
      <c r="R144" s="46"/>
      <c r="S144" s="148"/>
      <c r="T144" s="148"/>
      <c r="U144" s="149"/>
      <c r="V144" s="149"/>
      <c r="W144" s="149"/>
      <c r="X144" s="148"/>
      <c r="Y144" s="150"/>
      <c r="AC144" t="str">
        <f t="shared" si="8"/>
        <v/>
      </c>
      <c r="AE144" s="2"/>
      <c r="AF144" s="2"/>
      <c r="AG144" s="2"/>
      <c r="AH144" s="2"/>
    </row>
    <row r="145" spans="1:58" ht="19.5" customHeight="1">
      <c r="A145" s="151" t="str">
        <f>IF(C145&gt;0,C145,A141&amp;"aaaa")</f>
        <v>D27
・
I23aaaa</v>
      </c>
      <c r="B145" s="129"/>
      <c r="C145" s="229"/>
      <c r="D145" s="230"/>
      <c r="E145" s="201" t="s">
        <v>204</v>
      </c>
      <c r="F145" s="202"/>
      <c r="G145" s="202"/>
      <c r="H145" s="202"/>
      <c r="I145" s="202"/>
      <c r="J145" s="202"/>
      <c r="K145" s="202"/>
      <c r="L145" s="203"/>
      <c r="M145" s="117" t="s">
        <v>98</v>
      </c>
      <c r="N145" s="141"/>
      <c r="O145" s="124"/>
      <c r="P145" s="142"/>
      <c r="Q145" s="142"/>
      <c r="R145" s="142"/>
      <c r="S145" s="124"/>
      <c r="T145" s="124"/>
      <c r="U145" s="143"/>
      <c r="V145" s="143"/>
      <c r="W145" s="143"/>
      <c r="X145" s="124"/>
      <c r="Y145" s="125"/>
      <c r="AC145" t="str">
        <f t="shared" si="8"/>
        <v/>
      </c>
      <c r="AE145" s="2"/>
      <c r="AF145" s="2"/>
      <c r="AG145" s="2"/>
      <c r="AH145" s="2"/>
    </row>
    <row r="146" spans="1:58" s="47" customFormat="1" ht="27.9" customHeight="1">
      <c r="A146" s="151" t="str">
        <f>IF(C146&gt;0,C146,#REF!&amp;"a")</f>
        <v>D28
・
I24</v>
      </c>
      <c r="B146" s="49"/>
      <c r="C146" s="227" t="s">
        <v>299</v>
      </c>
      <c r="D146" s="228"/>
      <c r="E146" s="211" t="s">
        <v>83</v>
      </c>
      <c r="F146" s="212"/>
      <c r="G146" s="212"/>
      <c r="H146" s="213"/>
      <c r="I146" s="224"/>
      <c r="J146" s="225"/>
      <c r="K146" s="225"/>
      <c r="L146" s="226"/>
      <c r="M146" s="219"/>
      <c r="N146" s="220"/>
      <c r="O146" s="144" t="s">
        <v>56</v>
      </c>
      <c r="P146" s="219"/>
      <c r="Q146" s="220"/>
      <c r="R146" s="220"/>
      <c r="S146" s="220"/>
      <c r="T146" s="145" t="s">
        <v>170</v>
      </c>
      <c r="U146" s="206" t="str">
        <f>IF(AND(M146&gt;0,P146&gt;0),ROUNDDOWN(P146/3000,0),"")</f>
        <v/>
      </c>
      <c r="V146" s="207"/>
      <c r="W146" s="207"/>
      <c r="X146" s="326" t="s">
        <v>57</v>
      </c>
      <c r="Y146" s="327"/>
    </row>
    <row r="147" spans="1:58" s="47" customFormat="1" ht="27.9" customHeight="1">
      <c r="A147" s="151" t="str">
        <f>IF(C147&gt;0,C147,A146&amp;"a")</f>
        <v>D28
・
I24a</v>
      </c>
      <c r="B147" s="49"/>
      <c r="C147" s="229"/>
      <c r="D147" s="230"/>
      <c r="E147" s="316" t="s">
        <v>316</v>
      </c>
      <c r="F147" s="317"/>
      <c r="G147" s="317"/>
      <c r="H147" s="317"/>
      <c r="I147" s="317"/>
      <c r="J147" s="317"/>
      <c r="K147" s="317"/>
      <c r="L147" s="317"/>
      <c r="M147" s="317"/>
      <c r="N147" s="317"/>
      <c r="O147" s="317"/>
      <c r="P147" s="317"/>
      <c r="Q147" s="317"/>
      <c r="R147" s="317"/>
      <c r="S147" s="317"/>
      <c r="T147" s="317"/>
      <c r="U147" s="317"/>
      <c r="V147" s="317"/>
      <c r="W147" s="317"/>
      <c r="X147" s="317"/>
      <c r="Y147" s="318"/>
    </row>
    <row r="148" spans="1:58" ht="19.5" customHeight="1">
      <c r="A148" s="151" t="str">
        <f>IF(C148&gt;0,C148,A147&amp;"a")</f>
        <v>D28
・
I24aa</v>
      </c>
      <c r="B148" s="129"/>
      <c r="C148" s="229"/>
      <c r="D148" s="230"/>
      <c r="E148" s="201" t="s">
        <v>87</v>
      </c>
      <c r="F148" s="202"/>
      <c r="G148" s="202"/>
      <c r="H148" s="202"/>
      <c r="I148" s="202"/>
      <c r="J148" s="202"/>
      <c r="K148" s="202"/>
      <c r="L148" s="203"/>
      <c r="M148" s="117" t="s">
        <v>98</v>
      </c>
      <c r="N148" s="136"/>
      <c r="O148" s="137"/>
      <c r="P148" s="138"/>
      <c r="Q148" s="138"/>
      <c r="R148" s="138"/>
      <c r="S148" s="137"/>
      <c r="T148" s="137"/>
      <c r="U148" s="139"/>
      <c r="V148" s="139"/>
      <c r="W148" s="139"/>
      <c r="X148" s="137"/>
      <c r="Y148" s="140"/>
      <c r="AC148" t="str">
        <f>IF($M148="☑","○","")</f>
        <v/>
      </c>
      <c r="AE148" s="2"/>
      <c r="AF148" s="2"/>
      <c r="AG148" s="2"/>
      <c r="AH148" s="2"/>
    </row>
    <row r="149" spans="1:58" ht="19.5" customHeight="1">
      <c r="A149" s="151" t="str">
        <f>IF(C149&gt;0,C149,A147&amp;"aa")</f>
        <v>D28
・
I24aaa</v>
      </c>
      <c r="B149" s="129"/>
      <c r="C149" s="229"/>
      <c r="D149" s="230"/>
      <c r="E149" s="201" t="s">
        <v>205</v>
      </c>
      <c r="F149" s="202"/>
      <c r="G149" s="202"/>
      <c r="H149" s="202"/>
      <c r="I149" s="202"/>
      <c r="J149" s="202"/>
      <c r="K149" s="202"/>
      <c r="L149" s="203"/>
      <c r="M149" s="117" t="s">
        <v>98</v>
      </c>
      <c r="N149" s="147"/>
      <c r="O149" s="148"/>
      <c r="P149" s="46"/>
      <c r="Q149" s="46"/>
      <c r="R149" s="46"/>
      <c r="S149" s="148"/>
      <c r="T149" s="148"/>
      <c r="U149" s="149"/>
      <c r="V149" s="149"/>
      <c r="W149" s="149"/>
      <c r="X149" s="148"/>
      <c r="Y149" s="150"/>
      <c r="AC149" t="str">
        <f t="shared" ref="AC149:AC150" si="9">IF($M149="☑","○","")</f>
        <v/>
      </c>
      <c r="AE149" s="2"/>
      <c r="AF149" s="2"/>
      <c r="AG149" s="2"/>
      <c r="AH149" s="2"/>
    </row>
    <row r="150" spans="1:58" ht="19.5" customHeight="1">
      <c r="A150" s="151" t="str">
        <f>IF(C150&gt;0,C150,A147&amp;"aaa")</f>
        <v>D28
・
I24aaaa</v>
      </c>
      <c r="B150" s="129"/>
      <c r="C150" s="229"/>
      <c r="D150" s="230"/>
      <c r="E150" s="201" t="s">
        <v>206</v>
      </c>
      <c r="F150" s="202"/>
      <c r="G150" s="202"/>
      <c r="H150" s="202"/>
      <c r="I150" s="202"/>
      <c r="J150" s="202"/>
      <c r="K150" s="202"/>
      <c r="L150" s="203"/>
      <c r="M150" s="117" t="s">
        <v>98</v>
      </c>
      <c r="N150" s="147"/>
      <c r="O150" s="148"/>
      <c r="P150" s="46"/>
      <c r="Q150" s="46"/>
      <c r="R150" s="46"/>
      <c r="S150" s="148"/>
      <c r="T150" s="148"/>
      <c r="U150" s="149"/>
      <c r="V150" s="149"/>
      <c r="W150" s="149"/>
      <c r="X150" s="148"/>
      <c r="Y150" s="150"/>
      <c r="AC150" t="str">
        <f t="shared" si="9"/>
        <v/>
      </c>
      <c r="AE150" s="2"/>
      <c r="AF150" s="2"/>
      <c r="AG150" s="2"/>
      <c r="AH150" s="2"/>
    </row>
    <row r="151" spans="1:58" ht="19.5" customHeight="1">
      <c r="A151" s="151" t="str">
        <f>IF(C151&gt;0,C151,A147&amp;"aaaa")</f>
        <v>D28
・
I24aaaaa</v>
      </c>
      <c r="B151" s="129"/>
      <c r="C151" s="279"/>
      <c r="D151" s="280"/>
      <c r="E151" s="201" t="s">
        <v>204</v>
      </c>
      <c r="F151" s="202"/>
      <c r="G151" s="202"/>
      <c r="H151" s="202"/>
      <c r="I151" s="202"/>
      <c r="J151" s="202"/>
      <c r="K151" s="202"/>
      <c r="L151" s="203"/>
      <c r="M151" s="146" t="s">
        <v>98</v>
      </c>
      <c r="N151" s="141"/>
      <c r="O151" s="124"/>
      <c r="P151" s="142"/>
      <c r="Q151" s="142"/>
      <c r="R151" s="142"/>
      <c r="S151" s="124"/>
      <c r="T151" s="124"/>
      <c r="U151" s="143"/>
      <c r="V151" s="143"/>
      <c r="W151" s="143"/>
      <c r="X151" s="124"/>
      <c r="Y151" s="125"/>
      <c r="AC151" t="str">
        <f>IF($M151="☑","○","")</f>
        <v/>
      </c>
      <c r="AE151" s="2"/>
      <c r="AF151" s="2"/>
      <c r="AG151" s="2"/>
      <c r="AH151" s="2"/>
    </row>
    <row r="152" spans="1:58" ht="20.100000000000001" customHeight="1">
      <c r="B152" s="129"/>
      <c r="C152" s="168"/>
      <c r="D152" s="169"/>
      <c r="E152" s="169"/>
      <c r="F152" s="169"/>
      <c r="G152" s="170"/>
      <c r="H152" s="170"/>
      <c r="I152" s="170"/>
      <c r="J152" s="170"/>
      <c r="K152" s="170"/>
      <c r="L152" s="170"/>
      <c r="M152" s="170"/>
      <c r="N152" s="170"/>
      <c r="O152" s="170"/>
      <c r="P152" s="170"/>
      <c r="Q152" s="170"/>
      <c r="R152" s="170"/>
      <c r="S152" s="170"/>
      <c r="T152" s="170"/>
      <c r="U152" s="170"/>
      <c r="V152" s="170"/>
      <c r="W152" s="170"/>
      <c r="X152" s="170"/>
      <c r="Y152" s="170"/>
      <c r="AH152" s="89"/>
    </row>
    <row r="153" spans="1:58" s="47" customFormat="1" ht="27.9" customHeight="1">
      <c r="A153" s="151" t="str">
        <f>B127</f>
        <v>（要望調査③）　キャッシュレス車載機器</v>
      </c>
      <c r="B153" s="49"/>
      <c r="C153" s="197" t="s">
        <v>328</v>
      </c>
      <c r="D153" s="198"/>
      <c r="E153" s="191" t="s">
        <v>331</v>
      </c>
      <c r="F153" s="192"/>
      <c r="G153" s="192"/>
      <c r="H153" s="192"/>
      <c r="I153" s="192"/>
      <c r="J153" s="192"/>
      <c r="K153" s="192"/>
      <c r="L153" s="192"/>
      <c r="M153" s="192"/>
      <c r="N153" s="192"/>
      <c r="O153" s="192"/>
      <c r="P153" s="192"/>
      <c r="Q153" s="192"/>
      <c r="R153" s="192"/>
      <c r="S153" s="192"/>
      <c r="T153" s="192"/>
      <c r="U153" s="192"/>
      <c r="V153" s="192"/>
      <c r="W153" s="192"/>
      <c r="X153" s="192"/>
      <c r="Y153" s="193"/>
      <c r="AI153"/>
      <c r="AJ153"/>
      <c r="AK153"/>
      <c r="AL153"/>
      <c r="AM153"/>
      <c r="AN153"/>
      <c r="AO153"/>
      <c r="AP153"/>
      <c r="AQ153"/>
      <c r="AR153"/>
      <c r="AS153"/>
      <c r="AT153"/>
      <c r="AU153"/>
      <c r="AV153"/>
      <c r="AW153"/>
      <c r="AX153"/>
      <c r="AY153"/>
      <c r="AZ153"/>
      <c r="BA153"/>
      <c r="BB153"/>
      <c r="BC153"/>
      <c r="BD153"/>
      <c r="BE153"/>
      <c r="BF153"/>
    </row>
    <row r="154" spans="1:58" s="47" customFormat="1" ht="42" customHeight="1">
      <c r="A154" s="151"/>
      <c r="B154" s="49"/>
      <c r="C154" s="199"/>
      <c r="D154" s="200"/>
      <c r="E154" s="194"/>
      <c r="F154" s="195"/>
      <c r="G154" s="195"/>
      <c r="H154" s="195"/>
      <c r="I154" s="195"/>
      <c r="J154" s="195"/>
      <c r="K154" s="195"/>
      <c r="L154" s="195"/>
      <c r="M154" s="195"/>
      <c r="N154" s="195"/>
      <c r="O154" s="195"/>
      <c r="P154" s="195"/>
      <c r="Q154" s="195"/>
      <c r="R154" s="195"/>
      <c r="S154" s="195"/>
      <c r="T154" s="195"/>
      <c r="U154" s="195"/>
      <c r="V154" s="195"/>
      <c r="W154" s="195"/>
      <c r="X154" s="195"/>
      <c r="Y154" s="196"/>
      <c r="AI154"/>
      <c r="AJ154"/>
      <c r="AK154"/>
      <c r="AL154"/>
      <c r="AM154"/>
      <c r="AN154"/>
      <c r="AO154"/>
      <c r="AP154"/>
      <c r="AQ154"/>
      <c r="AR154"/>
      <c r="AS154"/>
      <c r="AT154"/>
      <c r="AU154"/>
      <c r="AV154"/>
      <c r="AW154"/>
      <c r="AX154"/>
      <c r="AY154"/>
      <c r="AZ154"/>
      <c r="BA154"/>
      <c r="BB154"/>
      <c r="BC154"/>
      <c r="BD154"/>
      <c r="BE154"/>
      <c r="BF154"/>
    </row>
    <row r="155" spans="1:58" s="47" customFormat="1" ht="5.0999999999999996" customHeight="1">
      <c r="A155" s="154"/>
      <c r="B155" s="123"/>
    </row>
    <row r="156" spans="1:58" s="30" customFormat="1" ht="22.5" customHeight="1">
      <c r="A156" s="152"/>
      <c r="B156" s="367" t="s">
        <v>189</v>
      </c>
      <c r="C156" s="367"/>
      <c r="D156" s="367"/>
      <c r="E156" s="367"/>
      <c r="F156" s="367"/>
      <c r="G156" s="367"/>
      <c r="H156" s="367"/>
      <c r="I156" s="367"/>
      <c r="J156" s="367"/>
      <c r="K156" s="367"/>
      <c r="L156" s="367"/>
      <c r="M156" s="367"/>
      <c r="N156" s="367"/>
      <c r="O156" s="367"/>
      <c r="P156" s="367"/>
      <c r="Q156" s="367"/>
      <c r="R156" s="367"/>
      <c r="S156" s="367"/>
      <c r="T156" s="367"/>
      <c r="U156" s="367"/>
      <c r="V156" s="367"/>
      <c r="W156" s="367"/>
      <c r="X156" s="367"/>
      <c r="Y156" s="367"/>
      <c r="Z156" s="367"/>
    </row>
    <row r="157" spans="1:58" s="2" customFormat="1" ht="30" customHeight="1">
      <c r="A157" s="153"/>
      <c r="B157" s="22" t="s">
        <v>22</v>
      </c>
      <c r="C157" s="221" t="s">
        <v>223</v>
      </c>
      <c r="D157" s="221"/>
      <c r="E157" s="221"/>
      <c r="F157" s="221"/>
      <c r="G157" s="221"/>
      <c r="H157" s="221"/>
      <c r="I157" s="221"/>
      <c r="J157" s="221"/>
      <c r="K157" s="221"/>
      <c r="L157" s="221"/>
      <c r="M157" s="221"/>
      <c r="N157" s="221"/>
      <c r="O157" s="221"/>
      <c r="P157" s="221"/>
      <c r="Q157" s="221"/>
      <c r="R157" s="221"/>
      <c r="S157" s="221"/>
      <c r="T157" s="221"/>
      <c r="U157" s="221"/>
      <c r="V157" s="221"/>
      <c r="W157" s="221"/>
      <c r="X157" s="221"/>
      <c r="Y157" s="221"/>
    </row>
    <row r="158" spans="1:58" s="2" customFormat="1" ht="27.9" customHeight="1">
      <c r="A158" s="153"/>
      <c r="C158" s="182" t="s">
        <v>8</v>
      </c>
      <c r="D158" s="183"/>
      <c r="E158" s="184" t="s">
        <v>95</v>
      </c>
      <c r="F158" s="185"/>
      <c r="G158" s="185"/>
      <c r="H158" s="185"/>
      <c r="I158" s="185"/>
      <c r="J158" s="185"/>
      <c r="K158" s="185"/>
      <c r="L158" s="214"/>
      <c r="M158" s="328" t="s">
        <v>2</v>
      </c>
      <c r="N158" s="244"/>
      <c r="O158" s="245"/>
      <c r="P158" s="184" t="s">
        <v>10</v>
      </c>
      <c r="Q158" s="185"/>
      <c r="R158" s="185"/>
      <c r="S158" s="185"/>
      <c r="T158" s="214"/>
      <c r="U158" s="243" t="s">
        <v>184</v>
      </c>
      <c r="V158" s="244"/>
      <c r="W158" s="244"/>
      <c r="X158" s="244"/>
      <c r="Y158" s="245"/>
    </row>
    <row r="159" spans="1:58" s="2" customFormat="1" ht="27.9" customHeight="1">
      <c r="A159" s="151" t="str">
        <f>IF(C159&gt;0,C159,A158&amp;"a")</f>
        <v>I3</v>
      </c>
      <c r="C159" s="176" t="s">
        <v>221</v>
      </c>
      <c r="D159" s="177"/>
      <c r="E159" s="186" t="s">
        <v>219</v>
      </c>
      <c r="F159" s="187"/>
      <c r="G159" s="187"/>
      <c r="H159" s="187"/>
      <c r="I159" s="187"/>
      <c r="J159" s="187"/>
      <c r="K159" s="187"/>
      <c r="L159" s="323"/>
      <c r="M159" s="179"/>
      <c r="N159" s="180"/>
      <c r="O159" s="134" t="s">
        <v>4</v>
      </c>
      <c r="P159" s="219"/>
      <c r="Q159" s="220"/>
      <c r="R159" s="220"/>
      <c r="S159" s="220"/>
      <c r="T159" s="120" t="s">
        <v>170</v>
      </c>
      <c r="U159" s="206" t="str">
        <f>IF(AND(M159&gt;0,P159&gt;0),ROUNDDOWN(P159/3000,0),"")</f>
        <v/>
      </c>
      <c r="V159" s="207"/>
      <c r="W159" s="207"/>
      <c r="X159" s="231" t="s">
        <v>57</v>
      </c>
      <c r="Y159" s="232"/>
    </row>
    <row r="160" spans="1:58" s="2" customFormat="1" ht="27.9" customHeight="1">
      <c r="A160" s="151" t="str">
        <f>IF(C160&gt;0,C160,A159&amp;"a")</f>
        <v>I4</v>
      </c>
      <c r="C160" s="222" t="s">
        <v>222</v>
      </c>
      <c r="D160" s="223"/>
      <c r="E160" s="174" t="s">
        <v>220</v>
      </c>
      <c r="F160" s="178"/>
      <c r="G160" s="178"/>
      <c r="H160" s="178"/>
      <c r="I160" s="178"/>
      <c r="J160" s="178"/>
      <c r="K160" s="178"/>
      <c r="L160" s="175"/>
      <c r="M160" s="179"/>
      <c r="N160" s="180"/>
      <c r="O160" s="134" t="s">
        <v>199</v>
      </c>
      <c r="P160" s="219"/>
      <c r="Q160" s="220"/>
      <c r="R160" s="220"/>
      <c r="S160" s="220"/>
      <c r="T160" s="120" t="s">
        <v>170</v>
      </c>
      <c r="U160" s="206" t="str">
        <f>IF(AND(M160&gt;0,P160&gt;0),ROUNDDOWN(P160/3000,0),"")</f>
        <v/>
      </c>
      <c r="V160" s="207"/>
      <c r="W160" s="207"/>
      <c r="X160" s="231" t="s">
        <v>57</v>
      </c>
      <c r="Y160" s="232"/>
    </row>
    <row r="161" spans="1:25" s="2" customFormat="1" ht="5.0999999999999996" customHeight="1">
      <c r="A161" s="153"/>
      <c r="C161" s="29"/>
      <c r="G161" s="29"/>
      <c r="H161" s="29"/>
      <c r="I161" s="8"/>
      <c r="J161" s="8"/>
      <c r="K161" s="8"/>
      <c r="L161" s="9"/>
      <c r="M161" s="29"/>
      <c r="N161" s="29"/>
      <c r="O161" s="29"/>
      <c r="P161" s="46"/>
      <c r="Q161" s="46"/>
      <c r="R161" s="5"/>
      <c r="S161" s="5"/>
      <c r="T161" s="5"/>
      <c r="U161" s="5"/>
      <c r="V161" s="7"/>
      <c r="W161" s="6"/>
    </row>
    <row r="162" spans="1:25" s="2" customFormat="1" ht="5.0999999999999996" customHeight="1">
      <c r="A162" s="153"/>
      <c r="C162" s="29"/>
      <c r="D162" s="29"/>
      <c r="E162" s="29"/>
      <c r="F162" s="29"/>
      <c r="G162" s="29"/>
      <c r="H162" s="29"/>
      <c r="I162" s="8"/>
      <c r="J162" s="8"/>
      <c r="K162" s="8"/>
      <c r="L162" s="9"/>
      <c r="M162" s="46"/>
      <c r="N162" s="46"/>
      <c r="O162" s="46"/>
      <c r="P162" s="5"/>
      <c r="Q162" s="5"/>
      <c r="R162" s="5"/>
    </row>
    <row r="163" spans="1:25" s="2" customFormat="1" ht="5.0999999999999996" customHeight="1">
      <c r="A163" s="153"/>
      <c r="C163" s="29"/>
      <c r="D163" s="29"/>
      <c r="E163" s="29"/>
      <c r="F163" s="29"/>
      <c r="G163" s="29"/>
      <c r="H163" s="29"/>
      <c r="I163" s="8"/>
      <c r="J163" s="8"/>
      <c r="K163" s="8"/>
      <c r="L163" s="9"/>
      <c r="M163" s="46"/>
      <c r="N163" s="46"/>
      <c r="O163" s="46"/>
      <c r="P163" s="5"/>
      <c r="Q163" s="5"/>
      <c r="R163" s="5"/>
    </row>
    <row r="164" spans="1:25" s="2" customFormat="1" ht="30" customHeight="1">
      <c r="A164" s="153"/>
      <c r="B164" s="22" t="s">
        <v>29</v>
      </c>
      <c r="C164" s="221" t="s">
        <v>39</v>
      </c>
      <c r="D164" s="221"/>
      <c r="E164" s="221"/>
      <c r="F164" s="221"/>
      <c r="G164" s="221"/>
      <c r="H164" s="221"/>
      <c r="I164" s="221"/>
      <c r="J164" s="221"/>
      <c r="K164" s="221"/>
      <c r="L164" s="221"/>
      <c r="M164" s="221"/>
      <c r="N164" s="221"/>
      <c r="O164" s="221"/>
      <c r="P164" s="221"/>
      <c r="Q164" s="221"/>
      <c r="R164" s="221"/>
      <c r="S164" s="221"/>
      <c r="T164" s="221"/>
      <c r="U164" s="221"/>
      <c r="V164" s="221"/>
      <c r="W164" s="221"/>
      <c r="X164" s="221"/>
      <c r="Y164" s="221"/>
    </row>
    <row r="165" spans="1:25" s="2" customFormat="1" ht="27.9" customHeight="1">
      <c r="A165" s="153"/>
      <c r="C165" s="182" t="s">
        <v>8</v>
      </c>
      <c r="D165" s="183"/>
      <c r="E165" s="184" t="s">
        <v>95</v>
      </c>
      <c r="F165" s="185"/>
      <c r="G165" s="185"/>
      <c r="H165" s="185"/>
      <c r="I165" s="185"/>
      <c r="J165" s="185"/>
      <c r="K165" s="185"/>
      <c r="L165" s="214"/>
      <c r="M165" s="328" t="s">
        <v>2</v>
      </c>
      <c r="N165" s="244"/>
      <c r="O165" s="245"/>
      <c r="P165" s="184" t="s">
        <v>10</v>
      </c>
      <c r="Q165" s="185"/>
      <c r="R165" s="185"/>
      <c r="S165" s="185"/>
      <c r="T165" s="214"/>
      <c r="U165" s="243" t="s">
        <v>184</v>
      </c>
      <c r="V165" s="244"/>
      <c r="W165" s="244"/>
      <c r="X165" s="244"/>
      <c r="Y165" s="245"/>
    </row>
    <row r="166" spans="1:25" s="2" customFormat="1" ht="27.9" customHeight="1">
      <c r="A166" s="151" t="str">
        <f t="shared" ref="A166:A173" si="10">IF(C166&gt;0,C166,A165&amp;"a")</f>
        <v>I10</v>
      </c>
      <c r="C166" s="176" t="s">
        <v>226</v>
      </c>
      <c r="D166" s="177"/>
      <c r="E166" s="186" t="s">
        <v>84</v>
      </c>
      <c r="F166" s="187"/>
      <c r="G166" s="187"/>
      <c r="H166" s="187"/>
      <c r="I166" s="187"/>
      <c r="J166" s="187"/>
      <c r="K166" s="187"/>
      <c r="L166" s="323"/>
      <c r="M166" s="179"/>
      <c r="N166" s="180"/>
      <c r="O166" s="17" t="s">
        <v>4</v>
      </c>
      <c r="P166" s="219"/>
      <c r="Q166" s="220"/>
      <c r="R166" s="220"/>
      <c r="S166" s="220"/>
      <c r="T166" s="120" t="s">
        <v>170</v>
      </c>
      <c r="U166" s="206" t="str">
        <f>IF(AND(M166&gt;0,P166&gt;0),ROUNDDOWN(P166/3000,0),"")</f>
        <v/>
      </c>
      <c r="V166" s="207"/>
      <c r="W166" s="207"/>
      <c r="X166" s="231" t="s">
        <v>57</v>
      </c>
      <c r="Y166" s="232"/>
    </row>
    <row r="167" spans="1:25" s="2" customFormat="1" ht="27.9" customHeight="1">
      <c r="A167" s="151" t="str">
        <f t="shared" si="10"/>
        <v>I11</v>
      </c>
      <c r="C167" s="222" t="s">
        <v>227</v>
      </c>
      <c r="D167" s="223"/>
      <c r="E167" s="174" t="s">
        <v>142</v>
      </c>
      <c r="F167" s="178"/>
      <c r="G167" s="178"/>
      <c r="H167" s="178"/>
      <c r="I167" s="178"/>
      <c r="J167" s="178"/>
      <c r="K167" s="178"/>
      <c r="L167" s="175"/>
      <c r="M167" s="179"/>
      <c r="N167" s="180"/>
      <c r="O167" s="17" t="s">
        <v>4</v>
      </c>
      <c r="P167" s="219"/>
      <c r="Q167" s="220"/>
      <c r="R167" s="220"/>
      <c r="S167" s="220"/>
      <c r="T167" s="120" t="s">
        <v>170</v>
      </c>
      <c r="U167" s="206" t="str">
        <f t="shared" ref="U167:U172" si="11">IF(AND(M167&gt;0,P167&gt;0),ROUNDDOWN(P167/3000,0),"")</f>
        <v/>
      </c>
      <c r="V167" s="207"/>
      <c r="W167" s="207"/>
      <c r="X167" s="231" t="s">
        <v>57</v>
      </c>
      <c r="Y167" s="232"/>
    </row>
    <row r="168" spans="1:25" s="2" customFormat="1" ht="27.9" customHeight="1">
      <c r="A168" s="151" t="str">
        <f t="shared" si="10"/>
        <v>I12</v>
      </c>
      <c r="C168" s="222" t="s">
        <v>228</v>
      </c>
      <c r="D168" s="223"/>
      <c r="E168" s="331" t="s">
        <v>99</v>
      </c>
      <c r="F168" s="332"/>
      <c r="G168" s="332"/>
      <c r="H168" s="332"/>
      <c r="I168" s="332"/>
      <c r="J168" s="332"/>
      <c r="K168" s="332"/>
      <c r="L168" s="333"/>
      <c r="M168" s="179"/>
      <c r="N168" s="180"/>
      <c r="O168" s="79" t="s">
        <v>4</v>
      </c>
      <c r="P168" s="219"/>
      <c r="Q168" s="220"/>
      <c r="R168" s="220"/>
      <c r="S168" s="220"/>
      <c r="T168" s="120" t="s">
        <v>170</v>
      </c>
      <c r="U168" s="206" t="str">
        <f t="shared" si="11"/>
        <v/>
      </c>
      <c r="V168" s="207"/>
      <c r="W168" s="207"/>
      <c r="X168" s="233" t="s">
        <v>35</v>
      </c>
      <c r="Y168" s="234"/>
    </row>
    <row r="169" spans="1:25" s="2" customFormat="1" ht="27.9" customHeight="1">
      <c r="A169" s="151" t="str">
        <f t="shared" si="10"/>
        <v>I13</v>
      </c>
      <c r="C169" s="222" t="s">
        <v>229</v>
      </c>
      <c r="D169" s="223"/>
      <c r="E169" s="174" t="s">
        <v>27</v>
      </c>
      <c r="F169" s="178"/>
      <c r="G169" s="178"/>
      <c r="H169" s="178"/>
      <c r="I169" s="178"/>
      <c r="J169" s="178"/>
      <c r="K169" s="178"/>
      <c r="L169" s="175"/>
      <c r="M169" s="392" t="s">
        <v>86</v>
      </c>
      <c r="N169" s="393"/>
      <c r="O169" s="71"/>
      <c r="P169" s="219"/>
      <c r="Q169" s="220"/>
      <c r="R169" s="220"/>
      <c r="S169" s="220"/>
      <c r="T169" s="120" t="s">
        <v>170</v>
      </c>
      <c r="U169" s="206" t="str">
        <f>IF(P169&gt;0,ROUNDDOWN(P169/3000,0),"")</f>
        <v/>
      </c>
      <c r="V169" s="207"/>
      <c r="W169" s="207"/>
      <c r="X169" s="233" t="s">
        <v>35</v>
      </c>
      <c r="Y169" s="234"/>
    </row>
    <row r="170" spans="1:25" s="2" customFormat="1" ht="27.9" customHeight="1">
      <c r="A170" s="151" t="str">
        <f t="shared" si="10"/>
        <v>I14</v>
      </c>
      <c r="C170" s="336" t="s">
        <v>230</v>
      </c>
      <c r="D170" s="337"/>
      <c r="E170" s="174" t="s">
        <v>16</v>
      </c>
      <c r="F170" s="178"/>
      <c r="G170" s="178"/>
      <c r="H170" s="178"/>
      <c r="I170" s="178"/>
      <c r="J170" s="178"/>
      <c r="K170" s="178"/>
      <c r="L170" s="175"/>
      <c r="M170" s="179"/>
      <c r="N170" s="180"/>
      <c r="O170" s="17" t="s">
        <v>5</v>
      </c>
      <c r="P170" s="219"/>
      <c r="Q170" s="220"/>
      <c r="R170" s="220"/>
      <c r="S170" s="220"/>
      <c r="T170" s="120" t="s">
        <v>170</v>
      </c>
      <c r="U170" s="206" t="str">
        <f t="shared" si="11"/>
        <v/>
      </c>
      <c r="V170" s="207"/>
      <c r="W170" s="207"/>
      <c r="X170" s="233" t="s">
        <v>35</v>
      </c>
      <c r="Y170" s="234"/>
    </row>
    <row r="171" spans="1:25" s="2" customFormat="1" ht="27.9" customHeight="1">
      <c r="A171" s="151" t="str">
        <f t="shared" si="10"/>
        <v>I15</v>
      </c>
      <c r="C171" s="222" t="s">
        <v>231</v>
      </c>
      <c r="D171" s="223"/>
      <c r="E171" s="174" t="s">
        <v>23</v>
      </c>
      <c r="F171" s="178"/>
      <c r="G171" s="178"/>
      <c r="H171" s="178"/>
      <c r="I171" s="178"/>
      <c r="J171" s="178"/>
      <c r="K171" s="178"/>
      <c r="L171" s="175"/>
      <c r="M171" s="179"/>
      <c r="N171" s="180"/>
      <c r="O171" s="17" t="s">
        <v>4</v>
      </c>
      <c r="P171" s="219"/>
      <c r="Q171" s="220"/>
      <c r="R171" s="220"/>
      <c r="S171" s="220"/>
      <c r="T171" s="120" t="s">
        <v>170</v>
      </c>
      <c r="U171" s="206" t="str">
        <f t="shared" si="11"/>
        <v/>
      </c>
      <c r="V171" s="207"/>
      <c r="W171" s="207"/>
      <c r="X171" s="233" t="s">
        <v>35</v>
      </c>
      <c r="Y171" s="234"/>
    </row>
    <row r="172" spans="1:25" s="47" customFormat="1" ht="27.9" customHeight="1">
      <c r="A172" s="151" t="str">
        <f t="shared" si="10"/>
        <v>I16</v>
      </c>
      <c r="B172" s="49"/>
      <c r="C172" s="377" t="s">
        <v>232</v>
      </c>
      <c r="D172" s="378"/>
      <c r="E172" s="211" t="s">
        <v>83</v>
      </c>
      <c r="F172" s="212"/>
      <c r="G172" s="212"/>
      <c r="H172" s="212"/>
      <c r="I172" s="212"/>
      <c r="J172" s="212"/>
      <c r="K172" s="212"/>
      <c r="L172" s="213"/>
      <c r="M172" s="219"/>
      <c r="N172" s="220"/>
      <c r="O172" s="78" t="s">
        <v>56</v>
      </c>
      <c r="P172" s="219"/>
      <c r="Q172" s="220"/>
      <c r="R172" s="220"/>
      <c r="S172" s="220"/>
      <c r="T172" s="120" t="s">
        <v>170</v>
      </c>
      <c r="U172" s="206" t="str">
        <f t="shared" si="11"/>
        <v/>
      </c>
      <c r="V172" s="207"/>
      <c r="W172" s="207"/>
      <c r="X172" s="231" t="s">
        <v>57</v>
      </c>
      <c r="Y172" s="232"/>
    </row>
    <row r="173" spans="1:25" s="47" customFormat="1" ht="27.9" customHeight="1">
      <c r="A173" s="151" t="str">
        <f t="shared" si="10"/>
        <v>I16a</v>
      </c>
      <c r="B173" s="49"/>
      <c r="C173" s="379"/>
      <c r="D173" s="380"/>
      <c r="E173" s="208" t="s">
        <v>316</v>
      </c>
      <c r="F173" s="209"/>
      <c r="G173" s="209"/>
      <c r="H173" s="209"/>
      <c r="I173" s="209"/>
      <c r="J173" s="209"/>
      <c r="K173" s="209"/>
      <c r="L173" s="209"/>
      <c r="M173" s="209"/>
      <c r="N173" s="209"/>
      <c r="O173" s="209"/>
      <c r="P173" s="209"/>
      <c r="Q173" s="209"/>
      <c r="R173" s="209"/>
      <c r="S173" s="209"/>
      <c r="T173" s="209"/>
      <c r="U173" s="209"/>
      <c r="V173" s="209"/>
      <c r="W173" s="209"/>
      <c r="X173" s="209"/>
      <c r="Y173" s="210"/>
    </row>
    <row r="174" spans="1:25" s="2" customFormat="1" ht="5.0999999999999996" customHeight="1">
      <c r="A174" s="153"/>
      <c r="C174" s="19"/>
      <c r="G174" s="19"/>
      <c r="H174" s="19"/>
      <c r="I174" s="8"/>
      <c r="J174" s="8"/>
      <c r="K174" s="8"/>
      <c r="L174" s="9"/>
      <c r="M174" s="19"/>
      <c r="N174" s="19"/>
      <c r="O174" s="19"/>
      <c r="P174" s="16"/>
      <c r="Q174" s="16"/>
      <c r="R174" s="5"/>
      <c r="S174" s="5"/>
      <c r="T174" s="5"/>
      <c r="U174" s="5"/>
      <c r="V174" s="7"/>
      <c r="W174" s="6"/>
    </row>
    <row r="175" spans="1:25" s="2" customFormat="1" ht="5.0999999999999996" customHeight="1">
      <c r="A175" s="153"/>
      <c r="C175" s="29"/>
      <c r="D175" s="29"/>
      <c r="E175" s="29"/>
      <c r="F175" s="29"/>
      <c r="G175" s="29"/>
      <c r="H175" s="29"/>
      <c r="I175" s="8"/>
      <c r="J175" s="8"/>
      <c r="K175" s="8"/>
      <c r="L175" s="9"/>
      <c r="M175" s="24"/>
      <c r="N175" s="24"/>
      <c r="O175" s="24"/>
      <c r="P175" s="5"/>
      <c r="Q175" s="5"/>
      <c r="R175" s="5"/>
    </row>
    <row r="176" spans="1:25" s="2" customFormat="1" ht="5.0999999999999996" customHeight="1">
      <c r="A176" s="153"/>
      <c r="C176" s="29"/>
      <c r="D176" s="29"/>
      <c r="E176" s="29"/>
      <c r="F176" s="29"/>
      <c r="G176" s="29"/>
      <c r="H176" s="29"/>
      <c r="I176" s="8"/>
      <c r="J176" s="8"/>
      <c r="K176" s="8"/>
      <c r="L176" s="9"/>
      <c r="M176" s="24"/>
      <c r="N176" s="24"/>
      <c r="O176" s="24"/>
      <c r="P176" s="5"/>
      <c r="Q176" s="5"/>
      <c r="R176" s="5"/>
    </row>
    <row r="177" spans="1:58" s="2" customFormat="1" ht="35.1" customHeight="1">
      <c r="A177" s="153"/>
      <c r="B177" s="22" t="s">
        <v>224</v>
      </c>
      <c r="C177" s="221" t="s">
        <v>15</v>
      </c>
      <c r="D177" s="221"/>
      <c r="E177" s="221"/>
      <c r="F177" s="221"/>
      <c r="G177" s="221"/>
      <c r="H177" s="221"/>
      <c r="I177" s="221"/>
      <c r="J177" s="221"/>
      <c r="K177" s="221"/>
      <c r="L177" s="221"/>
      <c r="M177" s="221"/>
      <c r="N177" s="221"/>
      <c r="O177" s="221"/>
      <c r="P177" s="221"/>
      <c r="Q177" s="221"/>
      <c r="R177" s="221"/>
      <c r="S177" s="221"/>
      <c r="T177" s="221"/>
      <c r="U177" s="221"/>
      <c r="V177" s="221"/>
      <c r="W177" s="221"/>
      <c r="X177" s="221"/>
      <c r="Y177" s="221"/>
    </row>
    <row r="178" spans="1:58" s="2" customFormat="1" ht="27.9" customHeight="1">
      <c r="A178" s="153"/>
      <c r="C178" s="182" t="s">
        <v>8</v>
      </c>
      <c r="D178" s="183"/>
      <c r="E178" s="184" t="s">
        <v>95</v>
      </c>
      <c r="F178" s="185"/>
      <c r="G178" s="185"/>
      <c r="H178" s="185"/>
      <c r="I178" s="185"/>
      <c r="J178" s="185"/>
      <c r="K178" s="185"/>
      <c r="L178" s="214"/>
      <c r="M178" s="328" t="s">
        <v>2</v>
      </c>
      <c r="N178" s="244"/>
      <c r="O178" s="245"/>
      <c r="P178" s="184" t="s">
        <v>10</v>
      </c>
      <c r="Q178" s="185"/>
      <c r="R178" s="185"/>
      <c r="S178" s="185"/>
      <c r="T178" s="214"/>
      <c r="U178" s="243" t="s">
        <v>184</v>
      </c>
      <c r="V178" s="244"/>
      <c r="W178" s="244"/>
      <c r="X178" s="244"/>
      <c r="Y178" s="245"/>
    </row>
    <row r="179" spans="1:58" s="2" customFormat="1" ht="27.9" customHeight="1">
      <c r="A179" s="151" t="str">
        <f>IF(C179&gt;0,C179,A178&amp;"a")</f>
        <v>I20</v>
      </c>
      <c r="C179" s="176" t="s">
        <v>233</v>
      </c>
      <c r="D179" s="177"/>
      <c r="E179" s="308" t="s">
        <v>24</v>
      </c>
      <c r="F179" s="309"/>
      <c r="G179" s="309"/>
      <c r="H179" s="309"/>
      <c r="I179" s="309"/>
      <c r="J179" s="309"/>
      <c r="K179" s="309"/>
      <c r="L179" s="310"/>
      <c r="M179" s="306"/>
      <c r="N179" s="307"/>
      <c r="O179" s="17" t="s">
        <v>4</v>
      </c>
      <c r="P179" s="219"/>
      <c r="Q179" s="220"/>
      <c r="R179" s="220"/>
      <c r="S179" s="220"/>
      <c r="T179" s="120" t="s">
        <v>170</v>
      </c>
      <c r="U179" s="206" t="str">
        <f>IF(AND(M179&gt;0,P179&gt;0),ROUNDDOWN(P179/3000,0),"")</f>
        <v/>
      </c>
      <c r="V179" s="207"/>
      <c r="W179" s="207"/>
      <c r="X179" s="233" t="s">
        <v>35</v>
      </c>
      <c r="Y179" s="234"/>
    </row>
    <row r="180" spans="1:58" s="2" customFormat="1" ht="5.0999999999999996" customHeight="1">
      <c r="A180" s="153"/>
      <c r="C180" s="19"/>
      <c r="G180" s="19"/>
      <c r="H180" s="19"/>
      <c r="I180" s="8"/>
      <c r="J180" s="8"/>
      <c r="K180" s="8"/>
      <c r="L180" s="9"/>
      <c r="M180" s="19"/>
      <c r="N180" s="19"/>
      <c r="O180" s="19"/>
      <c r="P180" s="16"/>
      <c r="Q180" s="16"/>
      <c r="R180" s="5"/>
      <c r="S180" s="5"/>
      <c r="T180" s="5"/>
      <c r="U180" s="5"/>
      <c r="V180" s="7"/>
      <c r="W180" s="6"/>
    </row>
    <row r="181" spans="1:58" s="2" customFormat="1" ht="5.0999999999999996" customHeight="1">
      <c r="A181" s="153"/>
      <c r="C181" s="29"/>
      <c r="D181" s="29"/>
      <c r="E181" s="29"/>
      <c r="F181" s="29"/>
      <c r="G181" s="29"/>
      <c r="H181" s="29"/>
      <c r="I181" s="8"/>
      <c r="J181" s="8"/>
      <c r="K181" s="8"/>
      <c r="L181" s="9"/>
      <c r="M181" s="24"/>
      <c r="N181" s="24"/>
      <c r="O181" s="24"/>
      <c r="P181" s="5"/>
      <c r="Q181" s="5"/>
      <c r="R181" s="5"/>
    </row>
    <row r="182" spans="1:58" s="2" customFormat="1" ht="15.75" customHeight="1">
      <c r="A182" s="153"/>
      <c r="C182" s="29"/>
      <c r="G182" s="29"/>
      <c r="H182" s="29"/>
      <c r="I182" s="8"/>
      <c r="J182" s="8"/>
      <c r="K182" s="8"/>
      <c r="L182" s="9"/>
      <c r="M182" s="29"/>
      <c r="N182" s="29"/>
      <c r="O182" s="29"/>
      <c r="P182" s="24"/>
      <c r="Q182" s="24"/>
      <c r="R182" s="5"/>
      <c r="S182" s="5"/>
      <c r="T182" s="5"/>
      <c r="U182" s="5"/>
      <c r="V182" s="7"/>
      <c r="W182" s="6"/>
    </row>
    <row r="183" spans="1:58" ht="24.9" customHeight="1">
      <c r="B183" s="128" t="s">
        <v>31</v>
      </c>
      <c r="C183" s="263" t="s">
        <v>41</v>
      </c>
      <c r="D183" s="263"/>
      <c r="E183" s="263"/>
      <c r="F183" s="263"/>
      <c r="G183" s="263"/>
      <c r="H183" s="263"/>
      <c r="I183" s="263"/>
      <c r="J183" s="263"/>
      <c r="K183" s="263"/>
      <c r="L183" s="263"/>
      <c r="M183" s="263"/>
      <c r="N183" s="263"/>
      <c r="O183" s="263"/>
      <c r="P183" s="263"/>
      <c r="Q183" s="263"/>
      <c r="R183" s="263"/>
      <c r="S183" s="263"/>
      <c r="T183" s="263"/>
      <c r="U183" s="263"/>
      <c r="V183" s="263"/>
      <c r="W183" s="263"/>
      <c r="X183" s="263"/>
      <c r="Y183" s="263"/>
    </row>
    <row r="184" spans="1:58" ht="27.9" customHeight="1">
      <c r="B184" s="129"/>
      <c r="C184" s="182" t="s">
        <v>8</v>
      </c>
      <c r="D184" s="183"/>
      <c r="E184" s="184" t="s">
        <v>95</v>
      </c>
      <c r="F184" s="185"/>
      <c r="G184" s="185"/>
      <c r="H184" s="185"/>
      <c r="I184" s="185"/>
      <c r="J184" s="185"/>
      <c r="K184" s="185"/>
      <c r="L184" s="214"/>
      <c r="M184" s="184" t="s">
        <v>40</v>
      </c>
      <c r="N184" s="185"/>
      <c r="O184" s="214"/>
      <c r="P184" s="184" t="s">
        <v>10</v>
      </c>
      <c r="Q184" s="185"/>
      <c r="R184" s="185"/>
      <c r="S184" s="185"/>
      <c r="T184" s="214"/>
      <c r="U184" s="243" t="s">
        <v>185</v>
      </c>
      <c r="V184" s="244"/>
      <c r="W184" s="244"/>
      <c r="X184" s="244"/>
      <c r="Y184" s="245"/>
    </row>
    <row r="185" spans="1:58" s="2" customFormat="1" ht="27.9" customHeight="1">
      <c r="A185" s="151" t="str">
        <f>IF(C185&gt;0,C185,A184&amp;"a")</f>
        <v>I26</v>
      </c>
      <c r="C185" s="176" t="s">
        <v>234</v>
      </c>
      <c r="D185" s="177"/>
      <c r="E185" s="186" t="s">
        <v>30</v>
      </c>
      <c r="F185" s="187"/>
      <c r="G185" s="187"/>
      <c r="H185" s="187"/>
      <c r="I185" s="187"/>
      <c r="J185" s="187"/>
      <c r="K185" s="187"/>
      <c r="L185" s="323"/>
      <c r="M185" s="179"/>
      <c r="N185" s="180"/>
      <c r="O185" s="23" t="s">
        <v>4</v>
      </c>
      <c r="P185" s="219"/>
      <c r="Q185" s="220"/>
      <c r="R185" s="220"/>
      <c r="S185" s="220"/>
      <c r="T185" s="120" t="s">
        <v>170</v>
      </c>
      <c r="U185" s="206" t="str">
        <f>IF(AND(M185&gt;0,P185&gt;0),ROUNDDOWN(P185/2000,0),"")</f>
        <v/>
      </c>
      <c r="V185" s="207"/>
      <c r="W185" s="207"/>
      <c r="X185" s="233" t="s">
        <v>35</v>
      </c>
      <c r="Y185" s="234"/>
    </row>
    <row r="186" spans="1:58" s="2" customFormat="1" ht="27.9" customHeight="1">
      <c r="A186" s="151" t="str">
        <f>IF(C186&gt;0,C186,A185&amp;"a")</f>
        <v>I27</v>
      </c>
      <c r="C186" s="176" t="s">
        <v>235</v>
      </c>
      <c r="D186" s="177"/>
      <c r="E186" s="174" t="s">
        <v>33</v>
      </c>
      <c r="F186" s="178"/>
      <c r="G186" s="178"/>
      <c r="H186" s="178"/>
      <c r="I186" s="178"/>
      <c r="J186" s="178"/>
      <c r="K186" s="178"/>
      <c r="L186" s="175"/>
      <c r="M186" s="179"/>
      <c r="N186" s="180"/>
      <c r="O186" s="23" t="s">
        <v>4</v>
      </c>
      <c r="P186" s="219"/>
      <c r="Q186" s="220"/>
      <c r="R186" s="220"/>
      <c r="S186" s="220"/>
      <c r="T186" s="120" t="s">
        <v>170</v>
      </c>
      <c r="U186" s="206" t="str">
        <f>IF(AND(M186&gt;0,P186&gt;0),ROUNDDOWN(P186/2000,0),"")</f>
        <v/>
      </c>
      <c r="V186" s="207"/>
      <c r="W186" s="207"/>
      <c r="X186" s="233" t="s">
        <v>35</v>
      </c>
      <c r="Y186" s="234"/>
    </row>
    <row r="187" spans="1:58" ht="20.100000000000001" customHeight="1">
      <c r="B187" s="129"/>
      <c r="C187" s="168"/>
      <c r="D187" s="169"/>
      <c r="E187" s="169"/>
      <c r="F187" s="169"/>
      <c r="G187" s="170"/>
      <c r="H187" s="170"/>
      <c r="I187" s="170"/>
      <c r="J187" s="170"/>
      <c r="K187" s="170"/>
      <c r="L187" s="170"/>
      <c r="M187" s="170"/>
      <c r="N187" s="170"/>
      <c r="O187" s="170"/>
      <c r="P187" s="170"/>
      <c r="Q187" s="170"/>
      <c r="R187" s="170"/>
      <c r="S187" s="170"/>
      <c r="T187" s="170"/>
      <c r="U187" s="170"/>
      <c r="V187" s="170"/>
      <c r="W187" s="170"/>
      <c r="X187" s="170"/>
      <c r="Y187" s="170"/>
      <c r="AH187" s="89"/>
    </row>
    <row r="188" spans="1:58" s="47" customFormat="1" ht="27.9" customHeight="1">
      <c r="A188" s="151" t="str">
        <f>B156</f>
        <v>（要望調査④）　インバウンド対応設備機器関係</v>
      </c>
      <c r="B188" s="49"/>
      <c r="C188" s="197" t="s">
        <v>328</v>
      </c>
      <c r="D188" s="198"/>
      <c r="E188" s="191" t="s">
        <v>332</v>
      </c>
      <c r="F188" s="192"/>
      <c r="G188" s="192"/>
      <c r="H188" s="192"/>
      <c r="I188" s="192"/>
      <c r="J188" s="192"/>
      <c r="K188" s="192"/>
      <c r="L188" s="192"/>
      <c r="M188" s="192"/>
      <c r="N188" s="192"/>
      <c r="O188" s="192"/>
      <c r="P188" s="192"/>
      <c r="Q188" s="192"/>
      <c r="R188" s="192"/>
      <c r="S188" s="192"/>
      <c r="T188" s="192"/>
      <c r="U188" s="192"/>
      <c r="V188" s="192"/>
      <c r="W188" s="192"/>
      <c r="X188" s="192"/>
      <c r="Y188" s="193"/>
      <c r="AI188"/>
      <c r="AJ188"/>
      <c r="AK188"/>
      <c r="AL188"/>
      <c r="AM188"/>
      <c r="AN188"/>
      <c r="AO188"/>
      <c r="AP188"/>
      <c r="AQ188"/>
      <c r="AR188"/>
      <c r="AS188"/>
      <c r="AT188"/>
      <c r="AU188"/>
      <c r="AV188"/>
      <c r="AW188"/>
      <c r="AX188"/>
      <c r="AY188"/>
      <c r="AZ188"/>
      <c r="BA188"/>
      <c r="BB188"/>
      <c r="BC188"/>
      <c r="BD188"/>
      <c r="BE188"/>
      <c r="BF188"/>
    </row>
    <row r="189" spans="1:58" s="47" customFormat="1" ht="42" customHeight="1">
      <c r="A189" s="151"/>
      <c r="B189" s="49"/>
      <c r="C189" s="199"/>
      <c r="D189" s="200"/>
      <c r="E189" s="194"/>
      <c r="F189" s="195"/>
      <c r="G189" s="195"/>
      <c r="H189" s="195"/>
      <c r="I189" s="195"/>
      <c r="J189" s="195"/>
      <c r="K189" s="195"/>
      <c r="L189" s="195"/>
      <c r="M189" s="195"/>
      <c r="N189" s="195"/>
      <c r="O189" s="195"/>
      <c r="P189" s="195"/>
      <c r="Q189" s="195"/>
      <c r="R189" s="195"/>
      <c r="S189" s="195"/>
      <c r="T189" s="195"/>
      <c r="U189" s="195"/>
      <c r="V189" s="195"/>
      <c r="W189" s="195"/>
      <c r="X189" s="195"/>
      <c r="Y189" s="196"/>
      <c r="AI189"/>
      <c r="AJ189"/>
      <c r="AK189"/>
      <c r="AL189"/>
      <c r="AM189"/>
      <c r="AN189"/>
      <c r="AO189"/>
      <c r="AP189"/>
      <c r="AQ189"/>
      <c r="AR189"/>
      <c r="AS189"/>
      <c r="AT189"/>
      <c r="AU189"/>
      <c r="AV189"/>
      <c r="AW189"/>
      <c r="AX189"/>
      <c r="AY189"/>
      <c r="AZ189"/>
      <c r="BA189"/>
      <c r="BB189"/>
      <c r="BC189"/>
      <c r="BD189"/>
      <c r="BE189"/>
      <c r="BF189"/>
    </row>
    <row r="190" spans="1:58" s="47" customFormat="1" ht="5.0999999999999996" customHeight="1">
      <c r="A190" s="154"/>
      <c r="B190" s="123"/>
    </row>
    <row r="191" spans="1:58" s="30" customFormat="1" ht="23.1" customHeight="1">
      <c r="A191" s="152"/>
      <c r="B191" s="367" t="s">
        <v>172</v>
      </c>
      <c r="C191" s="367"/>
      <c r="D191" s="367"/>
      <c r="E191" s="367"/>
      <c r="F191" s="367"/>
      <c r="G191" s="367"/>
      <c r="H191" s="367"/>
      <c r="I191" s="367"/>
      <c r="J191" s="367"/>
      <c r="K191" s="367"/>
      <c r="L191" s="367"/>
      <c r="M191" s="367"/>
      <c r="N191" s="367"/>
      <c r="O191" s="367"/>
      <c r="P191" s="367"/>
      <c r="Q191" s="367"/>
      <c r="R191" s="367"/>
      <c r="S191" s="367"/>
      <c r="T191" s="367"/>
      <c r="U191" s="367"/>
      <c r="V191" s="367"/>
      <c r="W191" s="367"/>
      <c r="X191" s="367"/>
      <c r="Y191" s="367"/>
      <c r="Z191" s="367"/>
    </row>
    <row r="192" spans="1:58" ht="30" customHeight="1">
      <c r="B192" s="128" t="s">
        <v>37</v>
      </c>
      <c r="C192" s="263" t="s">
        <v>85</v>
      </c>
      <c r="D192" s="263"/>
      <c r="E192" s="263"/>
      <c r="F192" s="263"/>
      <c r="G192" s="263"/>
      <c r="H192" s="263"/>
      <c r="I192" s="263"/>
      <c r="J192" s="263"/>
      <c r="K192" s="263"/>
      <c r="L192" s="263"/>
      <c r="M192" s="263"/>
      <c r="N192" s="263"/>
      <c r="O192" s="263"/>
      <c r="P192" s="263"/>
      <c r="Q192" s="263"/>
      <c r="R192" s="263"/>
      <c r="S192" s="263"/>
      <c r="T192" s="263"/>
      <c r="U192" s="263"/>
      <c r="V192" s="263"/>
      <c r="W192" s="263"/>
      <c r="X192" s="263"/>
      <c r="Y192" s="263"/>
    </row>
    <row r="193" spans="1:58" ht="24.9" customHeight="1">
      <c r="B193" s="129"/>
      <c r="C193" s="182" t="s">
        <v>8</v>
      </c>
      <c r="D193" s="183"/>
      <c r="E193" s="184" t="s">
        <v>95</v>
      </c>
      <c r="F193" s="185"/>
      <c r="G193" s="185"/>
      <c r="H193" s="185"/>
      <c r="I193" s="185"/>
      <c r="J193" s="185"/>
      <c r="K193" s="185"/>
      <c r="L193" s="214"/>
      <c r="M193" s="184" t="s">
        <v>96</v>
      </c>
      <c r="N193" s="185"/>
      <c r="O193" s="214"/>
      <c r="P193" s="184" t="s">
        <v>10</v>
      </c>
      <c r="Q193" s="185"/>
      <c r="R193" s="185"/>
      <c r="S193" s="185"/>
      <c r="T193" s="214"/>
      <c r="U193" s="243" t="s">
        <v>194</v>
      </c>
      <c r="V193" s="390"/>
      <c r="W193" s="390"/>
      <c r="X193" s="390"/>
      <c r="Y193" s="391"/>
    </row>
    <row r="194" spans="1:58" s="2" customFormat="1" ht="27.9" customHeight="1">
      <c r="A194" s="151" t="str">
        <f>IF(C194&gt;0,C194,A193&amp;"a")</f>
        <v>B8</v>
      </c>
      <c r="C194" s="277" t="s">
        <v>211</v>
      </c>
      <c r="D194" s="228"/>
      <c r="E194" s="174" t="s">
        <v>88</v>
      </c>
      <c r="F194" s="178"/>
      <c r="G194" s="178"/>
      <c r="H194" s="178"/>
      <c r="I194" s="178"/>
      <c r="J194" s="178"/>
      <c r="K194" s="178"/>
      <c r="L194" s="175"/>
      <c r="M194" s="179"/>
      <c r="N194" s="180"/>
      <c r="O194" s="69" t="s">
        <v>4</v>
      </c>
      <c r="P194" s="219"/>
      <c r="Q194" s="220"/>
      <c r="R194" s="220"/>
      <c r="S194" s="220"/>
      <c r="T194" s="120" t="s">
        <v>170</v>
      </c>
      <c r="U194" s="206" t="str">
        <f>IF(AND(M194&gt;0,P194&gt;0),ROUNDDOWN(P194/3000,0),"")</f>
        <v/>
      </c>
      <c r="V194" s="207"/>
      <c r="W194" s="207"/>
      <c r="X194" s="233" t="s">
        <v>35</v>
      </c>
      <c r="Y194" s="234"/>
    </row>
    <row r="195" spans="1:58" ht="19.5" customHeight="1">
      <c r="A195" s="151" t="str">
        <f>IF(C195&gt;0,C195,A194&amp;"a")</f>
        <v>B8a</v>
      </c>
      <c r="B195" s="129"/>
      <c r="C195" s="279"/>
      <c r="D195" s="280"/>
      <c r="E195" s="201" t="s">
        <v>87</v>
      </c>
      <c r="F195" s="202"/>
      <c r="G195" s="202"/>
      <c r="H195" s="202"/>
      <c r="I195" s="202"/>
      <c r="J195" s="202"/>
      <c r="K195" s="202"/>
      <c r="L195" s="203"/>
      <c r="M195" s="118" t="s">
        <v>98</v>
      </c>
      <c r="N195" s="72"/>
      <c r="O195" s="73"/>
      <c r="P195" s="74"/>
      <c r="Q195" s="74"/>
      <c r="R195" s="74"/>
      <c r="S195" s="73"/>
      <c r="T195" s="73"/>
      <c r="U195" s="75"/>
      <c r="V195" s="75"/>
      <c r="W195" s="75"/>
      <c r="X195" s="73"/>
      <c r="Y195" s="73"/>
      <c r="AC195" t="str">
        <f t="shared" ref="AC195" si="12">IF($M195="☑","○","")</f>
        <v/>
      </c>
      <c r="AE195" s="2"/>
      <c r="AF195" s="2"/>
      <c r="AG195" s="2"/>
      <c r="AH195" s="2"/>
    </row>
    <row r="196" spans="1:58" ht="20.100000000000001" customHeight="1">
      <c r="B196" s="129"/>
      <c r="C196" s="168"/>
      <c r="D196" s="169"/>
      <c r="E196" s="169"/>
      <c r="F196" s="169"/>
      <c r="G196" s="170"/>
      <c r="H196" s="170"/>
      <c r="I196" s="170"/>
      <c r="J196" s="170"/>
      <c r="K196" s="170"/>
      <c r="L196" s="170"/>
      <c r="M196" s="170"/>
      <c r="N196" s="170"/>
      <c r="O196" s="170"/>
      <c r="P196" s="170"/>
      <c r="Q196" s="170"/>
      <c r="R196" s="170"/>
      <c r="S196" s="170"/>
      <c r="T196" s="170"/>
      <c r="U196" s="170"/>
      <c r="V196" s="170"/>
      <c r="W196" s="170"/>
      <c r="X196" s="170"/>
      <c r="Y196" s="170"/>
      <c r="AH196" s="89"/>
    </row>
    <row r="197" spans="1:58" s="47" customFormat="1" ht="27.9" customHeight="1">
      <c r="A197" s="151" t="str">
        <f>B191</f>
        <v>（要望調査⑤）　障害者用ＩＣカードシステム及び障害者用ＷＥＢ予約・決済システムの導入</v>
      </c>
      <c r="B197" s="49"/>
      <c r="C197" s="197" t="s">
        <v>328</v>
      </c>
      <c r="D197" s="198"/>
      <c r="E197" s="191" t="s">
        <v>342</v>
      </c>
      <c r="F197" s="192"/>
      <c r="G197" s="192"/>
      <c r="H197" s="192"/>
      <c r="I197" s="192"/>
      <c r="J197" s="192"/>
      <c r="K197" s="192"/>
      <c r="L197" s="192"/>
      <c r="M197" s="192"/>
      <c r="N197" s="192"/>
      <c r="O197" s="192"/>
      <c r="P197" s="192"/>
      <c r="Q197" s="192"/>
      <c r="R197" s="192"/>
      <c r="S197" s="192"/>
      <c r="T197" s="192"/>
      <c r="U197" s="192"/>
      <c r="V197" s="192"/>
      <c r="W197" s="192"/>
      <c r="X197" s="192"/>
      <c r="Y197" s="193"/>
      <c r="AI197"/>
      <c r="AJ197"/>
      <c r="AK197"/>
      <c r="AL197"/>
      <c r="AM197"/>
      <c r="AN197"/>
      <c r="AO197"/>
      <c r="AP197"/>
      <c r="AQ197"/>
      <c r="AR197"/>
      <c r="AS197"/>
      <c r="AT197"/>
      <c r="AU197"/>
      <c r="AV197"/>
      <c r="AW197"/>
      <c r="AX197"/>
      <c r="AY197"/>
      <c r="AZ197"/>
      <c r="BA197"/>
      <c r="BB197"/>
      <c r="BC197"/>
      <c r="BD197"/>
      <c r="BE197"/>
      <c r="BF197"/>
    </row>
    <row r="198" spans="1:58" s="47" customFormat="1" ht="42" customHeight="1">
      <c r="A198" s="151"/>
      <c r="B198" s="49"/>
      <c r="C198" s="199"/>
      <c r="D198" s="200"/>
      <c r="E198" s="194"/>
      <c r="F198" s="195"/>
      <c r="G198" s="195"/>
      <c r="H198" s="195"/>
      <c r="I198" s="195"/>
      <c r="J198" s="195"/>
      <c r="K198" s="195"/>
      <c r="L198" s="195"/>
      <c r="M198" s="195"/>
      <c r="N198" s="195"/>
      <c r="O198" s="195"/>
      <c r="P198" s="195"/>
      <c r="Q198" s="195"/>
      <c r="R198" s="195"/>
      <c r="S198" s="195"/>
      <c r="T198" s="195"/>
      <c r="U198" s="195"/>
      <c r="V198" s="195"/>
      <c r="W198" s="195"/>
      <c r="X198" s="195"/>
      <c r="Y198" s="196"/>
      <c r="AI198"/>
      <c r="AJ198"/>
      <c r="AK198"/>
      <c r="AL198"/>
      <c r="AM198"/>
      <c r="AN198"/>
      <c r="AO198"/>
      <c r="AP198"/>
      <c r="AQ198"/>
      <c r="AR198"/>
      <c r="AS198"/>
      <c r="AT198"/>
      <c r="AU198"/>
      <c r="AV198"/>
      <c r="AW198"/>
      <c r="AX198"/>
      <c r="AY198"/>
      <c r="AZ198"/>
      <c r="BA198"/>
      <c r="BB198"/>
      <c r="BC198"/>
      <c r="BD198"/>
      <c r="BE198"/>
      <c r="BF198"/>
    </row>
    <row r="199" spans="1:58" s="47" customFormat="1" ht="5.0999999999999996" customHeight="1">
      <c r="A199" s="154"/>
      <c r="B199" s="123"/>
    </row>
    <row r="200" spans="1:58" s="30" customFormat="1" ht="23.1" customHeight="1">
      <c r="A200" s="152"/>
      <c r="B200" s="367" t="s">
        <v>212</v>
      </c>
      <c r="C200" s="367"/>
      <c r="D200" s="367"/>
      <c r="E200" s="367"/>
      <c r="F200" s="367"/>
      <c r="G200" s="367"/>
      <c r="H200" s="367"/>
      <c r="I200" s="367"/>
      <c r="J200" s="367"/>
      <c r="K200" s="367"/>
      <c r="L200" s="367"/>
      <c r="M200" s="367"/>
      <c r="N200" s="367"/>
      <c r="O200" s="367"/>
      <c r="P200" s="367"/>
      <c r="Q200" s="367"/>
      <c r="R200" s="367"/>
      <c r="S200" s="367"/>
      <c r="T200" s="367"/>
      <c r="U200" s="367"/>
      <c r="V200" s="367"/>
      <c r="W200" s="367"/>
      <c r="X200" s="367"/>
      <c r="Y200" s="367"/>
      <c r="Z200" s="367"/>
    </row>
    <row r="201" spans="1:58" ht="30" customHeight="1">
      <c r="B201" s="128" t="s">
        <v>91</v>
      </c>
      <c r="C201" s="263" t="s">
        <v>26</v>
      </c>
      <c r="D201" s="263"/>
      <c r="E201" s="263"/>
      <c r="F201" s="263"/>
      <c r="G201" s="263"/>
      <c r="H201" s="263"/>
      <c r="I201" s="263"/>
      <c r="J201" s="263"/>
      <c r="K201" s="263"/>
      <c r="L201" s="263"/>
      <c r="M201" s="263"/>
      <c r="N201" s="263"/>
      <c r="O201" s="263"/>
      <c r="P201" s="263"/>
      <c r="Q201" s="263"/>
      <c r="R201" s="263"/>
      <c r="S201" s="263"/>
      <c r="T201" s="263"/>
      <c r="U201" s="263"/>
      <c r="V201" s="263"/>
      <c r="W201" s="263"/>
      <c r="X201" s="263"/>
      <c r="Y201" s="263"/>
    </row>
    <row r="202" spans="1:58" ht="24.9" customHeight="1">
      <c r="B202" s="129"/>
      <c r="C202" s="182" t="s">
        <v>8</v>
      </c>
      <c r="D202" s="183"/>
      <c r="E202" s="184" t="s">
        <v>11</v>
      </c>
      <c r="F202" s="185"/>
      <c r="G202" s="185"/>
      <c r="H202" s="185"/>
      <c r="I202" s="185"/>
      <c r="J202" s="185"/>
      <c r="K202" s="185"/>
      <c r="L202" s="185"/>
      <c r="M202" s="185"/>
      <c r="N202" s="185"/>
      <c r="O202" s="214"/>
      <c r="P202" s="184" t="s">
        <v>10</v>
      </c>
      <c r="Q202" s="185"/>
      <c r="R202" s="185"/>
      <c r="S202" s="185"/>
      <c r="T202" s="214"/>
      <c r="U202" s="243" t="s">
        <v>184</v>
      </c>
      <c r="V202" s="390"/>
      <c r="W202" s="390"/>
      <c r="X202" s="390"/>
      <c r="Y202" s="391"/>
    </row>
    <row r="203" spans="1:58" ht="24.9" customHeight="1">
      <c r="A203" s="151" t="str">
        <f>IF(C203&gt;0,C203,A202&amp;"a")</f>
        <v>B9</v>
      </c>
      <c r="B203" s="129"/>
      <c r="C203" s="397" t="s">
        <v>210</v>
      </c>
      <c r="D203" s="398"/>
      <c r="E203" s="394"/>
      <c r="F203" s="395"/>
      <c r="G203" s="395"/>
      <c r="H203" s="395"/>
      <c r="I203" s="395"/>
      <c r="J203" s="395"/>
      <c r="K203" s="395"/>
      <c r="L203" s="395"/>
      <c r="M203" s="395"/>
      <c r="N203" s="395"/>
      <c r="O203" s="396"/>
      <c r="P203" s="219"/>
      <c r="Q203" s="220"/>
      <c r="R203" s="220"/>
      <c r="S203" s="220"/>
      <c r="T203" s="120" t="s">
        <v>170</v>
      </c>
      <c r="U203" s="206" t="str">
        <f>IF(P203&gt;0,ROUNDDOWN(P203/3000,0),"")</f>
        <v/>
      </c>
      <c r="V203" s="207"/>
      <c r="W203" s="207"/>
      <c r="X203" s="324" t="s">
        <v>35</v>
      </c>
      <c r="Y203" s="325"/>
    </row>
    <row r="204" spans="1:58" s="2" customFormat="1" ht="5.0999999999999996" customHeight="1">
      <c r="A204" s="153"/>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AD204" s="20"/>
    </row>
    <row r="205" spans="1:58" ht="9.9" customHeight="1">
      <c r="B205" s="129"/>
      <c r="C205" s="18"/>
      <c r="D205" s="18"/>
      <c r="E205" s="18"/>
      <c r="F205" s="18"/>
      <c r="G205" s="18"/>
      <c r="H205" s="18"/>
      <c r="I205" s="18"/>
      <c r="J205" s="18"/>
      <c r="K205" s="18"/>
      <c r="L205" s="18"/>
      <c r="M205" s="18"/>
      <c r="N205" s="18"/>
      <c r="O205" s="18"/>
      <c r="P205" s="18"/>
      <c r="Q205" s="18"/>
      <c r="R205" s="18"/>
      <c r="S205" s="18"/>
      <c r="T205" s="18"/>
      <c r="U205" s="18"/>
      <c r="V205" s="18"/>
      <c r="W205" s="18"/>
      <c r="X205" s="18"/>
      <c r="Y205" s="18"/>
    </row>
    <row r="206" spans="1:58" s="47" customFormat="1" ht="27.9" customHeight="1">
      <c r="A206" s="151" t="str">
        <f>B200</f>
        <v>（要望調査⑥）　バスターミナルの移動円滑化、待合・乗継環境の向上、情報提供関係</v>
      </c>
      <c r="B206" s="49"/>
      <c r="C206" s="197" t="s">
        <v>328</v>
      </c>
      <c r="D206" s="198"/>
      <c r="E206" s="191" t="s">
        <v>333</v>
      </c>
      <c r="F206" s="192"/>
      <c r="G206" s="192"/>
      <c r="H206" s="192"/>
      <c r="I206" s="192"/>
      <c r="J206" s="192"/>
      <c r="K206" s="192"/>
      <c r="L206" s="192"/>
      <c r="M206" s="192"/>
      <c r="N206" s="192"/>
      <c r="O206" s="192"/>
      <c r="P206" s="192"/>
      <c r="Q206" s="192"/>
      <c r="R206" s="192"/>
      <c r="S206" s="192"/>
      <c r="T206" s="192"/>
      <c r="U206" s="192"/>
      <c r="V206" s="192"/>
      <c r="W206" s="192"/>
      <c r="X206" s="192"/>
      <c r="Y206" s="193"/>
      <c r="AI206"/>
      <c r="AJ206"/>
      <c r="AK206"/>
      <c r="AL206"/>
      <c r="AM206"/>
      <c r="AN206"/>
      <c r="AO206"/>
      <c r="AP206"/>
      <c r="AQ206"/>
      <c r="AR206"/>
      <c r="AS206"/>
      <c r="AT206"/>
      <c r="AU206"/>
      <c r="AV206"/>
      <c r="AW206"/>
      <c r="AX206"/>
      <c r="AY206"/>
      <c r="AZ206"/>
      <c r="BA206"/>
      <c r="BB206"/>
      <c r="BC206"/>
      <c r="BD206"/>
      <c r="BE206"/>
      <c r="BF206"/>
    </row>
    <row r="207" spans="1:58" s="47" customFormat="1" ht="42" customHeight="1">
      <c r="A207" s="151"/>
      <c r="B207" s="49"/>
      <c r="C207" s="199"/>
      <c r="D207" s="200"/>
      <c r="E207" s="194"/>
      <c r="F207" s="195"/>
      <c r="G207" s="195"/>
      <c r="H207" s="195"/>
      <c r="I207" s="195"/>
      <c r="J207" s="195"/>
      <c r="K207" s="195"/>
      <c r="L207" s="195"/>
      <c r="M207" s="195"/>
      <c r="N207" s="195"/>
      <c r="O207" s="195"/>
      <c r="P207" s="195"/>
      <c r="Q207" s="195"/>
      <c r="R207" s="195"/>
      <c r="S207" s="195"/>
      <c r="T207" s="195"/>
      <c r="U207" s="195"/>
      <c r="V207" s="195"/>
      <c r="W207" s="195"/>
      <c r="X207" s="195"/>
      <c r="Y207" s="196"/>
      <c r="AI207"/>
      <c r="AJ207"/>
      <c r="AK207"/>
      <c r="AL207"/>
      <c r="AM207"/>
      <c r="AN207"/>
      <c r="AO207"/>
      <c r="AP207"/>
      <c r="AQ207"/>
      <c r="AR207"/>
      <c r="AS207"/>
      <c r="AT207"/>
      <c r="AU207"/>
      <c r="AV207"/>
      <c r="AW207"/>
      <c r="AX207"/>
      <c r="AY207"/>
      <c r="AZ207"/>
      <c r="BA207"/>
      <c r="BB207"/>
      <c r="BC207"/>
      <c r="BD207"/>
      <c r="BE207"/>
      <c r="BF207"/>
    </row>
    <row r="208" spans="1:58" ht="9.9" customHeight="1">
      <c r="B208" s="129"/>
      <c r="C208" s="25"/>
      <c r="D208" s="25"/>
      <c r="E208" s="25"/>
      <c r="F208" s="25"/>
      <c r="G208" s="25"/>
      <c r="H208" s="25"/>
      <c r="I208" s="25"/>
      <c r="J208" s="25"/>
      <c r="K208" s="25"/>
      <c r="L208" s="25"/>
      <c r="M208" s="25"/>
      <c r="N208" s="25"/>
      <c r="O208" s="25"/>
      <c r="P208" s="25"/>
      <c r="Q208" s="25"/>
      <c r="R208" s="25"/>
      <c r="S208" s="25"/>
      <c r="T208" s="25"/>
      <c r="U208" s="25"/>
      <c r="V208" s="25"/>
      <c r="W208" s="25"/>
      <c r="X208" s="25"/>
      <c r="Y208" s="25"/>
    </row>
    <row r="209" spans="1:34" s="30" customFormat="1" ht="23.1" customHeight="1">
      <c r="A209" s="152"/>
      <c r="B209" s="367" t="s">
        <v>213</v>
      </c>
      <c r="C209" s="367"/>
      <c r="D209" s="367"/>
      <c r="E209" s="367"/>
      <c r="F209" s="367"/>
      <c r="G209" s="367"/>
      <c r="H209" s="367"/>
      <c r="I209" s="367"/>
      <c r="J209" s="367"/>
      <c r="K209" s="367"/>
      <c r="L209" s="367"/>
      <c r="M209" s="367"/>
      <c r="N209" s="367"/>
      <c r="O209" s="367"/>
      <c r="P209" s="367"/>
      <c r="Q209" s="367"/>
      <c r="R209" s="367"/>
      <c r="S209" s="367"/>
      <c r="T209" s="367"/>
      <c r="U209" s="367"/>
      <c r="V209" s="367"/>
      <c r="W209" s="367"/>
      <c r="X209" s="367"/>
      <c r="Y209" s="367"/>
      <c r="Z209" s="367"/>
    </row>
    <row r="210" spans="1:34" ht="47.4" customHeight="1">
      <c r="B210" s="129"/>
      <c r="C210" s="257" t="s">
        <v>150</v>
      </c>
      <c r="D210" s="257"/>
      <c r="E210" s="257"/>
      <c r="F210" s="257"/>
      <c r="G210" s="257"/>
      <c r="H210" s="257"/>
      <c r="I210" s="257"/>
      <c r="J210" s="257"/>
      <c r="K210" s="257"/>
      <c r="L210" s="257"/>
      <c r="M210" s="257"/>
      <c r="N210" s="257"/>
      <c r="O210" s="257"/>
      <c r="P210" s="257"/>
      <c r="Q210" s="257"/>
      <c r="R210" s="257"/>
      <c r="S210" s="257"/>
      <c r="T210" s="257"/>
      <c r="U210" s="257"/>
      <c r="V210" s="257"/>
      <c r="W210" s="257"/>
      <c r="X210" s="257"/>
      <c r="Y210" s="257"/>
      <c r="AE210" s="30"/>
      <c r="AF210" s="30"/>
      <c r="AG210" s="30"/>
      <c r="AH210" s="30"/>
    </row>
    <row r="211" spans="1:34" ht="20.100000000000001" customHeight="1">
      <c r="B211" s="132" t="s">
        <v>127</v>
      </c>
      <c r="C211" s="80" t="s">
        <v>123</v>
      </c>
    </row>
    <row r="212" spans="1:34" ht="54.6" customHeight="1">
      <c r="C212" s="399" t="s">
        <v>168</v>
      </c>
      <c r="D212" s="399"/>
      <c r="E212" s="399"/>
      <c r="F212" s="399"/>
      <c r="G212" s="399"/>
      <c r="H212" s="399"/>
      <c r="I212" s="399"/>
      <c r="J212" s="399"/>
      <c r="K212" s="399"/>
      <c r="L212" s="399"/>
      <c r="M212" s="399"/>
      <c r="N212" s="399"/>
      <c r="O212" s="399"/>
      <c r="P212" s="399"/>
      <c r="Q212" s="399"/>
      <c r="R212" s="399"/>
      <c r="S212" s="399"/>
      <c r="T212" s="399"/>
      <c r="U212" s="399"/>
      <c r="V212" s="399"/>
      <c r="W212" s="399"/>
      <c r="X212" s="399"/>
      <c r="Y212" s="399"/>
    </row>
    <row r="213" spans="1:34" ht="20.100000000000001" customHeight="1">
      <c r="A213" s="151" t="s">
        <v>159</v>
      </c>
      <c r="C213" s="109" t="s">
        <v>148</v>
      </c>
      <c r="D213" s="110"/>
      <c r="E213" s="111"/>
      <c r="F213" s="111"/>
      <c r="G213" s="111"/>
      <c r="H213" s="111"/>
      <c r="I213" s="111"/>
      <c r="J213" s="111"/>
      <c r="K213" s="112"/>
      <c r="L213" s="99"/>
      <c r="M213" s="113"/>
      <c r="N213" s="114"/>
      <c r="O213" s="112"/>
      <c r="P213" s="99"/>
      <c r="Q213" s="113"/>
      <c r="R213" s="112" t="s">
        <v>81</v>
      </c>
      <c r="S213" s="321"/>
      <c r="T213" s="321"/>
      <c r="U213" s="113" t="s">
        <v>169</v>
      </c>
      <c r="V213" s="114"/>
      <c r="W213" s="114"/>
      <c r="X213" s="99"/>
      <c r="Y213" s="99"/>
    </row>
    <row r="214" spans="1:34" ht="20.100000000000001" customHeight="1">
      <c r="A214" s="151" t="s">
        <v>160</v>
      </c>
      <c r="C214" s="109" t="s">
        <v>149</v>
      </c>
      <c r="D214" s="110"/>
      <c r="E214" s="111"/>
      <c r="F214" s="111"/>
      <c r="G214" s="111"/>
      <c r="H214" s="111"/>
      <c r="I214" s="111"/>
      <c r="J214" s="111"/>
      <c r="K214" s="112"/>
      <c r="L214" s="99"/>
      <c r="M214" s="113"/>
      <c r="N214" s="114"/>
      <c r="O214" s="112"/>
      <c r="P214" s="99"/>
      <c r="Q214" s="113"/>
      <c r="R214" s="112" t="s">
        <v>81</v>
      </c>
      <c r="S214" s="321"/>
      <c r="T214" s="321"/>
      <c r="U214" s="113" t="s">
        <v>128</v>
      </c>
      <c r="V214" s="114"/>
      <c r="W214" s="114"/>
      <c r="X214" s="99"/>
      <c r="Y214" s="99"/>
    </row>
    <row r="215" spans="1:34" ht="6.9" customHeight="1"/>
    <row r="216" spans="1:34" ht="20.100000000000001" customHeight="1">
      <c r="B216" s="128" t="s">
        <v>92</v>
      </c>
      <c r="C216" s="181" t="s">
        <v>100</v>
      </c>
      <c r="D216" s="181"/>
      <c r="E216" s="181"/>
      <c r="F216" s="181"/>
      <c r="G216" s="181"/>
      <c r="H216" s="181"/>
      <c r="I216" s="181"/>
      <c r="J216" s="181"/>
      <c r="K216" s="181"/>
      <c r="L216" s="181"/>
      <c r="M216" s="181"/>
      <c r="N216" s="181"/>
      <c r="O216" s="181"/>
      <c r="P216" s="181"/>
      <c r="Q216" s="181"/>
      <c r="R216" s="181"/>
      <c r="S216" s="181"/>
      <c r="T216" s="181"/>
      <c r="U216" s="181"/>
      <c r="V216" s="181"/>
      <c r="W216" s="181"/>
      <c r="X216" s="181"/>
      <c r="Y216" s="181"/>
    </row>
    <row r="217" spans="1:34" ht="30" customHeight="1">
      <c r="C217" s="182" t="s">
        <v>8</v>
      </c>
      <c r="D217" s="183"/>
      <c r="E217" s="184" t="s">
        <v>95</v>
      </c>
      <c r="F217" s="185"/>
      <c r="G217" s="185"/>
      <c r="H217" s="185"/>
      <c r="I217" s="313" t="s">
        <v>145</v>
      </c>
      <c r="J217" s="314"/>
      <c r="K217" s="315"/>
      <c r="L217" s="240" t="s">
        <v>132</v>
      </c>
      <c r="M217" s="241"/>
      <c r="N217" s="241"/>
      <c r="O217" s="241"/>
      <c r="P217" s="242"/>
      <c r="Q217" s="254" t="s">
        <v>139</v>
      </c>
      <c r="R217" s="255"/>
      <c r="S217" s="255"/>
      <c r="T217" s="255"/>
      <c r="U217" s="256"/>
      <c r="V217" s="258" t="s">
        <v>190</v>
      </c>
      <c r="W217" s="259"/>
      <c r="X217" s="259"/>
      <c r="Y217" s="260"/>
      <c r="AE217" t="s">
        <v>191</v>
      </c>
    </row>
    <row r="218" spans="1:34" ht="30.6" customHeight="1">
      <c r="A218" s="151" t="str">
        <f>IF(C218&gt;0,C218,A217&amp;"a")</f>
        <v>H1</v>
      </c>
      <c r="C218" s="176" t="s">
        <v>265</v>
      </c>
      <c r="D218" s="177"/>
      <c r="E218" s="186" t="s">
        <v>100</v>
      </c>
      <c r="F218" s="187"/>
      <c r="G218" s="187"/>
      <c r="H218" s="187"/>
      <c r="I218" s="179"/>
      <c r="J218" s="180"/>
      <c r="K218" s="79" t="s">
        <v>103</v>
      </c>
      <c r="L218" s="179"/>
      <c r="M218" s="180"/>
      <c r="N218" s="180"/>
      <c r="O218" s="180"/>
      <c r="P218" s="91" t="s">
        <v>170</v>
      </c>
      <c r="Q218" s="319" t="str">
        <f>IF(AND(I218="",L218=""),"ー",IFERROR(ROUND(L218/I218,0),"要望人数を入力してください"))</f>
        <v>ー</v>
      </c>
      <c r="R218" s="320"/>
      <c r="S218" s="320"/>
      <c r="T218" s="320"/>
      <c r="U218" s="91" t="s">
        <v>170</v>
      </c>
      <c r="V218" s="261" t="str">
        <f>IF(AND(I218="",L218=""),"",IF($AE$218&gt;3,"入力エラー！",IF($AE$218&gt;0,ROUNDDOWN(L218/($AE$218*1000),0),"")))</f>
        <v/>
      </c>
      <c r="W218" s="262"/>
      <c r="X218" s="262"/>
      <c r="Y218" s="91" t="s">
        <v>35</v>
      </c>
      <c r="AC218" t="str">
        <f>IF($V218="入力エラー！",1,"")</f>
        <v/>
      </c>
      <c r="AE218">
        <f>$AE$25</f>
        <v>0</v>
      </c>
    </row>
    <row r="219" spans="1:34" ht="30.6" customHeight="1">
      <c r="A219" s="151" t="str">
        <f>IF(C219&gt;0,C219,A218&amp;"a")</f>
        <v>H2</v>
      </c>
      <c r="C219" s="176" t="s">
        <v>266</v>
      </c>
      <c r="D219" s="177"/>
      <c r="E219" s="174" t="s">
        <v>102</v>
      </c>
      <c r="F219" s="178"/>
      <c r="G219" s="178"/>
      <c r="H219" s="178"/>
      <c r="I219" s="179"/>
      <c r="J219" s="180"/>
      <c r="K219" s="79" t="s">
        <v>103</v>
      </c>
      <c r="L219" s="179"/>
      <c r="M219" s="180"/>
      <c r="N219" s="180"/>
      <c r="O219" s="180"/>
      <c r="P219" s="91" t="s">
        <v>170</v>
      </c>
      <c r="Q219" s="319" t="str">
        <f>IF(AND(I219="",L219=""),"ー",IFERROR(ROUND(L219/I219,0),"要望人数を入力してください"))</f>
        <v>ー</v>
      </c>
      <c r="R219" s="320"/>
      <c r="S219" s="320"/>
      <c r="T219" s="320"/>
      <c r="U219" s="91" t="s">
        <v>170</v>
      </c>
      <c r="V219" s="261" t="str">
        <f>IF(AND(I219="",L219=""),"",IF($AE$218&gt;3,"入力エラー！",IF($AE$218&gt;0,ROUNDDOWN(L219/($AE$218*1000),0),"")))</f>
        <v/>
      </c>
      <c r="W219" s="262"/>
      <c r="X219" s="262"/>
      <c r="Y219" s="91" t="s">
        <v>35</v>
      </c>
      <c r="AC219" t="str">
        <f>IF($V219="入力エラー！",1,"")</f>
        <v/>
      </c>
    </row>
    <row r="220" spans="1:34" ht="11.4" customHeight="1"/>
    <row r="221" spans="1:34" ht="28.5" customHeight="1">
      <c r="C221" s="322" t="str">
        <f>IF($AE218=0,"人材確保・育成の補助メニューについて申告する場合は、「働きやすい職場認証制度」を取得している必要があります。
「各種認証・認定の取得状況」に記載漏れ等がないかご確認ください！","")</f>
        <v>人材確保・育成の補助メニューについて申告する場合は、「働きやすい職場認証制度」を取得している必要があります。
「各種認証・認定の取得状況」に記載漏れ等がないかご確認ください！</v>
      </c>
      <c r="D221" s="322"/>
      <c r="E221" s="322"/>
      <c r="F221" s="322"/>
      <c r="G221" s="322"/>
      <c r="H221" s="322"/>
      <c r="I221" s="322"/>
      <c r="J221" s="322"/>
      <c r="K221" s="322"/>
      <c r="L221" s="322"/>
      <c r="M221" s="322"/>
      <c r="N221" s="322"/>
      <c r="O221" s="322"/>
      <c r="P221" s="322"/>
      <c r="Q221" s="322"/>
      <c r="R221" s="322"/>
      <c r="S221" s="322"/>
      <c r="T221" s="322"/>
      <c r="U221" s="322"/>
      <c r="V221" s="322"/>
      <c r="W221" s="322"/>
      <c r="X221" s="322"/>
      <c r="Y221" s="322"/>
    </row>
    <row r="222" spans="1:34" ht="11.4" customHeight="1"/>
    <row r="223" spans="1:34" ht="33.6" customHeight="1">
      <c r="C223" s="108" t="s">
        <v>104</v>
      </c>
      <c r="D223" s="188" t="s">
        <v>321</v>
      </c>
      <c r="E223" s="188"/>
      <c r="F223" s="188"/>
      <c r="G223" s="188"/>
      <c r="H223" s="188"/>
      <c r="I223" s="188"/>
      <c r="J223" s="188"/>
      <c r="K223" s="188"/>
      <c r="L223" s="188"/>
      <c r="M223" s="188"/>
      <c r="N223" s="188"/>
      <c r="O223" s="188"/>
      <c r="P223" s="188"/>
      <c r="Q223" s="188"/>
      <c r="R223" s="188"/>
      <c r="S223" s="188"/>
      <c r="T223" s="188"/>
      <c r="U223" s="188"/>
      <c r="V223" s="188"/>
      <c r="W223" s="188"/>
      <c r="X223" s="188"/>
      <c r="Y223" s="188"/>
    </row>
    <row r="224" spans="1:34" ht="27" customHeight="1">
      <c r="C224" s="106" t="s">
        <v>105</v>
      </c>
      <c r="D224" s="249" t="s">
        <v>322</v>
      </c>
      <c r="E224" s="250"/>
      <c r="F224" s="250"/>
      <c r="G224" s="250"/>
      <c r="H224" s="250"/>
      <c r="I224" s="250"/>
      <c r="J224" s="250"/>
      <c r="K224" s="250"/>
      <c r="L224" s="250"/>
      <c r="M224" s="250"/>
      <c r="N224" s="250"/>
      <c r="O224" s="250"/>
      <c r="P224" s="250"/>
      <c r="Q224" s="250"/>
      <c r="R224" s="250"/>
      <c r="S224" s="250"/>
      <c r="T224" s="250"/>
      <c r="U224" s="250"/>
      <c r="V224" s="250"/>
      <c r="W224" s="250"/>
      <c r="X224" s="250"/>
      <c r="Y224" s="250"/>
    </row>
    <row r="225" spans="1:29" ht="36.6" customHeight="1">
      <c r="C225" s="106" t="s">
        <v>106</v>
      </c>
      <c r="D225" s="188" t="s">
        <v>165</v>
      </c>
      <c r="E225" s="188"/>
      <c r="F225" s="188"/>
      <c r="G225" s="188"/>
      <c r="H225" s="188"/>
      <c r="I225" s="188"/>
      <c r="J225" s="188"/>
      <c r="K225" s="188"/>
      <c r="L225" s="188"/>
      <c r="M225" s="188"/>
      <c r="N225" s="188"/>
      <c r="O225" s="188"/>
      <c r="P225" s="188"/>
      <c r="Q225" s="188"/>
      <c r="R225" s="188"/>
      <c r="S225" s="188"/>
      <c r="T225" s="188"/>
      <c r="U225" s="188"/>
      <c r="V225" s="188"/>
      <c r="W225" s="188"/>
      <c r="X225" s="188"/>
      <c r="Y225" s="188"/>
    </row>
    <row r="226" spans="1:29" ht="32.4" customHeight="1">
      <c r="C226" s="106" t="s">
        <v>107</v>
      </c>
      <c r="D226" s="188" t="s">
        <v>166</v>
      </c>
      <c r="E226" s="188"/>
      <c r="F226" s="188"/>
      <c r="G226" s="188"/>
      <c r="H226" s="188"/>
      <c r="I226" s="188"/>
      <c r="J226" s="188"/>
      <c r="K226" s="188"/>
      <c r="L226" s="188"/>
      <c r="M226" s="188"/>
      <c r="N226" s="188"/>
      <c r="O226" s="188"/>
      <c r="P226" s="188"/>
      <c r="Q226" s="188"/>
      <c r="R226" s="188"/>
      <c r="S226" s="188"/>
      <c r="T226" s="188"/>
      <c r="U226" s="188"/>
      <c r="V226" s="188"/>
      <c r="W226" s="188"/>
      <c r="X226" s="188"/>
      <c r="Y226" s="188"/>
    </row>
    <row r="227" spans="1:29" s="99" customFormat="1" ht="28.5" customHeight="1">
      <c r="A227" s="155"/>
      <c r="B227" s="133"/>
      <c r="C227" s="108" t="s">
        <v>135</v>
      </c>
      <c r="D227" s="188" t="s">
        <v>144</v>
      </c>
      <c r="E227" s="188"/>
      <c r="F227" s="188"/>
      <c r="G227" s="188"/>
      <c r="H227" s="188"/>
      <c r="I227" s="188"/>
      <c r="J227" s="188"/>
      <c r="K227" s="188"/>
      <c r="L227" s="188"/>
      <c r="M227" s="188"/>
      <c r="N227" s="188"/>
      <c r="O227" s="188"/>
      <c r="P227" s="188"/>
      <c r="Q227" s="188"/>
      <c r="R227" s="188"/>
      <c r="S227" s="188"/>
      <c r="T227" s="188"/>
      <c r="U227" s="188"/>
      <c r="V227" s="188"/>
      <c r="W227" s="188"/>
      <c r="X227" s="188"/>
      <c r="Y227" s="188"/>
    </row>
    <row r="228" spans="1:29" ht="11.4" customHeight="1"/>
    <row r="229" spans="1:29" ht="20.100000000000001" customHeight="1">
      <c r="B229" s="128" t="s">
        <v>93</v>
      </c>
      <c r="C229" s="181" t="s">
        <v>129</v>
      </c>
      <c r="D229" s="181"/>
      <c r="E229" s="181"/>
      <c r="F229" s="181"/>
      <c r="G229" s="181"/>
      <c r="H229" s="181"/>
      <c r="I229" s="181"/>
      <c r="J229" s="181"/>
      <c r="K229" s="181"/>
      <c r="L229" s="181"/>
      <c r="M229" s="181"/>
      <c r="N229" s="181"/>
      <c r="O229" s="181"/>
      <c r="P229" s="181"/>
      <c r="Q229" s="181"/>
      <c r="R229" s="181"/>
      <c r="S229" s="181"/>
      <c r="T229" s="181"/>
      <c r="U229" s="181"/>
      <c r="V229" s="181"/>
      <c r="W229" s="181"/>
      <c r="X229" s="181"/>
      <c r="Y229" s="181"/>
    </row>
    <row r="230" spans="1:29" ht="20.100000000000001" customHeight="1">
      <c r="C230" s="182" t="s">
        <v>8</v>
      </c>
      <c r="D230" s="183"/>
      <c r="E230" s="184" t="s">
        <v>95</v>
      </c>
      <c r="F230" s="185"/>
      <c r="G230" s="185"/>
      <c r="H230" s="185"/>
      <c r="I230" s="185"/>
      <c r="J230" s="185"/>
      <c r="K230" s="185"/>
      <c r="L230" s="185"/>
      <c r="M230" s="185"/>
      <c r="N230" s="185"/>
      <c r="O230" s="214"/>
      <c r="P230" s="184" t="s">
        <v>10</v>
      </c>
      <c r="Q230" s="185"/>
      <c r="R230" s="185"/>
      <c r="S230" s="185"/>
      <c r="T230" s="214"/>
      <c r="U230" s="243" t="s">
        <v>192</v>
      </c>
      <c r="V230" s="244"/>
      <c r="W230" s="244"/>
      <c r="X230" s="244"/>
      <c r="Y230" s="245"/>
    </row>
    <row r="231" spans="1:29" ht="27" customHeight="1">
      <c r="A231" s="151" t="str">
        <f>IF(C231&gt;0,C231,A230&amp;"a")</f>
        <v>H3</v>
      </c>
      <c r="C231" s="176" t="s">
        <v>267</v>
      </c>
      <c r="D231" s="177"/>
      <c r="E231" s="186" t="s">
        <v>130</v>
      </c>
      <c r="F231" s="187"/>
      <c r="G231" s="187"/>
      <c r="H231" s="187"/>
      <c r="I231" s="187"/>
      <c r="J231" s="187"/>
      <c r="K231" s="187"/>
      <c r="L231" s="187"/>
      <c r="M231" s="187"/>
      <c r="N231" s="187"/>
      <c r="O231" s="323"/>
      <c r="P231" s="219"/>
      <c r="Q231" s="220"/>
      <c r="R231" s="220"/>
      <c r="S231" s="220"/>
      <c r="T231" s="120" t="s">
        <v>170</v>
      </c>
      <c r="U231" s="319" t="str">
        <f>IF(P231="","",IF($AE$218&gt;3,"入力エラー！",IF($AE$218&gt;0,ROUNDDOWN(P231/($AE$218*1000),0),"")))</f>
        <v/>
      </c>
      <c r="V231" s="320"/>
      <c r="W231" s="320"/>
      <c r="X231" s="233" t="s">
        <v>35</v>
      </c>
      <c r="Y231" s="234"/>
      <c r="AC231" t="str">
        <f>IF($U231="入力エラー！",1,"")</f>
        <v/>
      </c>
    </row>
    <row r="232" spans="1:29" ht="3.75" customHeight="1"/>
    <row r="233" spans="1:29" ht="20.100000000000001" customHeight="1">
      <c r="C233" t="s">
        <v>108</v>
      </c>
    </row>
    <row r="234" spans="1:29" ht="53.1" customHeight="1">
      <c r="A234" s="151" t="str">
        <f>A231&amp;"a"</f>
        <v>H3a</v>
      </c>
      <c r="C234" s="251"/>
      <c r="D234" s="252"/>
      <c r="E234" s="252"/>
      <c r="F234" s="252"/>
      <c r="G234" s="252"/>
      <c r="H234" s="252"/>
      <c r="I234" s="252"/>
      <c r="J234" s="252"/>
      <c r="K234" s="252"/>
      <c r="L234" s="252"/>
      <c r="M234" s="252"/>
      <c r="N234" s="252"/>
      <c r="O234" s="252"/>
      <c r="P234" s="252"/>
      <c r="Q234" s="252"/>
      <c r="R234" s="252"/>
      <c r="S234" s="252"/>
      <c r="T234" s="252"/>
      <c r="U234" s="252"/>
      <c r="V234" s="252"/>
      <c r="W234" s="252"/>
      <c r="X234" s="252"/>
      <c r="Y234" s="253"/>
      <c r="AC234">
        <f>SUM(AC231:AC233)</f>
        <v>0</v>
      </c>
    </row>
    <row r="235" spans="1:29" ht="3.75" customHeight="1"/>
    <row r="236" spans="1:29" ht="4.5" customHeight="1">
      <c r="C236" s="322" t="str">
        <f>IF($AC234&gt;0,"「入力エラー！」と表示される場合、「各種認証・認定の取得状況」に記載漏れ、二重チェック等があるので、ご確認ください！","")</f>
        <v/>
      </c>
      <c r="D236" s="322"/>
      <c r="E236" s="322"/>
      <c r="F236" s="322"/>
      <c r="G236" s="322"/>
      <c r="H236" s="322"/>
      <c r="I236" s="322"/>
      <c r="J236" s="322"/>
      <c r="K236" s="322"/>
      <c r="L236" s="322"/>
      <c r="M236" s="322"/>
      <c r="N236" s="322"/>
      <c r="O236" s="322"/>
      <c r="P236" s="322"/>
      <c r="Q236" s="322"/>
      <c r="R236" s="322"/>
      <c r="S236" s="322"/>
      <c r="T236" s="322"/>
      <c r="U236" s="322"/>
      <c r="V236" s="322"/>
      <c r="W236" s="322"/>
      <c r="X236" s="322"/>
      <c r="Y236" s="322"/>
    </row>
    <row r="237" spans="1:29" ht="3.75" customHeight="1"/>
    <row r="238" spans="1:29" ht="20.100000000000001" customHeight="1">
      <c r="C238" s="182" t="s">
        <v>8</v>
      </c>
      <c r="D238" s="183"/>
      <c r="E238" s="184" t="s">
        <v>95</v>
      </c>
      <c r="F238" s="185"/>
      <c r="G238" s="185"/>
      <c r="H238" s="185"/>
      <c r="I238" s="185"/>
      <c r="J238" s="185"/>
      <c r="K238" s="185"/>
      <c r="L238" s="185"/>
      <c r="M238" s="185"/>
      <c r="N238" s="185"/>
      <c r="O238" s="214"/>
      <c r="P238" s="184" t="s">
        <v>10</v>
      </c>
      <c r="Q238" s="185"/>
      <c r="R238" s="185"/>
      <c r="S238" s="185"/>
      <c r="T238" s="214"/>
      <c r="U238" s="243" t="s">
        <v>192</v>
      </c>
      <c r="V238" s="244"/>
      <c r="W238" s="244"/>
      <c r="X238" s="244"/>
      <c r="Y238" s="245"/>
    </row>
    <row r="239" spans="1:29" ht="27" customHeight="1">
      <c r="A239" s="151" t="str">
        <f>IF(C239&gt;0,C239,#REF!&amp;"a")</f>
        <v>H4</v>
      </c>
      <c r="C239" s="176" t="s">
        <v>268</v>
      </c>
      <c r="D239" s="177"/>
      <c r="E239" s="186" t="s">
        <v>152</v>
      </c>
      <c r="F239" s="187"/>
      <c r="G239" s="187"/>
      <c r="H239" s="187"/>
      <c r="I239" s="187"/>
      <c r="J239" s="187"/>
      <c r="K239" s="187"/>
      <c r="L239" s="187"/>
      <c r="M239" s="187"/>
      <c r="N239" s="187"/>
      <c r="O239" s="323"/>
      <c r="P239" s="219"/>
      <c r="Q239" s="220"/>
      <c r="R239" s="220"/>
      <c r="S239" s="220"/>
      <c r="T239" s="120" t="s">
        <v>170</v>
      </c>
      <c r="U239" s="261" t="str">
        <f>IF(P239="","",IF($AE$218&gt;3,"入力エラー！",IF($AE$218&gt;0,ROUNDDOWN(P239/($AE$218*1000),0),"")))</f>
        <v/>
      </c>
      <c r="V239" s="262"/>
      <c r="W239" s="262"/>
      <c r="X239" s="233" t="s">
        <v>35</v>
      </c>
      <c r="Y239" s="234"/>
      <c r="AC239" t="str">
        <f>IF($U239="入力エラー！",1,"")</f>
        <v/>
      </c>
    </row>
    <row r="240" spans="1:29" ht="3.75" customHeight="1"/>
    <row r="241" spans="1:29" ht="20.100000000000001" customHeight="1">
      <c r="C241" t="s">
        <v>108</v>
      </c>
    </row>
    <row r="242" spans="1:29" ht="61.5" customHeight="1">
      <c r="A242" s="151" t="str">
        <f>A239&amp;"a"</f>
        <v>H4a</v>
      </c>
      <c r="C242" s="251"/>
      <c r="D242" s="252"/>
      <c r="E242" s="252"/>
      <c r="F242" s="252"/>
      <c r="G242" s="252"/>
      <c r="H242" s="252"/>
      <c r="I242" s="252"/>
      <c r="J242" s="252"/>
      <c r="K242" s="252"/>
      <c r="L242" s="252"/>
      <c r="M242" s="252"/>
      <c r="N242" s="252"/>
      <c r="O242" s="252"/>
      <c r="P242" s="252"/>
      <c r="Q242" s="252"/>
      <c r="R242" s="252"/>
      <c r="S242" s="252"/>
      <c r="T242" s="252"/>
      <c r="U242" s="252"/>
      <c r="V242" s="252"/>
      <c r="W242" s="252"/>
      <c r="X242" s="252"/>
      <c r="Y242" s="253"/>
      <c r="AC242">
        <f>SUM(AC239:AC241)</f>
        <v>0</v>
      </c>
    </row>
    <row r="243" spans="1:29" ht="3.75" customHeight="1"/>
    <row r="244" spans="1:29" ht="8.25" customHeight="1">
      <c r="C244" s="322" t="str">
        <f>IF($AC242&gt;0,"「入力エラー！」と表示される場合、「各種認証・認定の取得状況」に記載漏れ、二重チェック等があるので、ご確認ください！","")</f>
        <v/>
      </c>
      <c r="D244" s="322"/>
      <c r="E244" s="322"/>
      <c r="F244" s="322"/>
      <c r="G244" s="322"/>
      <c r="H244" s="322"/>
      <c r="I244" s="322"/>
      <c r="J244" s="322"/>
      <c r="K244" s="322"/>
      <c r="L244" s="322"/>
      <c r="M244" s="322"/>
      <c r="N244" s="322"/>
      <c r="O244" s="322"/>
      <c r="P244" s="322"/>
      <c r="Q244" s="322"/>
      <c r="R244" s="322"/>
      <c r="S244" s="322"/>
      <c r="T244" s="322"/>
      <c r="U244" s="322"/>
      <c r="V244" s="322"/>
      <c r="W244" s="322"/>
      <c r="X244" s="322"/>
      <c r="Y244" s="322"/>
    </row>
    <row r="245" spans="1:29" ht="3.75" customHeight="1"/>
    <row r="246" spans="1:29" ht="33.6" customHeight="1">
      <c r="C246" s="107" t="s">
        <v>104</v>
      </c>
      <c r="D246" s="188" t="s">
        <v>323</v>
      </c>
      <c r="E246" s="188"/>
      <c r="F246" s="188"/>
      <c r="G246" s="188"/>
      <c r="H246" s="188"/>
      <c r="I246" s="188"/>
      <c r="J246" s="188"/>
      <c r="K246" s="188"/>
      <c r="L246" s="188"/>
      <c r="M246" s="188"/>
      <c r="N246" s="188"/>
      <c r="O246" s="188"/>
      <c r="P246" s="188"/>
      <c r="Q246" s="188"/>
      <c r="R246" s="188"/>
      <c r="S246" s="188"/>
      <c r="T246" s="188"/>
      <c r="U246" s="188"/>
      <c r="V246" s="188"/>
      <c r="W246" s="188"/>
      <c r="X246" s="188"/>
      <c r="Y246" s="188"/>
    </row>
    <row r="247" spans="1:29" ht="33" customHeight="1">
      <c r="C247" s="106" t="s">
        <v>105</v>
      </c>
      <c r="D247" s="250" t="s">
        <v>301</v>
      </c>
      <c r="E247" s="250"/>
      <c r="F247" s="250"/>
      <c r="G247" s="250"/>
      <c r="H247" s="250"/>
      <c r="I247" s="250"/>
      <c r="J247" s="250"/>
      <c r="K247" s="250"/>
      <c r="L247" s="250"/>
      <c r="M247" s="250"/>
      <c r="N247" s="250"/>
      <c r="O247" s="250"/>
      <c r="P247" s="250"/>
      <c r="Q247" s="250"/>
      <c r="R247" s="250"/>
      <c r="S247" s="250"/>
      <c r="T247" s="250"/>
      <c r="U247" s="250"/>
      <c r="V247" s="250"/>
      <c r="W247" s="250"/>
      <c r="X247" s="250"/>
      <c r="Y247" s="250"/>
    </row>
    <row r="248" spans="1:29" ht="38.4" customHeight="1">
      <c r="C248" s="106" t="s">
        <v>133</v>
      </c>
      <c r="D248" s="250" t="s">
        <v>302</v>
      </c>
      <c r="E248" s="250"/>
      <c r="F248" s="250"/>
      <c r="G248" s="250"/>
      <c r="H248" s="250"/>
      <c r="I248" s="250"/>
      <c r="J248" s="250"/>
      <c r="K248" s="250"/>
      <c r="L248" s="250"/>
      <c r="M248" s="250"/>
      <c r="N248" s="250"/>
      <c r="O248" s="250"/>
      <c r="P248" s="250"/>
      <c r="Q248" s="250"/>
      <c r="R248" s="250"/>
      <c r="S248" s="250"/>
      <c r="T248" s="250"/>
      <c r="U248" s="250"/>
      <c r="V248" s="250"/>
      <c r="W248" s="250"/>
      <c r="X248" s="250"/>
      <c r="Y248" s="250"/>
    </row>
    <row r="249" spans="1:29" ht="27" customHeight="1">
      <c r="C249" s="106" t="s">
        <v>134</v>
      </c>
      <c r="D249" s="249" t="s">
        <v>324</v>
      </c>
      <c r="E249" s="249"/>
      <c r="F249" s="249"/>
      <c r="G249" s="249"/>
      <c r="H249" s="249"/>
      <c r="I249" s="249"/>
      <c r="J249" s="249"/>
      <c r="K249" s="249"/>
      <c r="L249" s="249"/>
      <c r="M249" s="249"/>
      <c r="N249" s="249"/>
      <c r="O249" s="249"/>
      <c r="P249" s="249"/>
      <c r="Q249" s="249"/>
      <c r="R249" s="249"/>
      <c r="S249" s="249"/>
      <c r="T249" s="249"/>
      <c r="U249" s="249"/>
      <c r="V249" s="249"/>
      <c r="W249" s="249"/>
      <c r="X249" s="249"/>
      <c r="Y249" s="249"/>
    </row>
    <row r="251" spans="1:29" ht="20.100000000000001" customHeight="1">
      <c r="B251" s="128" t="s">
        <v>94</v>
      </c>
      <c r="C251" s="181" t="s">
        <v>109</v>
      </c>
      <c r="D251" s="181"/>
      <c r="E251" s="181"/>
      <c r="F251" s="181"/>
      <c r="G251" s="181"/>
      <c r="H251" s="181"/>
      <c r="I251" s="181"/>
      <c r="J251" s="181"/>
      <c r="K251" s="181"/>
      <c r="L251" s="181"/>
      <c r="M251" s="181"/>
      <c r="N251" s="181"/>
      <c r="O251" s="181"/>
      <c r="P251" s="181"/>
      <c r="Q251" s="181"/>
      <c r="R251" s="181"/>
      <c r="S251" s="181"/>
      <c r="T251" s="181"/>
      <c r="U251" s="181"/>
      <c r="V251" s="181"/>
      <c r="W251" s="181"/>
      <c r="X251" s="181"/>
      <c r="Y251" s="181"/>
    </row>
    <row r="252" spans="1:29" ht="20.100000000000001" customHeight="1">
      <c r="C252" s="3" t="s">
        <v>110</v>
      </c>
    </row>
    <row r="253" spans="1:29" ht="20.100000000000001" customHeight="1">
      <c r="C253" s="182" t="s">
        <v>8</v>
      </c>
      <c r="D253" s="183"/>
      <c r="E253" s="184" t="s">
        <v>95</v>
      </c>
      <c r="F253" s="185"/>
      <c r="G253" s="185"/>
      <c r="H253" s="185"/>
      <c r="I253" s="313" t="s">
        <v>145</v>
      </c>
      <c r="J253" s="314"/>
      <c r="K253" s="315"/>
      <c r="L253" s="240" t="s">
        <v>132</v>
      </c>
      <c r="M253" s="241"/>
      <c r="N253" s="241"/>
      <c r="O253" s="241"/>
      <c r="P253" s="242"/>
      <c r="Q253" s="254" t="s">
        <v>139</v>
      </c>
      <c r="R253" s="255"/>
      <c r="S253" s="255"/>
      <c r="T253" s="255"/>
      <c r="U253" s="256"/>
      <c r="V253" s="237" t="s">
        <v>193</v>
      </c>
      <c r="W253" s="238"/>
      <c r="X253" s="238"/>
      <c r="Y253" s="239"/>
    </row>
    <row r="254" spans="1:29" ht="30.6" customHeight="1">
      <c r="A254" s="151" t="str">
        <f>IF(C254&gt;0,C254,A253&amp;"a")</f>
        <v>H5</v>
      </c>
      <c r="C254" s="176" t="s">
        <v>269</v>
      </c>
      <c r="D254" s="177"/>
      <c r="E254" s="186" t="s">
        <v>111</v>
      </c>
      <c r="F254" s="187"/>
      <c r="G254" s="187"/>
      <c r="H254" s="187"/>
      <c r="I254" s="179"/>
      <c r="J254" s="180"/>
      <c r="K254" s="90" t="s">
        <v>103</v>
      </c>
      <c r="L254" s="179"/>
      <c r="M254" s="180"/>
      <c r="N254" s="180"/>
      <c r="O254" s="180"/>
      <c r="P254" s="91" t="s">
        <v>170</v>
      </c>
      <c r="Q254" s="319" t="str">
        <f>IF(AND(I254="",L254=""),"ー",IFERROR(ROUND(L254/I254,0),"要望人数を入力してください"))</f>
        <v>ー</v>
      </c>
      <c r="R254" s="320"/>
      <c r="S254" s="320"/>
      <c r="T254" s="320"/>
      <c r="U254" s="91" t="s">
        <v>170</v>
      </c>
      <c r="V254" s="261" t="str">
        <f>IF(AND(I254="",L254=""),"",IF($AE$218&gt;3,"入力エラー！",IF($AE$218&gt;0,ROUNDDOWN(L254/($AE$218*1000),0),"")))</f>
        <v/>
      </c>
      <c r="W254" s="262"/>
      <c r="X254" s="262"/>
      <c r="Y254" s="91" t="s">
        <v>35</v>
      </c>
      <c r="AC254" t="str">
        <f>IF($V254="入力エラー！",1,"")</f>
        <v/>
      </c>
    </row>
    <row r="255" spans="1:29" ht="30.6" customHeight="1">
      <c r="A255" s="151" t="str">
        <f>IF(C255&gt;0,C255,A254&amp;"a")</f>
        <v>H6</v>
      </c>
      <c r="C255" s="176" t="s">
        <v>270</v>
      </c>
      <c r="D255" s="177"/>
      <c r="E255" s="174" t="s">
        <v>112</v>
      </c>
      <c r="F255" s="178"/>
      <c r="G255" s="178"/>
      <c r="H255" s="178"/>
      <c r="I255" s="179"/>
      <c r="J255" s="180"/>
      <c r="K255" s="90" t="s">
        <v>103</v>
      </c>
      <c r="L255" s="179"/>
      <c r="M255" s="180"/>
      <c r="N255" s="180"/>
      <c r="O255" s="180"/>
      <c r="P255" s="91" t="s">
        <v>170</v>
      </c>
      <c r="Q255" s="319" t="str">
        <f>IF(AND(I255="",L255=""),"ー",IFERROR(ROUND(L255/I255,0),"要望人数を入力してください"))</f>
        <v>ー</v>
      </c>
      <c r="R255" s="320"/>
      <c r="S255" s="320"/>
      <c r="T255" s="320"/>
      <c r="U255" s="91" t="s">
        <v>170</v>
      </c>
      <c r="V255" s="261" t="str">
        <f>IF(AND(I255="",L255=""),"",IF($AE$218&gt;3,"入力エラー！",IF($AE$218&gt;0,ROUNDDOWN(L255/($AE$218*1000),0),"")))</f>
        <v/>
      </c>
      <c r="W255" s="262"/>
      <c r="X255" s="262"/>
      <c r="Y255" s="91" t="s">
        <v>35</v>
      </c>
      <c r="AC255" t="str">
        <f>IF($V255="入力エラー！",1,"")</f>
        <v/>
      </c>
    </row>
    <row r="256" spans="1:29" ht="30.6" customHeight="1">
      <c r="A256" s="151" t="str">
        <f>IF(C256&gt;0,C256,A255&amp;"a")</f>
        <v>H7</v>
      </c>
      <c r="C256" s="176" t="s">
        <v>271</v>
      </c>
      <c r="D256" s="177"/>
      <c r="E256" s="174" t="s">
        <v>113</v>
      </c>
      <c r="F256" s="178"/>
      <c r="G256" s="178"/>
      <c r="H256" s="178"/>
      <c r="I256" s="179"/>
      <c r="J256" s="180"/>
      <c r="K256" s="90" t="s">
        <v>103</v>
      </c>
      <c r="L256" s="179"/>
      <c r="M256" s="180"/>
      <c r="N256" s="180"/>
      <c r="O256" s="180"/>
      <c r="P256" s="91" t="s">
        <v>170</v>
      </c>
      <c r="Q256" s="319" t="str">
        <f>IF(AND(I256="",L256=""),"ー",IFERROR(ROUND(L256/I256,0),"要望人数を入力してください"))</f>
        <v>ー</v>
      </c>
      <c r="R256" s="320"/>
      <c r="S256" s="320"/>
      <c r="T256" s="320"/>
      <c r="U256" s="91" t="s">
        <v>170</v>
      </c>
      <c r="V256" s="261" t="str">
        <f>IF(AND(I256="",L256=""),"",IF($AE$218&gt;3,"入力エラー！",IF($AE$218&gt;0,ROUNDDOWN(L256/($AE$218*1000),0),"")))</f>
        <v/>
      </c>
      <c r="W256" s="262"/>
      <c r="X256" s="262"/>
      <c r="Y256" s="91" t="s">
        <v>35</v>
      </c>
      <c r="AC256" t="str">
        <f>IF($V256="入力エラー！",1,"")</f>
        <v/>
      </c>
    </row>
    <row r="257" spans="1:29" ht="30.6" customHeight="1">
      <c r="A257" s="151" t="str">
        <f>IF(C257&gt;0,C257,A256&amp;"a")</f>
        <v>H8</v>
      </c>
      <c r="C257" s="176" t="s">
        <v>272</v>
      </c>
      <c r="D257" s="177"/>
      <c r="E257" s="174" t="s">
        <v>114</v>
      </c>
      <c r="F257" s="178"/>
      <c r="G257" s="178"/>
      <c r="H257" s="178"/>
      <c r="I257" s="179"/>
      <c r="J257" s="180"/>
      <c r="K257" s="90" t="s">
        <v>103</v>
      </c>
      <c r="L257" s="179"/>
      <c r="M257" s="180"/>
      <c r="N257" s="180"/>
      <c r="O257" s="180"/>
      <c r="P257" s="91" t="s">
        <v>170</v>
      </c>
      <c r="Q257" s="319" t="str">
        <f>IF(AND(I257="",L257=""),"ー",IFERROR(ROUND(L257/I257,0),"要望人数を入力してください"))</f>
        <v>ー</v>
      </c>
      <c r="R257" s="320"/>
      <c r="S257" s="320"/>
      <c r="T257" s="320"/>
      <c r="U257" s="91" t="s">
        <v>170</v>
      </c>
      <c r="V257" s="261" t="str">
        <f>IF(AND(I257="",L257=""),"",IF($AE$218&gt;3,"入力エラー！",IF($AE$218&gt;0,ROUNDDOWN(L257/($AE$218*1000),0),"")))</f>
        <v/>
      </c>
      <c r="W257" s="262"/>
      <c r="X257" s="262"/>
      <c r="Y257" s="91" t="s">
        <v>35</v>
      </c>
      <c r="AC257" t="str">
        <f>IF($V257="入力エラー！",1,"")</f>
        <v/>
      </c>
    </row>
    <row r="258" spans="1:29" ht="3.75" customHeight="1"/>
    <row r="259" spans="1:29" ht="13.2">
      <c r="C259" s="322" t="str">
        <f>IF($AC$259&gt;0,"「入力エラー！」と表示される場合、「各種認証・認定の取得状況」に記載漏れ、二重チェック等があるので、ご確認ください！","")</f>
        <v/>
      </c>
      <c r="D259" s="322"/>
      <c r="E259" s="322"/>
      <c r="F259" s="322"/>
      <c r="G259" s="322"/>
      <c r="H259" s="322"/>
      <c r="I259" s="322"/>
      <c r="J259" s="322"/>
      <c r="K259" s="322"/>
      <c r="L259" s="322"/>
      <c r="M259" s="322"/>
      <c r="N259" s="322"/>
      <c r="O259" s="322"/>
      <c r="P259" s="322"/>
      <c r="Q259" s="322"/>
      <c r="R259" s="322"/>
      <c r="S259" s="322"/>
      <c r="T259" s="322"/>
      <c r="U259" s="322"/>
      <c r="V259" s="322"/>
      <c r="W259" s="322"/>
      <c r="X259" s="322"/>
      <c r="Y259" s="322"/>
      <c r="AC259">
        <f>SUM(AC254:AC258)</f>
        <v>0</v>
      </c>
    </row>
    <row r="260" spans="1:29" ht="20.100000000000001" customHeight="1">
      <c r="C260" t="s">
        <v>115</v>
      </c>
      <c r="AC260" t="str">
        <f>IF($U260="入力エラー！",1,"")</f>
        <v/>
      </c>
    </row>
    <row r="261" spans="1:29" ht="20.100000000000001" customHeight="1">
      <c r="C261" s="182" t="s">
        <v>8</v>
      </c>
      <c r="D261" s="183"/>
      <c r="E261" s="184" t="s">
        <v>95</v>
      </c>
      <c r="F261" s="185"/>
      <c r="G261" s="185"/>
      <c r="H261" s="185"/>
      <c r="I261" s="313" t="s">
        <v>145</v>
      </c>
      <c r="J261" s="314"/>
      <c r="K261" s="315"/>
      <c r="L261" s="240" t="s">
        <v>132</v>
      </c>
      <c r="M261" s="241"/>
      <c r="N261" s="241"/>
      <c r="O261" s="241"/>
      <c r="P261" s="242"/>
      <c r="Q261" s="254" t="s">
        <v>139</v>
      </c>
      <c r="R261" s="255"/>
      <c r="S261" s="255"/>
      <c r="T261" s="255"/>
      <c r="U261" s="256"/>
      <c r="V261" s="237" t="s">
        <v>193</v>
      </c>
      <c r="W261" s="238"/>
      <c r="X261" s="238"/>
      <c r="Y261" s="239"/>
    </row>
    <row r="262" spans="1:29" ht="27" customHeight="1">
      <c r="A262" s="151" t="str">
        <f>IF(C262&gt;0,C262,A261&amp;"a")</f>
        <v>H9</v>
      </c>
      <c r="C262" s="176" t="s">
        <v>273</v>
      </c>
      <c r="D262" s="177"/>
      <c r="E262" s="400"/>
      <c r="F262" s="401"/>
      <c r="G262" s="401"/>
      <c r="H262" s="401"/>
      <c r="I262" s="179"/>
      <c r="J262" s="180"/>
      <c r="K262" s="97" t="s">
        <v>103</v>
      </c>
      <c r="L262" s="179"/>
      <c r="M262" s="180"/>
      <c r="N262" s="180"/>
      <c r="O262" s="180"/>
      <c r="P262" s="91" t="s">
        <v>170</v>
      </c>
      <c r="Q262" s="319" t="str">
        <f>IF(AND(I262="",L262=""),"ー",IFERROR(ROUND(L262/I262,0),"要望人数を入力してください"))</f>
        <v>ー</v>
      </c>
      <c r="R262" s="320"/>
      <c r="S262" s="320"/>
      <c r="T262" s="320"/>
      <c r="U262" s="91" t="s">
        <v>170</v>
      </c>
      <c r="V262" s="261" t="str">
        <f>IF(AND(I262="",L262=""),"",IF($AE$218&gt;3,"入力エラー！",IF($AE$218&gt;0,ROUNDDOWN(L262/($AE$218*1000),0),"")))</f>
        <v/>
      </c>
      <c r="W262" s="262"/>
      <c r="X262" s="262"/>
      <c r="Y262" s="91" t="s">
        <v>35</v>
      </c>
      <c r="AC262" t="str">
        <f>IF($V262="入力エラー！",1,"")</f>
        <v/>
      </c>
    </row>
    <row r="263" spans="1:29" ht="20.100000000000001" customHeight="1">
      <c r="C263" t="s">
        <v>108</v>
      </c>
    </row>
    <row r="264" spans="1:29" ht="61.5" customHeight="1">
      <c r="A264" s="151" t="str">
        <f>A262&amp;"a"</f>
        <v>H9a</v>
      </c>
      <c r="C264" s="251"/>
      <c r="D264" s="252"/>
      <c r="E264" s="252"/>
      <c r="F264" s="252"/>
      <c r="G264" s="252"/>
      <c r="H264" s="252"/>
      <c r="I264" s="252"/>
      <c r="J264" s="252"/>
      <c r="K264" s="252"/>
      <c r="L264" s="252"/>
      <c r="M264" s="252"/>
      <c r="N264" s="252"/>
      <c r="O264" s="252"/>
      <c r="P264" s="252"/>
      <c r="Q264" s="252"/>
      <c r="R264" s="252"/>
      <c r="S264" s="252"/>
      <c r="T264" s="252"/>
      <c r="U264" s="252"/>
      <c r="V264" s="252"/>
      <c r="W264" s="252"/>
      <c r="X264" s="252"/>
      <c r="Y264" s="253"/>
      <c r="AC264">
        <f>SUM(AC262:AC263)</f>
        <v>0</v>
      </c>
    </row>
    <row r="265" spans="1:29" ht="3.75" customHeight="1"/>
    <row r="266" spans="1:29" ht="13.2">
      <c r="C266" s="322" t="str">
        <f>IF($AC$264&gt;0,"「入力エラー！」と表示される場合、「各種認証・認定の取得状況」に記載漏れ、二重チェック等があるので、ご確認ください！","")</f>
        <v/>
      </c>
      <c r="D266" s="322"/>
      <c r="E266" s="322"/>
      <c r="F266" s="322"/>
      <c r="G266" s="322"/>
      <c r="H266" s="322"/>
      <c r="I266" s="322"/>
      <c r="J266" s="322"/>
      <c r="K266" s="322"/>
      <c r="L266" s="322"/>
      <c r="M266" s="322"/>
      <c r="N266" s="322"/>
      <c r="O266" s="322"/>
      <c r="P266" s="322"/>
      <c r="Q266" s="322"/>
      <c r="R266" s="322"/>
      <c r="S266" s="322"/>
      <c r="T266" s="322"/>
      <c r="U266" s="322"/>
      <c r="V266" s="322"/>
      <c r="W266" s="322"/>
      <c r="X266" s="322"/>
      <c r="Y266" s="322"/>
    </row>
    <row r="267" spans="1:29" ht="3.75" customHeight="1"/>
    <row r="268" spans="1:29" ht="33.6" customHeight="1">
      <c r="C268" s="108" t="s">
        <v>104</v>
      </c>
      <c r="D268" s="188" t="s">
        <v>325</v>
      </c>
      <c r="E268" s="188"/>
      <c r="F268" s="188"/>
      <c r="G268" s="188"/>
      <c r="H268" s="188"/>
      <c r="I268" s="188"/>
      <c r="J268" s="188"/>
      <c r="K268" s="188"/>
      <c r="L268" s="188"/>
      <c r="M268" s="188"/>
      <c r="N268" s="188"/>
      <c r="O268" s="188"/>
      <c r="P268" s="188"/>
      <c r="Q268" s="188"/>
      <c r="R268" s="188"/>
      <c r="S268" s="188"/>
      <c r="T268" s="188"/>
      <c r="U268" s="188"/>
      <c r="V268" s="188"/>
      <c r="W268" s="188"/>
      <c r="X268" s="188"/>
      <c r="Y268" s="188"/>
    </row>
    <row r="269" spans="1:29" ht="28.5" customHeight="1">
      <c r="C269" s="108" t="s">
        <v>105</v>
      </c>
      <c r="D269" s="188" t="s">
        <v>151</v>
      </c>
      <c r="E269" s="188"/>
      <c r="F269" s="188"/>
      <c r="G269" s="188"/>
      <c r="H269" s="188"/>
      <c r="I269" s="188"/>
      <c r="J269" s="188"/>
      <c r="K269" s="188"/>
      <c r="L269" s="188"/>
      <c r="M269" s="188"/>
      <c r="N269" s="188"/>
      <c r="O269" s="188"/>
      <c r="P269" s="188"/>
      <c r="Q269" s="188"/>
      <c r="R269" s="188"/>
      <c r="S269" s="188"/>
      <c r="T269" s="188"/>
      <c r="U269" s="188"/>
      <c r="V269" s="188"/>
      <c r="W269" s="188"/>
      <c r="X269" s="188"/>
      <c r="Y269" s="188"/>
    </row>
    <row r="270" spans="1:29" ht="27" customHeight="1">
      <c r="C270" s="106" t="s">
        <v>106</v>
      </c>
      <c r="D270" s="250" t="s">
        <v>116</v>
      </c>
      <c r="E270" s="250"/>
      <c r="F270" s="250"/>
      <c r="G270" s="250"/>
      <c r="H270" s="250"/>
      <c r="I270" s="250"/>
      <c r="J270" s="250"/>
      <c r="K270" s="250"/>
      <c r="L270" s="250"/>
      <c r="M270" s="250"/>
      <c r="N270" s="250"/>
      <c r="O270" s="250"/>
      <c r="P270" s="250"/>
      <c r="Q270" s="250"/>
      <c r="R270" s="250"/>
      <c r="S270" s="250"/>
      <c r="T270" s="250"/>
      <c r="U270" s="250"/>
      <c r="V270" s="250"/>
      <c r="W270" s="250"/>
      <c r="X270" s="250"/>
      <c r="Y270" s="250"/>
    </row>
    <row r="271" spans="1:29" ht="26.4" customHeight="1">
      <c r="C271" s="106" t="s">
        <v>107</v>
      </c>
      <c r="D271" s="249" t="s">
        <v>326</v>
      </c>
      <c r="E271" s="249"/>
      <c r="F271" s="249"/>
      <c r="G271" s="249"/>
      <c r="H271" s="249"/>
      <c r="I271" s="249"/>
      <c r="J271" s="249"/>
      <c r="K271" s="249"/>
      <c r="L271" s="249"/>
      <c r="M271" s="249"/>
      <c r="N271" s="249"/>
      <c r="O271" s="249"/>
      <c r="P271" s="249"/>
      <c r="Q271" s="249"/>
      <c r="R271" s="249"/>
      <c r="S271" s="249"/>
      <c r="T271" s="249"/>
      <c r="U271" s="249"/>
      <c r="V271" s="249"/>
      <c r="W271" s="249"/>
      <c r="X271" s="249"/>
      <c r="Y271" s="249"/>
    </row>
    <row r="272" spans="1:29" ht="24.6" customHeight="1">
      <c r="C272" s="106" t="s">
        <v>135</v>
      </c>
      <c r="D272" s="250" t="s">
        <v>303</v>
      </c>
      <c r="E272" s="250"/>
      <c r="F272" s="250"/>
      <c r="G272" s="250"/>
      <c r="H272" s="250"/>
      <c r="I272" s="250"/>
      <c r="J272" s="250"/>
      <c r="K272" s="250"/>
      <c r="L272" s="250"/>
      <c r="M272" s="250"/>
      <c r="N272" s="250"/>
      <c r="O272" s="250"/>
      <c r="P272" s="250"/>
      <c r="Q272" s="250"/>
      <c r="R272" s="250"/>
      <c r="S272" s="250"/>
      <c r="T272" s="250"/>
      <c r="U272" s="250"/>
      <c r="V272" s="250"/>
      <c r="W272" s="250"/>
      <c r="X272" s="250"/>
      <c r="Y272" s="250"/>
    </row>
    <row r="274" spans="1:29" ht="20.100000000000001" customHeight="1">
      <c r="C274" s="3" t="s">
        <v>117</v>
      </c>
    </row>
    <row r="275" spans="1:29" ht="20.100000000000001" customHeight="1">
      <c r="C275" s="182" t="s">
        <v>8</v>
      </c>
      <c r="D275" s="183"/>
      <c r="E275" s="184" t="s">
        <v>95</v>
      </c>
      <c r="F275" s="185"/>
      <c r="G275" s="185"/>
      <c r="H275" s="185"/>
      <c r="I275" s="185"/>
      <c r="J275" s="185"/>
      <c r="K275" s="185"/>
      <c r="L275" s="185"/>
      <c r="M275" s="185"/>
      <c r="N275" s="185"/>
      <c r="O275" s="214"/>
      <c r="P275" s="184" t="s">
        <v>10</v>
      </c>
      <c r="Q275" s="185"/>
      <c r="R275" s="185"/>
      <c r="S275" s="185"/>
      <c r="T275" s="214"/>
      <c r="U275" s="243" t="s">
        <v>192</v>
      </c>
      <c r="V275" s="244"/>
      <c r="W275" s="244"/>
      <c r="X275" s="244"/>
      <c r="Y275" s="245"/>
    </row>
    <row r="276" spans="1:29" ht="27" customHeight="1">
      <c r="A276" s="151" t="str">
        <f>IF(C276&gt;0,C276,A275&amp;"a")</f>
        <v>H10</v>
      </c>
      <c r="C276" s="176" t="s">
        <v>274</v>
      </c>
      <c r="D276" s="177"/>
      <c r="E276" s="400"/>
      <c r="F276" s="401"/>
      <c r="G276" s="401"/>
      <c r="H276" s="401"/>
      <c r="I276" s="401"/>
      <c r="J276" s="401"/>
      <c r="K276" s="401"/>
      <c r="L276" s="401"/>
      <c r="M276" s="401"/>
      <c r="N276" s="401"/>
      <c r="O276" s="402"/>
      <c r="P276" s="219"/>
      <c r="Q276" s="220"/>
      <c r="R276" s="220"/>
      <c r="S276" s="220"/>
      <c r="T276" s="120" t="s">
        <v>170</v>
      </c>
      <c r="U276" s="235" t="str">
        <f>IF(P276="","",IF($AE$218&gt;3,"入力エラー！",IF($AE$218&gt;0,ROUNDDOWN(P276/($AE$218*1000),0),"")))</f>
        <v/>
      </c>
      <c r="V276" s="236"/>
      <c r="W276" s="236"/>
      <c r="X276" s="233" t="s">
        <v>35</v>
      </c>
      <c r="Y276" s="234"/>
      <c r="AC276" t="str">
        <f>IF($U276="入力エラー！",1,"")</f>
        <v/>
      </c>
    </row>
    <row r="277" spans="1:29" ht="20.100000000000001" customHeight="1">
      <c r="C277" t="s">
        <v>108</v>
      </c>
    </row>
    <row r="278" spans="1:29" ht="61.5" customHeight="1">
      <c r="A278" s="151" t="str">
        <f>A276&amp;"a"</f>
        <v>H10a</v>
      </c>
      <c r="C278" s="251"/>
      <c r="D278" s="252"/>
      <c r="E278" s="252"/>
      <c r="F278" s="252"/>
      <c r="G278" s="252"/>
      <c r="H278" s="252"/>
      <c r="I278" s="252"/>
      <c r="J278" s="252"/>
      <c r="K278" s="252"/>
      <c r="L278" s="252"/>
      <c r="M278" s="252"/>
      <c r="N278" s="252"/>
      <c r="O278" s="252"/>
      <c r="P278" s="252"/>
      <c r="Q278" s="252"/>
      <c r="R278" s="252"/>
      <c r="S278" s="252"/>
      <c r="T278" s="252"/>
      <c r="U278" s="252"/>
      <c r="V278" s="252"/>
      <c r="W278" s="252"/>
      <c r="X278" s="252"/>
      <c r="Y278" s="253"/>
      <c r="AC278">
        <f>SUM(AC276:AC277)</f>
        <v>0</v>
      </c>
    </row>
    <row r="279" spans="1:29" ht="3.75" customHeight="1"/>
    <row r="280" spans="1:29" ht="13.2">
      <c r="C280" s="322" t="str">
        <f>IF($AC$278&gt;0,"「入力エラー！」と表示される場合、「各種認証・認定の取得状況」に記載漏れ、二重チェック等があるので、ご確認ください！","")</f>
        <v/>
      </c>
      <c r="D280" s="322"/>
      <c r="E280" s="322"/>
      <c r="F280" s="322"/>
      <c r="G280" s="322"/>
      <c r="H280" s="322"/>
      <c r="I280" s="322"/>
      <c r="J280" s="322"/>
      <c r="K280" s="322"/>
      <c r="L280" s="322"/>
      <c r="M280" s="322"/>
      <c r="N280" s="322"/>
      <c r="O280" s="322"/>
      <c r="P280" s="322"/>
      <c r="Q280" s="322"/>
      <c r="R280" s="322"/>
      <c r="S280" s="322"/>
      <c r="T280" s="322"/>
      <c r="U280" s="322"/>
      <c r="V280" s="322"/>
      <c r="W280" s="322"/>
      <c r="X280" s="322"/>
      <c r="Y280" s="322"/>
    </row>
    <row r="281" spans="1:29" ht="3.75" customHeight="1"/>
    <row r="282" spans="1:29" ht="33.6" customHeight="1">
      <c r="C282" s="108" t="s">
        <v>104</v>
      </c>
      <c r="D282" s="188" t="s">
        <v>327</v>
      </c>
      <c r="E282" s="188"/>
      <c r="F282" s="188"/>
      <c r="G282" s="188"/>
      <c r="H282" s="188"/>
      <c r="I282" s="188"/>
      <c r="J282" s="188"/>
      <c r="K282" s="188"/>
      <c r="L282" s="188"/>
      <c r="M282" s="188"/>
      <c r="N282" s="188"/>
      <c r="O282" s="188"/>
      <c r="P282" s="188"/>
      <c r="Q282" s="188"/>
      <c r="R282" s="188"/>
      <c r="S282" s="188"/>
      <c r="T282" s="188"/>
      <c r="U282" s="188"/>
      <c r="V282" s="188"/>
      <c r="W282" s="188"/>
      <c r="X282" s="188"/>
      <c r="Y282" s="188"/>
    </row>
    <row r="283" spans="1:29" ht="26.1" customHeight="1">
      <c r="C283" s="108" t="s">
        <v>105</v>
      </c>
      <c r="D283" s="188" t="s">
        <v>151</v>
      </c>
      <c r="E283" s="188"/>
      <c r="F283" s="188"/>
      <c r="G283" s="188"/>
      <c r="H283" s="188"/>
      <c r="I283" s="188"/>
      <c r="J283" s="188"/>
      <c r="K283" s="188"/>
      <c r="L283" s="188"/>
      <c r="M283" s="188"/>
      <c r="N283" s="188"/>
      <c r="O283" s="188"/>
      <c r="P283" s="188"/>
      <c r="Q283" s="188"/>
      <c r="R283" s="188"/>
      <c r="S283" s="188"/>
      <c r="T283" s="188"/>
      <c r="U283" s="188"/>
      <c r="V283" s="188"/>
      <c r="W283" s="188"/>
      <c r="X283" s="188"/>
      <c r="Y283" s="188"/>
    </row>
    <row r="284" spans="1:29" ht="26.4" customHeight="1">
      <c r="C284" s="108" t="s">
        <v>106</v>
      </c>
      <c r="D284" s="249" t="s">
        <v>326</v>
      </c>
      <c r="E284" s="249"/>
      <c r="F284" s="249"/>
      <c r="G284" s="249"/>
      <c r="H284" s="249"/>
      <c r="I284" s="249"/>
      <c r="J284" s="249"/>
      <c r="K284" s="249"/>
      <c r="L284" s="249"/>
      <c r="M284" s="249"/>
      <c r="N284" s="249"/>
      <c r="O284" s="249"/>
      <c r="P284" s="249"/>
      <c r="Q284" s="249"/>
      <c r="R284" s="249"/>
      <c r="S284" s="249"/>
      <c r="T284" s="249"/>
      <c r="U284" s="249"/>
      <c r="V284" s="249"/>
      <c r="W284" s="249"/>
      <c r="X284" s="249"/>
      <c r="Y284" s="249"/>
    </row>
    <row r="285" spans="1:29" ht="24.6" customHeight="1">
      <c r="C285" s="106" t="s">
        <v>107</v>
      </c>
      <c r="D285" s="250" t="s">
        <v>304</v>
      </c>
      <c r="E285" s="250"/>
      <c r="F285" s="250"/>
      <c r="G285" s="250"/>
      <c r="H285" s="250"/>
      <c r="I285" s="250"/>
      <c r="J285" s="250"/>
      <c r="K285" s="250"/>
      <c r="L285" s="250"/>
      <c r="M285" s="250"/>
      <c r="N285" s="250"/>
      <c r="O285" s="250"/>
      <c r="P285" s="250"/>
      <c r="Q285" s="250"/>
      <c r="R285" s="250"/>
      <c r="S285" s="250"/>
      <c r="T285" s="250"/>
      <c r="U285" s="250"/>
      <c r="V285" s="250"/>
      <c r="W285" s="250"/>
      <c r="X285" s="250"/>
      <c r="Y285" s="250"/>
    </row>
    <row r="287" spans="1:29" ht="20.100000000000001" customHeight="1">
      <c r="B287" s="128" t="s">
        <v>225</v>
      </c>
      <c r="C287" s="181" t="s">
        <v>284</v>
      </c>
      <c r="D287" s="181"/>
      <c r="E287" s="181"/>
      <c r="F287" s="181"/>
      <c r="G287" s="181"/>
      <c r="H287" s="181"/>
      <c r="I287" s="181"/>
      <c r="J287" s="181"/>
      <c r="K287" s="181"/>
      <c r="L287" s="181"/>
      <c r="M287" s="181"/>
      <c r="N287" s="181"/>
      <c r="O287" s="181"/>
      <c r="P287" s="181"/>
      <c r="Q287" s="181"/>
      <c r="R287" s="181"/>
      <c r="S287" s="181"/>
      <c r="T287" s="181"/>
      <c r="U287" s="181"/>
      <c r="V287" s="181"/>
      <c r="W287" s="181"/>
      <c r="X287" s="181"/>
      <c r="Y287" s="181"/>
    </row>
    <row r="288" spans="1:29" ht="20.100000000000001" customHeight="1">
      <c r="C288" s="182" t="s">
        <v>8</v>
      </c>
      <c r="D288" s="183"/>
      <c r="E288" s="184" t="s">
        <v>95</v>
      </c>
      <c r="F288" s="185"/>
      <c r="G288" s="185"/>
      <c r="H288" s="185"/>
      <c r="I288" s="246" t="s">
        <v>198</v>
      </c>
      <c r="J288" s="247"/>
      <c r="K288" s="247"/>
      <c r="L288" s="247"/>
      <c r="M288" s="247"/>
      <c r="N288" s="248"/>
      <c r="O288" s="240" t="s">
        <v>132</v>
      </c>
      <c r="P288" s="241"/>
      <c r="Q288" s="241"/>
      <c r="R288" s="241"/>
      <c r="S288" s="241"/>
      <c r="T288" s="242"/>
      <c r="U288" s="237" t="s">
        <v>193</v>
      </c>
      <c r="V288" s="238"/>
      <c r="W288" s="238"/>
      <c r="X288" s="238"/>
      <c r="Y288" s="239"/>
    </row>
    <row r="289" spans="1:58" ht="30.6" customHeight="1">
      <c r="A289" s="151" t="str">
        <f>IF(C289&gt;0,C289,A288&amp;"a")</f>
        <v>H11</v>
      </c>
      <c r="C289" s="176" t="s">
        <v>275</v>
      </c>
      <c r="D289" s="177"/>
      <c r="E289" s="186" t="s">
        <v>347</v>
      </c>
      <c r="F289" s="187"/>
      <c r="G289" s="187"/>
      <c r="H289" s="187"/>
      <c r="I289" s="189"/>
      <c r="J289" s="173"/>
      <c r="K289" s="173"/>
      <c r="L289" s="190"/>
      <c r="M289" s="174" t="s">
        <v>346</v>
      </c>
      <c r="N289" s="175"/>
      <c r="O289" s="173"/>
      <c r="P289" s="173"/>
      <c r="Q289" s="173"/>
      <c r="R289" s="173"/>
      <c r="S289" s="173"/>
      <c r="T289" s="91" t="s">
        <v>170</v>
      </c>
      <c r="U289" s="235" t="str">
        <f t="shared" ref="U289:U293" si="13">IF(AND(I289="",O289=""),"",IF($AE$218&gt;3,"入力エラー！",IF($AE$218&gt;0,ROUNDDOWN(O289/($AE$218*1000),0),"")))</f>
        <v/>
      </c>
      <c r="V289" s="236"/>
      <c r="W289" s="236"/>
      <c r="X289" s="236"/>
      <c r="Y289" s="91" t="s">
        <v>35</v>
      </c>
      <c r="AC289" t="str">
        <f>IF($U289="入力エラー！",1,"")</f>
        <v/>
      </c>
    </row>
    <row r="290" spans="1:58" ht="30.6" customHeight="1">
      <c r="A290" s="151" t="str">
        <f>IF(C290&gt;0,C290,A289&amp;"a")</f>
        <v>H12</v>
      </c>
      <c r="C290" s="176" t="s">
        <v>276</v>
      </c>
      <c r="D290" s="177"/>
      <c r="E290" s="174" t="s">
        <v>195</v>
      </c>
      <c r="F290" s="178"/>
      <c r="G290" s="178"/>
      <c r="H290" s="178"/>
      <c r="I290" s="189"/>
      <c r="J290" s="173"/>
      <c r="K290" s="173"/>
      <c r="L290" s="190"/>
      <c r="M290" s="174" t="s">
        <v>4</v>
      </c>
      <c r="N290" s="175"/>
      <c r="O290" s="173"/>
      <c r="P290" s="173"/>
      <c r="Q290" s="173"/>
      <c r="R290" s="173"/>
      <c r="S290" s="173"/>
      <c r="T290" s="91" t="s">
        <v>170</v>
      </c>
      <c r="U290" s="235" t="str">
        <f t="shared" si="13"/>
        <v/>
      </c>
      <c r="V290" s="236"/>
      <c r="W290" s="236"/>
      <c r="X290" s="236"/>
      <c r="Y290" s="91" t="s">
        <v>35</v>
      </c>
      <c r="AC290" t="str">
        <f t="shared" ref="AC290:AC297" si="14">IF($U290="入力エラー！",1,"")</f>
        <v/>
      </c>
    </row>
    <row r="291" spans="1:58" ht="30.6" customHeight="1">
      <c r="A291" s="151" t="str">
        <f>IF(C291&gt;0,C291,A288&amp;"a")</f>
        <v>H13</v>
      </c>
      <c r="C291" s="176" t="s">
        <v>277</v>
      </c>
      <c r="D291" s="177"/>
      <c r="E291" s="174" t="s">
        <v>196</v>
      </c>
      <c r="F291" s="178"/>
      <c r="G291" s="178"/>
      <c r="H291" s="178"/>
      <c r="I291" s="189"/>
      <c r="J291" s="173"/>
      <c r="K291" s="173"/>
      <c r="L291" s="190"/>
      <c r="M291" s="174" t="s">
        <v>346</v>
      </c>
      <c r="N291" s="175"/>
      <c r="O291" s="173"/>
      <c r="P291" s="173"/>
      <c r="Q291" s="173"/>
      <c r="R291" s="173"/>
      <c r="S291" s="173"/>
      <c r="T291" s="91" t="s">
        <v>170</v>
      </c>
      <c r="U291" s="235" t="str">
        <f t="shared" si="13"/>
        <v/>
      </c>
      <c r="V291" s="236"/>
      <c r="W291" s="236"/>
      <c r="X291" s="236"/>
      <c r="Y291" s="91" t="s">
        <v>35</v>
      </c>
      <c r="AC291" t="str">
        <f t="shared" si="14"/>
        <v/>
      </c>
    </row>
    <row r="292" spans="1:58" ht="30.6" customHeight="1">
      <c r="A292" s="151" t="str">
        <f>IF(C292&gt;0,C292,A291&amp;"a")</f>
        <v>H14</v>
      </c>
      <c r="C292" s="176" t="s">
        <v>278</v>
      </c>
      <c r="D292" s="177"/>
      <c r="E292" s="174" t="s">
        <v>197</v>
      </c>
      <c r="F292" s="178"/>
      <c r="G292" s="178"/>
      <c r="H292" s="178"/>
      <c r="I292" s="189"/>
      <c r="J292" s="173"/>
      <c r="K292" s="173"/>
      <c r="L292" s="190"/>
      <c r="M292" s="174" t="s">
        <v>346</v>
      </c>
      <c r="N292" s="175"/>
      <c r="O292" s="173"/>
      <c r="P292" s="173"/>
      <c r="Q292" s="173"/>
      <c r="R292" s="173"/>
      <c r="S292" s="173"/>
      <c r="T292" s="91" t="s">
        <v>170</v>
      </c>
      <c r="U292" s="235" t="str">
        <f t="shared" si="13"/>
        <v/>
      </c>
      <c r="V292" s="236"/>
      <c r="W292" s="236"/>
      <c r="X292" s="236"/>
      <c r="Y292" s="91" t="s">
        <v>35</v>
      </c>
      <c r="AC292" t="str">
        <f t="shared" si="14"/>
        <v/>
      </c>
    </row>
    <row r="293" spans="1:58" ht="30.6" customHeight="1">
      <c r="A293" s="151" t="str">
        <f>IF(C293&gt;0,C293,A290&amp;"a")</f>
        <v>H15</v>
      </c>
      <c r="C293" s="176" t="s">
        <v>279</v>
      </c>
      <c r="D293" s="177"/>
      <c r="E293" s="174" t="s">
        <v>280</v>
      </c>
      <c r="F293" s="178"/>
      <c r="G293" s="178"/>
      <c r="H293" s="178"/>
      <c r="I293" s="189"/>
      <c r="J293" s="173"/>
      <c r="K293" s="173"/>
      <c r="L293" s="190"/>
      <c r="M293" s="174" t="s">
        <v>346</v>
      </c>
      <c r="N293" s="175"/>
      <c r="O293" s="173"/>
      <c r="P293" s="173"/>
      <c r="Q293" s="173"/>
      <c r="R293" s="173"/>
      <c r="S293" s="173"/>
      <c r="T293" s="91" t="s">
        <v>170</v>
      </c>
      <c r="U293" s="235" t="str">
        <f t="shared" si="13"/>
        <v/>
      </c>
      <c r="V293" s="236"/>
      <c r="W293" s="236"/>
      <c r="X293" s="236"/>
      <c r="Y293" s="91" t="s">
        <v>35</v>
      </c>
      <c r="AC293" t="str">
        <f t="shared" si="14"/>
        <v/>
      </c>
    </row>
    <row r="294" spans="1:58" ht="30.6" customHeight="1">
      <c r="A294" s="151" t="str">
        <f>IF(C294&gt;0,C294,A291&amp;"a")</f>
        <v>H16</v>
      </c>
      <c r="C294" s="176" t="s">
        <v>281</v>
      </c>
      <c r="D294" s="177"/>
      <c r="E294" s="174" t="s">
        <v>317</v>
      </c>
      <c r="F294" s="178"/>
      <c r="G294" s="178"/>
      <c r="H294" s="178"/>
      <c r="I294" s="189"/>
      <c r="J294" s="173"/>
      <c r="K294" s="173"/>
      <c r="L294" s="190"/>
      <c r="M294" s="174" t="s">
        <v>346</v>
      </c>
      <c r="N294" s="175"/>
      <c r="O294" s="173"/>
      <c r="P294" s="173"/>
      <c r="Q294" s="173"/>
      <c r="R294" s="173"/>
      <c r="S294" s="173"/>
      <c r="T294" s="91" t="s">
        <v>170</v>
      </c>
      <c r="U294" s="235" t="str">
        <f>IF(AND(I294="",O294=""),"",IF($AE$218&gt;3,"入力エラー！",IF($AE$218&gt;0,ROUNDDOWN(O294/($AE$218*1000),0),"")))</f>
        <v/>
      </c>
      <c r="V294" s="236"/>
      <c r="W294" s="236"/>
      <c r="X294" s="236"/>
      <c r="Y294" s="91" t="s">
        <v>35</v>
      </c>
      <c r="AC294" t="str">
        <f t="shared" si="14"/>
        <v/>
      </c>
    </row>
    <row r="295" spans="1:58" ht="30.6" customHeight="1">
      <c r="A295" s="151" t="str">
        <f>IF(C295&gt;0,C295,A292&amp;"a")</f>
        <v>H17</v>
      </c>
      <c r="C295" s="408" t="s">
        <v>285</v>
      </c>
      <c r="D295" s="409"/>
      <c r="E295" s="403" t="s">
        <v>305</v>
      </c>
      <c r="F295" s="410"/>
      <c r="G295" s="410"/>
      <c r="H295" s="410"/>
      <c r="I295" s="406"/>
      <c r="J295" s="405"/>
      <c r="K295" s="405"/>
      <c r="L295" s="407"/>
      <c r="M295" s="403" t="s">
        <v>4</v>
      </c>
      <c r="N295" s="404"/>
      <c r="O295" s="405"/>
      <c r="P295" s="405"/>
      <c r="Q295" s="405"/>
      <c r="R295" s="405"/>
      <c r="S295" s="405"/>
      <c r="T295" s="165" t="s">
        <v>170</v>
      </c>
      <c r="U295" s="235" t="str">
        <f>IF(AND(I295="",O295=""),"",IF($AE$218&gt;3,"入力エラー！",IF($AE$218&gt;0,ROUNDDOWN(O295/($AE$218*1000),0),"")))</f>
        <v/>
      </c>
      <c r="V295" s="236"/>
      <c r="W295" s="236"/>
      <c r="X295" s="236"/>
      <c r="Y295" s="165" t="s">
        <v>35</v>
      </c>
      <c r="AC295" t="str">
        <f t="shared" si="14"/>
        <v/>
      </c>
    </row>
    <row r="296" spans="1:58" ht="30.6" customHeight="1">
      <c r="A296" s="151" t="str">
        <f>IF(C296&gt;0,C296,A293&amp;"a")</f>
        <v>H18</v>
      </c>
      <c r="C296" s="408" t="s">
        <v>319</v>
      </c>
      <c r="D296" s="409"/>
      <c r="E296" s="403" t="s">
        <v>318</v>
      </c>
      <c r="F296" s="410"/>
      <c r="G296" s="410"/>
      <c r="H296" s="410"/>
      <c r="I296" s="406"/>
      <c r="J296" s="405"/>
      <c r="K296" s="405"/>
      <c r="L296" s="407"/>
      <c r="M296" s="403" t="s">
        <v>4</v>
      </c>
      <c r="N296" s="404"/>
      <c r="O296" s="405"/>
      <c r="P296" s="405"/>
      <c r="Q296" s="405"/>
      <c r="R296" s="405"/>
      <c r="S296" s="405"/>
      <c r="T296" s="165" t="s">
        <v>170</v>
      </c>
      <c r="U296" s="235" t="str">
        <f>IF(AND(I296="",O296=""),"",IF($AE$218&gt;3,"入力エラー！",IF($AE$218&gt;0,ROUNDDOWN(O296/($AE$218*1000),0),"")))</f>
        <v/>
      </c>
      <c r="V296" s="236"/>
      <c r="W296" s="236"/>
      <c r="X296" s="236"/>
      <c r="Y296" s="165" t="s">
        <v>35</v>
      </c>
      <c r="AC296" t="str">
        <f t="shared" si="14"/>
        <v/>
      </c>
    </row>
    <row r="297" spans="1:58" ht="30.6" customHeight="1">
      <c r="A297" s="151" t="str">
        <f>IF(C297&gt;0,C297,A291&amp;"a")</f>
        <v>H19</v>
      </c>
      <c r="C297" s="377" t="s">
        <v>320</v>
      </c>
      <c r="D297" s="378"/>
      <c r="E297" s="166" t="s">
        <v>83</v>
      </c>
      <c r="F297" s="167"/>
      <c r="G297" s="167"/>
      <c r="H297" s="167"/>
      <c r="I297" s="406"/>
      <c r="J297" s="405"/>
      <c r="K297" s="405"/>
      <c r="L297" s="407"/>
      <c r="M297" s="403" t="s">
        <v>199</v>
      </c>
      <c r="N297" s="404"/>
      <c r="O297" s="405"/>
      <c r="P297" s="405"/>
      <c r="Q297" s="405"/>
      <c r="R297" s="405"/>
      <c r="S297" s="405"/>
      <c r="T297" s="165" t="s">
        <v>170</v>
      </c>
      <c r="U297" s="235" t="str">
        <f>IF(AND(I297="",O297=""),"",IF($AE$218&gt;3,"入力エラー！",IF($AE$218&gt;0,ROUNDDOWN(O297/($AE$218*1000),0),"")))</f>
        <v/>
      </c>
      <c r="V297" s="236"/>
      <c r="W297" s="236"/>
      <c r="X297" s="236"/>
      <c r="Y297" s="165" t="s">
        <v>35</v>
      </c>
      <c r="AC297" t="str">
        <f t="shared" si="14"/>
        <v/>
      </c>
    </row>
    <row r="298" spans="1:58" ht="30.6" customHeight="1">
      <c r="A298" s="151" t="str">
        <f>A297&amp;"a"</f>
        <v>H19a</v>
      </c>
      <c r="C298" s="379"/>
      <c r="D298" s="380"/>
      <c r="E298" s="208" t="s">
        <v>316</v>
      </c>
      <c r="F298" s="209"/>
      <c r="G298" s="209"/>
      <c r="H298" s="209"/>
      <c r="I298" s="209"/>
      <c r="J298" s="209"/>
      <c r="K298" s="209"/>
      <c r="L298" s="209"/>
      <c r="M298" s="209"/>
      <c r="N298" s="209"/>
      <c r="O298" s="209"/>
      <c r="P298" s="209"/>
      <c r="Q298" s="209"/>
      <c r="R298" s="209"/>
      <c r="S298" s="209"/>
      <c r="T298" s="209"/>
      <c r="U298" s="209"/>
      <c r="V298" s="209"/>
      <c r="W298" s="209"/>
      <c r="X298" s="209"/>
      <c r="Y298" s="210"/>
      <c r="AC298">
        <f>SUM(AC289:AC297)</f>
        <v>0</v>
      </c>
    </row>
    <row r="299" spans="1:58" ht="3.75" customHeight="1"/>
    <row r="300" spans="1:58" ht="20.100000000000001" customHeight="1">
      <c r="B300" s="129"/>
      <c r="C300" s="322" t="str">
        <f>IF($AC$298&gt;0,"「入力エラー！」と表示される場合、「各種認証・認定の取得状況」に記載漏れ、二重チェック等があるので、ご確認ください！","")</f>
        <v/>
      </c>
      <c r="D300" s="322"/>
      <c r="E300" s="322"/>
      <c r="F300" s="322"/>
      <c r="G300" s="322"/>
      <c r="H300" s="322"/>
      <c r="I300" s="322"/>
      <c r="J300" s="322"/>
      <c r="K300" s="322"/>
      <c r="L300" s="322"/>
      <c r="M300" s="322"/>
      <c r="N300" s="322"/>
      <c r="O300" s="322"/>
      <c r="P300" s="322"/>
      <c r="Q300" s="322"/>
      <c r="R300" s="322"/>
      <c r="S300" s="322"/>
      <c r="T300" s="322"/>
      <c r="U300" s="322"/>
      <c r="V300" s="322"/>
      <c r="W300" s="322"/>
      <c r="X300" s="322"/>
      <c r="Y300" s="322"/>
      <c r="AH300" s="89"/>
    </row>
    <row r="301" spans="1:58" ht="3.75" customHeight="1"/>
    <row r="302" spans="1:58" s="47" customFormat="1" ht="27.9" customHeight="1">
      <c r="A302" s="151" t="str">
        <f>B209</f>
        <v>（要望調査⑦）　人材確保・育成</v>
      </c>
      <c r="B302" s="49"/>
      <c r="C302" s="197" t="s">
        <v>328</v>
      </c>
      <c r="D302" s="198"/>
      <c r="E302" s="191" t="s">
        <v>334</v>
      </c>
      <c r="F302" s="192"/>
      <c r="G302" s="192"/>
      <c r="H302" s="192"/>
      <c r="I302" s="192"/>
      <c r="J302" s="192"/>
      <c r="K302" s="192"/>
      <c r="L302" s="192"/>
      <c r="M302" s="192"/>
      <c r="N302" s="192"/>
      <c r="O302" s="192"/>
      <c r="P302" s="192"/>
      <c r="Q302" s="192"/>
      <c r="R302" s="192"/>
      <c r="S302" s="192"/>
      <c r="T302" s="192"/>
      <c r="U302" s="192"/>
      <c r="V302" s="192"/>
      <c r="W302" s="192"/>
      <c r="X302" s="192"/>
      <c r="Y302" s="193"/>
      <c r="AI302"/>
      <c r="AJ302"/>
      <c r="AK302"/>
      <c r="AL302"/>
      <c r="AM302"/>
      <c r="AN302"/>
      <c r="AO302"/>
      <c r="AP302"/>
      <c r="AQ302"/>
      <c r="AR302"/>
      <c r="AS302"/>
      <c r="AT302"/>
      <c r="AU302"/>
      <c r="AV302"/>
      <c r="AW302"/>
      <c r="AX302"/>
      <c r="AY302"/>
      <c r="AZ302"/>
      <c r="BA302"/>
      <c r="BB302"/>
      <c r="BC302"/>
      <c r="BD302"/>
      <c r="BE302"/>
      <c r="BF302"/>
    </row>
    <row r="303" spans="1:58" s="47" customFormat="1" ht="42" customHeight="1">
      <c r="A303" s="151"/>
      <c r="B303" s="49"/>
      <c r="C303" s="199"/>
      <c r="D303" s="200"/>
      <c r="E303" s="194"/>
      <c r="F303" s="195"/>
      <c r="G303" s="195"/>
      <c r="H303" s="195"/>
      <c r="I303" s="195"/>
      <c r="J303" s="195"/>
      <c r="K303" s="195"/>
      <c r="L303" s="195"/>
      <c r="M303" s="195"/>
      <c r="N303" s="195"/>
      <c r="O303" s="195"/>
      <c r="P303" s="195"/>
      <c r="Q303" s="195"/>
      <c r="R303" s="195"/>
      <c r="S303" s="195"/>
      <c r="T303" s="195"/>
      <c r="U303" s="195"/>
      <c r="V303" s="195"/>
      <c r="W303" s="195"/>
      <c r="X303" s="195"/>
      <c r="Y303" s="196"/>
      <c r="AI303"/>
      <c r="AJ303"/>
      <c r="AK303"/>
      <c r="AL303"/>
      <c r="AM303"/>
      <c r="AN303"/>
      <c r="AO303"/>
      <c r="AP303"/>
      <c r="AQ303"/>
      <c r="AR303"/>
      <c r="AS303"/>
      <c r="AT303"/>
      <c r="AU303"/>
      <c r="AV303"/>
      <c r="AW303"/>
      <c r="AX303"/>
      <c r="AY303"/>
      <c r="AZ303"/>
      <c r="BA303"/>
      <c r="BB303"/>
      <c r="BC303"/>
      <c r="BD303"/>
      <c r="BE303"/>
      <c r="BF303"/>
    </row>
    <row r="304" spans="1:58" ht="13.2">
      <c r="C304" s="322"/>
      <c r="D304" s="322"/>
      <c r="E304" s="322"/>
      <c r="F304" s="322"/>
      <c r="G304" s="322"/>
      <c r="H304" s="322"/>
      <c r="I304" s="322"/>
      <c r="J304" s="322"/>
      <c r="K304" s="322"/>
      <c r="L304" s="322"/>
      <c r="M304" s="322"/>
      <c r="N304" s="322"/>
      <c r="O304" s="322"/>
      <c r="P304" s="322"/>
      <c r="Q304" s="322"/>
      <c r="R304" s="322"/>
      <c r="S304" s="322"/>
      <c r="T304" s="322"/>
      <c r="U304" s="322"/>
      <c r="V304" s="322"/>
      <c r="W304" s="322"/>
      <c r="X304" s="322"/>
      <c r="Y304" s="322"/>
    </row>
    <row r="305" spans="1:58" s="30" customFormat="1" ht="22.5" customHeight="1">
      <c r="A305" s="152"/>
      <c r="B305" s="367" t="s">
        <v>286</v>
      </c>
      <c r="C305" s="367"/>
      <c r="D305" s="367"/>
      <c r="E305" s="367"/>
      <c r="F305" s="367"/>
      <c r="G305" s="367"/>
      <c r="H305" s="367"/>
      <c r="I305" s="367"/>
      <c r="J305" s="367"/>
      <c r="K305" s="367"/>
      <c r="L305" s="367"/>
      <c r="M305" s="367"/>
      <c r="N305" s="367"/>
      <c r="O305" s="367"/>
      <c r="P305" s="367"/>
      <c r="Q305" s="367"/>
      <c r="R305" s="367"/>
      <c r="S305" s="367"/>
      <c r="T305" s="367"/>
      <c r="U305" s="367"/>
      <c r="V305" s="367"/>
      <c r="W305" s="367"/>
      <c r="X305" s="367"/>
      <c r="Y305" s="367"/>
      <c r="Z305" s="367"/>
    </row>
    <row r="306" spans="1:58" s="2" customFormat="1" ht="30" customHeight="1">
      <c r="A306" s="153"/>
      <c r="B306" s="22" t="s">
        <v>297</v>
      </c>
      <c r="C306" s="221" t="s">
        <v>287</v>
      </c>
      <c r="D306" s="221"/>
      <c r="E306" s="221"/>
      <c r="F306" s="221"/>
      <c r="G306" s="221"/>
      <c r="H306" s="221"/>
      <c r="I306" s="221"/>
      <c r="J306" s="221"/>
      <c r="K306" s="221"/>
      <c r="L306" s="221"/>
      <c r="M306" s="221"/>
      <c r="N306" s="221"/>
      <c r="O306" s="221"/>
      <c r="P306" s="221"/>
      <c r="Q306" s="221"/>
      <c r="R306" s="221"/>
      <c r="S306" s="221"/>
      <c r="T306" s="221"/>
      <c r="U306" s="221"/>
      <c r="V306" s="221"/>
      <c r="W306" s="221"/>
      <c r="X306" s="221"/>
      <c r="Y306" s="221"/>
    </row>
    <row r="307" spans="1:58" s="2" customFormat="1" ht="27.9" customHeight="1">
      <c r="A307" s="153"/>
      <c r="C307" s="182" t="s">
        <v>8</v>
      </c>
      <c r="D307" s="183"/>
      <c r="E307" s="184" t="s">
        <v>95</v>
      </c>
      <c r="F307" s="185"/>
      <c r="G307" s="185"/>
      <c r="H307" s="185"/>
      <c r="I307" s="185"/>
      <c r="J307" s="185"/>
      <c r="K307" s="185"/>
      <c r="L307" s="214"/>
      <c r="M307" s="328" t="s">
        <v>2</v>
      </c>
      <c r="N307" s="244"/>
      <c r="O307" s="245"/>
      <c r="P307" s="184" t="s">
        <v>10</v>
      </c>
      <c r="Q307" s="185"/>
      <c r="R307" s="185"/>
      <c r="S307" s="185"/>
      <c r="T307" s="214"/>
      <c r="U307" s="243" t="s">
        <v>184</v>
      </c>
      <c r="V307" s="244"/>
      <c r="W307" s="244"/>
      <c r="X307" s="244"/>
      <c r="Y307" s="245"/>
    </row>
    <row r="308" spans="1:58" s="2" customFormat="1" ht="27.9" customHeight="1">
      <c r="A308" s="151" t="str">
        <f>IF(C308&gt;0,C308,A307&amp;"a")</f>
        <v>G1</v>
      </c>
      <c r="C308" s="277" t="s">
        <v>288</v>
      </c>
      <c r="D308" s="228"/>
      <c r="E308" s="186" t="s">
        <v>291</v>
      </c>
      <c r="F308" s="187"/>
      <c r="G308" s="187"/>
      <c r="H308" s="187"/>
      <c r="I308" s="187"/>
      <c r="J308" s="187"/>
      <c r="K308" s="187"/>
      <c r="L308" s="323"/>
      <c r="M308" s="179"/>
      <c r="N308" s="180"/>
      <c r="O308" s="159" t="s">
        <v>199</v>
      </c>
      <c r="P308" s="219"/>
      <c r="Q308" s="220"/>
      <c r="R308" s="220"/>
      <c r="S308" s="220"/>
      <c r="T308" s="120" t="s">
        <v>170</v>
      </c>
      <c r="U308" s="206" t="str">
        <f>IF(AND(M308&gt;0,P308&gt;0),ROUNDDOWN(P308/3000,0),"")</f>
        <v/>
      </c>
      <c r="V308" s="207"/>
      <c r="W308" s="207"/>
      <c r="X308" s="231" t="s">
        <v>57</v>
      </c>
      <c r="Y308" s="232"/>
    </row>
    <row r="309" spans="1:58" s="2" customFormat="1" ht="27.9" customHeight="1">
      <c r="A309" s="151" t="str">
        <f>A308&amp;"a"</f>
        <v>G1a</v>
      </c>
      <c r="C309" s="279"/>
      <c r="D309" s="338"/>
      <c r="E309" s="208" t="s">
        <v>316</v>
      </c>
      <c r="F309" s="209"/>
      <c r="G309" s="209"/>
      <c r="H309" s="209"/>
      <c r="I309" s="209"/>
      <c r="J309" s="209"/>
      <c r="K309" s="209"/>
      <c r="L309" s="209"/>
      <c r="M309" s="209"/>
      <c r="N309" s="209"/>
      <c r="O309" s="209"/>
      <c r="P309" s="209"/>
      <c r="Q309" s="209"/>
      <c r="R309" s="209"/>
      <c r="S309" s="209"/>
      <c r="T309" s="209"/>
      <c r="U309" s="209"/>
      <c r="V309" s="209"/>
      <c r="W309" s="209"/>
      <c r="X309" s="209"/>
      <c r="Y309" s="210"/>
    </row>
    <row r="310" spans="1:58" s="2" customFormat="1" ht="27.9" customHeight="1">
      <c r="A310" s="151" t="str">
        <f>IF(C310&gt;0,C310,A306&amp;"a")</f>
        <v>G2</v>
      </c>
      <c r="C310" s="411" t="s">
        <v>289</v>
      </c>
      <c r="D310" s="412"/>
      <c r="E310" s="174" t="s">
        <v>292</v>
      </c>
      <c r="F310" s="178"/>
      <c r="G310" s="178"/>
      <c r="H310" s="178"/>
      <c r="I310" s="178"/>
      <c r="J310" s="178"/>
      <c r="K310" s="178"/>
      <c r="L310" s="175"/>
      <c r="M310" s="179"/>
      <c r="N310" s="180"/>
      <c r="O310" s="159" t="s">
        <v>199</v>
      </c>
      <c r="P310" s="219"/>
      <c r="Q310" s="220"/>
      <c r="R310" s="220"/>
      <c r="S310" s="220"/>
      <c r="T310" s="120" t="s">
        <v>170</v>
      </c>
      <c r="U310" s="206" t="str">
        <f>IF(AND(M310&gt;0,P310&gt;0),ROUNDDOWN(P310/3000,0),"")</f>
        <v/>
      </c>
      <c r="V310" s="207"/>
      <c r="W310" s="207"/>
      <c r="X310" s="231" t="s">
        <v>57</v>
      </c>
      <c r="Y310" s="232"/>
    </row>
    <row r="311" spans="1:58" s="2" customFormat="1" ht="27.9" customHeight="1">
      <c r="A311" s="151" t="str">
        <f>A310&amp;"a"</f>
        <v>G2a</v>
      </c>
      <c r="C311" s="413"/>
      <c r="D311" s="414"/>
      <c r="E311" s="208" t="s">
        <v>316</v>
      </c>
      <c r="F311" s="209"/>
      <c r="G311" s="209"/>
      <c r="H311" s="209"/>
      <c r="I311" s="209"/>
      <c r="J311" s="209"/>
      <c r="K311" s="209"/>
      <c r="L311" s="209"/>
      <c r="M311" s="209"/>
      <c r="N311" s="209"/>
      <c r="O311" s="209"/>
      <c r="P311" s="209"/>
      <c r="Q311" s="209"/>
      <c r="R311" s="209"/>
      <c r="S311" s="209"/>
      <c r="T311" s="209"/>
      <c r="U311" s="209"/>
      <c r="V311" s="209"/>
      <c r="W311" s="209"/>
      <c r="X311" s="209"/>
      <c r="Y311" s="210"/>
    </row>
    <row r="312" spans="1:58" s="2" customFormat="1" ht="27.9" customHeight="1">
      <c r="A312" s="151" t="str">
        <f>IF(C312&gt;0,C312,A307&amp;"a")</f>
        <v>G3</v>
      </c>
      <c r="C312" s="222" t="s">
        <v>290</v>
      </c>
      <c r="D312" s="223"/>
      <c r="E312" s="174" t="s">
        <v>293</v>
      </c>
      <c r="F312" s="178"/>
      <c r="G312" s="178"/>
      <c r="H312" s="178"/>
      <c r="I312" s="178"/>
      <c r="J312" s="178"/>
      <c r="K312" s="178"/>
      <c r="L312" s="175"/>
      <c r="M312" s="179"/>
      <c r="N312" s="180"/>
      <c r="O312" s="159" t="s">
        <v>4</v>
      </c>
      <c r="P312" s="219"/>
      <c r="Q312" s="220"/>
      <c r="R312" s="220"/>
      <c r="S312" s="220"/>
      <c r="T312" s="120" t="s">
        <v>170</v>
      </c>
      <c r="U312" s="206" t="str">
        <f>IF(AND(M312&gt;0,P312&gt;0),ROUNDDOWN(P312/3000,0),"")</f>
        <v/>
      </c>
      <c r="V312" s="207"/>
      <c r="W312" s="207"/>
      <c r="X312" s="231" t="s">
        <v>57</v>
      </c>
      <c r="Y312" s="232"/>
    </row>
    <row r="313" spans="1:58" s="2" customFormat="1" ht="27.9" customHeight="1">
      <c r="A313" s="151" t="str">
        <f>IF(C313&gt;0,C313,A307&amp;"a")</f>
        <v>G4</v>
      </c>
      <c r="C313" s="222" t="s">
        <v>306</v>
      </c>
      <c r="D313" s="223"/>
      <c r="E313" s="174" t="s">
        <v>296</v>
      </c>
      <c r="F313" s="178"/>
      <c r="G313" s="178"/>
      <c r="H313" s="178"/>
      <c r="I313" s="178"/>
      <c r="J313" s="178"/>
      <c r="K313" s="178"/>
      <c r="L313" s="175"/>
      <c r="M313" s="179"/>
      <c r="N313" s="180"/>
      <c r="O313" s="159" t="s">
        <v>4</v>
      </c>
      <c r="P313" s="219"/>
      <c r="Q313" s="220"/>
      <c r="R313" s="220"/>
      <c r="S313" s="220"/>
      <c r="T313" s="120" t="s">
        <v>170</v>
      </c>
      <c r="U313" s="206" t="str">
        <f>IF(AND(M313&gt;0,P313&gt;0),ROUNDDOWN(P313/3000,0),"")</f>
        <v/>
      </c>
      <c r="V313" s="207"/>
      <c r="W313" s="207"/>
      <c r="X313" s="231" t="s">
        <v>57</v>
      </c>
      <c r="Y313" s="232"/>
    </row>
    <row r="314" spans="1:58" s="2" customFormat="1" ht="27.9" customHeight="1">
      <c r="A314" s="151" t="str">
        <f>IF(C314&gt;0,C314,A308&amp;"a")</f>
        <v>G5</v>
      </c>
      <c r="C314" s="411" t="s">
        <v>295</v>
      </c>
      <c r="D314" s="412"/>
      <c r="E314" s="174" t="s">
        <v>294</v>
      </c>
      <c r="F314" s="178"/>
      <c r="G314" s="178"/>
      <c r="H314" s="178"/>
      <c r="I314" s="178"/>
      <c r="J314" s="178"/>
      <c r="K314" s="178"/>
      <c r="L314" s="175"/>
      <c r="M314" s="179"/>
      <c r="N314" s="180"/>
      <c r="O314" s="160" t="s">
        <v>4</v>
      </c>
      <c r="P314" s="219"/>
      <c r="Q314" s="220"/>
      <c r="R314" s="220"/>
      <c r="S314" s="220"/>
      <c r="T314" s="145" t="s">
        <v>170</v>
      </c>
      <c r="U314" s="206" t="str">
        <f>IF(AND(M314&gt;0,P314&gt;0),ROUNDDOWN(P314/3000,0),"")</f>
        <v/>
      </c>
      <c r="V314" s="207"/>
      <c r="W314" s="207"/>
      <c r="X314" s="326" t="s">
        <v>57</v>
      </c>
      <c r="Y314" s="327"/>
    </row>
    <row r="315" spans="1:58" s="2" customFormat="1" ht="27.9" customHeight="1">
      <c r="A315" s="151" t="str">
        <f>A314&amp;"a"</f>
        <v>G5a</v>
      </c>
      <c r="C315" s="413"/>
      <c r="D315" s="414"/>
      <c r="E315" s="208" t="s">
        <v>316</v>
      </c>
      <c r="F315" s="209"/>
      <c r="G315" s="209"/>
      <c r="H315" s="209"/>
      <c r="I315" s="209"/>
      <c r="J315" s="209"/>
      <c r="K315" s="209"/>
      <c r="L315" s="209"/>
      <c r="M315" s="209"/>
      <c r="N315" s="209"/>
      <c r="O315" s="209"/>
      <c r="P315" s="209"/>
      <c r="Q315" s="209"/>
      <c r="R315" s="209"/>
      <c r="S315" s="209"/>
      <c r="T315" s="209"/>
      <c r="U315" s="209"/>
      <c r="V315" s="209"/>
      <c r="W315" s="209"/>
      <c r="X315" s="209"/>
      <c r="Y315" s="210"/>
    </row>
    <row r="316" spans="1:58" ht="20.100000000000001" customHeight="1">
      <c r="B316" s="129"/>
      <c r="C316" s="168"/>
      <c r="D316" s="169"/>
      <c r="E316" s="169"/>
      <c r="F316" s="169"/>
      <c r="G316" s="170"/>
      <c r="H316" s="170"/>
      <c r="I316" s="170"/>
      <c r="J316" s="170"/>
      <c r="K316" s="170"/>
      <c r="L316" s="170"/>
      <c r="M316" s="170"/>
      <c r="N316" s="170"/>
      <c r="O316" s="170"/>
      <c r="P316" s="170"/>
      <c r="Q316" s="170"/>
      <c r="R316" s="170"/>
      <c r="S316" s="170"/>
      <c r="T316" s="170"/>
      <c r="U316" s="170"/>
      <c r="V316" s="170"/>
      <c r="W316" s="170"/>
      <c r="X316" s="170"/>
      <c r="Y316" s="170"/>
      <c r="AH316" s="89"/>
    </row>
    <row r="317" spans="1:58" s="47" customFormat="1" ht="27.9" customHeight="1">
      <c r="A317" s="151" t="str">
        <f>B305</f>
        <v>（要望調査⑧）　地方ゲートウェイの刷新</v>
      </c>
      <c r="B317" s="49"/>
      <c r="C317" s="197" t="s">
        <v>328</v>
      </c>
      <c r="D317" s="198"/>
      <c r="E317" s="191" t="s">
        <v>335</v>
      </c>
      <c r="F317" s="192"/>
      <c r="G317" s="192"/>
      <c r="H317" s="192"/>
      <c r="I317" s="192"/>
      <c r="J317" s="192"/>
      <c r="K317" s="192"/>
      <c r="L317" s="192"/>
      <c r="M317" s="192"/>
      <c r="N317" s="192"/>
      <c r="O317" s="192"/>
      <c r="P317" s="192"/>
      <c r="Q317" s="192"/>
      <c r="R317" s="192"/>
      <c r="S317" s="192"/>
      <c r="T317" s="192"/>
      <c r="U317" s="192"/>
      <c r="V317" s="192"/>
      <c r="W317" s="192"/>
      <c r="X317" s="192"/>
      <c r="Y317" s="193"/>
      <c r="AI317"/>
      <c r="AJ317"/>
      <c r="AK317"/>
      <c r="AL317"/>
      <c r="AM317"/>
      <c r="AN317"/>
      <c r="AO317"/>
      <c r="AP317"/>
      <c r="AQ317"/>
      <c r="AR317"/>
      <c r="AS317"/>
      <c r="AT317"/>
      <c r="AU317"/>
      <c r="AV317"/>
      <c r="AW317"/>
      <c r="AX317"/>
      <c r="AY317"/>
      <c r="AZ317"/>
      <c r="BA317"/>
      <c r="BB317"/>
      <c r="BC317"/>
      <c r="BD317"/>
      <c r="BE317"/>
      <c r="BF317"/>
    </row>
    <row r="318" spans="1:58" s="47" customFormat="1" ht="42" customHeight="1">
      <c r="A318" s="151"/>
      <c r="B318" s="49"/>
      <c r="C318" s="199"/>
      <c r="D318" s="200"/>
      <c r="E318" s="194"/>
      <c r="F318" s="195"/>
      <c r="G318" s="195"/>
      <c r="H318" s="195"/>
      <c r="I318" s="195"/>
      <c r="J318" s="195"/>
      <c r="K318" s="195"/>
      <c r="L318" s="195"/>
      <c r="M318" s="195"/>
      <c r="N318" s="195"/>
      <c r="O318" s="195"/>
      <c r="P318" s="195"/>
      <c r="Q318" s="195"/>
      <c r="R318" s="195"/>
      <c r="S318" s="195"/>
      <c r="T318" s="195"/>
      <c r="U318" s="195"/>
      <c r="V318" s="195"/>
      <c r="W318" s="195"/>
      <c r="X318" s="195"/>
      <c r="Y318" s="196"/>
      <c r="AI318"/>
      <c r="AJ318"/>
      <c r="AK318"/>
      <c r="AL318"/>
      <c r="AM318"/>
      <c r="AN318"/>
      <c r="AO318"/>
      <c r="AP318"/>
      <c r="AQ318"/>
      <c r="AR318"/>
      <c r="AS318"/>
      <c r="AT318"/>
      <c r="AU318"/>
      <c r="AV318"/>
      <c r="AW318"/>
      <c r="AX318"/>
      <c r="AY318"/>
      <c r="AZ318"/>
      <c r="BA318"/>
      <c r="BB318"/>
      <c r="BC318"/>
      <c r="BD318"/>
      <c r="BE318"/>
      <c r="BF318"/>
    </row>
  </sheetData>
  <sheetProtection sheet="1" objects="1" scenarios="1"/>
  <mergeCells count="729">
    <mergeCell ref="E315:Y315"/>
    <mergeCell ref="C314:D315"/>
    <mergeCell ref="C313:D313"/>
    <mergeCell ref="E313:L313"/>
    <mergeCell ref="M313:N313"/>
    <mergeCell ref="P313:S313"/>
    <mergeCell ref="U313:W313"/>
    <mergeCell ref="X313:Y313"/>
    <mergeCell ref="E309:Y309"/>
    <mergeCell ref="C308:D309"/>
    <mergeCell ref="E311:Y311"/>
    <mergeCell ref="C310:D311"/>
    <mergeCell ref="E308:L308"/>
    <mergeCell ref="M308:N308"/>
    <mergeCell ref="P308:S308"/>
    <mergeCell ref="U308:W308"/>
    <mergeCell ref="X308:Y308"/>
    <mergeCell ref="E314:L314"/>
    <mergeCell ref="M314:N314"/>
    <mergeCell ref="P314:S314"/>
    <mergeCell ref="U314:W314"/>
    <mergeCell ref="X314:Y314"/>
    <mergeCell ref="C312:D312"/>
    <mergeCell ref="E312:L312"/>
    <mergeCell ref="M312:N312"/>
    <mergeCell ref="P312:S312"/>
    <mergeCell ref="U312:W312"/>
    <mergeCell ref="X312:Y312"/>
    <mergeCell ref="E310:L310"/>
    <mergeCell ref="M310:N310"/>
    <mergeCell ref="P310:S310"/>
    <mergeCell ref="U310:W310"/>
    <mergeCell ref="X310:Y310"/>
    <mergeCell ref="C295:D295"/>
    <mergeCell ref="E295:H295"/>
    <mergeCell ref="I295:L295"/>
    <mergeCell ref="M295:N295"/>
    <mergeCell ref="O295:S295"/>
    <mergeCell ref="U295:X295"/>
    <mergeCell ref="C296:D296"/>
    <mergeCell ref="E296:H296"/>
    <mergeCell ref="I296:L296"/>
    <mergeCell ref="M296:N296"/>
    <mergeCell ref="O296:S296"/>
    <mergeCell ref="U296:X296"/>
    <mergeCell ref="B305:Z305"/>
    <mergeCell ref="C306:Y306"/>
    <mergeCell ref="C307:D307"/>
    <mergeCell ref="E307:L307"/>
    <mergeCell ref="M307:O307"/>
    <mergeCell ref="P307:T307"/>
    <mergeCell ref="U307:Y307"/>
    <mergeCell ref="M297:N297"/>
    <mergeCell ref="O297:S297"/>
    <mergeCell ref="U297:X297"/>
    <mergeCell ref="E298:Y298"/>
    <mergeCell ref="C297:D298"/>
    <mergeCell ref="C304:Y304"/>
    <mergeCell ref="I297:L297"/>
    <mergeCell ref="C300:Y300"/>
    <mergeCell ref="C294:D294"/>
    <mergeCell ref="E294:H294"/>
    <mergeCell ref="I294:L294"/>
    <mergeCell ref="V219:X219"/>
    <mergeCell ref="D246:Y246"/>
    <mergeCell ref="C231:D231"/>
    <mergeCell ref="U231:W231"/>
    <mergeCell ref="X231:Y231"/>
    <mergeCell ref="E238:O238"/>
    <mergeCell ref="E231:O231"/>
    <mergeCell ref="C229:Y229"/>
    <mergeCell ref="C234:Y234"/>
    <mergeCell ref="U239:W239"/>
    <mergeCell ref="X239:Y239"/>
    <mergeCell ref="C238:D238"/>
    <mergeCell ref="P238:T238"/>
    <mergeCell ref="U238:Y238"/>
    <mergeCell ref="C239:D239"/>
    <mergeCell ref="L219:O219"/>
    <mergeCell ref="C259:Y259"/>
    <mergeCell ref="Q219:T219"/>
    <mergeCell ref="I291:L291"/>
    <mergeCell ref="I292:L292"/>
    <mergeCell ref="L262:O262"/>
    <mergeCell ref="Q262:T262"/>
    <mergeCell ref="P276:S276"/>
    <mergeCell ref="D282:Y282"/>
    <mergeCell ref="D270:Y270"/>
    <mergeCell ref="C261:D261"/>
    <mergeCell ref="L261:P261"/>
    <mergeCell ref="C278:Y278"/>
    <mergeCell ref="C276:D276"/>
    <mergeCell ref="U276:W276"/>
    <mergeCell ref="X276:Y276"/>
    <mergeCell ref="C262:D262"/>
    <mergeCell ref="C275:D275"/>
    <mergeCell ref="P275:T275"/>
    <mergeCell ref="E276:O276"/>
    <mergeCell ref="C266:Y266"/>
    <mergeCell ref="C280:Y280"/>
    <mergeCell ref="E262:H262"/>
    <mergeCell ref="I262:J262"/>
    <mergeCell ref="V262:X262"/>
    <mergeCell ref="E203:O203"/>
    <mergeCell ref="E195:L195"/>
    <mergeCell ref="C203:D203"/>
    <mergeCell ref="E217:H217"/>
    <mergeCell ref="I217:K217"/>
    <mergeCell ref="C218:D218"/>
    <mergeCell ref="E218:H218"/>
    <mergeCell ref="C212:Y212"/>
    <mergeCell ref="B209:Z209"/>
    <mergeCell ref="C216:Y216"/>
    <mergeCell ref="S213:T213"/>
    <mergeCell ref="C202:D202"/>
    <mergeCell ref="L217:P217"/>
    <mergeCell ref="P193:T193"/>
    <mergeCell ref="B127:Z127"/>
    <mergeCell ref="P131:S131"/>
    <mergeCell ref="E132:L132"/>
    <mergeCell ref="U167:W167"/>
    <mergeCell ref="X167:Y167"/>
    <mergeCell ref="U203:W203"/>
    <mergeCell ref="B200:Z200"/>
    <mergeCell ref="U202:Y202"/>
    <mergeCell ref="P202:T202"/>
    <mergeCell ref="X203:Y203"/>
    <mergeCell ref="U193:Y193"/>
    <mergeCell ref="P203:S203"/>
    <mergeCell ref="P194:S194"/>
    <mergeCell ref="E193:L193"/>
    <mergeCell ref="E194:L194"/>
    <mergeCell ref="E185:L185"/>
    <mergeCell ref="E186:L186"/>
    <mergeCell ref="P171:S171"/>
    <mergeCell ref="E169:L169"/>
    <mergeCell ref="M169:N169"/>
    <mergeCell ref="U186:W186"/>
    <mergeCell ref="E202:O202"/>
    <mergeCell ref="M136:N136"/>
    <mergeCell ref="M121:O121"/>
    <mergeCell ref="P121:T121"/>
    <mergeCell ref="U121:Y121"/>
    <mergeCell ref="X53:Y54"/>
    <mergeCell ref="C106:D106"/>
    <mergeCell ref="M103:N103"/>
    <mergeCell ref="X104:Y104"/>
    <mergeCell ref="C104:D104"/>
    <mergeCell ref="P103:S103"/>
    <mergeCell ref="P104:S104"/>
    <mergeCell ref="M106:N106"/>
    <mergeCell ref="P106:S106"/>
    <mergeCell ref="E55:L56"/>
    <mergeCell ref="U106:W106"/>
    <mergeCell ref="X106:Y106"/>
    <mergeCell ref="X103:Y103"/>
    <mergeCell ref="E98:L98"/>
    <mergeCell ref="E91:L91"/>
    <mergeCell ref="C92:D92"/>
    <mergeCell ref="P102:S102"/>
    <mergeCell ref="C122:D122"/>
    <mergeCell ref="E122:L122"/>
    <mergeCell ref="M122:N122"/>
    <mergeCell ref="P122:S122"/>
    <mergeCell ref="U122:W122"/>
    <mergeCell ref="X122:Y122"/>
    <mergeCell ref="E184:L184"/>
    <mergeCell ref="C178:D178"/>
    <mergeCell ref="M178:O178"/>
    <mergeCell ref="C167:D167"/>
    <mergeCell ref="E144:L144"/>
    <mergeCell ref="E140:L140"/>
    <mergeCell ref="U146:W146"/>
    <mergeCell ref="U141:W141"/>
    <mergeCell ref="M165:O165"/>
    <mergeCell ref="E136:H136"/>
    <mergeCell ref="E137:L137"/>
    <mergeCell ref="E165:L165"/>
    <mergeCell ref="M167:N167"/>
    <mergeCell ref="M166:N166"/>
    <mergeCell ref="P165:T165"/>
    <mergeCell ref="I141:L141"/>
    <mergeCell ref="P172:S172"/>
    <mergeCell ref="C136:D140"/>
    <mergeCell ref="C119:Y119"/>
    <mergeCell ref="C121:D121"/>
    <mergeCell ref="U102:W102"/>
    <mergeCell ref="P107:S107"/>
    <mergeCell ref="P114:S114"/>
    <mergeCell ref="X99:Y99"/>
    <mergeCell ref="C103:D103"/>
    <mergeCell ref="C105:D105"/>
    <mergeCell ref="E105:L105"/>
    <mergeCell ref="M105:N105"/>
    <mergeCell ref="E101:L101"/>
    <mergeCell ref="M114:N114"/>
    <mergeCell ref="M113:O113"/>
    <mergeCell ref="P105:S105"/>
    <mergeCell ref="E106:L106"/>
    <mergeCell ref="M99:N99"/>
    <mergeCell ref="P99:S99"/>
    <mergeCell ref="P100:S100"/>
    <mergeCell ref="C101:D101"/>
    <mergeCell ref="E102:L102"/>
    <mergeCell ref="E103:L103"/>
    <mergeCell ref="C99:D99"/>
    <mergeCell ref="E113:L113"/>
    <mergeCell ref="E121:L121"/>
    <mergeCell ref="C88:D88"/>
    <mergeCell ref="M88:N88"/>
    <mergeCell ref="P81:T81"/>
    <mergeCell ref="U88:W88"/>
    <mergeCell ref="X89:Y89"/>
    <mergeCell ref="M83:N83"/>
    <mergeCell ref="M98:N98"/>
    <mergeCell ref="M92:N92"/>
    <mergeCell ref="C96:Y96"/>
    <mergeCell ref="P91:S91"/>
    <mergeCell ref="P92:S92"/>
    <mergeCell ref="P98:S98"/>
    <mergeCell ref="C83:D83"/>
    <mergeCell ref="X98:Y98"/>
    <mergeCell ref="X92:Y92"/>
    <mergeCell ref="E89:L89"/>
    <mergeCell ref="E90:L90"/>
    <mergeCell ref="C91:D91"/>
    <mergeCell ref="C89:D89"/>
    <mergeCell ref="P83:S83"/>
    <mergeCell ref="P88:S88"/>
    <mergeCell ref="U87:Y87"/>
    <mergeCell ref="X88:Y88"/>
    <mergeCell ref="C98:D98"/>
    <mergeCell ref="X90:Y90"/>
    <mergeCell ref="P90:S90"/>
    <mergeCell ref="T51:T52"/>
    <mergeCell ref="P55:S56"/>
    <mergeCell ref="T55:T56"/>
    <mergeCell ref="U81:Y81"/>
    <mergeCell ref="U51:W52"/>
    <mergeCell ref="U55:W56"/>
    <mergeCell ref="U57:W58"/>
    <mergeCell ref="U59:W60"/>
    <mergeCell ref="P72:S72"/>
    <mergeCell ref="P53:S54"/>
    <mergeCell ref="T53:T54"/>
    <mergeCell ref="U53:W54"/>
    <mergeCell ref="U97:Y97"/>
    <mergeCell ref="U92:W92"/>
    <mergeCell ref="X91:Y91"/>
    <mergeCell ref="U91:W91"/>
    <mergeCell ref="X102:Y102"/>
    <mergeCell ref="M100:N100"/>
    <mergeCell ref="U100:W100"/>
    <mergeCell ref="X100:Y100"/>
    <mergeCell ref="U101:W101"/>
    <mergeCell ref="U99:W99"/>
    <mergeCell ref="P101:S101"/>
    <mergeCell ref="P186:S186"/>
    <mergeCell ref="X171:Y171"/>
    <mergeCell ref="M160:N160"/>
    <mergeCell ref="C114:D115"/>
    <mergeCell ref="X114:Y114"/>
    <mergeCell ref="B156:Z156"/>
    <mergeCell ref="E114:L114"/>
    <mergeCell ref="U194:W194"/>
    <mergeCell ref="X194:Y194"/>
    <mergeCell ref="M193:O193"/>
    <mergeCell ref="C194:D195"/>
    <mergeCell ref="M194:N194"/>
    <mergeCell ref="B191:Z191"/>
    <mergeCell ref="C192:Y192"/>
    <mergeCell ref="C172:D173"/>
    <mergeCell ref="U114:W114"/>
    <mergeCell ref="C130:D130"/>
    <mergeCell ref="U131:W131"/>
    <mergeCell ref="X186:Y186"/>
    <mergeCell ref="P160:S160"/>
    <mergeCell ref="U160:W160"/>
    <mergeCell ref="X160:Y160"/>
    <mergeCell ref="C170:D170"/>
    <mergeCell ref="C186:D186"/>
    <mergeCell ref="Q255:T255"/>
    <mergeCell ref="L256:O256"/>
    <mergeCell ref="Q256:T256"/>
    <mergeCell ref="C254:D254"/>
    <mergeCell ref="E254:H254"/>
    <mergeCell ref="L254:O254"/>
    <mergeCell ref="M89:N89"/>
    <mergeCell ref="P97:T97"/>
    <mergeCell ref="E130:H130"/>
    <mergeCell ref="M130:O130"/>
    <mergeCell ref="I131:L131"/>
    <mergeCell ref="E131:H131"/>
    <mergeCell ref="P113:T113"/>
    <mergeCell ref="M184:O184"/>
    <mergeCell ref="C146:D151"/>
    <mergeCell ref="I146:L146"/>
    <mergeCell ref="C183:Y183"/>
    <mergeCell ref="P89:S89"/>
    <mergeCell ref="U113:Y113"/>
    <mergeCell ref="U105:W105"/>
    <mergeCell ref="X105:Y105"/>
    <mergeCell ref="E100:L100"/>
    <mergeCell ref="C128:Y128"/>
    <mergeCell ref="C185:D185"/>
    <mergeCell ref="C111:Y111"/>
    <mergeCell ref="E108:Y108"/>
    <mergeCell ref="C107:D108"/>
    <mergeCell ref="M107:N107"/>
    <mergeCell ref="U107:W107"/>
    <mergeCell ref="X107:Y107"/>
    <mergeCell ref="M104:N104"/>
    <mergeCell ref="M101:N101"/>
    <mergeCell ref="U103:W103"/>
    <mergeCell ref="U104:W104"/>
    <mergeCell ref="X101:Y101"/>
    <mergeCell ref="M102:N102"/>
    <mergeCell ref="C102:D102"/>
    <mergeCell ref="B1:Z1"/>
    <mergeCell ref="C4:E4"/>
    <mergeCell ref="N4:P4"/>
    <mergeCell ref="Q4:Y4"/>
    <mergeCell ref="Q7:Y7"/>
    <mergeCell ref="C37:D37"/>
    <mergeCell ref="M37:O37"/>
    <mergeCell ref="P37:T37"/>
    <mergeCell ref="U37:Y37"/>
    <mergeCell ref="C6:E7"/>
    <mergeCell ref="N6:P7"/>
    <mergeCell ref="B35:Z35"/>
    <mergeCell ref="C36:Y36"/>
    <mergeCell ref="F4:L4"/>
    <mergeCell ref="H6:L6"/>
    <mergeCell ref="H7:L7"/>
    <mergeCell ref="F6:G7"/>
    <mergeCell ref="B17:Z17"/>
    <mergeCell ref="C18:Y18"/>
    <mergeCell ref="C29:V29"/>
    <mergeCell ref="C21:Y21"/>
    <mergeCell ref="C22:Y22"/>
    <mergeCell ref="C24:X24"/>
    <mergeCell ref="C26:V26"/>
    <mergeCell ref="O38:O39"/>
    <mergeCell ref="X42:Y42"/>
    <mergeCell ref="U41:Y41"/>
    <mergeCell ref="U44:Y44"/>
    <mergeCell ref="O44:O45"/>
    <mergeCell ref="U38:W38"/>
    <mergeCell ref="M44:N45"/>
    <mergeCell ref="X45:Y45"/>
    <mergeCell ref="U39:W39"/>
    <mergeCell ref="P44:S45"/>
    <mergeCell ref="T44:T45"/>
    <mergeCell ref="U45:W45"/>
    <mergeCell ref="M38:N39"/>
    <mergeCell ref="X38:Y39"/>
    <mergeCell ref="M41:N42"/>
    <mergeCell ref="O41:O42"/>
    <mergeCell ref="E99:L99"/>
    <mergeCell ref="M87:O87"/>
    <mergeCell ref="P87:T87"/>
    <mergeCell ref="M91:N91"/>
    <mergeCell ref="E82:L82"/>
    <mergeCell ref="E83:L83"/>
    <mergeCell ref="E87:L87"/>
    <mergeCell ref="U71:W71"/>
    <mergeCell ref="U98:W98"/>
    <mergeCell ref="U89:W89"/>
    <mergeCell ref="P82:S82"/>
    <mergeCell ref="P74:S74"/>
    <mergeCell ref="P75:S75"/>
    <mergeCell ref="C86:Y86"/>
    <mergeCell ref="X83:Y83"/>
    <mergeCell ref="U82:W82"/>
    <mergeCell ref="C97:D97"/>
    <mergeCell ref="C90:D90"/>
    <mergeCell ref="C82:D82"/>
    <mergeCell ref="X82:Y82"/>
    <mergeCell ref="M97:O97"/>
    <mergeCell ref="M82:N82"/>
    <mergeCell ref="C87:D87"/>
    <mergeCell ref="X71:Y71"/>
    <mergeCell ref="E46:L46"/>
    <mergeCell ref="M46:N46"/>
    <mergeCell ref="M71:N71"/>
    <mergeCell ref="C81:D81"/>
    <mergeCell ref="E76:L76"/>
    <mergeCell ref="P76:S76"/>
    <mergeCell ref="E51:L52"/>
    <mergeCell ref="C51:D52"/>
    <mergeCell ref="C76:D76"/>
    <mergeCell ref="C44:D46"/>
    <mergeCell ref="C49:Y49"/>
    <mergeCell ref="P50:T50"/>
    <mergeCell ref="P71:S71"/>
    <mergeCell ref="M55:N56"/>
    <mergeCell ref="C57:D58"/>
    <mergeCell ref="E57:L58"/>
    <mergeCell ref="E81:L81"/>
    <mergeCell ref="X75:Y75"/>
    <mergeCell ref="C68:Y68"/>
    <mergeCell ref="C53:D54"/>
    <mergeCell ref="E53:L54"/>
    <mergeCell ref="M53:N54"/>
    <mergeCell ref="O53:O54"/>
    <mergeCell ref="P51:S52"/>
    <mergeCell ref="U75:W75"/>
    <mergeCell ref="O57:O58"/>
    <mergeCell ref="C74:D74"/>
    <mergeCell ref="C73:D73"/>
    <mergeCell ref="C71:D71"/>
    <mergeCell ref="U74:W74"/>
    <mergeCell ref="C67:Y67"/>
    <mergeCell ref="X70:Y70"/>
    <mergeCell ref="B66:Z66"/>
    <mergeCell ref="C75:D75"/>
    <mergeCell ref="T57:T58"/>
    <mergeCell ref="M75:N75"/>
    <mergeCell ref="C59:D60"/>
    <mergeCell ref="E69:L69"/>
    <mergeCell ref="E70:L70"/>
    <mergeCell ref="E75:L75"/>
    <mergeCell ref="P57:S58"/>
    <mergeCell ref="P69:T69"/>
    <mergeCell ref="E74:L74"/>
    <mergeCell ref="M73:N73"/>
    <mergeCell ref="M74:N74"/>
    <mergeCell ref="E59:L60"/>
    <mergeCell ref="M72:N72"/>
    <mergeCell ref="C50:D50"/>
    <mergeCell ref="U50:Y50"/>
    <mergeCell ref="E50:L50"/>
    <mergeCell ref="X51:Y52"/>
    <mergeCell ref="M50:O50"/>
    <mergeCell ref="X74:Y74"/>
    <mergeCell ref="C69:D69"/>
    <mergeCell ref="C70:D70"/>
    <mergeCell ref="M69:O69"/>
    <mergeCell ref="X72:Y72"/>
    <mergeCell ref="X73:Y73"/>
    <mergeCell ref="M70:N70"/>
    <mergeCell ref="U69:Y69"/>
    <mergeCell ref="E71:L71"/>
    <mergeCell ref="E72:L72"/>
    <mergeCell ref="E73:L73"/>
    <mergeCell ref="U73:W73"/>
    <mergeCell ref="C72:D72"/>
    <mergeCell ref="O55:O56"/>
    <mergeCell ref="C55:D56"/>
    <mergeCell ref="O59:O60"/>
    <mergeCell ref="M51:N52"/>
    <mergeCell ref="X57:Y58"/>
    <mergeCell ref="M59:N60"/>
    <mergeCell ref="P184:T184"/>
    <mergeCell ref="M170:N170"/>
    <mergeCell ref="E170:L170"/>
    <mergeCell ref="P185:S185"/>
    <mergeCell ref="U136:W136"/>
    <mergeCell ref="X136:Y136"/>
    <mergeCell ref="E141:H141"/>
    <mergeCell ref="X141:Y141"/>
    <mergeCell ref="E171:L171"/>
    <mergeCell ref="M172:N172"/>
    <mergeCell ref="P179:S179"/>
    <mergeCell ref="E167:L167"/>
    <mergeCell ref="E168:L168"/>
    <mergeCell ref="X168:Y168"/>
    <mergeCell ref="E159:L159"/>
    <mergeCell ref="M159:N159"/>
    <mergeCell ref="P159:S159"/>
    <mergeCell ref="U159:W159"/>
    <mergeCell ref="X159:Y159"/>
    <mergeCell ref="P166:S166"/>
    <mergeCell ref="P167:S167"/>
    <mergeCell ref="P168:S168"/>
    <mergeCell ref="P178:T178"/>
    <mergeCell ref="U185:W185"/>
    <mergeCell ref="C131:D135"/>
    <mergeCell ref="M168:N168"/>
    <mergeCell ref="X131:Y131"/>
    <mergeCell ref="C159:D159"/>
    <mergeCell ref="P141:S141"/>
    <mergeCell ref="P146:S146"/>
    <mergeCell ref="U165:Y165"/>
    <mergeCell ref="E166:L166"/>
    <mergeCell ref="X146:Y146"/>
    <mergeCell ref="C166:D166"/>
    <mergeCell ref="C168:D168"/>
    <mergeCell ref="C165:D165"/>
    <mergeCell ref="C157:Y157"/>
    <mergeCell ref="C158:D158"/>
    <mergeCell ref="E158:L158"/>
    <mergeCell ref="M158:O158"/>
    <mergeCell ref="P158:T158"/>
    <mergeCell ref="U158:Y158"/>
    <mergeCell ref="E146:H146"/>
    <mergeCell ref="P136:S136"/>
    <mergeCell ref="E148:L148"/>
    <mergeCell ref="E138:L138"/>
    <mergeCell ref="E139:L139"/>
    <mergeCell ref="E143:L143"/>
    <mergeCell ref="D247:Y247"/>
    <mergeCell ref="D249:Y249"/>
    <mergeCell ref="S214:T214"/>
    <mergeCell ref="I218:J218"/>
    <mergeCell ref="C230:D230"/>
    <mergeCell ref="P230:T230"/>
    <mergeCell ref="U230:Y230"/>
    <mergeCell ref="E230:O230"/>
    <mergeCell ref="D226:Y226"/>
    <mergeCell ref="P231:S231"/>
    <mergeCell ref="P239:S239"/>
    <mergeCell ref="D224:Y224"/>
    <mergeCell ref="D225:Y225"/>
    <mergeCell ref="D223:Y223"/>
    <mergeCell ref="C217:D217"/>
    <mergeCell ref="D227:Y227"/>
    <mergeCell ref="C244:Y244"/>
    <mergeCell ref="L218:O218"/>
    <mergeCell ref="Q218:T218"/>
    <mergeCell ref="C236:Y236"/>
    <mergeCell ref="C221:Y221"/>
    <mergeCell ref="C242:Y242"/>
    <mergeCell ref="E239:O239"/>
    <mergeCell ref="I255:J255"/>
    <mergeCell ref="V253:Y253"/>
    <mergeCell ref="V254:X254"/>
    <mergeCell ref="Q261:U261"/>
    <mergeCell ref="V261:Y261"/>
    <mergeCell ref="C257:D257"/>
    <mergeCell ref="E257:H257"/>
    <mergeCell ref="E261:H261"/>
    <mergeCell ref="D248:Y248"/>
    <mergeCell ref="C253:D253"/>
    <mergeCell ref="E253:H253"/>
    <mergeCell ref="I253:K253"/>
    <mergeCell ref="V255:X255"/>
    <mergeCell ref="V256:X256"/>
    <mergeCell ref="V257:X257"/>
    <mergeCell ref="Q254:T254"/>
    <mergeCell ref="I254:J254"/>
    <mergeCell ref="L253:P253"/>
    <mergeCell ref="Q253:U253"/>
    <mergeCell ref="L257:O257"/>
    <mergeCell ref="Q257:T257"/>
    <mergeCell ref="E255:H255"/>
    <mergeCell ref="I261:K261"/>
    <mergeCell ref="L255:O255"/>
    <mergeCell ref="C38:D40"/>
    <mergeCell ref="T38:T39"/>
    <mergeCell ref="P38:S39"/>
    <mergeCell ref="U42:W42"/>
    <mergeCell ref="E44:L45"/>
    <mergeCell ref="X179:Y179"/>
    <mergeCell ref="C179:D179"/>
    <mergeCell ref="M179:N179"/>
    <mergeCell ref="U178:Y178"/>
    <mergeCell ref="U179:W179"/>
    <mergeCell ref="U168:W168"/>
    <mergeCell ref="P170:S170"/>
    <mergeCell ref="E178:L178"/>
    <mergeCell ref="E179:L179"/>
    <mergeCell ref="U171:W171"/>
    <mergeCell ref="C177:Y177"/>
    <mergeCell ref="M171:N171"/>
    <mergeCell ref="C171:D171"/>
    <mergeCell ref="C129:Y129"/>
    <mergeCell ref="U130:Y130"/>
    <mergeCell ref="I130:L130"/>
    <mergeCell ref="E147:Y147"/>
    <mergeCell ref="X172:Y172"/>
    <mergeCell ref="O51:O52"/>
    <mergeCell ref="X55:Y56"/>
    <mergeCell ref="E115:Y115"/>
    <mergeCell ref="U72:W72"/>
    <mergeCell ref="E107:L107"/>
    <mergeCell ref="U90:W90"/>
    <mergeCell ref="E104:L104"/>
    <mergeCell ref="E92:L92"/>
    <mergeCell ref="X59:Y60"/>
    <mergeCell ref="E97:L97"/>
    <mergeCell ref="P59:S60"/>
    <mergeCell ref="T59:T60"/>
    <mergeCell ref="P70:S70"/>
    <mergeCell ref="M76:N76"/>
    <mergeCell ref="M81:O81"/>
    <mergeCell ref="U83:W83"/>
    <mergeCell ref="U76:W76"/>
    <mergeCell ref="U70:W70"/>
    <mergeCell ref="M57:N58"/>
    <mergeCell ref="M90:N90"/>
    <mergeCell ref="E88:L88"/>
    <mergeCell ref="C80:Y80"/>
    <mergeCell ref="C100:D100"/>
    <mergeCell ref="X76:Y76"/>
    <mergeCell ref="P73:S73"/>
    <mergeCell ref="O289:S289"/>
    <mergeCell ref="C201:Y201"/>
    <mergeCell ref="C255:D255"/>
    <mergeCell ref="C188:D189"/>
    <mergeCell ref="C12:Y12"/>
    <mergeCell ref="C13:Y13"/>
    <mergeCell ref="C15:Y15"/>
    <mergeCell ref="E37:L37"/>
    <mergeCell ref="E38:L39"/>
    <mergeCell ref="E41:L42"/>
    <mergeCell ref="E40:L40"/>
    <mergeCell ref="M40:N40"/>
    <mergeCell ref="C41:D43"/>
    <mergeCell ref="C19:Y19"/>
    <mergeCell ref="C20:Y20"/>
    <mergeCell ref="E43:L43"/>
    <mergeCell ref="M43:N43"/>
    <mergeCell ref="T41:T42"/>
    <mergeCell ref="C31:V31"/>
    <mergeCell ref="D32:Y32"/>
    <mergeCell ref="C27:V27"/>
    <mergeCell ref="C28:V28"/>
    <mergeCell ref="C30:V30"/>
    <mergeCell ref="P41:S42"/>
    <mergeCell ref="M186:N186"/>
    <mergeCell ref="M185:N185"/>
    <mergeCell ref="U184:Y184"/>
    <mergeCell ref="I288:N288"/>
    <mergeCell ref="D284:Y284"/>
    <mergeCell ref="D285:Y285"/>
    <mergeCell ref="U275:Y275"/>
    <mergeCell ref="C264:Y264"/>
    <mergeCell ref="D269:Y269"/>
    <mergeCell ref="D271:Y271"/>
    <mergeCell ref="D272:Y272"/>
    <mergeCell ref="D268:Y268"/>
    <mergeCell ref="E275:O275"/>
    <mergeCell ref="I257:J257"/>
    <mergeCell ref="C251:Y251"/>
    <mergeCell ref="C193:D193"/>
    <mergeCell ref="X185:Y185"/>
    <mergeCell ref="Q217:U217"/>
    <mergeCell ref="C219:D219"/>
    <mergeCell ref="E219:H219"/>
    <mergeCell ref="I219:J219"/>
    <mergeCell ref="C210:Y210"/>
    <mergeCell ref="V217:Y217"/>
    <mergeCell ref="V218:X218"/>
    <mergeCell ref="E135:L135"/>
    <mergeCell ref="C302:D303"/>
    <mergeCell ref="E302:Y303"/>
    <mergeCell ref="C317:D318"/>
    <mergeCell ref="E317:Y318"/>
    <mergeCell ref="E62:Y63"/>
    <mergeCell ref="C124:D125"/>
    <mergeCell ref="E124:Y125"/>
    <mergeCell ref="C62:D63"/>
    <mergeCell ref="M294:N294"/>
    <mergeCell ref="O294:S294"/>
    <mergeCell ref="U294:X294"/>
    <mergeCell ref="I293:L293"/>
    <mergeCell ref="M289:N289"/>
    <mergeCell ref="M290:N290"/>
    <mergeCell ref="U288:Y288"/>
    <mergeCell ref="U289:X289"/>
    <mergeCell ref="U293:X293"/>
    <mergeCell ref="U292:X292"/>
    <mergeCell ref="U291:X291"/>
    <mergeCell ref="U290:X290"/>
    <mergeCell ref="O288:T288"/>
    <mergeCell ref="O290:S290"/>
    <mergeCell ref="O291:S291"/>
    <mergeCell ref="C160:D160"/>
    <mergeCell ref="M141:N141"/>
    <mergeCell ref="E142:L142"/>
    <mergeCell ref="X166:Y166"/>
    <mergeCell ref="U166:W166"/>
    <mergeCell ref="X169:Y169"/>
    <mergeCell ref="X170:Y170"/>
    <mergeCell ref="U169:W169"/>
    <mergeCell ref="U170:W170"/>
    <mergeCell ref="E160:L160"/>
    <mergeCell ref="M146:N146"/>
    <mergeCell ref="E145:L145"/>
    <mergeCell ref="E149:L149"/>
    <mergeCell ref="E188:Y189"/>
    <mergeCell ref="C197:D198"/>
    <mergeCell ref="E197:Y198"/>
    <mergeCell ref="C206:D207"/>
    <mergeCell ref="E206:Y207"/>
    <mergeCell ref="E133:L133"/>
    <mergeCell ref="C113:D113"/>
    <mergeCell ref="U172:W172"/>
    <mergeCell ref="E173:Y173"/>
    <mergeCell ref="C184:D184"/>
    <mergeCell ref="E172:L172"/>
    <mergeCell ref="P130:T130"/>
    <mergeCell ref="M131:N131"/>
    <mergeCell ref="N134:Y135"/>
    <mergeCell ref="P169:S169"/>
    <mergeCell ref="C164:Y164"/>
    <mergeCell ref="E151:L151"/>
    <mergeCell ref="C169:D169"/>
    <mergeCell ref="E150:L150"/>
    <mergeCell ref="I136:L136"/>
    <mergeCell ref="C141:D145"/>
    <mergeCell ref="E134:L134"/>
    <mergeCell ref="C153:D154"/>
    <mergeCell ref="E153:Y154"/>
    <mergeCell ref="O293:S293"/>
    <mergeCell ref="M291:N291"/>
    <mergeCell ref="M292:N292"/>
    <mergeCell ref="M293:N293"/>
    <mergeCell ref="C256:D256"/>
    <mergeCell ref="E256:H256"/>
    <mergeCell ref="I256:J256"/>
    <mergeCell ref="C293:D293"/>
    <mergeCell ref="E293:H293"/>
    <mergeCell ref="C291:D291"/>
    <mergeCell ref="E291:H291"/>
    <mergeCell ref="O292:S292"/>
    <mergeCell ref="E292:H292"/>
    <mergeCell ref="C287:Y287"/>
    <mergeCell ref="C288:D288"/>
    <mergeCell ref="E288:H288"/>
    <mergeCell ref="C289:D289"/>
    <mergeCell ref="E289:H289"/>
    <mergeCell ref="C290:D290"/>
    <mergeCell ref="E290:H290"/>
    <mergeCell ref="D283:Y283"/>
    <mergeCell ref="C292:D292"/>
    <mergeCell ref="I289:L289"/>
    <mergeCell ref="I290:L290"/>
  </mergeCells>
  <phoneticPr fontId="1"/>
  <conditionalFormatting sqref="C12">
    <cfRule type="containsText" dxfId="11" priority="10" operator="containsText" text="エラー">
      <formula>NOT(ISERROR(SEARCH("エラー",C12)))</formula>
    </cfRule>
  </conditionalFormatting>
  <conditionalFormatting sqref="C13:Y14">
    <cfRule type="notContainsBlanks" dxfId="10" priority="11">
      <formula>LEN(TRIM(C13))&gt;0</formula>
    </cfRule>
  </conditionalFormatting>
  <conditionalFormatting sqref="C221:Y221">
    <cfRule type="notContainsBlanks" dxfId="9" priority="2">
      <formula>LEN(TRIM(C221))&gt;0</formula>
    </cfRule>
  </conditionalFormatting>
  <conditionalFormatting sqref="C236:Y236">
    <cfRule type="notContainsBlanks" dxfId="8" priority="4">
      <formula>LEN(TRIM(C236))&gt;0</formula>
    </cfRule>
  </conditionalFormatting>
  <conditionalFormatting sqref="C244:Y244">
    <cfRule type="notContainsBlanks" dxfId="7" priority="5">
      <formula>LEN(TRIM(C244))&gt;0</formula>
    </cfRule>
  </conditionalFormatting>
  <conditionalFormatting sqref="C259:Y259">
    <cfRule type="notContainsBlanks" dxfId="6" priority="8">
      <formula>LEN(TRIM(C259))&gt;0</formula>
    </cfRule>
  </conditionalFormatting>
  <conditionalFormatting sqref="C266:Y266">
    <cfRule type="notContainsBlanks" dxfId="5" priority="7">
      <formula>LEN(TRIM(C266))&gt;0</formula>
    </cfRule>
  </conditionalFormatting>
  <conditionalFormatting sqref="C280:Y280">
    <cfRule type="notContainsBlanks" dxfId="4" priority="6">
      <formula>LEN(TRIM(C280))&gt;0</formula>
    </cfRule>
  </conditionalFormatting>
  <conditionalFormatting sqref="C300:Y300">
    <cfRule type="notContainsBlanks" dxfId="3" priority="1">
      <formula>LEN(TRIM(C300))&gt;0</formula>
    </cfRule>
  </conditionalFormatting>
  <conditionalFormatting sqref="C304:Y304">
    <cfRule type="notContainsBlanks" dxfId="2" priority="9">
      <formula>LEN(TRIM(C304))&gt;0</formula>
    </cfRule>
  </conditionalFormatting>
  <dataValidations count="5">
    <dataValidation type="list" allowBlank="1" showInputMessage="1" showErrorMessage="1" sqref="C85 L79 C79 L85 L95 C95 L118 C118" xr:uid="{00000000-0002-0000-0000-000000000000}">
      <formula1>$AA$1:$AA$2</formula1>
    </dataValidation>
    <dataValidation type="list" allowBlank="1" showInputMessage="1" showErrorMessage="1" sqref="X33 M142:M145 M132:M135 M137:M140 X26:X31 M148:M151 C10 M195" xr:uid="{00000000-0002-0000-0000-000001000000}">
      <formula1>$AD$1:$AD$2</formula1>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 sqref="P38:S39 P41:S42 P44:S45 O289:O297 P70:S76 P82:S83 P88:S92 P159:S160 P114:S114 P166:S172 P179:S179 P312:S314 P136:S136 P146:S146 P122:S122 P203:S203 P194:S194 L218:O219 P231:S231 P239:S239 L254:O257 L262:O262 P185:S186 P98:S107 P141:S141 P131:S131 P308:S308 P310:S310 P51:S60" xr:uid="{8E1BC45A-2AD7-4173-990C-95DFACFED9DE}">
      <formula1>1000</formula1>
      <formula2>999999999</formula2>
    </dataValidation>
    <dataValidation type="whole" errorStyle="information" allowBlank="1" showInputMessage="1" showErrorMessage="1" errorTitle="補助対象経費の入力単位は「円」です" error="補助対象経費の入力単位は「円」です_x000a_1000円以下の数字の場合、要望額は0円となりますので御注意ください_x000a_" sqref="P276:S276" xr:uid="{33489A28-3EBB-42B1-B00F-7C225E5B04B3}">
      <formula1>1000</formula1>
      <formula2>999999999</formula2>
    </dataValidation>
    <dataValidation type="custom" showInputMessage="1" showErrorMessage="1" errorTitle="補助要望台数を超えた数字が入力されています" error="本項目に記載する数字は要望台数の内数です" sqref="M43:N43 M40:N40 M46:N46" xr:uid="{C661F2C0-2687-491D-8F9D-ED9ADCC9A8B7}">
      <formula1>M40&lt;=M38</formula1>
    </dataValidation>
  </dataValidations>
  <pageMargins left="0.31496062992125984" right="0.11811023622047245" top="0.35433070866141736" bottom="0.19685039370078741" header="0.31496062992125984" footer="0"/>
  <pageSetup paperSize="9" scale="93" fitToHeight="0" orientation="portrait" horizontalDpi="1200" verticalDpi="1200" r:id="rId1"/>
  <headerFooter>
    <oddFooter>&amp;P / &amp;N ページ</oddFooter>
  </headerFooter>
  <rowBreaks count="9" manualBreakCount="9">
    <brk id="16" max="16383" man="1"/>
    <brk id="65" max="16383" man="1"/>
    <brk id="95" max="16383" man="1"/>
    <brk id="126" max="16383" man="1"/>
    <brk id="155" max="16383" man="1"/>
    <brk id="190" max="16383" man="1"/>
    <brk id="208" min="1" max="26" man="1"/>
    <brk id="249" min="1" max="26" man="1"/>
    <brk id="286" min="1" max="2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Z243"/>
  <sheetViews>
    <sheetView workbookViewId="0">
      <selection activeCell="M7" sqref="M7"/>
    </sheetView>
  </sheetViews>
  <sheetFormatPr defaultColWidth="9" defaultRowHeight="13.2"/>
  <cols>
    <col min="1" max="1" width="25.6640625" style="41" customWidth="1"/>
    <col min="2" max="2" width="8.6640625" style="44" customWidth="1"/>
    <col min="3" max="3" width="9.109375" style="44" customWidth="1"/>
    <col min="4" max="10" width="9.109375" style="43" customWidth="1"/>
    <col min="11" max="12" width="9.109375" style="45" customWidth="1"/>
    <col min="13" max="14" width="9.109375" style="43" customWidth="1"/>
    <col min="15" max="16" width="9.109375" style="45" customWidth="1"/>
    <col min="17" max="18" width="9.109375" style="43" customWidth="1"/>
    <col min="19" max="107" width="9.109375" style="45" customWidth="1"/>
    <col min="108" max="108" width="15.33203125" style="45" bestFit="1" customWidth="1"/>
    <col min="109" max="111" width="9.109375" style="45" customWidth="1"/>
    <col min="112" max="112" width="15.33203125" style="45" bestFit="1" customWidth="1"/>
    <col min="113" max="143" width="9.109375" style="45" customWidth="1"/>
    <col min="144" max="144" width="17.109375" style="45" bestFit="1" customWidth="1"/>
    <col min="145" max="175" width="9.109375" style="45" customWidth="1"/>
    <col min="176" max="176" width="17.109375" style="45" bestFit="1" customWidth="1"/>
    <col min="177" max="189" width="9.109375" style="45" customWidth="1"/>
    <col min="190" max="190" width="10.44140625" style="45" bestFit="1" customWidth="1"/>
    <col min="191" max="202" width="9.109375" style="45" customWidth="1"/>
    <col min="203" max="203" width="10.44140625" style="45" bestFit="1" customWidth="1"/>
    <col min="204" max="205" width="9.109375" style="45" customWidth="1"/>
    <col min="206" max="206" width="10.44140625" style="45" bestFit="1" customWidth="1"/>
    <col min="207" max="226" width="9.109375" style="45" customWidth="1"/>
    <col min="227" max="227" width="10.44140625" style="45" bestFit="1" customWidth="1"/>
    <col min="228" max="229" width="9.109375" style="45" customWidth="1"/>
    <col min="230" max="230" width="10.44140625" style="45" bestFit="1" customWidth="1"/>
    <col min="231" max="232" width="9.109375" style="45" customWidth="1"/>
    <col min="233" max="233" width="10.44140625" style="45" bestFit="1" customWidth="1"/>
    <col min="234" max="235" width="9.109375" style="45" customWidth="1"/>
    <col min="236" max="236" width="10.44140625" style="45" bestFit="1" customWidth="1"/>
    <col min="237" max="238" width="9.109375" style="45" customWidth="1"/>
    <col min="239" max="239" width="10.44140625" style="45" bestFit="1" customWidth="1"/>
    <col min="240" max="241" width="9.109375" style="45" customWidth="1"/>
    <col min="242" max="242" width="10.44140625" style="45" bestFit="1" customWidth="1"/>
    <col min="243" max="244" width="9.109375" style="45" customWidth="1"/>
    <col min="245" max="245" width="10.44140625" style="45" bestFit="1" customWidth="1"/>
    <col min="246" max="247" width="9.109375" style="45" customWidth="1"/>
    <col min="248" max="248" width="10.44140625" style="45" bestFit="1" customWidth="1"/>
    <col min="249" max="250" width="9.109375" style="45" customWidth="1"/>
    <col min="251" max="251" width="10.44140625" style="45" bestFit="1" customWidth="1"/>
    <col min="252" max="253" width="9.109375" style="45" customWidth="1"/>
    <col min="254" max="254" width="10.44140625" style="45" bestFit="1" customWidth="1"/>
    <col min="255" max="257" width="9.109375" style="45" customWidth="1"/>
    <col min="258" max="258" width="15.33203125" style="45" bestFit="1" customWidth="1"/>
    <col min="259" max="261" width="9.109375" style="45" customWidth="1"/>
    <col min="262" max="262" width="15.33203125" style="45" bestFit="1" customWidth="1"/>
    <col min="263" max="265" width="9.109375" style="45" customWidth="1"/>
    <col min="266" max="266" width="15.33203125" style="45" bestFit="1" customWidth="1"/>
    <col min="267" max="275" width="9.109375" style="45" customWidth="1"/>
    <col min="276" max="276" width="15.33203125" style="45" bestFit="1" customWidth="1"/>
    <col min="277" max="16384" width="9" style="43"/>
  </cols>
  <sheetData>
    <row r="1" spans="1:276" s="161" customFormat="1" ht="18" customHeight="1">
      <c r="A1" s="161">
        <v>1</v>
      </c>
      <c r="B1" s="161">
        <v>2</v>
      </c>
      <c r="C1" s="161">
        <v>3</v>
      </c>
      <c r="D1" s="161">
        <v>4</v>
      </c>
      <c r="E1" s="161">
        <v>5</v>
      </c>
      <c r="F1" s="161">
        <v>6</v>
      </c>
      <c r="G1" s="161">
        <v>7</v>
      </c>
      <c r="H1" s="161">
        <v>8</v>
      </c>
      <c r="I1" s="161">
        <v>9</v>
      </c>
      <c r="J1" s="161">
        <v>10</v>
      </c>
      <c r="K1" s="161">
        <v>11</v>
      </c>
      <c r="L1" s="161">
        <v>12</v>
      </c>
      <c r="M1" s="161">
        <v>13</v>
      </c>
      <c r="N1" s="161">
        <v>14</v>
      </c>
      <c r="O1" s="161">
        <v>15</v>
      </c>
      <c r="P1" s="161">
        <v>16</v>
      </c>
      <c r="Q1" s="161">
        <v>17</v>
      </c>
      <c r="R1" s="161">
        <v>18</v>
      </c>
      <c r="S1" s="161">
        <v>19</v>
      </c>
      <c r="T1" s="161">
        <v>20</v>
      </c>
      <c r="U1" s="161">
        <v>21</v>
      </c>
      <c r="V1" s="161">
        <v>22</v>
      </c>
      <c r="W1" s="161">
        <v>23</v>
      </c>
      <c r="X1" s="161">
        <v>24</v>
      </c>
      <c r="Y1" s="161">
        <v>25</v>
      </c>
      <c r="Z1" s="161">
        <v>26</v>
      </c>
      <c r="AA1" s="161">
        <v>27</v>
      </c>
      <c r="AB1" s="161">
        <v>28</v>
      </c>
      <c r="AC1" s="161">
        <v>29</v>
      </c>
      <c r="AD1" s="161">
        <v>30</v>
      </c>
      <c r="AE1" s="161">
        <v>31</v>
      </c>
      <c r="AF1" s="161">
        <v>32</v>
      </c>
      <c r="AG1" s="161">
        <v>33</v>
      </c>
      <c r="AH1" s="161">
        <v>34</v>
      </c>
      <c r="AI1" s="161">
        <v>35</v>
      </c>
      <c r="AJ1" s="161">
        <v>36</v>
      </c>
      <c r="AK1" s="161">
        <v>37</v>
      </c>
      <c r="AL1" s="161">
        <v>38</v>
      </c>
      <c r="AM1" s="161">
        <v>39</v>
      </c>
      <c r="AN1" s="161">
        <v>40</v>
      </c>
      <c r="AO1" s="161">
        <v>41</v>
      </c>
      <c r="AP1" s="161">
        <v>42</v>
      </c>
      <c r="AQ1" s="161">
        <v>43</v>
      </c>
      <c r="AR1" s="161">
        <v>44</v>
      </c>
      <c r="AS1" s="161">
        <v>45</v>
      </c>
      <c r="AT1" s="161">
        <v>46</v>
      </c>
      <c r="AU1" s="161">
        <v>47</v>
      </c>
      <c r="AV1" s="161">
        <v>48</v>
      </c>
      <c r="AW1" s="161">
        <v>49</v>
      </c>
      <c r="AX1" s="161">
        <v>50</v>
      </c>
      <c r="AY1" s="161">
        <v>51</v>
      </c>
      <c r="AZ1" s="161">
        <v>52</v>
      </c>
      <c r="BA1" s="161">
        <v>53</v>
      </c>
      <c r="BB1" s="161">
        <v>54</v>
      </c>
      <c r="BC1" s="161">
        <v>55</v>
      </c>
      <c r="BD1" s="161">
        <v>56</v>
      </c>
      <c r="BE1" s="161">
        <v>57</v>
      </c>
      <c r="BF1" s="161">
        <v>58</v>
      </c>
      <c r="BG1" s="161">
        <v>59</v>
      </c>
      <c r="BH1" s="161">
        <v>60</v>
      </c>
      <c r="BI1" s="161">
        <v>61</v>
      </c>
      <c r="BJ1" s="161">
        <v>62</v>
      </c>
      <c r="BK1" s="161">
        <v>63</v>
      </c>
      <c r="BL1" s="161">
        <v>64</v>
      </c>
      <c r="BM1" s="161">
        <v>65</v>
      </c>
      <c r="BN1" s="161">
        <v>66</v>
      </c>
      <c r="BO1" s="161">
        <v>67</v>
      </c>
      <c r="BP1" s="161">
        <v>68</v>
      </c>
      <c r="BQ1" s="161">
        <v>69</v>
      </c>
      <c r="BR1" s="161">
        <v>70</v>
      </c>
      <c r="BS1" s="161">
        <v>71</v>
      </c>
      <c r="BT1" s="161">
        <v>72</v>
      </c>
      <c r="BU1" s="161">
        <v>73</v>
      </c>
      <c r="BV1" s="161">
        <v>74</v>
      </c>
      <c r="BW1" s="161">
        <v>75</v>
      </c>
      <c r="BX1" s="161">
        <v>76</v>
      </c>
      <c r="BY1" s="161">
        <v>77</v>
      </c>
      <c r="BZ1" s="161">
        <v>78</v>
      </c>
      <c r="CA1" s="161">
        <v>79</v>
      </c>
      <c r="CB1" s="161">
        <v>80</v>
      </c>
      <c r="CC1" s="161">
        <v>81</v>
      </c>
      <c r="CD1" s="161">
        <v>82</v>
      </c>
      <c r="CE1" s="161">
        <v>83</v>
      </c>
      <c r="CF1" s="161">
        <v>84</v>
      </c>
      <c r="CG1" s="161">
        <v>85</v>
      </c>
      <c r="CH1" s="161">
        <v>86</v>
      </c>
      <c r="CI1" s="161">
        <v>87</v>
      </c>
      <c r="CJ1" s="161">
        <v>88</v>
      </c>
      <c r="CK1" s="161">
        <v>89</v>
      </c>
      <c r="CL1" s="161">
        <v>90</v>
      </c>
      <c r="CM1" s="161">
        <v>91</v>
      </c>
      <c r="CN1" s="161">
        <v>92</v>
      </c>
      <c r="CO1" s="161">
        <v>93</v>
      </c>
      <c r="CP1" s="161">
        <v>94</v>
      </c>
      <c r="CQ1" s="161">
        <v>95</v>
      </c>
      <c r="CR1" s="161">
        <v>96</v>
      </c>
      <c r="CS1" s="161">
        <v>97</v>
      </c>
      <c r="CT1" s="161">
        <v>98</v>
      </c>
      <c r="CU1" s="161">
        <v>99</v>
      </c>
      <c r="CV1" s="161">
        <v>100</v>
      </c>
      <c r="CW1" s="161">
        <v>101</v>
      </c>
      <c r="CX1" s="161">
        <v>102</v>
      </c>
      <c r="CY1" s="161">
        <v>103</v>
      </c>
      <c r="CZ1" s="161">
        <v>104</v>
      </c>
      <c r="DA1" s="161">
        <v>105</v>
      </c>
      <c r="DB1" s="161">
        <v>106</v>
      </c>
      <c r="DC1" s="161">
        <v>107</v>
      </c>
      <c r="DD1" s="161">
        <v>108</v>
      </c>
      <c r="DE1" s="161">
        <v>109</v>
      </c>
      <c r="DF1" s="161">
        <v>110</v>
      </c>
      <c r="DG1" s="161">
        <v>111</v>
      </c>
      <c r="DH1" s="161">
        <v>112</v>
      </c>
      <c r="DI1" s="161">
        <v>113</v>
      </c>
      <c r="DJ1" s="161">
        <v>114</v>
      </c>
      <c r="DK1" s="161">
        <v>115</v>
      </c>
      <c r="DL1" s="161">
        <v>116</v>
      </c>
      <c r="DM1" s="161">
        <v>117</v>
      </c>
      <c r="DN1" s="161">
        <v>118</v>
      </c>
      <c r="DO1" s="161">
        <v>119</v>
      </c>
      <c r="DP1" s="161">
        <v>120</v>
      </c>
      <c r="DQ1" s="161">
        <v>121</v>
      </c>
      <c r="DR1" s="161">
        <v>122</v>
      </c>
      <c r="DS1" s="161">
        <v>123</v>
      </c>
      <c r="DT1" s="161">
        <v>124</v>
      </c>
      <c r="DU1" s="161">
        <v>125</v>
      </c>
      <c r="DV1" s="161">
        <v>126</v>
      </c>
      <c r="DW1" s="161">
        <v>127</v>
      </c>
      <c r="DX1" s="161">
        <v>128</v>
      </c>
      <c r="DY1" s="161">
        <v>129</v>
      </c>
      <c r="DZ1" s="161">
        <v>130</v>
      </c>
      <c r="EA1" s="161">
        <v>131</v>
      </c>
      <c r="EB1" s="161">
        <v>132</v>
      </c>
      <c r="EC1" s="161">
        <v>133</v>
      </c>
      <c r="ED1" s="161">
        <v>134</v>
      </c>
      <c r="EE1" s="161">
        <v>135</v>
      </c>
      <c r="EF1" s="161">
        <v>136</v>
      </c>
      <c r="EG1" s="161">
        <v>137</v>
      </c>
      <c r="EH1" s="161">
        <v>138</v>
      </c>
      <c r="EI1" s="161">
        <v>139</v>
      </c>
      <c r="EJ1" s="161">
        <v>140</v>
      </c>
      <c r="EK1" s="161">
        <v>141</v>
      </c>
      <c r="EL1" s="161">
        <v>142</v>
      </c>
      <c r="EM1" s="161">
        <v>143</v>
      </c>
      <c r="EN1" s="161">
        <v>144</v>
      </c>
      <c r="EO1" s="161">
        <v>145</v>
      </c>
      <c r="EP1" s="161">
        <v>146</v>
      </c>
      <c r="EQ1" s="161">
        <v>147</v>
      </c>
      <c r="ER1" s="161">
        <v>148</v>
      </c>
      <c r="ES1" s="161">
        <v>149</v>
      </c>
      <c r="ET1" s="161">
        <v>150</v>
      </c>
      <c r="EU1" s="161">
        <v>151</v>
      </c>
      <c r="EV1" s="161">
        <v>152</v>
      </c>
      <c r="EW1" s="161">
        <v>153</v>
      </c>
      <c r="EX1" s="161">
        <v>154</v>
      </c>
      <c r="EY1" s="161">
        <v>155</v>
      </c>
      <c r="EZ1" s="161">
        <v>156</v>
      </c>
      <c r="FA1" s="161">
        <v>157</v>
      </c>
      <c r="FB1" s="161">
        <v>158</v>
      </c>
      <c r="FC1" s="161">
        <v>159</v>
      </c>
      <c r="FD1" s="161">
        <v>160</v>
      </c>
      <c r="FE1" s="161">
        <v>161</v>
      </c>
      <c r="FF1" s="161">
        <v>162</v>
      </c>
      <c r="FG1" s="161">
        <v>163</v>
      </c>
      <c r="FH1" s="161">
        <v>164</v>
      </c>
      <c r="FI1" s="161">
        <v>165</v>
      </c>
      <c r="FJ1" s="161">
        <v>166</v>
      </c>
      <c r="FK1" s="161">
        <v>167</v>
      </c>
      <c r="FL1" s="161">
        <v>168</v>
      </c>
      <c r="FM1" s="161">
        <v>169</v>
      </c>
      <c r="FN1" s="161">
        <v>170</v>
      </c>
      <c r="FO1" s="161">
        <v>171</v>
      </c>
      <c r="FP1" s="161">
        <v>172</v>
      </c>
      <c r="FQ1" s="161">
        <v>173</v>
      </c>
      <c r="FR1" s="161">
        <v>174</v>
      </c>
      <c r="FS1" s="161">
        <v>175</v>
      </c>
      <c r="FT1" s="161">
        <v>176</v>
      </c>
      <c r="FU1" s="161">
        <v>177</v>
      </c>
      <c r="FV1" s="161">
        <v>178</v>
      </c>
      <c r="FW1" s="161">
        <v>179</v>
      </c>
      <c r="FX1" s="161">
        <v>180</v>
      </c>
      <c r="FY1" s="161">
        <v>181</v>
      </c>
      <c r="FZ1" s="161">
        <v>182</v>
      </c>
      <c r="GA1" s="161">
        <v>183</v>
      </c>
      <c r="GB1" s="161">
        <v>184</v>
      </c>
      <c r="GC1" s="161">
        <v>185</v>
      </c>
      <c r="GD1" s="161">
        <v>186</v>
      </c>
      <c r="GE1" s="161">
        <v>187</v>
      </c>
      <c r="GF1" s="161">
        <v>188</v>
      </c>
      <c r="GG1" s="161">
        <v>189</v>
      </c>
      <c r="GH1" s="161">
        <v>190</v>
      </c>
      <c r="GI1" s="161">
        <v>191</v>
      </c>
      <c r="GJ1" s="161">
        <v>192</v>
      </c>
      <c r="GK1" s="161">
        <v>193</v>
      </c>
      <c r="GL1" s="161">
        <v>194</v>
      </c>
      <c r="GM1" s="161">
        <v>195</v>
      </c>
      <c r="GN1" s="161">
        <v>196</v>
      </c>
      <c r="GO1" s="161">
        <v>197</v>
      </c>
      <c r="GP1" s="161">
        <v>198</v>
      </c>
      <c r="GQ1" s="161">
        <v>199</v>
      </c>
      <c r="GR1" s="161">
        <v>200</v>
      </c>
      <c r="GS1" s="161">
        <v>201</v>
      </c>
      <c r="GT1" s="161">
        <v>202</v>
      </c>
      <c r="GU1" s="161">
        <v>203</v>
      </c>
      <c r="GV1" s="161">
        <v>204</v>
      </c>
      <c r="GW1" s="161">
        <v>205</v>
      </c>
      <c r="GX1" s="161">
        <v>206</v>
      </c>
      <c r="GY1" s="161">
        <v>207</v>
      </c>
      <c r="GZ1" s="161">
        <v>208</v>
      </c>
      <c r="HA1" s="161">
        <v>209</v>
      </c>
      <c r="HB1" s="161">
        <v>210</v>
      </c>
      <c r="HC1" s="161">
        <v>211</v>
      </c>
      <c r="HD1" s="161">
        <v>212</v>
      </c>
      <c r="HE1" s="161">
        <v>213</v>
      </c>
      <c r="HF1" s="161">
        <v>214</v>
      </c>
      <c r="HG1" s="161">
        <v>215</v>
      </c>
      <c r="HH1" s="161">
        <v>216</v>
      </c>
      <c r="HI1" s="161">
        <v>217</v>
      </c>
      <c r="HJ1" s="161">
        <v>218</v>
      </c>
      <c r="HK1" s="161">
        <v>219</v>
      </c>
      <c r="HL1" s="161">
        <v>220</v>
      </c>
      <c r="HM1" s="161">
        <v>221</v>
      </c>
      <c r="HN1" s="161">
        <v>222</v>
      </c>
      <c r="HO1" s="161">
        <v>223</v>
      </c>
      <c r="HP1" s="161">
        <v>224</v>
      </c>
      <c r="HQ1" s="161">
        <v>225</v>
      </c>
      <c r="HR1" s="161">
        <v>226</v>
      </c>
      <c r="HS1" s="161">
        <v>227</v>
      </c>
      <c r="HT1" s="161">
        <v>228</v>
      </c>
      <c r="HU1" s="161">
        <v>229</v>
      </c>
      <c r="HV1" s="161">
        <v>230</v>
      </c>
      <c r="HW1" s="161">
        <v>231</v>
      </c>
      <c r="HX1" s="161">
        <v>232</v>
      </c>
      <c r="HY1" s="161">
        <v>233</v>
      </c>
      <c r="HZ1" s="161">
        <v>234</v>
      </c>
      <c r="IA1" s="161">
        <v>235</v>
      </c>
      <c r="IB1" s="161">
        <v>236</v>
      </c>
      <c r="IC1" s="161">
        <v>237</v>
      </c>
      <c r="ID1" s="161">
        <v>238</v>
      </c>
      <c r="IE1" s="161">
        <v>239</v>
      </c>
      <c r="IF1" s="161">
        <v>240</v>
      </c>
      <c r="IG1" s="161">
        <v>241</v>
      </c>
      <c r="IH1" s="161">
        <v>242</v>
      </c>
      <c r="II1" s="161">
        <v>243</v>
      </c>
      <c r="IJ1" s="161">
        <v>244</v>
      </c>
      <c r="IK1" s="161">
        <v>245</v>
      </c>
      <c r="IL1" s="161">
        <v>246</v>
      </c>
      <c r="IM1" s="161">
        <v>247</v>
      </c>
      <c r="IN1" s="161">
        <v>248</v>
      </c>
      <c r="IO1" s="161">
        <v>246</v>
      </c>
      <c r="IP1" s="161">
        <v>247</v>
      </c>
      <c r="IQ1" s="161">
        <v>248</v>
      </c>
      <c r="IR1" s="161">
        <v>246</v>
      </c>
      <c r="IS1" s="161">
        <v>247</v>
      </c>
      <c r="IT1" s="161">
        <v>248</v>
      </c>
      <c r="IU1" s="161">
        <v>249</v>
      </c>
      <c r="IV1" s="161">
        <v>250</v>
      </c>
      <c r="IW1" s="161">
        <v>251</v>
      </c>
      <c r="IX1" s="161">
        <v>252</v>
      </c>
      <c r="IY1" s="161">
        <v>253</v>
      </c>
      <c r="IZ1" s="161">
        <v>254</v>
      </c>
      <c r="JA1" s="161">
        <v>255</v>
      </c>
      <c r="JB1" s="161">
        <v>256</v>
      </c>
      <c r="JC1" s="161">
        <v>257</v>
      </c>
      <c r="JD1" s="161">
        <v>258</v>
      </c>
      <c r="JE1" s="161">
        <v>259</v>
      </c>
      <c r="JF1" s="161">
        <v>260</v>
      </c>
      <c r="JG1" s="161">
        <v>261</v>
      </c>
      <c r="JH1" s="161">
        <v>262</v>
      </c>
      <c r="JI1" s="161">
        <v>263</v>
      </c>
      <c r="JJ1" s="161">
        <v>264</v>
      </c>
      <c r="JK1" s="161">
        <v>265</v>
      </c>
      <c r="JL1" s="161">
        <v>266</v>
      </c>
      <c r="JM1" s="161">
        <v>267</v>
      </c>
      <c r="JN1" s="161">
        <v>268</v>
      </c>
      <c r="JO1" s="161">
        <v>269</v>
      </c>
      <c r="JP1" s="161">
        <v>270</v>
      </c>
    </row>
    <row r="2" spans="1:276">
      <c r="B2" s="41"/>
      <c r="C2" s="41"/>
      <c r="D2" s="41"/>
      <c r="E2" s="41"/>
      <c r="F2" s="41"/>
      <c r="G2" s="41"/>
      <c r="H2" s="41"/>
      <c r="I2" s="41">
        <v>13</v>
      </c>
      <c r="J2" s="41">
        <v>16</v>
      </c>
      <c r="K2" s="41">
        <v>21</v>
      </c>
      <c r="L2" s="41">
        <v>13</v>
      </c>
      <c r="M2" s="41">
        <v>13</v>
      </c>
      <c r="N2" s="41">
        <v>16</v>
      </c>
      <c r="O2" s="41">
        <v>21</v>
      </c>
      <c r="P2" s="41">
        <v>13</v>
      </c>
      <c r="Q2" s="41">
        <v>13</v>
      </c>
      <c r="R2" s="41">
        <v>16</v>
      </c>
      <c r="S2" s="41">
        <v>21</v>
      </c>
      <c r="T2" s="41">
        <v>13</v>
      </c>
      <c r="U2" s="41">
        <v>13</v>
      </c>
      <c r="V2" s="41">
        <v>16</v>
      </c>
      <c r="W2" s="41">
        <v>21</v>
      </c>
      <c r="X2" s="41">
        <v>13</v>
      </c>
      <c r="Y2" s="41">
        <v>16</v>
      </c>
      <c r="Z2" s="41">
        <v>21</v>
      </c>
      <c r="AA2" s="41">
        <v>13</v>
      </c>
      <c r="AB2" s="41">
        <v>16</v>
      </c>
      <c r="AC2" s="41">
        <v>21</v>
      </c>
      <c r="AD2" s="41">
        <v>13</v>
      </c>
      <c r="AE2" s="41">
        <v>16</v>
      </c>
      <c r="AF2" s="41">
        <v>21</v>
      </c>
      <c r="AG2" s="41">
        <v>13</v>
      </c>
      <c r="AH2" s="41">
        <v>16</v>
      </c>
      <c r="AI2" s="41">
        <v>21</v>
      </c>
      <c r="AJ2" s="41">
        <v>13</v>
      </c>
      <c r="AK2" s="41">
        <v>16</v>
      </c>
      <c r="AL2" s="41">
        <v>21</v>
      </c>
      <c r="AM2" s="41">
        <v>13</v>
      </c>
      <c r="AN2" s="41">
        <v>16</v>
      </c>
      <c r="AO2" s="41">
        <v>21</v>
      </c>
      <c r="AP2" s="41">
        <v>13</v>
      </c>
      <c r="AQ2" s="41">
        <v>16</v>
      </c>
      <c r="AR2" s="41">
        <v>21</v>
      </c>
      <c r="AS2" s="41">
        <v>13</v>
      </c>
      <c r="AT2" s="41">
        <v>16</v>
      </c>
      <c r="AU2" s="41">
        <v>21</v>
      </c>
      <c r="AV2" s="41">
        <v>13</v>
      </c>
      <c r="AW2" s="41">
        <v>16</v>
      </c>
      <c r="AX2" s="41">
        <v>21</v>
      </c>
      <c r="AY2" s="41">
        <v>13</v>
      </c>
      <c r="AZ2" s="41">
        <v>16</v>
      </c>
      <c r="BA2" s="41">
        <v>21</v>
      </c>
      <c r="BB2" s="41">
        <v>13</v>
      </c>
      <c r="BC2" s="41">
        <v>16</v>
      </c>
      <c r="BD2" s="41">
        <v>21</v>
      </c>
      <c r="BE2" s="41">
        <v>13</v>
      </c>
      <c r="BF2" s="41">
        <v>16</v>
      </c>
      <c r="BG2" s="41">
        <v>21</v>
      </c>
      <c r="BH2" s="41">
        <v>13</v>
      </c>
      <c r="BI2" s="41">
        <v>16</v>
      </c>
      <c r="BJ2" s="41">
        <v>21</v>
      </c>
      <c r="BK2" s="41">
        <v>13</v>
      </c>
      <c r="BL2" s="41">
        <v>16</v>
      </c>
      <c r="BM2" s="41">
        <v>21</v>
      </c>
      <c r="BN2" s="41">
        <v>13</v>
      </c>
      <c r="BO2" s="41">
        <v>16</v>
      </c>
      <c r="BP2" s="41">
        <v>21</v>
      </c>
      <c r="BQ2" s="41">
        <v>13</v>
      </c>
      <c r="BR2" s="41">
        <v>16</v>
      </c>
      <c r="BS2" s="41">
        <v>21</v>
      </c>
      <c r="BT2" s="41">
        <v>13</v>
      </c>
      <c r="BU2" s="41">
        <v>16</v>
      </c>
      <c r="BV2" s="41">
        <v>21</v>
      </c>
      <c r="BW2" s="41">
        <v>13</v>
      </c>
      <c r="BX2" s="41">
        <v>16</v>
      </c>
      <c r="BY2" s="41">
        <v>21</v>
      </c>
      <c r="BZ2" s="41">
        <v>13</v>
      </c>
      <c r="CA2" s="41">
        <v>16</v>
      </c>
      <c r="CB2" s="41">
        <v>21</v>
      </c>
      <c r="CC2" s="41">
        <v>13</v>
      </c>
      <c r="CD2" s="41">
        <v>16</v>
      </c>
      <c r="CE2" s="41">
        <v>21</v>
      </c>
      <c r="CF2" s="41">
        <v>13</v>
      </c>
      <c r="CG2" s="41">
        <v>16</v>
      </c>
      <c r="CH2" s="41">
        <v>21</v>
      </c>
      <c r="CI2" s="41">
        <v>13</v>
      </c>
      <c r="CJ2" s="41">
        <v>16</v>
      </c>
      <c r="CK2" s="41">
        <v>21</v>
      </c>
      <c r="CL2" s="41">
        <v>13</v>
      </c>
      <c r="CM2" s="41">
        <v>16</v>
      </c>
      <c r="CN2" s="41">
        <v>21</v>
      </c>
      <c r="CO2" s="41">
        <v>13</v>
      </c>
      <c r="CP2" s="41">
        <v>16</v>
      </c>
      <c r="CQ2" s="41">
        <v>21</v>
      </c>
      <c r="CR2" s="41">
        <v>13</v>
      </c>
      <c r="CS2" s="41">
        <v>16</v>
      </c>
      <c r="CT2" s="41">
        <v>21</v>
      </c>
      <c r="CU2" s="41">
        <v>13</v>
      </c>
      <c r="CV2" s="41">
        <v>16</v>
      </c>
      <c r="CW2" s="41">
        <v>21</v>
      </c>
      <c r="CX2" s="41">
        <v>13</v>
      </c>
      <c r="CY2" s="41">
        <v>16</v>
      </c>
      <c r="CZ2" s="41">
        <v>21</v>
      </c>
      <c r="DA2" s="41">
        <v>13</v>
      </c>
      <c r="DB2" s="41">
        <v>16</v>
      </c>
      <c r="DC2" s="41">
        <v>21</v>
      </c>
      <c r="DD2" s="41">
        <v>5</v>
      </c>
      <c r="DE2" s="41">
        <v>13</v>
      </c>
      <c r="DF2" s="41">
        <v>16</v>
      </c>
      <c r="DG2" s="41">
        <v>21</v>
      </c>
      <c r="DH2" s="41">
        <v>5</v>
      </c>
      <c r="DI2" s="41">
        <v>13</v>
      </c>
      <c r="DJ2" s="41">
        <v>16</v>
      </c>
      <c r="DK2" s="41">
        <v>21</v>
      </c>
      <c r="DL2" s="41">
        <v>9</v>
      </c>
      <c r="DM2" s="41">
        <v>13</v>
      </c>
      <c r="DN2" s="41">
        <v>16</v>
      </c>
      <c r="DO2" s="41">
        <v>21</v>
      </c>
      <c r="DP2" s="41">
        <v>29</v>
      </c>
      <c r="DQ2" s="41">
        <v>29</v>
      </c>
      <c r="DR2" s="41">
        <v>29</v>
      </c>
      <c r="DS2" s="41">
        <v>29</v>
      </c>
      <c r="DT2" s="41">
        <v>9</v>
      </c>
      <c r="DU2" s="41">
        <v>13</v>
      </c>
      <c r="DV2" s="41">
        <v>16</v>
      </c>
      <c r="DW2" s="41">
        <v>21</v>
      </c>
      <c r="DX2" s="41">
        <v>29</v>
      </c>
      <c r="DY2" s="41">
        <v>29</v>
      </c>
      <c r="DZ2" s="41">
        <v>29</v>
      </c>
      <c r="EA2" s="41">
        <v>29</v>
      </c>
      <c r="EB2" s="41">
        <v>9</v>
      </c>
      <c r="EC2" s="41">
        <v>13</v>
      </c>
      <c r="ED2" s="41">
        <v>16</v>
      </c>
      <c r="EE2" s="41">
        <v>21</v>
      </c>
      <c r="EF2" s="41">
        <v>29</v>
      </c>
      <c r="EG2" s="41">
        <v>29</v>
      </c>
      <c r="EH2" s="41">
        <v>29</v>
      </c>
      <c r="EI2" s="41">
        <v>29</v>
      </c>
      <c r="EJ2" s="41">
        <v>9</v>
      </c>
      <c r="EK2" s="41">
        <v>13</v>
      </c>
      <c r="EL2" s="41">
        <v>16</v>
      </c>
      <c r="EM2" s="41">
        <v>21</v>
      </c>
      <c r="EN2" s="41">
        <v>5</v>
      </c>
      <c r="EO2" s="41">
        <v>29</v>
      </c>
      <c r="EP2" s="41">
        <v>29</v>
      </c>
      <c r="EQ2" s="41">
        <v>29</v>
      </c>
      <c r="ER2" s="41">
        <v>29</v>
      </c>
      <c r="ES2" s="41">
        <v>13</v>
      </c>
      <c r="ET2" s="41">
        <v>16</v>
      </c>
      <c r="EU2" s="41">
        <v>21</v>
      </c>
      <c r="EV2" s="41">
        <v>13</v>
      </c>
      <c r="EW2" s="41">
        <v>16</v>
      </c>
      <c r="EX2" s="41">
        <v>21</v>
      </c>
      <c r="EY2" s="41">
        <v>13</v>
      </c>
      <c r="EZ2" s="41">
        <v>16</v>
      </c>
      <c r="FA2" s="41">
        <v>21</v>
      </c>
      <c r="FB2" s="41">
        <v>13</v>
      </c>
      <c r="FC2" s="41">
        <v>16</v>
      </c>
      <c r="FD2" s="41">
        <v>21</v>
      </c>
      <c r="FE2" s="41">
        <v>13</v>
      </c>
      <c r="FF2" s="41">
        <v>16</v>
      </c>
      <c r="FG2" s="41">
        <v>21</v>
      </c>
      <c r="FH2" s="41">
        <v>13</v>
      </c>
      <c r="FI2" s="41">
        <v>16</v>
      </c>
      <c r="FJ2" s="41">
        <v>21</v>
      </c>
      <c r="FK2" s="41">
        <v>13</v>
      </c>
      <c r="FL2" s="41">
        <v>16</v>
      </c>
      <c r="FM2" s="41">
        <v>21</v>
      </c>
      <c r="FN2" s="41">
        <v>13</v>
      </c>
      <c r="FO2" s="41">
        <v>16</v>
      </c>
      <c r="FP2" s="41">
        <v>21</v>
      </c>
      <c r="FQ2" s="41">
        <v>13</v>
      </c>
      <c r="FR2" s="41">
        <v>16</v>
      </c>
      <c r="FS2" s="41">
        <v>21</v>
      </c>
      <c r="FT2" s="41">
        <v>5</v>
      </c>
      <c r="FU2" s="41">
        <v>13</v>
      </c>
      <c r="FV2" s="41">
        <v>16</v>
      </c>
      <c r="FW2" s="41">
        <v>21</v>
      </c>
      <c r="FX2" s="41">
        <v>13</v>
      </c>
      <c r="FY2" s="41">
        <v>16</v>
      </c>
      <c r="FZ2" s="41">
        <v>21</v>
      </c>
      <c r="GA2" s="41">
        <v>13</v>
      </c>
      <c r="GB2" s="41">
        <v>16</v>
      </c>
      <c r="GC2" s="41">
        <v>21</v>
      </c>
      <c r="GD2" s="41">
        <v>13</v>
      </c>
      <c r="GE2" s="41">
        <v>16</v>
      </c>
      <c r="GF2" s="41">
        <v>21</v>
      </c>
      <c r="GG2" s="41">
        <v>29</v>
      </c>
      <c r="GH2" s="41">
        <v>5</v>
      </c>
      <c r="GI2" s="41">
        <v>16</v>
      </c>
      <c r="GJ2" s="41">
        <v>21</v>
      </c>
      <c r="GK2" s="41">
        <v>9</v>
      </c>
      <c r="GL2" s="41">
        <v>12</v>
      </c>
      <c r="GM2" s="41">
        <v>17</v>
      </c>
      <c r="GN2" s="41">
        <v>22</v>
      </c>
      <c r="GO2" s="41">
        <v>9</v>
      </c>
      <c r="GP2" s="41">
        <v>12</v>
      </c>
      <c r="GQ2" s="41">
        <v>17</v>
      </c>
      <c r="GR2" s="41">
        <v>22</v>
      </c>
      <c r="GS2" s="41">
        <v>16</v>
      </c>
      <c r="GT2" s="41">
        <v>21</v>
      </c>
      <c r="GU2" s="41">
        <v>3</v>
      </c>
      <c r="GV2" s="41">
        <v>16</v>
      </c>
      <c r="GW2" s="41">
        <v>21</v>
      </c>
      <c r="GX2" s="41">
        <v>3</v>
      </c>
      <c r="GY2" s="41">
        <v>9</v>
      </c>
      <c r="GZ2" s="41">
        <v>12</v>
      </c>
      <c r="HA2" s="41">
        <v>17</v>
      </c>
      <c r="HB2" s="41">
        <v>22</v>
      </c>
      <c r="HC2" s="41">
        <v>9</v>
      </c>
      <c r="HD2" s="41">
        <v>12</v>
      </c>
      <c r="HE2" s="41">
        <v>17</v>
      </c>
      <c r="HF2" s="41">
        <v>22</v>
      </c>
      <c r="HG2" s="41">
        <v>9</v>
      </c>
      <c r="HH2" s="41">
        <v>12</v>
      </c>
      <c r="HI2" s="41">
        <v>17</v>
      </c>
      <c r="HJ2" s="41">
        <v>22</v>
      </c>
      <c r="HK2" s="41">
        <v>9</v>
      </c>
      <c r="HL2" s="41">
        <v>12</v>
      </c>
      <c r="HM2" s="41">
        <v>17</v>
      </c>
      <c r="HN2" s="41">
        <v>22</v>
      </c>
      <c r="HO2" s="41">
        <v>9</v>
      </c>
      <c r="HP2" s="41">
        <v>12</v>
      </c>
      <c r="HQ2" s="41">
        <v>17</v>
      </c>
      <c r="HR2" s="41">
        <v>22</v>
      </c>
      <c r="HS2" s="41">
        <v>3</v>
      </c>
      <c r="HT2" s="41">
        <v>16</v>
      </c>
      <c r="HU2" s="41">
        <v>21</v>
      </c>
      <c r="HV2" s="41">
        <v>3</v>
      </c>
      <c r="HW2" s="41">
        <v>9</v>
      </c>
      <c r="HX2" s="41">
        <v>15</v>
      </c>
      <c r="HY2" s="41">
        <v>21</v>
      </c>
      <c r="HZ2" s="41">
        <v>9</v>
      </c>
      <c r="IA2" s="41">
        <v>15</v>
      </c>
      <c r="IB2" s="41">
        <v>21</v>
      </c>
      <c r="IC2" s="41">
        <v>9</v>
      </c>
      <c r="ID2" s="41">
        <v>15</v>
      </c>
      <c r="IE2" s="41">
        <v>21</v>
      </c>
      <c r="IF2" s="41">
        <v>9</v>
      </c>
      <c r="IG2" s="41">
        <v>15</v>
      </c>
      <c r="IH2" s="41">
        <v>21</v>
      </c>
      <c r="II2" s="41">
        <v>9</v>
      </c>
      <c r="IJ2" s="41">
        <v>15</v>
      </c>
      <c r="IK2" s="41">
        <v>21</v>
      </c>
      <c r="IL2" s="41">
        <v>9</v>
      </c>
      <c r="IM2" s="41">
        <v>15</v>
      </c>
      <c r="IN2" s="41">
        <v>21</v>
      </c>
      <c r="IO2" s="41">
        <v>9</v>
      </c>
      <c r="IP2" s="41">
        <v>15</v>
      </c>
      <c r="IQ2" s="41">
        <v>21</v>
      </c>
      <c r="IR2" s="41">
        <v>9</v>
      </c>
      <c r="IS2" s="41">
        <v>15</v>
      </c>
      <c r="IT2" s="41">
        <v>21</v>
      </c>
      <c r="IU2" s="41">
        <v>9</v>
      </c>
      <c r="IV2" s="41">
        <v>15</v>
      </c>
      <c r="IW2" s="41">
        <v>21</v>
      </c>
      <c r="IX2" s="41">
        <v>5</v>
      </c>
      <c r="IY2" s="41">
        <v>13</v>
      </c>
      <c r="IZ2" s="41">
        <v>16</v>
      </c>
      <c r="JA2" s="41">
        <v>21</v>
      </c>
      <c r="JB2" s="41">
        <v>5</v>
      </c>
      <c r="JC2" s="41">
        <v>13</v>
      </c>
      <c r="JD2" s="41">
        <v>16</v>
      </c>
      <c r="JE2" s="41">
        <v>21</v>
      </c>
      <c r="JF2" s="41">
        <v>5</v>
      </c>
      <c r="JG2" s="41">
        <v>13</v>
      </c>
      <c r="JH2" s="41">
        <v>16</v>
      </c>
      <c r="JI2" s="41">
        <v>21</v>
      </c>
      <c r="JJ2" s="41">
        <v>13</v>
      </c>
      <c r="JK2" s="41">
        <v>16</v>
      </c>
      <c r="JL2" s="41">
        <v>21</v>
      </c>
      <c r="JM2" s="41">
        <v>13</v>
      </c>
      <c r="JN2" s="41">
        <v>16</v>
      </c>
      <c r="JO2" s="41">
        <v>21</v>
      </c>
      <c r="JP2" s="41">
        <v>5</v>
      </c>
    </row>
    <row r="3" spans="1:276" ht="43.2">
      <c r="B3" s="42"/>
      <c r="C3" s="42"/>
      <c r="D3" s="42"/>
      <c r="E3" s="42"/>
      <c r="F3" s="42"/>
      <c r="G3" s="42"/>
      <c r="H3" s="42"/>
      <c r="I3" s="103" t="str">
        <f>"B"&amp;1</f>
        <v>B1</v>
      </c>
      <c r="J3" s="104" t="str">
        <f>I3</f>
        <v>B1</v>
      </c>
      <c r="K3" s="104" t="str">
        <f>J3&amp;"a"</f>
        <v>B1a</v>
      </c>
      <c r="L3" s="104" t="str">
        <f>K3&amp;"a"</f>
        <v>B1aa</v>
      </c>
      <c r="M3" s="103" t="s">
        <v>208</v>
      </c>
      <c r="N3" s="104" t="str">
        <f>M3</f>
        <v>B2</v>
      </c>
      <c r="O3" s="104" t="str">
        <f>N3&amp;"a"</f>
        <v>B2a</v>
      </c>
      <c r="P3" s="104" t="str">
        <f>O3&amp;"a"</f>
        <v>B2aa</v>
      </c>
      <c r="Q3" s="103" t="s">
        <v>209</v>
      </c>
      <c r="R3" s="104" t="str">
        <f>Q3</f>
        <v>B3</v>
      </c>
      <c r="S3" s="104" t="str">
        <f>R3&amp;"a"</f>
        <v>B3a</v>
      </c>
      <c r="T3" s="104" t="str">
        <f>S3&amp;"a"</f>
        <v>B3aa</v>
      </c>
      <c r="U3" s="103" t="s">
        <v>214</v>
      </c>
      <c r="V3" s="104" t="str">
        <f>U3</f>
        <v>I2</v>
      </c>
      <c r="W3" s="104" t="str">
        <f>V3</f>
        <v>I2</v>
      </c>
      <c r="X3" s="103" t="s">
        <v>215</v>
      </c>
      <c r="Y3" s="104" t="str">
        <f>X3</f>
        <v>I5</v>
      </c>
      <c r="Z3" s="104" t="str">
        <f>Y3</f>
        <v>I5</v>
      </c>
      <c r="AA3" s="103" t="s">
        <v>216</v>
      </c>
      <c r="AB3" s="104" t="str">
        <f>AA3</f>
        <v>I6</v>
      </c>
      <c r="AC3" s="104" t="str">
        <f>AB3</f>
        <v>I6</v>
      </c>
      <c r="AD3" s="103" t="s">
        <v>217</v>
      </c>
      <c r="AE3" s="104" t="str">
        <f>AD3</f>
        <v>I7</v>
      </c>
      <c r="AF3" s="104" t="str">
        <f>AE3</f>
        <v>I7</v>
      </c>
      <c r="AG3" s="103" t="s">
        <v>218</v>
      </c>
      <c r="AH3" s="104" t="str">
        <f>AG3</f>
        <v>I8</v>
      </c>
      <c r="AI3" s="104" t="str">
        <f>AH3</f>
        <v>I8</v>
      </c>
      <c r="AJ3" s="103" t="s">
        <v>236</v>
      </c>
      <c r="AK3" s="104" t="str">
        <f>AJ3</f>
        <v>D1</v>
      </c>
      <c r="AL3" s="104" t="s">
        <v>282</v>
      </c>
      <c r="AM3" s="103" t="s">
        <v>237</v>
      </c>
      <c r="AN3" s="104" t="str">
        <f>AM3</f>
        <v>D2</v>
      </c>
      <c r="AO3" s="104" t="s">
        <v>237</v>
      </c>
      <c r="AP3" s="103" t="s">
        <v>238</v>
      </c>
      <c r="AQ3" s="104" t="str">
        <f>AP3</f>
        <v>D3</v>
      </c>
      <c r="AR3" s="104" t="str">
        <f>AQ3</f>
        <v>D3</v>
      </c>
      <c r="AS3" s="103" t="s">
        <v>239</v>
      </c>
      <c r="AT3" s="104" t="str">
        <f>AS3</f>
        <v>D4</v>
      </c>
      <c r="AU3" s="104" t="str">
        <f>AT3</f>
        <v>D4</v>
      </c>
      <c r="AV3" s="103" t="s">
        <v>240</v>
      </c>
      <c r="AW3" s="104" t="str">
        <f>AV3</f>
        <v>D5</v>
      </c>
      <c r="AX3" s="104" t="str">
        <f>AW3</f>
        <v>D5</v>
      </c>
      <c r="AY3" s="103" t="s">
        <v>241</v>
      </c>
      <c r="AZ3" s="104" t="str">
        <f>AY3</f>
        <v>D6</v>
      </c>
      <c r="BA3" s="104" t="str">
        <f>AZ3</f>
        <v>D6</v>
      </c>
      <c r="BB3" s="103" t="s">
        <v>242</v>
      </c>
      <c r="BC3" s="104" t="str">
        <f>BB3</f>
        <v>D7</v>
      </c>
      <c r="BD3" s="104" t="str">
        <f>BC3</f>
        <v>D7</v>
      </c>
      <c r="BE3" s="103" t="s">
        <v>243</v>
      </c>
      <c r="BF3" s="104" t="str">
        <f>BE3</f>
        <v>D8</v>
      </c>
      <c r="BG3" s="104" t="str">
        <f>BF3</f>
        <v>D8</v>
      </c>
      <c r="BH3" s="103" t="s">
        <v>244</v>
      </c>
      <c r="BI3" s="104" t="str">
        <f>BH3</f>
        <v>D9</v>
      </c>
      <c r="BJ3" s="104" t="str">
        <f>BI3</f>
        <v>D9</v>
      </c>
      <c r="BK3" s="103" t="s">
        <v>245</v>
      </c>
      <c r="BL3" s="104" t="str">
        <f t="shared" ref="BL3:BM3" si="0">BK3</f>
        <v>D10</v>
      </c>
      <c r="BM3" s="104" t="str">
        <f t="shared" si="0"/>
        <v>D10</v>
      </c>
      <c r="BN3" s="103" t="s">
        <v>246</v>
      </c>
      <c r="BO3" s="104" t="str">
        <f t="shared" ref="BO3:BP3" si="1">BN3</f>
        <v>D11</v>
      </c>
      <c r="BP3" s="104" t="str">
        <f t="shared" si="1"/>
        <v>D11</v>
      </c>
      <c r="BQ3" s="103" t="s">
        <v>247</v>
      </c>
      <c r="BR3" s="104" t="str">
        <f t="shared" ref="BR3:BS3" si="2">BQ3</f>
        <v>D12</v>
      </c>
      <c r="BS3" s="104" t="str">
        <f t="shared" si="2"/>
        <v>D12</v>
      </c>
      <c r="BT3" s="103" t="s">
        <v>248</v>
      </c>
      <c r="BU3" s="104" t="str">
        <f t="shared" ref="BU3:BV3" si="3">BT3</f>
        <v>D13</v>
      </c>
      <c r="BV3" s="104" t="str">
        <f t="shared" si="3"/>
        <v>D13</v>
      </c>
      <c r="BW3" s="103" t="s">
        <v>249</v>
      </c>
      <c r="BX3" s="104" t="str">
        <f t="shared" ref="BX3:BY3" si="4">BW3</f>
        <v>D14</v>
      </c>
      <c r="BY3" s="104" t="str">
        <f t="shared" si="4"/>
        <v>D14</v>
      </c>
      <c r="BZ3" s="103" t="s">
        <v>250</v>
      </c>
      <c r="CA3" s="104" t="str">
        <f t="shared" ref="CA3:CB3" si="5">BZ3</f>
        <v>D15</v>
      </c>
      <c r="CB3" s="104" t="str">
        <f t="shared" si="5"/>
        <v>D15</v>
      </c>
      <c r="CC3" s="103" t="s">
        <v>251</v>
      </c>
      <c r="CD3" s="104" t="str">
        <f t="shared" ref="CD3:CE3" si="6">CC3</f>
        <v>D16</v>
      </c>
      <c r="CE3" s="104" t="str">
        <f t="shared" si="6"/>
        <v>D16</v>
      </c>
      <c r="CF3" s="103" t="s">
        <v>252</v>
      </c>
      <c r="CG3" s="104" t="str">
        <f t="shared" ref="CG3:CH3" si="7">CF3</f>
        <v>D17</v>
      </c>
      <c r="CH3" s="104" t="str">
        <f t="shared" si="7"/>
        <v>D17</v>
      </c>
      <c r="CI3" s="103" t="s">
        <v>253</v>
      </c>
      <c r="CJ3" s="104" t="str">
        <f t="shared" ref="CJ3" si="8">CI3</f>
        <v>D18</v>
      </c>
      <c r="CK3" s="104" t="str">
        <f t="shared" ref="CK3" si="9">CJ3</f>
        <v>D18</v>
      </c>
      <c r="CL3" s="103" t="s">
        <v>254</v>
      </c>
      <c r="CM3" s="104" t="str">
        <f t="shared" ref="CM3" si="10">CL3</f>
        <v>D19</v>
      </c>
      <c r="CN3" s="104" t="str">
        <f t="shared" ref="CN3" si="11">CM3</f>
        <v>D19</v>
      </c>
      <c r="CO3" s="103" t="s">
        <v>255</v>
      </c>
      <c r="CP3" s="104" t="str">
        <f t="shared" ref="CP3" si="12">CO3</f>
        <v>D20</v>
      </c>
      <c r="CQ3" s="104" t="str">
        <f t="shared" ref="CQ3" si="13">CP3</f>
        <v>D20</v>
      </c>
      <c r="CR3" s="103" t="s">
        <v>256</v>
      </c>
      <c r="CS3" s="104" t="str">
        <f t="shared" ref="CS3" si="14">CR3</f>
        <v>D21</v>
      </c>
      <c r="CT3" s="104" t="str">
        <f t="shared" ref="CT3" si="15">CS3</f>
        <v>D21</v>
      </c>
      <c r="CU3" s="103" t="s">
        <v>259</v>
      </c>
      <c r="CV3" s="104" t="str">
        <f t="shared" ref="CV3" si="16">CU3</f>
        <v>D23</v>
      </c>
      <c r="CW3" s="104" t="str">
        <f t="shared" ref="CW3" si="17">CV3</f>
        <v>D23</v>
      </c>
      <c r="CX3" s="103" t="s">
        <v>283</v>
      </c>
      <c r="CY3" s="104" t="str">
        <f t="shared" ref="CY3" si="18">CX3</f>
        <v>D24</v>
      </c>
      <c r="CZ3" s="104" t="str">
        <f t="shared" ref="CZ3" si="19">CY3</f>
        <v>D24</v>
      </c>
      <c r="DA3" s="103" t="s">
        <v>260</v>
      </c>
      <c r="DB3" s="104" t="str">
        <f t="shared" ref="DB3" si="20">DA3</f>
        <v>D29</v>
      </c>
      <c r="DC3" s="104" t="str">
        <f t="shared" ref="DC3" si="21">DA3</f>
        <v>D29</v>
      </c>
      <c r="DD3" s="104" t="str">
        <f>DB3&amp;"a"</f>
        <v>D29a</v>
      </c>
      <c r="DE3" s="103" t="s">
        <v>261</v>
      </c>
      <c r="DF3" s="104" t="str">
        <f t="shared" ref="DF3" si="22">DE3</f>
        <v>D30</v>
      </c>
      <c r="DG3" s="104" t="str">
        <f t="shared" ref="DG3" si="23">DE3</f>
        <v>D30</v>
      </c>
      <c r="DH3" s="104" t="str">
        <f>DF3&amp;"a"</f>
        <v>D30a</v>
      </c>
      <c r="DI3" s="103" t="s">
        <v>262</v>
      </c>
      <c r="DJ3" s="104" t="str">
        <f t="shared" ref="DJ3" si="24">DI3</f>
        <v>D31</v>
      </c>
      <c r="DK3" s="104" t="str">
        <f t="shared" ref="DK3" si="25">DJ3</f>
        <v>D31</v>
      </c>
      <c r="DL3" s="103" t="s">
        <v>263</v>
      </c>
      <c r="DM3" s="104" t="str">
        <f>DL3</f>
        <v>D25
・
I21</v>
      </c>
      <c r="DN3" s="104" t="str">
        <f t="shared" ref="DN3" si="26">DM3</f>
        <v>D25
・
I21</v>
      </c>
      <c r="DO3" s="104" t="str">
        <f t="shared" ref="DO3" si="27">DN3</f>
        <v>D25
・
I21</v>
      </c>
      <c r="DP3" s="104" t="str">
        <f>DL$3&amp;"a"</f>
        <v>D25
・
I21a</v>
      </c>
      <c r="DQ3" s="104" t="str">
        <f>DL$3&amp;"aa"</f>
        <v>D25
・
I21aa</v>
      </c>
      <c r="DR3" s="104" t="str">
        <f>DL$3&amp;"aaa"</f>
        <v>D25
・
I21aaa</v>
      </c>
      <c r="DS3" s="163" t="str">
        <f>DL$3&amp;"aaaa"</f>
        <v>D25
・
I21aaaa</v>
      </c>
      <c r="DT3" s="103" t="s">
        <v>298</v>
      </c>
      <c r="DU3" s="104" t="str">
        <f>DT3</f>
        <v>D26
・
I22</v>
      </c>
      <c r="DV3" s="104" t="str">
        <f>DU3</f>
        <v>D26
・
I22</v>
      </c>
      <c r="DW3" s="104" t="str">
        <f t="shared" ref="DW3" si="28">DV3</f>
        <v>D26
・
I22</v>
      </c>
      <c r="DX3" s="104" t="str">
        <f>DT$3&amp;"a"</f>
        <v>D26
・
I22a</v>
      </c>
      <c r="DY3" s="104" t="str">
        <f>DT$3&amp;"aa"</f>
        <v>D26
・
I22aa</v>
      </c>
      <c r="DZ3" s="104" t="str">
        <f>DT$3&amp;"aaa"</f>
        <v>D26
・
I22aaa</v>
      </c>
      <c r="EA3" s="163" t="str">
        <f>DT$3&amp;"aaaa"</f>
        <v>D26
・
I22aaaa</v>
      </c>
      <c r="EB3" s="103" t="s">
        <v>264</v>
      </c>
      <c r="EC3" s="104" t="str">
        <f>EB3</f>
        <v>D27
・
I23</v>
      </c>
      <c r="ED3" s="104" t="str">
        <f>EC3</f>
        <v>D27
・
I23</v>
      </c>
      <c r="EE3" s="104" t="str">
        <f t="shared" ref="EE3" si="29">ED3</f>
        <v>D27
・
I23</v>
      </c>
      <c r="EF3" s="104" t="str">
        <f>EB$3&amp;"a"</f>
        <v>D27
・
I23a</v>
      </c>
      <c r="EG3" s="104" t="str">
        <f>EB$3&amp;"aa"</f>
        <v>D27
・
I23aa</v>
      </c>
      <c r="EH3" s="104" t="str">
        <f>EB$3&amp;"aaa"</f>
        <v>D27
・
I23aaa</v>
      </c>
      <c r="EI3" s="163" t="str">
        <f>EB$3&amp;"aaaa"</f>
        <v>D27
・
I23aaaa</v>
      </c>
      <c r="EJ3" s="103" t="s">
        <v>299</v>
      </c>
      <c r="EK3" s="104" t="str">
        <f>EJ3</f>
        <v>D28
・
I24</v>
      </c>
      <c r="EL3" s="104" t="str">
        <f>EK3</f>
        <v>D28
・
I24</v>
      </c>
      <c r="EM3" s="104" t="str">
        <f t="shared" ref="EM3" si="30">EL3</f>
        <v>D28
・
I24</v>
      </c>
      <c r="EN3" s="104" t="str">
        <f>EJ$3&amp;"a"</f>
        <v>D28
・
I24a</v>
      </c>
      <c r="EO3" s="104" t="str">
        <f>EJ$3&amp;"aa"</f>
        <v>D28
・
I24aa</v>
      </c>
      <c r="EP3" s="104" t="str">
        <f>EJ$3&amp;"aaa"</f>
        <v>D28
・
I24aaa</v>
      </c>
      <c r="EQ3" s="104" t="str">
        <f>EJ$3&amp;"aaaa"</f>
        <v>D28
・
I24aaaa</v>
      </c>
      <c r="ER3" s="163" t="str">
        <f>EJ$3&amp;"aaaaa"</f>
        <v>D28
・
I24aaaaa</v>
      </c>
      <c r="ES3" s="103" t="s">
        <v>221</v>
      </c>
      <c r="ET3" s="104" t="str">
        <f t="shared" ref="ET3" si="31">ES3</f>
        <v>I3</v>
      </c>
      <c r="EU3" s="104" t="str">
        <f t="shared" ref="EU3" si="32">ET3</f>
        <v>I3</v>
      </c>
      <c r="EV3" s="103" t="s">
        <v>222</v>
      </c>
      <c r="EW3" s="104" t="str">
        <f t="shared" ref="EW3" si="33">EV3</f>
        <v>I4</v>
      </c>
      <c r="EX3" s="104" t="str">
        <f t="shared" ref="EX3" si="34">EW3</f>
        <v>I4</v>
      </c>
      <c r="EY3" s="103" t="s">
        <v>226</v>
      </c>
      <c r="EZ3" s="104" t="str">
        <f t="shared" ref="EZ3" si="35">EY3</f>
        <v>I10</v>
      </c>
      <c r="FA3" s="104" t="str">
        <f t="shared" ref="FA3" si="36">EZ3</f>
        <v>I10</v>
      </c>
      <c r="FB3" s="103" t="s">
        <v>227</v>
      </c>
      <c r="FC3" s="104" t="str">
        <f t="shared" ref="FC3" si="37">FB3</f>
        <v>I11</v>
      </c>
      <c r="FD3" s="104" t="str">
        <f t="shared" ref="FD3" si="38">FC3</f>
        <v>I11</v>
      </c>
      <c r="FE3" s="103" t="s">
        <v>228</v>
      </c>
      <c r="FF3" s="104" t="str">
        <f t="shared" ref="FF3" si="39">FE3</f>
        <v>I12</v>
      </c>
      <c r="FG3" s="104" t="str">
        <f t="shared" ref="FG3" si="40">FF3</f>
        <v>I12</v>
      </c>
      <c r="FH3" s="103" t="s">
        <v>229</v>
      </c>
      <c r="FI3" s="104" t="str">
        <f t="shared" ref="FI3" si="41">FH3</f>
        <v>I13</v>
      </c>
      <c r="FJ3" s="104" t="str">
        <f t="shared" ref="FJ3" si="42">FI3</f>
        <v>I13</v>
      </c>
      <c r="FK3" s="103" t="s">
        <v>230</v>
      </c>
      <c r="FL3" s="104" t="str">
        <f t="shared" ref="FL3" si="43">FK3</f>
        <v>I14</v>
      </c>
      <c r="FM3" s="104" t="str">
        <f t="shared" ref="FM3" si="44">FL3</f>
        <v>I14</v>
      </c>
      <c r="FN3" s="103" t="s">
        <v>231</v>
      </c>
      <c r="FO3" s="104" t="str">
        <f t="shared" ref="FO3" si="45">FN3</f>
        <v>I15</v>
      </c>
      <c r="FP3" s="104" t="str">
        <f t="shared" ref="FP3" si="46">FO3</f>
        <v>I15</v>
      </c>
      <c r="FQ3" s="103" t="s">
        <v>232</v>
      </c>
      <c r="FR3" s="104" t="str">
        <f t="shared" ref="FR3" si="47">FQ3</f>
        <v>I16</v>
      </c>
      <c r="FS3" s="104" t="str">
        <f t="shared" ref="FS3" si="48">FQ3</f>
        <v>I16</v>
      </c>
      <c r="FT3" s="104" t="str">
        <f>FQ$3&amp;"a"</f>
        <v>I16a</v>
      </c>
      <c r="FU3" s="103" t="s">
        <v>233</v>
      </c>
      <c r="FV3" s="104" t="str">
        <f t="shared" ref="FV3" si="49">FU3</f>
        <v>I20</v>
      </c>
      <c r="FW3" s="104" t="str">
        <f t="shared" ref="FW3" si="50">FV3</f>
        <v>I20</v>
      </c>
      <c r="FX3" s="103" t="s">
        <v>234</v>
      </c>
      <c r="FY3" s="104" t="str">
        <f t="shared" ref="FY3" si="51">FX3</f>
        <v>I26</v>
      </c>
      <c r="FZ3" s="104" t="str">
        <f t="shared" ref="FZ3" si="52">FY3</f>
        <v>I26</v>
      </c>
      <c r="GA3" s="103" t="s">
        <v>235</v>
      </c>
      <c r="GB3" s="104" t="str">
        <f t="shared" ref="GB3" si="53">GA3</f>
        <v>I27</v>
      </c>
      <c r="GC3" s="104" t="str">
        <f t="shared" ref="GC3" si="54">GB3</f>
        <v>I27</v>
      </c>
      <c r="GD3" s="103" t="s">
        <v>211</v>
      </c>
      <c r="GE3" s="104" t="str">
        <f>GD3</f>
        <v>B8</v>
      </c>
      <c r="GF3" s="104" t="str">
        <f>GD3</f>
        <v>B8</v>
      </c>
      <c r="GG3" s="104" t="str">
        <f>GE3&amp;"a"</f>
        <v>B8a</v>
      </c>
      <c r="GH3" s="103" t="s">
        <v>210</v>
      </c>
      <c r="GI3" s="104" t="str">
        <f>GH3</f>
        <v>B9</v>
      </c>
      <c r="GJ3" s="104" t="str">
        <f>GH3</f>
        <v>B9</v>
      </c>
      <c r="GK3" s="103" t="s">
        <v>265</v>
      </c>
      <c r="GL3" s="104" t="str">
        <f>GK3</f>
        <v>H1</v>
      </c>
      <c r="GM3" s="104" t="str">
        <f>GL3</f>
        <v>H1</v>
      </c>
      <c r="GN3" s="104" t="str">
        <f>GM3</f>
        <v>H1</v>
      </c>
      <c r="GO3" s="103" t="s">
        <v>266</v>
      </c>
      <c r="GP3" s="104" t="str">
        <f>GO3</f>
        <v>H2</v>
      </c>
      <c r="GQ3" s="104" t="str">
        <f>GP3</f>
        <v>H2</v>
      </c>
      <c r="GR3" s="104" t="str">
        <f>GQ3</f>
        <v>H2</v>
      </c>
      <c r="GS3" s="103" t="s">
        <v>267</v>
      </c>
      <c r="GT3" s="104" t="str">
        <f>GS3</f>
        <v>H3</v>
      </c>
      <c r="GU3" s="104" t="str">
        <f>GT3&amp;"a"</f>
        <v>H3a</v>
      </c>
      <c r="GV3" s="103" t="s">
        <v>268</v>
      </c>
      <c r="GW3" s="104" t="str">
        <f>GV3</f>
        <v>H4</v>
      </c>
      <c r="GX3" s="104" t="str">
        <f>GW3&amp;"a"</f>
        <v>H4a</v>
      </c>
      <c r="GY3" s="103" t="s">
        <v>269</v>
      </c>
      <c r="GZ3" s="104" t="str">
        <f>GY3</f>
        <v>H5</v>
      </c>
      <c r="HA3" s="104" t="str">
        <f>GZ3</f>
        <v>H5</v>
      </c>
      <c r="HB3" s="104" t="str">
        <f>HA3</f>
        <v>H5</v>
      </c>
      <c r="HC3" s="103" t="s">
        <v>270</v>
      </c>
      <c r="HD3" s="104" t="str">
        <f>HC3</f>
        <v>H6</v>
      </c>
      <c r="HE3" s="104" t="str">
        <f>HD3</f>
        <v>H6</v>
      </c>
      <c r="HF3" s="104" t="str">
        <f>HE3</f>
        <v>H6</v>
      </c>
      <c r="HG3" s="103" t="s">
        <v>271</v>
      </c>
      <c r="HH3" s="104" t="str">
        <f>HG3</f>
        <v>H7</v>
      </c>
      <c r="HI3" s="104" t="str">
        <f>HH3</f>
        <v>H7</v>
      </c>
      <c r="HJ3" s="104" t="str">
        <f>HI3</f>
        <v>H7</v>
      </c>
      <c r="HK3" s="103" t="s">
        <v>272</v>
      </c>
      <c r="HL3" s="104" t="str">
        <f>HK3</f>
        <v>H8</v>
      </c>
      <c r="HM3" s="104" t="str">
        <f>HL3</f>
        <v>H8</v>
      </c>
      <c r="HN3" s="104" t="str">
        <f>HM3</f>
        <v>H8</v>
      </c>
      <c r="HO3" s="103" t="s">
        <v>273</v>
      </c>
      <c r="HP3" s="104" t="str">
        <f>HO3</f>
        <v>H9</v>
      </c>
      <c r="HQ3" s="104" t="str">
        <f>HP3</f>
        <v>H9</v>
      </c>
      <c r="HR3" s="104" t="str">
        <f>HQ3</f>
        <v>H9</v>
      </c>
      <c r="HS3" s="163" t="str">
        <f>HR3&amp;"a"</f>
        <v>H9a</v>
      </c>
      <c r="HT3" s="103" t="s">
        <v>274</v>
      </c>
      <c r="HU3" s="104" t="str">
        <f>HT3</f>
        <v>H10</v>
      </c>
      <c r="HV3" s="163" t="str">
        <f>HU3&amp;"a"</f>
        <v>H10a</v>
      </c>
      <c r="HW3" s="103" t="s">
        <v>275</v>
      </c>
      <c r="HX3" s="104" t="str">
        <f>HW3</f>
        <v>H11</v>
      </c>
      <c r="HY3" s="104" t="str">
        <f>HW3</f>
        <v>H11</v>
      </c>
      <c r="HZ3" s="103" t="s">
        <v>276</v>
      </c>
      <c r="IA3" s="104" t="str">
        <f>HZ3</f>
        <v>H12</v>
      </c>
      <c r="IB3" s="104" t="str">
        <f>HZ3</f>
        <v>H12</v>
      </c>
      <c r="IC3" s="103" t="s">
        <v>277</v>
      </c>
      <c r="ID3" s="104" t="str">
        <f>IC3</f>
        <v>H13</v>
      </c>
      <c r="IE3" s="104" t="str">
        <f>IC3</f>
        <v>H13</v>
      </c>
      <c r="IF3" s="103" t="s">
        <v>278</v>
      </c>
      <c r="IG3" s="104" t="str">
        <f>IF3</f>
        <v>H14</v>
      </c>
      <c r="IH3" s="104" t="str">
        <f>IF3</f>
        <v>H14</v>
      </c>
      <c r="II3" s="103" t="s">
        <v>279</v>
      </c>
      <c r="IJ3" s="104" t="str">
        <f>II3</f>
        <v>H15</v>
      </c>
      <c r="IK3" s="163" t="str">
        <f>II3</f>
        <v>H15</v>
      </c>
      <c r="IL3" s="103" t="s">
        <v>281</v>
      </c>
      <c r="IM3" s="104" t="str">
        <f>IL3</f>
        <v>H16</v>
      </c>
      <c r="IN3" s="163" t="str">
        <f>IL3</f>
        <v>H16</v>
      </c>
      <c r="IO3" s="103" t="s">
        <v>285</v>
      </c>
      <c r="IP3" s="104" t="str">
        <f>IO3</f>
        <v>H17</v>
      </c>
      <c r="IQ3" s="163" t="str">
        <f>IO3</f>
        <v>H17</v>
      </c>
      <c r="IR3" s="103" t="s">
        <v>319</v>
      </c>
      <c r="IS3" s="104" t="str">
        <f>IR3</f>
        <v>H18</v>
      </c>
      <c r="IT3" s="163" t="str">
        <f>IR3</f>
        <v>H18</v>
      </c>
      <c r="IU3" s="103" t="s">
        <v>320</v>
      </c>
      <c r="IV3" s="104" t="str">
        <f>IU3</f>
        <v>H19</v>
      </c>
      <c r="IW3" s="104" t="str">
        <f>IU3</f>
        <v>H19</v>
      </c>
      <c r="IX3" s="163" t="str">
        <f>IU3&amp;"a"</f>
        <v>H19a</v>
      </c>
      <c r="IY3" s="103" t="s">
        <v>288</v>
      </c>
      <c r="IZ3" s="104" t="str">
        <f>IY3</f>
        <v>G1</v>
      </c>
      <c r="JA3" s="104" t="str">
        <f>IY3</f>
        <v>G1</v>
      </c>
      <c r="JB3" s="163" t="str">
        <f>IY3&amp;"a"</f>
        <v>G1a</v>
      </c>
      <c r="JC3" s="103" t="s">
        <v>289</v>
      </c>
      <c r="JD3" s="104" t="str">
        <f>JC3</f>
        <v>G2</v>
      </c>
      <c r="JE3" s="104" t="str">
        <f>JC3</f>
        <v>G2</v>
      </c>
      <c r="JF3" s="163" t="str">
        <f>JC3&amp;"a"</f>
        <v>G2a</v>
      </c>
      <c r="JG3" s="103" t="s">
        <v>290</v>
      </c>
      <c r="JH3" s="104" t="str">
        <f>JG3</f>
        <v>G3</v>
      </c>
      <c r="JI3" s="163" t="str">
        <f>JG3</f>
        <v>G3</v>
      </c>
      <c r="JJ3" s="103" t="s">
        <v>306</v>
      </c>
      <c r="JK3" s="104" t="str">
        <f>JJ3</f>
        <v>G4</v>
      </c>
      <c r="JL3" s="163" t="str">
        <f>JJ3</f>
        <v>G4</v>
      </c>
      <c r="JM3" s="103" t="s">
        <v>295</v>
      </c>
      <c r="JN3" s="104" t="str">
        <f>JM3</f>
        <v>G5</v>
      </c>
      <c r="JO3" s="104" t="str">
        <f>JM3</f>
        <v>G5</v>
      </c>
      <c r="JP3" s="163" t="str">
        <f>JM3&amp;"a"</f>
        <v>G5a</v>
      </c>
    </row>
    <row r="4" spans="1:276" s="45" customFormat="1" ht="63" customHeight="1">
      <c r="A4" s="424" t="s">
        <v>44</v>
      </c>
      <c r="B4" s="426" t="s">
        <v>45</v>
      </c>
      <c r="C4" s="423" t="s">
        <v>46</v>
      </c>
      <c r="D4" s="423" t="s">
        <v>47</v>
      </c>
      <c r="E4" s="423" t="s">
        <v>155</v>
      </c>
      <c r="F4" s="429" t="str">
        <f>'乗合バス '!B17</f>
        <v>各種認証・認定の取得状況</v>
      </c>
      <c r="G4" s="423" t="s">
        <v>162</v>
      </c>
      <c r="H4" s="423" t="s">
        <v>163</v>
      </c>
      <c r="I4" s="416" t="str">
        <f>VLOOKUP(I3,'乗合バス '!$C:$Z,3,0)</f>
        <v>ノンステップバスの導入</v>
      </c>
      <c r="J4" s="417"/>
      <c r="K4" s="417"/>
      <c r="L4" s="417"/>
      <c r="M4" s="416" t="str">
        <f>VLOOKUP(M3,'乗合バス '!$C:$Z,3,0)</f>
        <v>リフト付きバスの導入</v>
      </c>
      <c r="N4" s="417"/>
      <c r="O4" s="417"/>
      <c r="P4" s="417"/>
      <c r="Q4" s="416" t="str">
        <f>VLOOKUP(Q3,'乗合バス '!$C:$Z,3,0)</f>
        <v>エレベーター付きバスの導入</v>
      </c>
      <c r="R4" s="417"/>
      <c r="S4" s="417"/>
      <c r="T4" s="417"/>
      <c r="U4" s="416" t="str">
        <f>VLOOKUP(U3,'乗合バス '!$C:$Z,3,0)</f>
        <v>連節バスの導入</v>
      </c>
      <c r="V4" s="417"/>
      <c r="W4" s="417"/>
      <c r="X4" s="416" t="str">
        <f>VLOOKUP(X3,'乗合バス '!$C:$Z,3,0)</f>
        <v>サイクルバスの導入</v>
      </c>
      <c r="Y4" s="417"/>
      <c r="Z4" s="417"/>
      <c r="AA4" s="416" t="str">
        <f>VLOOKUP(AA3,'乗合バス '!$C:$Z,3,0)</f>
        <v>水陸両用バスの導入</v>
      </c>
      <c r="AB4" s="417"/>
      <c r="AC4" s="417"/>
      <c r="AD4" s="416" t="str">
        <f>VLOOKUP(AD3,'乗合バス '!$C:$Z,3,0)</f>
        <v>オープントップバスの導入</v>
      </c>
      <c r="AE4" s="417"/>
      <c r="AF4" s="417"/>
      <c r="AG4" s="416" t="str">
        <f>VLOOKUP(AG3,'乗合バス '!$C:$Z,3,0)</f>
        <v>上記以外のバスの導入
（例：レストランバス　仮想現実等の車内でエンターテインメントを提供する車両等）</v>
      </c>
      <c r="AH4" s="417"/>
      <c r="AI4" s="417"/>
      <c r="AJ4" s="416" t="str">
        <f>VLOOKUP(AJ3,'乗合バス '!$C:$Z,3,0)</f>
        <v>運行管理支援システム</v>
      </c>
      <c r="AK4" s="417"/>
      <c r="AL4" s="417"/>
      <c r="AM4" s="416" t="str">
        <f>VLOOKUP(AM3,'乗合バス '!$C:$Z,3,0)</f>
        <v>乗務日報自動作成システム</v>
      </c>
      <c r="AN4" s="417"/>
      <c r="AO4" s="417"/>
      <c r="AP4" s="416" t="str">
        <f>VLOOKUP(AP3,'乗合バス '!$C:$Z,3,0)</f>
        <v>車両動態管理システム</v>
      </c>
      <c r="AQ4" s="417"/>
      <c r="AR4" s="417"/>
      <c r="AS4" s="416" t="str">
        <f>VLOOKUP(AS3,'乗合バス '!$C:$Z,3,0)</f>
        <v>各種申請書類の作成支援システム</v>
      </c>
      <c r="AT4" s="417"/>
      <c r="AU4" s="417"/>
      <c r="AV4" s="416" t="str">
        <f>VLOOKUP(AV3,'乗合バス '!$C:$Z,3,0)</f>
        <v>運行計画（ダイヤ・運行系統図等）作成支援システム</v>
      </c>
      <c r="AW4" s="417"/>
      <c r="AX4" s="417"/>
      <c r="AY4" s="416" t="str">
        <f>VLOOKUP(AY3,'乗合バス '!$C:$Z,3,0)</f>
        <v>ODデータ・乗降人数等自動集計システム</v>
      </c>
      <c r="AZ4" s="417"/>
      <c r="BA4" s="417"/>
      <c r="BB4" s="416" t="str">
        <f>VLOOKUP(BB3,'乗合バス '!$C:$Z,3,0)</f>
        <v>売上・利用者動向分析システム</v>
      </c>
      <c r="BC4" s="417"/>
      <c r="BD4" s="417"/>
      <c r="BE4" s="416" t="str">
        <f>VLOOKUP(BE3,'乗合バス '!$C:$Z,3,0)</f>
        <v>事故情報管理システム</v>
      </c>
      <c r="BF4" s="417"/>
      <c r="BG4" s="417"/>
      <c r="BH4" s="416" t="str">
        <f>VLOOKUP(BH3,'乗合バス '!$C:$Z,3,0)</f>
        <v>車検・定期点検・整備管理システム</v>
      </c>
      <c r="BI4" s="417"/>
      <c r="BJ4" s="417"/>
      <c r="BK4" s="416" t="str">
        <f>VLOOKUP(BK3,'乗合バス '!$C:$Z,3,0)</f>
        <v>乗務シフト自動作成システム</v>
      </c>
      <c r="BL4" s="417"/>
      <c r="BM4" s="417"/>
      <c r="BN4" s="416" t="str">
        <f>VLOOKUP(BN3,'乗合バス '!$C:$Z,3,0)</f>
        <v>勤怠管理システム</v>
      </c>
      <c r="BO4" s="417"/>
      <c r="BP4" s="417"/>
      <c r="BQ4" s="416" t="str">
        <f>VLOOKUP(BQ3,'乗合バス '!$C:$Z,3,0)</f>
        <v>営業所・乗務員管理システム</v>
      </c>
      <c r="BR4" s="417"/>
      <c r="BS4" s="417"/>
      <c r="BT4" s="416" t="str">
        <f>VLOOKUP(BT3,'乗合バス '!$C:$Z,3,0)</f>
        <v>売上集計・記録システム</v>
      </c>
      <c r="BU4" s="417"/>
      <c r="BV4" s="417"/>
      <c r="BW4" s="416" t="str">
        <f>VLOOKUP(BW3,'乗合バス '!$C:$Z,3,0)</f>
        <v>会計管理用事務処理系システム</v>
      </c>
      <c r="BX4" s="417"/>
      <c r="BY4" s="417"/>
      <c r="BZ4" s="416" t="str">
        <f>VLOOKUP(BZ3,'乗合バス '!$C:$Z,3,0)</f>
        <v>車内空間を活用したデジタル広告</v>
      </c>
      <c r="CA4" s="417"/>
      <c r="CB4" s="417"/>
      <c r="CC4" s="416" t="str">
        <f>VLOOKUP(CC3,'乗合バス '!$C:$Z,3,0)</f>
        <v>コールセンターシステム</v>
      </c>
      <c r="CD4" s="417"/>
      <c r="CE4" s="417"/>
      <c r="CF4" s="416" t="str">
        <f>VLOOKUP(CF3,'乗合バス '!$C:$Z,3,0)</f>
        <v>スマートフォン等モバイル端末を使った集客に繋がる仕組み</v>
      </c>
      <c r="CG4" s="417"/>
      <c r="CH4" s="417"/>
      <c r="CI4" s="416" t="str">
        <f>VLOOKUP(CI3,'乗合バス '!$C:$Z,3,0)</f>
        <v>デジタルを活用した利用者へのPRや意見収集</v>
      </c>
      <c r="CJ4" s="417"/>
      <c r="CK4" s="417"/>
      <c r="CL4" s="416" t="str">
        <f>VLOOKUP(CL3,'乗合バス '!$C:$Z,3,0)</f>
        <v>混雑状況提供システム</v>
      </c>
      <c r="CM4" s="417"/>
      <c r="CN4" s="417"/>
      <c r="CO4" s="416" t="str">
        <f>VLOOKUP(CO3,'乗合バス '!$C:$Z,3,0)</f>
        <v>スマートバス停</v>
      </c>
      <c r="CP4" s="417"/>
      <c r="CQ4" s="417"/>
      <c r="CR4" s="416" t="str">
        <f>VLOOKUP(CR3,'乗合バス '!$C:$Z,3,0)</f>
        <v>車内乗客への遠隔案内システム</v>
      </c>
      <c r="CS4" s="417"/>
      <c r="CT4" s="417"/>
      <c r="CU4" s="416" t="str">
        <f>VLOOKUP(CU3,'乗合バス '!$C:$Z,3,0)</f>
        <v>乗務日報自動作成ソフト</v>
      </c>
      <c r="CV4" s="417"/>
      <c r="CW4" s="417"/>
      <c r="CX4" s="416" t="str">
        <f>VLOOKUP(CX3,'乗合バス '!$C:$Z,3,0)</f>
        <v>輸送実績報告書等帳票自動作成システム</v>
      </c>
      <c r="CY4" s="417"/>
      <c r="CZ4" s="417"/>
      <c r="DA4" s="416" t="str">
        <f>VLOOKUP(DA3,'乗合バス '!$C:$Z,3,0)</f>
        <v>その他</v>
      </c>
      <c r="DB4" s="417"/>
      <c r="DC4" s="417"/>
      <c r="DD4" s="417"/>
      <c r="DE4" s="416" t="str">
        <f>VLOOKUP(DE3,'乗合バス '!$C:$Z,3,0)</f>
        <v>調査等</v>
      </c>
      <c r="DF4" s="417"/>
      <c r="DG4" s="417"/>
      <c r="DH4" s="417"/>
      <c r="DI4" s="416" t="str">
        <f>VLOOKUP(DI3,'乗合バス '!$C:$Z,3,0)</f>
        <v>エネルギーマネジメントシステム</v>
      </c>
      <c r="DJ4" s="417"/>
      <c r="DK4" s="417"/>
      <c r="DL4" s="416" t="str">
        <f>VLOOKUP(DM3,'乗合バス '!$C:$Z,3,0)</f>
        <v>クレジット決済機器</v>
      </c>
      <c r="DM4" s="417"/>
      <c r="DN4" s="417"/>
      <c r="DO4" s="417"/>
      <c r="DP4" s="417"/>
      <c r="DQ4" s="417"/>
      <c r="DR4" s="417"/>
      <c r="DS4" s="418"/>
      <c r="DT4" s="416" t="str">
        <f>VLOOKUP(DU3,'乗合バス '!$C:$Z,3,0)</f>
        <v>交通系ＩＣ決済機器</v>
      </c>
      <c r="DU4" s="417"/>
      <c r="DV4" s="417"/>
      <c r="DW4" s="417"/>
      <c r="DX4" s="417"/>
      <c r="DY4" s="417"/>
      <c r="DZ4" s="417"/>
      <c r="EA4" s="418"/>
      <c r="EB4" s="416" t="str">
        <f>VLOOKUP(EB3,'乗合バス '!$C:$Z,3,0)</f>
        <v>二次元コード決済機器</v>
      </c>
      <c r="EC4" s="417"/>
      <c r="ED4" s="417"/>
      <c r="EE4" s="417"/>
      <c r="EF4" s="417"/>
      <c r="EG4" s="417"/>
      <c r="EH4" s="417"/>
      <c r="EI4" s="418"/>
      <c r="EJ4" s="416" t="str">
        <f>VLOOKUP(EJ3,'乗合バス '!$C:$Z,3,0)</f>
        <v>その他</v>
      </c>
      <c r="EK4" s="417"/>
      <c r="EL4" s="417"/>
      <c r="EM4" s="417"/>
      <c r="EN4" s="417"/>
      <c r="EO4" s="417"/>
      <c r="EP4" s="417"/>
      <c r="EQ4" s="417"/>
      <c r="ER4" s="418"/>
      <c r="ES4" s="416" t="str">
        <f>VLOOKUP(ES3,'乗合バス '!$C:$Z,3,0)</f>
        <v>PTPS車載器等</v>
      </c>
      <c r="ET4" s="417"/>
      <c r="EU4" s="417"/>
      <c r="EV4" s="416" t="str">
        <f>VLOOKUP(EV3,'乗合バス '!$C:$Z,3,0)</f>
        <v>ＢＲＴの停留施設の整備</v>
      </c>
      <c r="EW4" s="417"/>
      <c r="EX4" s="417"/>
      <c r="EY4" s="416" t="str">
        <f>VLOOKUP(EY3,'乗合バス '!$C:$Z,3,0)</f>
        <v>多言語案内用タブレット</v>
      </c>
      <c r="EZ4" s="417"/>
      <c r="FA4" s="417"/>
      <c r="FB4" s="416" t="str">
        <f>VLOOKUP(FB3,'乗合バス '!$C:$Z,3,0)</f>
        <v>多言語翻訳システム機器</v>
      </c>
      <c r="FC4" s="417"/>
      <c r="FD4" s="417"/>
      <c r="FE4" s="416" t="str">
        <f>VLOOKUP(FE3,'乗合バス '!$C:$Z,3,0)</f>
        <v>多言語案内サイネージの導入</v>
      </c>
      <c r="FF4" s="417"/>
      <c r="FG4" s="417"/>
      <c r="FH4" s="416" t="str">
        <f>VLOOKUP(FH3,'乗合バス '!$C:$Z,3,0)</f>
        <v>ホームページの多言語表記</v>
      </c>
      <c r="FI4" s="417"/>
      <c r="FJ4" s="417"/>
      <c r="FK4" s="416" t="str">
        <f>VLOOKUP(FK3,'乗合バス '!$C:$Z,3,0)</f>
        <v>多言語研修の実施</v>
      </c>
      <c r="FL4" s="417"/>
      <c r="FM4" s="417"/>
      <c r="FN4" s="416" t="str">
        <f>VLOOKUP(FN3,'乗合バス '!$C:$Z,3,0)</f>
        <v>多言語バスロケーションシステムの導入</v>
      </c>
      <c r="FO4" s="417"/>
      <c r="FP4" s="417"/>
      <c r="FQ4" s="416" t="str">
        <f>VLOOKUP(FQ3,'乗合バス '!$C:$Z,3,0)</f>
        <v>その他</v>
      </c>
      <c r="FR4" s="417"/>
      <c r="FS4" s="417"/>
      <c r="FT4" s="417"/>
      <c r="FU4" s="416" t="str">
        <f>VLOOKUP(FU3,'乗合バス '!$C:$Z,3,0)</f>
        <v xml:space="preserve"> 無料公衆無線ＬＡＮ　（無料Ｗｉ-Ｆｉ）</v>
      </c>
      <c r="FV4" s="417"/>
      <c r="FW4" s="417"/>
      <c r="FX4" s="416" t="str">
        <f>VLOOKUP(FX3,'乗合バス '!$C:$Z,3,0)</f>
        <v>情報端末への電源供給機器</v>
      </c>
      <c r="FY4" s="417"/>
      <c r="FZ4" s="417"/>
      <c r="GA4" s="416" t="str">
        <f>VLOOKUP(GA3,'乗合バス '!$C:$Z,3,0)</f>
        <v>非常用電源装置</v>
      </c>
      <c r="GB4" s="417"/>
      <c r="GC4" s="417"/>
      <c r="GD4" s="416" t="str">
        <f>VLOOKUP(GD3,'乗合バス '!$C:$Z,3,0)</f>
        <v>障害者用ＩＣカードシステム等の導入</v>
      </c>
      <c r="GE4" s="417"/>
      <c r="GF4" s="417"/>
      <c r="GG4" s="418"/>
      <c r="GH4" s="416" t="s">
        <v>312</v>
      </c>
      <c r="GI4" s="417"/>
      <c r="GJ4" s="417"/>
      <c r="GK4" s="416" t="str">
        <f>VLOOKUP(GK3,'乗合バス '!$C:$Z,3,0)</f>
        <v>二種免許取得のための教習</v>
      </c>
      <c r="GL4" s="417"/>
      <c r="GM4" s="417"/>
      <c r="GN4" s="417"/>
      <c r="GO4" s="416" t="str">
        <f>VLOOKUP(GO3,'乗合バス '!$C:$Z,3,0)</f>
        <v>二種免許取得のための受験資格特例教習</v>
      </c>
      <c r="GP4" s="417"/>
      <c r="GQ4" s="417"/>
      <c r="GR4" s="417"/>
      <c r="GS4" s="416" t="str">
        <f>VLOOKUP(GS3,'乗合バス '!$C:$Z,3,0)</f>
        <v>人材確保イベントの参加・開催</v>
      </c>
      <c r="GT4" s="417"/>
      <c r="GU4" s="417"/>
      <c r="GV4" s="416" t="str">
        <f>VLOOKUP(GV3,'乗合バス '!$C:$Z,3,0)</f>
        <v>その他、人材確保のためのPR</v>
      </c>
      <c r="GW4" s="417"/>
      <c r="GX4" s="417"/>
      <c r="GY4" s="416" t="str">
        <f>VLOOKUP(GY3,'乗合バス '!$C:$Z,3,0)</f>
        <v>UD研修</v>
      </c>
      <c r="GZ4" s="417"/>
      <c r="HA4" s="417"/>
      <c r="HB4" s="417"/>
      <c r="HC4" s="416" t="str">
        <f>VLOOKUP(HC3,'乗合バス '!$C:$Z,3,0)</f>
        <v>観光ドライバー認定講習</v>
      </c>
      <c r="HD4" s="417"/>
      <c r="HE4" s="417"/>
      <c r="HF4" s="417"/>
      <c r="HG4" s="416" t="str">
        <f>VLOOKUP(HG3,'乗合バス '!$C:$Z,3,0)</f>
        <v>子育てタクシードライバー研修</v>
      </c>
      <c r="HH4" s="417"/>
      <c r="HI4" s="417"/>
      <c r="HJ4" s="417"/>
      <c r="HK4" s="416" t="str">
        <f>VLOOKUP(HK3,'乗合バス '!$C:$Z,3,0)</f>
        <v>運転手実技講習</v>
      </c>
      <c r="HL4" s="417"/>
      <c r="HM4" s="417"/>
      <c r="HN4" s="417"/>
      <c r="HO4" s="416" t="s">
        <v>314</v>
      </c>
      <c r="HP4" s="417"/>
      <c r="HQ4" s="417"/>
      <c r="HR4" s="417"/>
      <c r="HS4" s="418"/>
      <c r="HT4" s="416" t="s">
        <v>315</v>
      </c>
      <c r="HU4" s="417"/>
      <c r="HV4" s="418"/>
      <c r="HW4" s="416" t="str">
        <f>VLOOKUP(HW3,'乗合バス '!$C:$Z,3,0)</f>
        <v>休憩設備</v>
      </c>
      <c r="HX4" s="417"/>
      <c r="HY4" s="418"/>
      <c r="HZ4" s="416" t="str">
        <f>VLOOKUP(HZ3,'乗合バス '!$C:$Z,3,0)</f>
        <v>ドレッサー</v>
      </c>
      <c r="IA4" s="417"/>
      <c r="IB4" s="418"/>
      <c r="IC4" s="416" t="str">
        <f>VLOOKUP(IC3,'乗合バス '!$C:$Z,3,0)</f>
        <v>仮眠設備</v>
      </c>
      <c r="ID4" s="417"/>
      <c r="IE4" s="418"/>
      <c r="IF4" s="416" t="str">
        <f>VLOOKUP(IF3,'乗合バス '!$C:$Z,3,0)</f>
        <v>シャワールーム</v>
      </c>
      <c r="IG4" s="417"/>
      <c r="IH4" s="418"/>
      <c r="II4" s="416" t="str">
        <f>VLOOKUP(II3,'乗合バス '!$C:$Z,3,0)</f>
        <v>女性用トイレ</v>
      </c>
      <c r="IJ4" s="417"/>
      <c r="IK4" s="418"/>
      <c r="IL4" s="416" t="str">
        <f>VLOOKUP(IL3,'乗合バス '!$C:$Z,3,0)</f>
        <v>更衣室</v>
      </c>
      <c r="IM4" s="417"/>
      <c r="IN4" s="418"/>
      <c r="IO4" s="416" t="str">
        <f>VLOOKUP(IO3,'乗合バス '!$C:$Z,3,0)</f>
        <v>防護板</v>
      </c>
      <c r="IP4" s="417"/>
      <c r="IQ4" s="418"/>
      <c r="IR4" s="416" t="str">
        <f>VLOOKUP(IR3,'乗合バス '!$C:$Z,3,0)</f>
        <v>防犯用車内カメラ</v>
      </c>
      <c r="IS4" s="417"/>
      <c r="IT4" s="418"/>
      <c r="IU4" s="416" t="str">
        <f>VLOOKUP(IU3,'乗合バス '!$C:$Z,3,0)</f>
        <v>その他</v>
      </c>
      <c r="IV4" s="417"/>
      <c r="IW4" s="417"/>
      <c r="IX4" s="418"/>
      <c r="IY4" s="416" t="str">
        <f>VLOOKUP(IY3,'乗合バス '!$C:$Z,3,0)</f>
        <v>二次交通への円滑なアクセスに資する乗場の設置</v>
      </c>
      <c r="IZ4" s="417"/>
      <c r="JA4" s="417"/>
      <c r="JB4" s="418"/>
      <c r="JC4" s="416" t="str">
        <f>VLOOKUP(JC3,'乗合バス '!$C:$Z,3,0)</f>
        <v>二次交通への円滑なアクセスを目的とした乗場環境の整備・改善</v>
      </c>
      <c r="JD4" s="417"/>
      <c r="JE4" s="417"/>
      <c r="JF4" s="418"/>
      <c r="JG4" s="416" t="str">
        <f>VLOOKUP(JG3,'乗合バス '!$C:$Z,3,0)</f>
        <v>WEBカメラの設置・導入</v>
      </c>
      <c r="JH4" s="417"/>
      <c r="JI4" s="418"/>
      <c r="JJ4" s="416" t="str">
        <f>VLOOKUP(JJ3,'乗合バス '!$C:$Z,3,0)</f>
        <v>サイネージの設置・導入</v>
      </c>
      <c r="JK4" s="417"/>
      <c r="JL4" s="418"/>
      <c r="JM4" s="416" t="str">
        <f>VLOOKUP(JM3,'乗合バス '!$C:$Z,3,0)</f>
        <v>二次交通への円滑なアクセスに資する乗場環境の整備・改善のためのその他機器の設置・導入</v>
      </c>
      <c r="JN4" s="417"/>
      <c r="JO4" s="417"/>
      <c r="JP4" s="418"/>
    </row>
    <row r="5" spans="1:276" s="119" customFormat="1" ht="14.25" customHeight="1">
      <c r="A5" s="424"/>
      <c r="B5" s="427"/>
      <c r="C5" s="423"/>
      <c r="D5" s="423"/>
      <c r="E5" s="423"/>
      <c r="F5" s="430"/>
      <c r="G5" s="423"/>
      <c r="H5" s="423"/>
      <c r="I5" s="422" t="s">
        <v>2</v>
      </c>
      <c r="J5" s="415" t="s">
        <v>156</v>
      </c>
      <c r="K5" s="415" t="s">
        <v>48</v>
      </c>
      <c r="L5" s="415" t="s">
        <v>157</v>
      </c>
      <c r="M5" s="422" t="s">
        <v>2</v>
      </c>
      <c r="N5" s="415" t="s">
        <v>156</v>
      </c>
      <c r="O5" s="415" t="s">
        <v>48</v>
      </c>
      <c r="P5" s="415" t="s">
        <v>157</v>
      </c>
      <c r="Q5" s="422" t="s">
        <v>2</v>
      </c>
      <c r="R5" s="415" t="s">
        <v>156</v>
      </c>
      <c r="S5" s="415" t="s">
        <v>48</v>
      </c>
      <c r="T5" s="415" t="s">
        <v>157</v>
      </c>
      <c r="U5" s="422" t="s">
        <v>2</v>
      </c>
      <c r="V5" s="415" t="s">
        <v>156</v>
      </c>
      <c r="W5" s="415" t="s">
        <v>48</v>
      </c>
      <c r="X5" s="422" t="s">
        <v>2</v>
      </c>
      <c r="Y5" s="415" t="s">
        <v>156</v>
      </c>
      <c r="Z5" s="415" t="s">
        <v>48</v>
      </c>
      <c r="AA5" s="422" t="s">
        <v>2</v>
      </c>
      <c r="AB5" s="415" t="s">
        <v>156</v>
      </c>
      <c r="AC5" s="415" t="s">
        <v>48</v>
      </c>
      <c r="AD5" s="422" t="s">
        <v>2</v>
      </c>
      <c r="AE5" s="415" t="s">
        <v>156</v>
      </c>
      <c r="AF5" s="415" t="s">
        <v>48</v>
      </c>
      <c r="AG5" s="422" t="s">
        <v>2</v>
      </c>
      <c r="AH5" s="415" t="s">
        <v>156</v>
      </c>
      <c r="AI5" s="415" t="s">
        <v>48</v>
      </c>
      <c r="AJ5" s="422" t="s">
        <v>2</v>
      </c>
      <c r="AK5" s="415" t="s">
        <v>156</v>
      </c>
      <c r="AL5" s="415" t="s">
        <v>48</v>
      </c>
      <c r="AM5" s="422" t="s">
        <v>2</v>
      </c>
      <c r="AN5" s="415" t="s">
        <v>156</v>
      </c>
      <c r="AO5" s="415" t="s">
        <v>48</v>
      </c>
      <c r="AP5" s="415" t="s">
        <v>2</v>
      </c>
      <c r="AQ5" s="415" t="s">
        <v>156</v>
      </c>
      <c r="AR5" s="415" t="s">
        <v>158</v>
      </c>
      <c r="AS5" s="415" t="s">
        <v>2</v>
      </c>
      <c r="AT5" s="415" t="s">
        <v>156</v>
      </c>
      <c r="AU5" s="415" t="s">
        <v>158</v>
      </c>
      <c r="AV5" s="415" t="s">
        <v>2</v>
      </c>
      <c r="AW5" s="415" t="s">
        <v>156</v>
      </c>
      <c r="AX5" s="415" t="s">
        <v>158</v>
      </c>
      <c r="AY5" s="415" t="s">
        <v>2</v>
      </c>
      <c r="AZ5" s="415" t="s">
        <v>156</v>
      </c>
      <c r="BA5" s="415" t="s">
        <v>158</v>
      </c>
      <c r="BB5" s="415" t="s">
        <v>2</v>
      </c>
      <c r="BC5" s="415" t="s">
        <v>156</v>
      </c>
      <c r="BD5" s="415" t="s">
        <v>158</v>
      </c>
      <c r="BE5" s="415" t="s">
        <v>2</v>
      </c>
      <c r="BF5" s="415" t="s">
        <v>156</v>
      </c>
      <c r="BG5" s="415" t="s">
        <v>158</v>
      </c>
      <c r="BH5" s="415" t="s">
        <v>2</v>
      </c>
      <c r="BI5" s="415" t="s">
        <v>156</v>
      </c>
      <c r="BJ5" s="415" t="s">
        <v>158</v>
      </c>
      <c r="BK5" s="415" t="s">
        <v>2</v>
      </c>
      <c r="BL5" s="415" t="s">
        <v>156</v>
      </c>
      <c r="BM5" s="415" t="s">
        <v>158</v>
      </c>
      <c r="BN5" s="415" t="s">
        <v>2</v>
      </c>
      <c r="BO5" s="415" t="s">
        <v>156</v>
      </c>
      <c r="BP5" s="415" t="s">
        <v>158</v>
      </c>
      <c r="BQ5" s="415" t="s">
        <v>2</v>
      </c>
      <c r="BR5" s="415" t="s">
        <v>156</v>
      </c>
      <c r="BS5" s="415" t="s">
        <v>158</v>
      </c>
      <c r="BT5" s="415" t="s">
        <v>2</v>
      </c>
      <c r="BU5" s="415" t="s">
        <v>156</v>
      </c>
      <c r="BV5" s="415" t="s">
        <v>158</v>
      </c>
      <c r="BW5" s="415" t="s">
        <v>2</v>
      </c>
      <c r="BX5" s="415" t="s">
        <v>156</v>
      </c>
      <c r="BY5" s="415" t="s">
        <v>158</v>
      </c>
      <c r="BZ5" s="415" t="s">
        <v>2</v>
      </c>
      <c r="CA5" s="415" t="s">
        <v>156</v>
      </c>
      <c r="CB5" s="415" t="s">
        <v>158</v>
      </c>
      <c r="CC5" s="415" t="s">
        <v>2</v>
      </c>
      <c r="CD5" s="415" t="s">
        <v>156</v>
      </c>
      <c r="CE5" s="415" t="s">
        <v>158</v>
      </c>
      <c r="CF5" s="415" t="s">
        <v>2</v>
      </c>
      <c r="CG5" s="415" t="s">
        <v>156</v>
      </c>
      <c r="CH5" s="415" t="s">
        <v>158</v>
      </c>
      <c r="CI5" s="415" t="s">
        <v>2</v>
      </c>
      <c r="CJ5" s="415" t="s">
        <v>156</v>
      </c>
      <c r="CK5" s="415" t="s">
        <v>158</v>
      </c>
      <c r="CL5" s="415" t="s">
        <v>2</v>
      </c>
      <c r="CM5" s="415" t="s">
        <v>156</v>
      </c>
      <c r="CN5" s="415" t="s">
        <v>158</v>
      </c>
      <c r="CO5" s="415" t="s">
        <v>2</v>
      </c>
      <c r="CP5" s="415" t="s">
        <v>156</v>
      </c>
      <c r="CQ5" s="415" t="s">
        <v>158</v>
      </c>
      <c r="CR5" s="415" t="s">
        <v>2</v>
      </c>
      <c r="CS5" s="415" t="s">
        <v>156</v>
      </c>
      <c r="CT5" s="415" t="s">
        <v>158</v>
      </c>
      <c r="CU5" s="415" t="s">
        <v>2</v>
      </c>
      <c r="CV5" s="415" t="s">
        <v>156</v>
      </c>
      <c r="CW5" s="415" t="s">
        <v>158</v>
      </c>
      <c r="CX5" s="415" t="s">
        <v>2</v>
      </c>
      <c r="CY5" s="415" t="s">
        <v>156</v>
      </c>
      <c r="CZ5" s="415" t="s">
        <v>158</v>
      </c>
      <c r="DA5" s="415" t="s">
        <v>2</v>
      </c>
      <c r="DB5" s="415" t="s">
        <v>156</v>
      </c>
      <c r="DC5" s="415" t="s">
        <v>158</v>
      </c>
      <c r="DD5" s="415" t="s">
        <v>307</v>
      </c>
      <c r="DE5" s="415" t="s">
        <v>2</v>
      </c>
      <c r="DF5" s="415" t="s">
        <v>156</v>
      </c>
      <c r="DG5" s="415" t="s">
        <v>158</v>
      </c>
      <c r="DH5" s="415" t="s">
        <v>307</v>
      </c>
      <c r="DI5" s="415" t="s">
        <v>2</v>
      </c>
      <c r="DJ5" s="415" t="s">
        <v>156</v>
      </c>
      <c r="DK5" s="421" t="s">
        <v>158</v>
      </c>
      <c r="DL5" s="419" t="s">
        <v>154</v>
      </c>
      <c r="DM5" s="415" t="s">
        <v>2</v>
      </c>
      <c r="DN5" s="415" t="s">
        <v>156</v>
      </c>
      <c r="DO5" s="415" t="s">
        <v>158</v>
      </c>
      <c r="DP5" s="415" t="s">
        <v>308</v>
      </c>
      <c r="DQ5" s="415" t="s">
        <v>309</v>
      </c>
      <c r="DR5" s="415" t="s">
        <v>310</v>
      </c>
      <c r="DS5" s="415" t="s">
        <v>311</v>
      </c>
      <c r="DT5" s="419" t="s">
        <v>154</v>
      </c>
      <c r="DU5" s="415" t="s">
        <v>2</v>
      </c>
      <c r="DV5" s="415" t="s">
        <v>156</v>
      </c>
      <c r="DW5" s="415" t="s">
        <v>158</v>
      </c>
      <c r="DX5" s="415" t="s">
        <v>308</v>
      </c>
      <c r="DY5" s="415" t="s">
        <v>309</v>
      </c>
      <c r="DZ5" s="415" t="s">
        <v>310</v>
      </c>
      <c r="EA5" s="415" t="s">
        <v>311</v>
      </c>
      <c r="EB5" s="419" t="s">
        <v>154</v>
      </c>
      <c r="EC5" s="415" t="s">
        <v>2</v>
      </c>
      <c r="ED5" s="415" t="s">
        <v>156</v>
      </c>
      <c r="EE5" s="415" t="s">
        <v>158</v>
      </c>
      <c r="EF5" s="415" t="s">
        <v>308</v>
      </c>
      <c r="EG5" s="415" t="s">
        <v>309</v>
      </c>
      <c r="EH5" s="415" t="s">
        <v>310</v>
      </c>
      <c r="EI5" s="415" t="s">
        <v>311</v>
      </c>
      <c r="EJ5" s="419" t="s">
        <v>154</v>
      </c>
      <c r="EK5" s="415" t="s">
        <v>2</v>
      </c>
      <c r="EL5" s="415" t="s">
        <v>156</v>
      </c>
      <c r="EM5" s="415" t="s">
        <v>158</v>
      </c>
      <c r="EN5" s="419" t="s">
        <v>11</v>
      </c>
      <c r="EO5" s="415" t="s">
        <v>308</v>
      </c>
      <c r="EP5" s="415" t="s">
        <v>309</v>
      </c>
      <c r="EQ5" s="415" t="s">
        <v>310</v>
      </c>
      <c r="ER5" s="415" t="s">
        <v>311</v>
      </c>
      <c r="ES5" s="415" t="s">
        <v>2</v>
      </c>
      <c r="ET5" s="415" t="s">
        <v>156</v>
      </c>
      <c r="EU5" s="415" t="s">
        <v>158</v>
      </c>
      <c r="EV5" s="415" t="s">
        <v>2</v>
      </c>
      <c r="EW5" s="415" t="s">
        <v>156</v>
      </c>
      <c r="EX5" s="415" t="s">
        <v>158</v>
      </c>
      <c r="EY5" s="415" t="s">
        <v>2</v>
      </c>
      <c r="EZ5" s="415" t="s">
        <v>156</v>
      </c>
      <c r="FA5" s="415" t="s">
        <v>158</v>
      </c>
      <c r="FB5" s="415" t="s">
        <v>2</v>
      </c>
      <c r="FC5" s="415" t="s">
        <v>156</v>
      </c>
      <c r="FD5" s="415" t="s">
        <v>158</v>
      </c>
      <c r="FE5" s="415" t="s">
        <v>2</v>
      </c>
      <c r="FF5" s="415" t="s">
        <v>156</v>
      </c>
      <c r="FG5" s="415" t="s">
        <v>158</v>
      </c>
      <c r="FH5" s="415" t="s">
        <v>2</v>
      </c>
      <c r="FI5" s="415" t="s">
        <v>156</v>
      </c>
      <c r="FJ5" s="415" t="s">
        <v>158</v>
      </c>
      <c r="FK5" s="415" t="s">
        <v>2</v>
      </c>
      <c r="FL5" s="415" t="s">
        <v>156</v>
      </c>
      <c r="FM5" s="415" t="s">
        <v>158</v>
      </c>
      <c r="FN5" s="415" t="s">
        <v>2</v>
      </c>
      <c r="FO5" s="415" t="s">
        <v>156</v>
      </c>
      <c r="FP5" s="415" t="s">
        <v>158</v>
      </c>
      <c r="FQ5" s="415" t="s">
        <v>2</v>
      </c>
      <c r="FR5" s="415" t="s">
        <v>156</v>
      </c>
      <c r="FS5" s="415" t="s">
        <v>158</v>
      </c>
      <c r="FT5" s="415" t="s">
        <v>307</v>
      </c>
      <c r="FU5" s="415" t="s">
        <v>2</v>
      </c>
      <c r="FV5" s="415" t="s">
        <v>156</v>
      </c>
      <c r="FW5" s="415" t="s">
        <v>158</v>
      </c>
      <c r="FX5" s="415" t="s">
        <v>2</v>
      </c>
      <c r="FY5" s="415" t="s">
        <v>156</v>
      </c>
      <c r="FZ5" s="415" t="s">
        <v>158</v>
      </c>
      <c r="GA5" s="415" t="s">
        <v>2</v>
      </c>
      <c r="GB5" s="415" t="s">
        <v>156</v>
      </c>
      <c r="GC5" s="415" t="s">
        <v>158</v>
      </c>
      <c r="GD5" s="415" t="s">
        <v>2</v>
      </c>
      <c r="GE5" s="415" t="s">
        <v>156</v>
      </c>
      <c r="GF5" s="415" t="s">
        <v>158</v>
      </c>
      <c r="GG5" s="415" t="s">
        <v>308</v>
      </c>
      <c r="GH5" s="415" t="s">
        <v>11</v>
      </c>
      <c r="GI5" s="415" t="s">
        <v>156</v>
      </c>
      <c r="GJ5" s="415" t="s">
        <v>158</v>
      </c>
      <c r="GK5" s="415" t="s">
        <v>145</v>
      </c>
      <c r="GL5" s="415" t="s">
        <v>156</v>
      </c>
      <c r="GM5" s="415" t="s">
        <v>161</v>
      </c>
      <c r="GN5" s="415" t="s">
        <v>158</v>
      </c>
      <c r="GO5" s="415" t="s">
        <v>145</v>
      </c>
      <c r="GP5" s="415" t="s">
        <v>156</v>
      </c>
      <c r="GQ5" s="415" t="s">
        <v>161</v>
      </c>
      <c r="GR5" s="415" t="s">
        <v>158</v>
      </c>
      <c r="GS5" s="415" t="s">
        <v>313</v>
      </c>
      <c r="GT5" s="415" t="s">
        <v>158</v>
      </c>
      <c r="GU5" s="415" t="s">
        <v>307</v>
      </c>
      <c r="GV5" s="415" t="s">
        <v>313</v>
      </c>
      <c r="GW5" s="415" t="s">
        <v>158</v>
      </c>
      <c r="GX5" s="415" t="s">
        <v>307</v>
      </c>
      <c r="GY5" s="415" t="s">
        <v>145</v>
      </c>
      <c r="GZ5" s="415" t="s">
        <v>156</v>
      </c>
      <c r="HA5" s="415" t="s">
        <v>161</v>
      </c>
      <c r="HB5" s="415" t="s">
        <v>158</v>
      </c>
      <c r="HC5" s="415" t="s">
        <v>145</v>
      </c>
      <c r="HD5" s="415" t="s">
        <v>156</v>
      </c>
      <c r="HE5" s="415" t="s">
        <v>161</v>
      </c>
      <c r="HF5" s="415" t="s">
        <v>158</v>
      </c>
      <c r="HG5" s="415" t="s">
        <v>145</v>
      </c>
      <c r="HH5" s="415" t="s">
        <v>156</v>
      </c>
      <c r="HI5" s="415" t="s">
        <v>161</v>
      </c>
      <c r="HJ5" s="415" t="s">
        <v>158</v>
      </c>
      <c r="HK5" s="415" t="s">
        <v>145</v>
      </c>
      <c r="HL5" s="415" t="s">
        <v>156</v>
      </c>
      <c r="HM5" s="415" t="s">
        <v>161</v>
      </c>
      <c r="HN5" s="415" t="s">
        <v>158</v>
      </c>
      <c r="HO5" s="415" t="s">
        <v>145</v>
      </c>
      <c r="HP5" s="415" t="s">
        <v>156</v>
      </c>
      <c r="HQ5" s="415" t="s">
        <v>161</v>
      </c>
      <c r="HR5" s="415" t="s">
        <v>158</v>
      </c>
      <c r="HS5" s="415" t="s">
        <v>307</v>
      </c>
      <c r="HT5" s="415" t="s">
        <v>313</v>
      </c>
      <c r="HU5" s="415" t="s">
        <v>158</v>
      </c>
      <c r="HV5" s="415" t="s">
        <v>307</v>
      </c>
      <c r="HW5" s="419" t="s">
        <v>198</v>
      </c>
      <c r="HX5" s="419" t="s">
        <v>156</v>
      </c>
      <c r="HY5" s="419" t="s">
        <v>158</v>
      </c>
      <c r="HZ5" s="419" t="s">
        <v>198</v>
      </c>
      <c r="IA5" s="419" t="s">
        <v>156</v>
      </c>
      <c r="IB5" s="419" t="s">
        <v>158</v>
      </c>
      <c r="IC5" s="419" t="s">
        <v>198</v>
      </c>
      <c r="ID5" s="419" t="s">
        <v>156</v>
      </c>
      <c r="IE5" s="419" t="s">
        <v>158</v>
      </c>
      <c r="IF5" s="419" t="s">
        <v>198</v>
      </c>
      <c r="IG5" s="419" t="s">
        <v>156</v>
      </c>
      <c r="IH5" s="419" t="s">
        <v>158</v>
      </c>
      <c r="II5" s="419" t="s">
        <v>198</v>
      </c>
      <c r="IJ5" s="419" t="s">
        <v>156</v>
      </c>
      <c r="IK5" s="419" t="s">
        <v>158</v>
      </c>
      <c r="IL5" s="419" t="s">
        <v>2</v>
      </c>
      <c r="IM5" s="419" t="s">
        <v>156</v>
      </c>
      <c r="IN5" s="419" t="s">
        <v>158</v>
      </c>
      <c r="IO5" s="419" t="s">
        <v>2</v>
      </c>
      <c r="IP5" s="419" t="s">
        <v>156</v>
      </c>
      <c r="IQ5" s="419" t="s">
        <v>158</v>
      </c>
      <c r="IR5" s="419" t="s">
        <v>2</v>
      </c>
      <c r="IS5" s="419" t="s">
        <v>156</v>
      </c>
      <c r="IT5" s="419" t="s">
        <v>158</v>
      </c>
      <c r="IU5" s="419" t="s">
        <v>198</v>
      </c>
      <c r="IV5" s="419" t="s">
        <v>156</v>
      </c>
      <c r="IW5" s="419" t="s">
        <v>158</v>
      </c>
      <c r="IX5" s="419" t="s">
        <v>307</v>
      </c>
      <c r="IY5" s="419" t="s">
        <v>198</v>
      </c>
      <c r="IZ5" s="419" t="s">
        <v>156</v>
      </c>
      <c r="JA5" s="419" t="s">
        <v>158</v>
      </c>
      <c r="JB5" s="419" t="s">
        <v>307</v>
      </c>
      <c r="JC5" s="419" t="s">
        <v>198</v>
      </c>
      <c r="JD5" s="419" t="s">
        <v>156</v>
      </c>
      <c r="JE5" s="419" t="s">
        <v>158</v>
      </c>
      <c r="JF5" s="419" t="s">
        <v>307</v>
      </c>
      <c r="JG5" s="419" t="s">
        <v>198</v>
      </c>
      <c r="JH5" s="419" t="s">
        <v>156</v>
      </c>
      <c r="JI5" s="419" t="s">
        <v>158</v>
      </c>
      <c r="JJ5" s="419" t="s">
        <v>198</v>
      </c>
      <c r="JK5" s="419" t="s">
        <v>156</v>
      </c>
      <c r="JL5" s="419" t="s">
        <v>158</v>
      </c>
      <c r="JM5" s="419" t="s">
        <v>198</v>
      </c>
      <c r="JN5" s="419" t="s">
        <v>156</v>
      </c>
      <c r="JO5" s="419" t="s">
        <v>158</v>
      </c>
      <c r="JP5" s="419" t="s">
        <v>307</v>
      </c>
    </row>
    <row r="6" spans="1:276" s="119" customFormat="1" ht="185.25" customHeight="1">
      <c r="A6" s="425"/>
      <c r="B6" s="428"/>
      <c r="C6" s="423"/>
      <c r="D6" s="423"/>
      <c r="E6" s="423"/>
      <c r="F6" s="431"/>
      <c r="G6" s="423"/>
      <c r="H6" s="423"/>
      <c r="I6" s="422"/>
      <c r="J6" s="415"/>
      <c r="K6" s="415"/>
      <c r="L6" s="415"/>
      <c r="M6" s="422"/>
      <c r="N6" s="415"/>
      <c r="O6" s="415"/>
      <c r="P6" s="415"/>
      <c r="Q6" s="422"/>
      <c r="R6" s="415"/>
      <c r="S6" s="415"/>
      <c r="T6" s="415"/>
      <c r="U6" s="422"/>
      <c r="V6" s="415"/>
      <c r="W6" s="415"/>
      <c r="X6" s="422"/>
      <c r="Y6" s="415"/>
      <c r="Z6" s="415"/>
      <c r="AA6" s="422"/>
      <c r="AB6" s="415"/>
      <c r="AC6" s="415"/>
      <c r="AD6" s="422"/>
      <c r="AE6" s="415"/>
      <c r="AF6" s="415"/>
      <c r="AG6" s="422"/>
      <c r="AH6" s="415"/>
      <c r="AI6" s="415"/>
      <c r="AJ6" s="422"/>
      <c r="AK6" s="415"/>
      <c r="AL6" s="415"/>
      <c r="AM6" s="422"/>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5"/>
      <c r="CA6" s="415"/>
      <c r="CB6" s="415"/>
      <c r="CC6" s="415"/>
      <c r="CD6" s="415"/>
      <c r="CE6" s="415"/>
      <c r="CF6" s="415"/>
      <c r="CG6" s="415"/>
      <c r="CH6" s="415"/>
      <c r="CI6" s="415"/>
      <c r="CJ6" s="415"/>
      <c r="CK6" s="415"/>
      <c r="CL6" s="415"/>
      <c r="CM6" s="415"/>
      <c r="CN6" s="415"/>
      <c r="CO6" s="415"/>
      <c r="CP6" s="415"/>
      <c r="CQ6" s="415"/>
      <c r="CR6" s="415"/>
      <c r="CS6" s="415"/>
      <c r="CT6" s="415"/>
      <c r="CU6" s="415"/>
      <c r="CV6" s="415"/>
      <c r="CW6" s="415"/>
      <c r="CX6" s="415"/>
      <c r="CY6" s="415"/>
      <c r="CZ6" s="415"/>
      <c r="DA6" s="415"/>
      <c r="DB6" s="415"/>
      <c r="DC6" s="415"/>
      <c r="DD6" s="415"/>
      <c r="DE6" s="415"/>
      <c r="DF6" s="415"/>
      <c r="DG6" s="415"/>
      <c r="DH6" s="415"/>
      <c r="DI6" s="415"/>
      <c r="DJ6" s="415"/>
      <c r="DK6" s="421"/>
      <c r="DL6" s="420"/>
      <c r="DM6" s="415"/>
      <c r="DN6" s="415"/>
      <c r="DO6" s="415"/>
      <c r="DP6" s="415"/>
      <c r="DQ6" s="415"/>
      <c r="DR6" s="415"/>
      <c r="DS6" s="415"/>
      <c r="DT6" s="420"/>
      <c r="DU6" s="415"/>
      <c r="DV6" s="415"/>
      <c r="DW6" s="415"/>
      <c r="DX6" s="415"/>
      <c r="DY6" s="415"/>
      <c r="DZ6" s="415"/>
      <c r="EA6" s="415"/>
      <c r="EB6" s="420"/>
      <c r="EC6" s="415"/>
      <c r="ED6" s="415"/>
      <c r="EE6" s="415"/>
      <c r="EF6" s="415"/>
      <c r="EG6" s="415"/>
      <c r="EH6" s="415"/>
      <c r="EI6" s="415"/>
      <c r="EJ6" s="420"/>
      <c r="EK6" s="415"/>
      <c r="EL6" s="415"/>
      <c r="EM6" s="415"/>
      <c r="EN6" s="420"/>
      <c r="EO6" s="415"/>
      <c r="EP6" s="415"/>
      <c r="EQ6" s="415"/>
      <c r="ER6" s="415"/>
      <c r="ES6" s="415"/>
      <c r="ET6" s="415"/>
      <c r="EU6" s="415"/>
      <c r="EV6" s="415"/>
      <c r="EW6" s="415"/>
      <c r="EX6" s="415"/>
      <c r="EY6" s="415"/>
      <c r="EZ6" s="415"/>
      <c r="FA6" s="415"/>
      <c r="FB6" s="415"/>
      <c r="FC6" s="415"/>
      <c r="FD6" s="415"/>
      <c r="FE6" s="415"/>
      <c r="FF6" s="415"/>
      <c r="FG6" s="415"/>
      <c r="FH6" s="415"/>
      <c r="FI6" s="415"/>
      <c r="FJ6" s="415"/>
      <c r="FK6" s="415"/>
      <c r="FL6" s="415"/>
      <c r="FM6" s="415"/>
      <c r="FN6" s="415"/>
      <c r="FO6" s="415"/>
      <c r="FP6" s="415"/>
      <c r="FQ6" s="415"/>
      <c r="FR6" s="415"/>
      <c r="FS6" s="415"/>
      <c r="FT6" s="415"/>
      <c r="FU6" s="415"/>
      <c r="FV6" s="415"/>
      <c r="FW6" s="415"/>
      <c r="FX6" s="415"/>
      <c r="FY6" s="415"/>
      <c r="FZ6" s="415"/>
      <c r="GA6" s="415"/>
      <c r="GB6" s="415"/>
      <c r="GC6" s="415"/>
      <c r="GD6" s="415"/>
      <c r="GE6" s="415"/>
      <c r="GF6" s="415"/>
      <c r="GG6" s="415"/>
      <c r="GH6" s="415"/>
      <c r="GI6" s="415"/>
      <c r="GJ6" s="415"/>
      <c r="GK6" s="415"/>
      <c r="GL6" s="415"/>
      <c r="GM6" s="415"/>
      <c r="GN6" s="415"/>
      <c r="GO6" s="415"/>
      <c r="GP6" s="415"/>
      <c r="GQ6" s="415"/>
      <c r="GR6" s="415"/>
      <c r="GS6" s="415"/>
      <c r="GT6" s="415"/>
      <c r="GU6" s="415"/>
      <c r="GV6" s="415"/>
      <c r="GW6" s="415"/>
      <c r="GX6" s="415"/>
      <c r="GY6" s="415"/>
      <c r="GZ6" s="415"/>
      <c r="HA6" s="415"/>
      <c r="HB6" s="415"/>
      <c r="HC6" s="415"/>
      <c r="HD6" s="415"/>
      <c r="HE6" s="415"/>
      <c r="HF6" s="415"/>
      <c r="HG6" s="415"/>
      <c r="HH6" s="415"/>
      <c r="HI6" s="415"/>
      <c r="HJ6" s="415"/>
      <c r="HK6" s="415"/>
      <c r="HL6" s="415"/>
      <c r="HM6" s="415"/>
      <c r="HN6" s="415"/>
      <c r="HO6" s="415"/>
      <c r="HP6" s="415"/>
      <c r="HQ6" s="415"/>
      <c r="HR6" s="415"/>
      <c r="HS6" s="415"/>
      <c r="HT6" s="415"/>
      <c r="HU6" s="415"/>
      <c r="HV6" s="415"/>
      <c r="HW6" s="420"/>
      <c r="HX6" s="420"/>
      <c r="HY6" s="420"/>
      <c r="HZ6" s="420"/>
      <c r="IA6" s="420"/>
      <c r="IB6" s="420"/>
      <c r="IC6" s="420"/>
      <c r="ID6" s="420"/>
      <c r="IE6" s="420"/>
      <c r="IF6" s="420"/>
      <c r="IG6" s="420"/>
      <c r="IH6" s="420"/>
      <c r="II6" s="420"/>
      <c r="IJ6" s="420"/>
      <c r="IK6" s="420"/>
      <c r="IL6" s="420"/>
      <c r="IM6" s="420"/>
      <c r="IN6" s="420"/>
      <c r="IO6" s="420"/>
      <c r="IP6" s="420"/>
      <c r="IQ6" s="420"/>
      <c r="IR6" s="420"/>
      <c r="IS6" s="420"/>
      <c r="IT6" s="420"/>
      <c r="IU6" s="420"/>
      <c r="IV6" s="420"/>
      <c r="IW6" s="420"/>
      <c r="IX6" s="420"/>
      <c r="IY6" s="420"/>
      <c r="IZ6" s="420"/>
      <c r="JA6" s="420"/>
      <c r="JB6" s="420"/>
      <c r="JC6" s="420"/>
      <c r="JD6" s="420"/>
      <c r="JE6" s="420"/>
      <c r="JF6" s="420"/>
      <c r="JG6" s="420"/>
      <c r="JH6" s="420"/>
      <c r="JI6" s="420"/>
      <c r="JJ6" s="420"/>
      <c r="JK6" s="420"/>
      <c r="JL6" s="420"/>
      <c r="JM6" s="420"/>
      <c r="JN6" s="420"/>
      <c r="JO6" s="420"/>
      <c r="JP6" s="420"/>
    </row>
    <row r="7" spans="1:276" s="158" customFormat="1" ht="24" customHeight="1">
      <c r="A7" s="157">
        <f>'乗合バス '!$F$4</f>
        <v>0</v>
      </c>
      <c r="B7" s="157">
        <f>'乗合バス '!$Q$4</f>
        <v>0</v>
      </c>
      <c r="C7" s="157">
        <f>'乗合バス '!$H$7</f>
        <v>0</v>
      </c>
      <c r="D7" s="157">
        <f>'乗合バス '!$Q$7</f>
        <v>0</v>
      </c>
      <c r="E7" s="157" t="str">
        <f>IF('乗合バス '!C10='乗合バス '!$AD$1,"○","")</f>
        <v/>
      </c>
      <c r="F7" s="156" t="str">
        <f>IF(COUNTIF('乗合バス '!X26:X30,'乗合バス '!AD1)=1,VLOOKUP('乗合バス '!AD1,'乗合バス '!X26:AC30,6,0),"")</f>
        <v/>
      </c>
      <c r="G7" s="157">
        <f>'乗合バス '!S213</f>
        <v>0</v>
      </c>
      <c r="H7" s="157">
        <f>'乗合バス '!S214</f>
        <v>0</v>
      </c>
      <c r="I7" s="156">
        <f>VLOOKUP(I3,'乗合バス '!$A:$AC,I2,0)</f>
        <v>0</v>
      </c>
      <c r="J7" s="156">
        <f>VLOOKUP(J3,'乗合バス '!$A:$AC,J2,0)</f>
        <v>0</v>
      </c>
      <c r="K7" s="156" t="str">
        <f>VLOOKUP(K3,'乗合バス '!$A:$AC,K2,0)</f>
        <v/>
      </c>
      <c r="L7" s="156">
        <f>VLOOKUP(L3,'乗合バス '!$A:$AC,L2,0)</f>
        <v>0</v>
      </c>
      <c r="M7" s="156">
        <f>VLOOKUP(M3,'乗合バス '!$A:$AC,M2,0)</f>
        <v>0</v>
      </c>
      <c r="N7" s="156">
        <f>VLOOKUP(N3,'乗合バス '!$A:$AC,N2,0)</f>
        <v>0</v>
      </c>
      <c r="O7" s="156" t="str">
        <f>VLOOKUP(O3,'乗合バス '!$A:$AC,O2,0)</f>
        <v/>
      </c>
      <c r="P7" s="156">
        <f>VLOOKUP(P3,'乗合バス '!$A:$AC,P2,0)</f>
        <v>0</v>
      </c>
      <c r="Q7" s="156">
        <f>VLOOKUP(Q3,'乗合バス '!$A:$AC,Q2,0)</f>
        <v>0</v>
      </c>
      <c r="R7" s="156">
        <f>VLOOKUP(R3,'乗合バス '!$A:$AC,R2,0)</f>
        <v>0</v>
      </c>
      <c r="S7" s="156" t="str">
        <f>VLOOKUP(S3,'乗合バス '!$A:$AC,S2,0)</f>
        <v/>
      </c>
      <c r="T7" s="156">
        <f>VLOOKUP(T3,'乗合バス '!$A:$AC,T2,0)</f>
        <v>0</v>
      </c>
      <c r="U7" s="156">
        <f>VLOOKUP(U3,'乗合バス '!$A:$AC,U2,0)</f>
        <v>0</v>
      </c>
      <c r="V7" s="156">
        <f>VLOOKUP(V3,'乗合バス '!$A:$AC,V2,0)</f>
        <v>0</v>
      </c>
      <c r="W7" s="156" t="str">
        <f>VLOOKUP(W3,'乗合バス '!$A:$AC,W2,0)</f>
        <v/>
      </c>
      <c r="X7" s="156">
        <f>VLOOKUP(X3,'乗合バス '!$A:$AC,X2,0)</f>
        <v>0</v>
      </c>
      <c r="Y7" s="156">
        <f>VLOOKUP(Y3,'乗合バス '!$A:$AC,Y2,0)</f>
        <v>0</v>
      </c>
      <c r="Z7" s="156" t="str">
        <f>VLOOKUP(Z3,'乗合バス '!$A:$AC,Z2,0)</f>
        <v/>
      </c>
      <c r="AA7" s="156">
        <f>VLOOKUP(AA3,'乗合バス '!$A:$AC,AA2,0)</f>
        <v>0</v>
      </c>
      <c r="AB7" s="156">
        <f>VLOOKUP(AB3,'乗合バス '!$A:$AC,AB2,0)</f>
        <v>0</v>
      </c>
      <c r="AC7" s="156" t="str">
        <f>VLOOKUP(AC3,'乗合バス '!$A:$AC,AC2,0)</f>
        <v/>
      </c>
      <c r="AD7" s="156">
        <f>VLOOKUP(AD3,'乗合バス '!$A:$AC,AD2,0)</f>
        <v>0</v>
      </c>
      <c r="AE7" s="156">
        <f>VLOOKUP(AE3,'乗合バス '!$A:$AC,AE2,0)</f>
        <v>0</v>
      </c>
      <c r="AF7" s="156" t="str">
        <f>VLOOKUP(AF3,'乗合バス '!$A:$AC,AF2,0)</f>
        <v/>
      </c>
      <c r="AG7" s="156">
        <f>VLOOKUP(AG3,'乗合バス '!$A:$AC,AG2,0)</f>
        <v>0</v>
      </c>
      <c r="AH7" s="156">
        <f>VLOOKUP(AH3,'乗合バス '!$A:$AC,AH2,0)</f>
        <v>0</v>
      </c>
      <c r="AI7" s="156" t="str">
        <f>VLOOKUP(AI3,'乗合バス '!$A:$AC,AI2,0)</f>
        <v/>
      </c>
      <c r="AJ7" s="156">
        <f>VLOOKUP(AJ3,'乗合バス '!$A:$AC,AJ2,0)</f>
        <v>0</v>
      </c>
      <c r="AK7" s="156">
        <f>VLOOKUP(AK3,'乗合バス '!$A:$AC,AK2,0)</f>
        <v>0</v>
      </c>
      <c r="AL7" s="156" t="str">
        <f>VLOOKUP(AL3,'乗合バス '!$A:$AC,AL2,0)</f>
        <v/>
      </c>
      <c r="AM7" s="156">
        <f>VLOOKUP(AM3,'乗合バス '!$A:$AC,AM2,0)</f>
        <v>0</v>
      </c>
      <c r="AN7" s="156">
        <f>VLOOKUP(AN3,'乗合バス '!$A:$AC,AN2,0)</f>
        <v>0</v>
      </c>
      <c r="AO7" s="156" t="str">
        <f>VLOOKUP(AO3,'乗合バス '!$A:$AC,AO2,0)</f>
        <v/>
      </c>
      <c r="AP7" s="156">
        <f>VLOOKUP(AP3,'乗合バス '!$A:$AC,AP2,0)</f>
        <v>0</v>
      </c>
      <c r="AQ7" s="156">
        <f>VLOOKUP(AQ3,'乗合バス '!$A:$AC,AQ2,0)</f>
        <v>0</v>
      </c>
      <c r="AR7" s="156" t="str">
        <f>VLOOKUP(AR3,'乗合バス '!$A:$AC,AR2,0)</f>
        <v/>
      </c>
      <c r="AS7" s="156">
        <f>VLOOKUP(AS3,'乗合バス '!$A:$AC,AS2,0)</f>
        <v>0</v>
      </c>
      <c r="AT7" s="156">
        <f>VLOOKUP(AT3,'乗合バス '!$A:$AC,AT2,0)</f>
        <v>0</v>
      </c>
      <c r="AU7" s="156" t="str">
        <f>VLOOKUP(AU3,'乗合バス '!$A:$AC,AU2,0)</f>
        <v/>
      </c>
      <c r="AV7" s="156">
        <f>VLOOKUP(AV3,'乗合バス '!$A:$AC,AV2,0)</f>
        <v>0</v>
      </c>
      <c r="AW7" s="156">
        <f>VLOOKUP(AW3,'乗合バス '!$A:$AC,AW2,0)</f>
        <v>0</v>
      </c>
      <c r="AX7" s="156" t="str">
        <f>VLOOKUP(AX3,'乗合バス '!$A:$AC,AX2,0)</f>
        <v/>
      </c>
      <c r="AY7" s="156">
        <f>VLOOKUP(AY3,'乗合バス '!$A:$AC,AY2,0)</f>
        <v>0</v>
      </c>
      <c r="AZ7" s="156">
        <f>VLOOKUP(AZ3,'乗合バス '!$A:$AC,AZ2,0)</f>
        <v>0</v>
      </c>
      <c r="BA7" s="156" t="str">
        <f>VLOOKUP(BA3,'乗合バス '!$A:$AC,BA2,0)</f>
        <v/>
      </c>
      <c r="BB7" s="156">
        <f>VLOOKUP(BB3,'乗合バス '!$A:$AC,BB2,0)</f>
        <v>0</v>
      </c>
      <c r="BC7" s="156">
        <f>VLOOKUP(BC3,'乗合バス '!$A:$AC,BC2,0)</f>
        <v>0</v>
      </c>
      <c r="BD7" s="156" t="str">
        <f>VLOOKUP(BD3,'乗合バス '!$A:$AC,BD2,0)</f>
        <v/>
      </c>
      <c r="BE7" s="156">
        <f>VLOOKUP(BE3,'乗合バス '!$A:$AC,BE2,0)</f>
        <v>0</v>
      </c>
      <c r="BF7" s="156">
        <f>VLOOKUP(BF3,'乗合バス '!$A:$AC,BF2,0)</f>
        <v>0</v>
      </c>
      <c r="BG7" s="156" t="str">
        <f>VLOOKUP(BG3,'乗合バス '!$A:$AC,BG2,0)</f>
        <v/>
      </c>
      <c r="BH7" s="156">
        <f>VLOOKUP(BH3,'乗合バス '!$A:$AC,BH2,0)</f>
        <v>0</v>
      </c>
      <c r="BI7" s="156">
        <f>VLOOKUP(BI3,'乗合バス '!$A:$AC,BI2,0)</f>
        <v>0</v>
      </c>
      <c r="BJ7" s="156" t="str">
        <f>VLOOKUP(BJ3,'乗合バス '!$A:$AC,BJ2,0)</f>
        <v/>
      </c>
      <c r="BK7" s="156">
        <f>VLOOKUP(BK3,'乗合バス '!$A:$AC,BK2,0)</f>
        <v>0</v>
      </c>
      <c r="BL7" s="156">
        <f>VLOOKUP(BL3,'乗合バス '!$A:$AC,BL2,0)</f>
        <v>0</v>
      </c>
      <c r="BM7" s="156" t="str">
        <f>VLOOKUP(BM3,'乗合バス '!$A:$AC,BM2,0)</f>
        <v/>
      </c>
      <c r="BN7" s="156">
        <f>VLOOKUP(BN3,'乗合バス '!$A:$AC,BN2,0)</f>
        <v>0</v>
      </c>
      <c r="BO7" s="156">
        <f>VLOOKUP(BO3,'乗合バス '!$A:$AC,BO2,0)</f>
        <v>0</v>
      </c>
      <c r="BP7" s="156" t="str">
        <f>VLOOKUP(BP3,'乗合バス '!$A:$AC,BP2,0)</f>
        <v/>
      </c>
      <c r="BQ7" s="156">
        <f>VLOOKUP(BQ3,'乗合バス '!$A:$AC,BQ2,0)</f>
        <v>0</v>
      </c>
      <c r="BR7" s="156">
        <f>VLOOKUP(BR3,'乗合バス '!$A:$AC,BR2,0)</f>
        <v>0</v>
      </c>
      <c r="BS7" s="156" t="str">
        <f>VLOOKUP(BS3,'乗合バス '!$A:$AC,BS2,0)</f>
        <v/>
      </c>
      <c r="BT7" s="156">
        <f>VLOOKUP(BT3,'乗合バス '!$A:$AC,BT2,0)</f>
        <v>0</v>
      </c>
      <c r="BU7" s="156">
        <f>VLOOKUP(BU3,'乗合バス '!$A:$AC,BU2,0)</f>
        <v>0</v>
      </c>
      <c r="BV7" s="156" t="str">
        <f>VLOOKUP(BV3,'乗合バス '!$A:$AC,BV2,0)</f>
        <v/>
      </c>
      <c r="BW7" s="156">
        <f>VLOOKUP(BW3,'乗合バス '!$A:$AC,BW2,0)</f>
        <v>0</v>
      </c>
      <c r="BX7" s="156">
        <f>VLOOKUP(BX3,'乗合バス '!$A:$AC,BX2,0)</f>
        <v>0</v>
      </c>
      <c r="BY7" s="156" t="str">
        <f>VLOOKUP(BY3,'乗合バス '!$A:$AC,BY2,0)</f>
        <v/>
      </c>
      <c r="BZ7" s="156">
        <f>VLOOKUP(BZ3,'乗合バス '!$A:$AC,BZ2,0)</f>
        <v>0</v>
      </c>
      <c r="CA7" s="156">
        <f>VLOOKUP(CA3,'乗合バス '!$A:$AC,CA2,0)</f>
        <v>0</v>
      </c>
      <c r="CB7" s="156" t="str">
        <f>VLOOKUP(CB3,'乗合バス '!$A:$AC,CB2,0)</f>
        <v/>
      </c>
      <c r="CC7" s="156">
        <f>VLOOKUP(CC3,'乗合バス '!$A:$AC,CC2,0)</f>
        <v>0</v>
      </c>
      <c r="CD7" s="156">
        <f>VLOOKUP(CD3,'乗合バス '!$A:$AC,CD2,0)</f>
        <v>0</v>
      </c>
      <c r="CE7" s="156" t="str">
        <f>VLOOKUP(CE3,'乗合バス '!$A:$AC,CE2,0)</f>
        <v/>
      </c>
      <c r="CF7" s="156">
        <f>VLOOKUP(CF3,'乗合バス '!$A:$AC,CF2,0)</f>
        <v>0</v>
      </c>
      <c r="CG7" s="156">
        <f>VLOOKUP(CG3,'乗合バス '!$A:$AC,CG2,0)</f>
        <v>0</v>
      </c>
      <c r="CH7" s="156" t="str">
        <f>VLOOKUP(CH3,'乗合バス '!$A:$AC,CH2,0)</f>
        <v/>
      </c>
      <c r="CI7" s="156">
        <f>VLOOKUP(CI3,'乗合バス '!$A:$AC,CI2,0)</f>
        <v>0</v>
      </c>
      <c r="CJ7" s="156">
        <f>VLOOKUP(CJ3,'乗合バス '!$A:$AC,CJ2,0)</f>
        <v>0</v>
      </c>
      <c r="CK7" s="156" t="str">
        <f>VLOOKUP(CK3,'乗合バス '!$A:$AC,CK2,0)</f>
        <v/>
      </c>
      <c r="CL7" s="156">
        <f>VLOOKUP(CL3,'乗合バス '!$A:$AC,CL2,0)</f>
        <v>0</v>
      </c>
      <c r="CM7" s="156">
        <f>VLOOKUP(CM3,'乗合バス '!$A:$AC,CM2,0)</f>
        <v>0</v>
      </c>
      <c r="CN7" s="156" t="str">
        <f>VLOOKUP(CN3,'乗合バス '!$A:$AC,CN2,0)</f>
        <v/>
      </c>
      <c r="CO7" s="156">
        <f>VLOOKUP(CO3,'乗合バス '!$A:$AC,CO2,0)</f>
        <v>0</v>
      </c>
      <c r="CP7" s="156">
        <f>VLOOKUP(CP3,'乗合バス '!$A:$AC,CP2,0)</f>
        <v>0</v>
      </c>
      <c r="CQ7" s="156" t="str">
        <f>VLOOKUP(CQ3,'乗合バス '!$A:$AC,CQ2,0)</f>
        <v/>
      </c>
      <c r="CR7" s="156">
        <f>VLOOKUP(CR3,'乗合バス '!$A:$AC,CR2,0)</f>
        <v>0</v>
      </c>
      <c r="CS7" s="156">
        <f>VLOOKUP(CS3,'乗合バス '!$A:$AC,CS2,0)</f>
        <v>0</v>
      </c>
      <c r="CT7" s="156" t="str">
        <f>VLOOKUP(CT3,'乗合バス '!$A:$AC,CT2,0)</f>
        <v/>
      </c>
      <c r="CU7" s="156">
        <f>VLOOKUP(CU3,'乗合バス '!$A:$AC,CU2,0)</f>
        <v>0</v>
      </c>
      <c r="CV7" s="156">
        <f>VLOOKUP(CV3,'乗合バス '!$A:$AC,CV2,0)</f>
        <v>0</v>
      </c>
      <c r="CW7" s="156" t="str">
        <f>VLOOKUP(CW3,'乗合バス '!$A:$AC,CW2,0)</f>
        <v/>
      </c>
      <c r="CX7" s="156">
        <f>VLOOKUP(CX3,'乗合バス '!$A:$AC,CX2,0)</f>
        <v>0</v>
      </c>
      <c r="CY7" s="156">
        <f>VLOOKUP(CY3,'乗合バス '!$A:$AC,CY2,0)</f>
        <v>0</v>
      </c>
      <c r="CZ7" s="156" t="str">
        <f>VLOOKUP(CZ3,'乗合バス '!$A:$AC,CZ2,0)</f>
        <v/>
      </c>
      <c r="DA7" s="156">
        <f>VLOOKUP(DA3,'乗合バス '!$A:$AC,DA2,0)</f>
        <v>0</v>
      </c>
      <c r="DB7" s="156">
        <f>VLOOKUP(DB3,'乗合バス '!$A:$AC,DB2,0)</f>
        <v>0</v>
      </c>
      <c r="DC7" s="156" t="str">
        <f>VLOOKUP(DC3,'乗合バス '!$A:$AC,DC2,0)</f>
        <v/>
      </c>
      <c r="DD7" s="156" t="str">
        <f>VLOOKUP(DD3,'乗合バス '!$A:$AC,DD2,0)</f>
        <v>事業概要：</v>
      </c>
      <c r="DE7" s="156">
        <f>VLOOKUP(DE3,'乗合バス '!$A:$AC,DE2,0)</f>
        <v>0</v>
      </c>
      <c r="DF7" s="156">
        <f>VLOOKUP(DF3,'乗合バス '!$A:$AC,DF2,0)</f>
        <v>0</v>
      </c>
      <c r="DG7" s="156" t="str">
        <f>VLOOKUP(DG3,'乗合バス '!$A:$AC,DG2,0)</f>
        <v/>
      </c>
      <c r="DH7" s="156" t="str">
        <f>VLOOKUP(DH3,'乗合バス '!$A:$AC,DH2,0)</f>
        <v>事業概要：</v>
      </c>
      <c r="DI7" s="156">
        <f>VLOOKUP(DI3,'乗合バス '!$A:$AC,DI2,0)</f>
        <v>0</v>
      </c>
      <c r="DJ7" s="156">
        <f>VLOOKUP(DJ3,'乗合バス '!$A:$AC,DJ2,0)</f>
        <v>0</v>
      </c>
      <c r="DK7" s="162" t="str">
        <f>VLOOKUP(DK3,'乗合バス '!$A:$AC,DK2,0)</f>
        <v/>
      </c>
      <c r="DL7" s="164">
        <f>VLOOKUP(DL3,'乗合バス '!$A:$AC,DL2,0)</f>
        <v>0</v>
      </c>
      <c r="DM7" s="156">
        <f>VLOOKUP(DM3,'乗合バス '!$A:$AC,DM2,0)</f>
        <v>0</v>
      </c>
      <c r="DN7" s="156">
        <f>VLOOKUP(DN3,'乗合バス '!$A:$AC,DN2,0)</f>
        <v>0</v>
      </c>
      <c r="DO7" s="156" t="str">
        <f>VLOOKUP(DO3,'乗合バス '!$A:$AC,DO2,0)</f>
        <v/>
      </c>
      <c r="DP7" s="156" t="str">
        <f>VLOOKUP(DP3,'乗合バス '!$A:$AC,DP2,0)</f>
        <v/>
      </c>
      <c r="DQ7" s="156" t="str">
        <f>VLOOKUP(DQ3,'乗合バス '!$A:$AC,DQ2,0)</f>
        <v/>
      </c>
      <c r="DR7" s="156" t="str">
        <f>VLOOKUP(DR3,'乗合バス '!$A:$AC,DR2,0)</f>
        <v/>
      </c>
      <c r="DS7" s="156" t="str">
        <f>VLOOKUP(DS3,'乗合バス '!$A:$AC,DS2,0)</f>
        <v/>
      </c>
      <c r="DT7" s="164">
        <f>VLOOKUP(DT3,'乗合バス '!$A:$AC,DT2,0)</f>
        <v>0</v>
      </c>
      <c r="DU7" s="156">
        <f>VLOOKUP(DU3,'乗合バス '!$A:$AC,DU2,0)</f>
        <v>0</v>
      </c>
      <c r="DV7" s="156">
        <f>VLOOKUP(DV3,'乗合バス '!$A:$AC,DV2,0)</f>
        <v>0</v>
      </c>
      <c r="DW7" s="156" t="str">
        <f>VLOOKUP(DW3,'乗合バス '!$A:$AC,DW2,0)</f>
        <v/>
      </c>
      <c r="DX7" s="156" t="str">
        <f>VLOOKUP(DX3,'乗合バス '!$A:$AC,DX2,0)</f>
        <v/>
      </c>
      <c r="DY7" s="156" t="str">
        <f>VLOOKUP(DY3,'乗合バス '!$A:$AC,DY2,0)</f>
        <v/>
      </c>
      <c r="DZ7" s="156" t="str">
        <f>VLOOKUP(DZ3,'乗合バス '!$A:$AC,DZ2,0)</f>
        <v/>
      </c>
      <c r="EA7" s="156" t="str">
        <f>VLOOKUP(EA3,'乗合バス '!$A:$AC,EA2,0)</f>
        <v/>
      </c>
      <c r="EB7" s="164">
        <f>VLOOKUP(EB3,'乗合バス '!$A:$AC,EB2,0)</f>
        <v>0</v>
      </c>
      <c r="EC7" s="156">
        <f>VLOOKUP(EC3,'乗合バス '!$A:$AC,EC2,0)</f>
        <v>0</v>
      </c>
      <c r="ED7" s="156">
        <f>VLOOKUP(ED3,'乗合バス '!$A:$AC,ED2,0)</f>
        <v>0</v>
      </c>
      <c r="EE7" s="156" t="str">
        <f>VLOOKUP(EE3,'乗合バス '!$A:$AC,EE2,0)</f>
        <v/>
      </c>
      <c r="EF7" s="156" t="str">
        <f>VLOOKUP(EF3,'乗合バス '!$A:$AC,EF2,0)</f>
        <v/>
      </c>
      <c r="EG7" s="156" t="str">
        <f>VLOOKUP(EG3,'乗合バス '!$A:$AC,EG2,0)</f>
        <v/>
      </c>
      <c r="EH7" s="156" t="str">
        <f>VLOOKUP(EH3,'乗合バス '!$A:$AC,EH2,0)</f>
        <v/>
      </c>
      <c r="EI7" s="156" t="str">
        <f>VLOOKUP(EI3,'乗合バス '!$A:$AC,EI2,0)</f>
        <v/>
      </c>
      <c r="EJ7" s="164">
        <f>VLOOKUP(EJ3,'乗合バス '!$A:$AC,EJ2,0)</f>
        <v>0</v>
      </c>
      <c r="EK7" s="156">
        <f>VLOOKUP(EK3,'乗合バス '!$A:$AC,EK2,0)</f>
        <v>0</v>
      </c>
      <c r="EL7" s="156">
        <f>VLOOKUP(EL3,'乗合バス '!$A:$AC,EL2,0)</f>
        <v>0</v>
      </c>
      <c r="EM7" s="156" t="str">
        <f>VLOOKUP(EM3,'乗合バス '!$A:$AC,EM2,0)</f>
        <v/>
      </c>
      <c r="EN7" s="156" t="str">
        <f>VLOOKUP(EN3,'乗合バス '!$A:$AC,EN2,0)</f>
        <v>事業概要：</v>
      </c>
      <c r="EO7" s="156" t="str">
        <f>VLOOKUP(EO3,'乗合バス '!$A:$AC,EO2,0)</f>
        <v/>
      </c>
      <c r="EP7" s="156" t="str">
        <f>VLOOKUP(EP3,'乗合バス '!$A:$AC,EP2,0)</f>
        <v/>
      </c>
      <c r="EQ7" s="156" t="str">
        <f>VLOOKUP(EQ3,'乗合バス '!$A:$AC,EQ2,0)</f>
        <v/>
      </c>
      <c r="ER7" s="156" t="str">
        <f>VLOOKUP(ER3,'乗合バス '!$A:$AC,ER2,0)</f>
        <v/>
      </c>
      <c r="ES7" s="156">
        <f>VLOOKUP(ES3,'乗合バス '!$A:$AC,ES2,0)</f>
        <v>0</v>
      </c>
      <c r="ET7" s="156">
        <f>VLOOKUP(ET3,'乗合バス '!$A:$AC,ET2,0)</f>
        <v>0</v>
      </c>
      <c r="EU7" s="156" t="str">
        <f>VLOOKUP(EU3,'乗合バス '!$A:$AC,EU2,0)</f>
        <v/>
      </c>
      <c r="EV7" s="156">
        <f>VLOOKUP(EV3,'乗合バス '!$A:$AC,EV2,0)</f>
        <v>0</v>
      </c>
      <c r="EW7" s="156">
        <f>VLOOKUP(EW3,'乗合バス '!$A:$AC,EW2,0)</f>
        <v>0</v>
      </c>
      <c r="EX7" s="156" t="str">
        <f>VLOOKUP(EX3,'乗合バス '!$A:$AC,EX2,0)</f>
        <v/>
      </c>
      <c r="EY7" s="156">
        <f>VLOOKUP(EY3,'乗合バス '!$A:$AC,EY2,0)</f>
        <v>0</v>
      </c>
      <c r="EZ7" s="156">
        <f>VLOOKUP(EZ3,'乗合バス '!$A:$AC,EZ2,0)</f>
        <v>0</v>
      </c>
      <c r="FA7" s="156" t="str">
        <f>VLOOKUP(FA3,'乗合バス '!$A:$AC,FA2,0)</f>
        <v/>
      </c>
      <c r="FB7" s="156">
        <f>VLOOKUP(FB3,'乗合バス '!$A:$AC,FB2,0)</f>
        <v>0</v>
      </c>
      <c r="FC7" s="156">
        <f>VLOOKUP(FC3,'乗合バス '!$A:$AC,FC2,0)</f>
        <v>0</v>
      </c>
      <c r="FD7" s="156" t="str">
        <f>VLOOKUP(FD3,'乗合バス '!$A:$AC,FD2,0)</f>
        <v/>
      </c>
      <c r="FE7" s="156">
        <f>VLOOKUP(FE3,'乗合バス '!$A:$AC,FE2,0)</f>
        <v>0</v>
      </c>
      <c r="FF7" s="156">
        <f>VLOOKUP(FF3,'乗合バス '!$A:$AC,FF2,0)</f>
        <v>0</v>
      </c>
      <c r="FG7" s="156" t="str">
        <f>VLOOKUP(FG3,'乗合バス '!$A:$AC,FG2,0)</f>
        <v/>
      </c>
      <c r="FH7" s="156" t="str">
        <f>VLOOKUP(FH3,'乗合バス '!$A:$AC,FH2,0)</f>
        <v>-</v>
      </c>
      <c r="FI7" s="156">
        <f>VLOOKUP(FI3,'乗合バス '!$A:$AC,FI2,0)</f>
        <v>0</v>
      </c>
      <c r="FJ7" s="156" t="str">
        <f>VLOOKUP(FJ3,'乗合バス '!$A:$AC,FJ2,0)</f>
        <v/>
      </c>
      <c r="FK7" s="156">
        <f>VLOOKUP(FK3,'乗合バス '!$A:$AC,FK2,0)</f>
        <v>0</v>
      </c>
      <c r="FL7" s="156">
        <f>VLOOKUP(FL3,'乗合バス '!$A:$AC,FL2,0)</f>
        <v>0</v>
      </c>
      <c r="FM7" s="156" t="str">
        <f>VLOOKUP(FM3,'乗合バス '!$A:$AC,FM2,0)</f>
        <v/>
      </c>
      <c r="FN7" s="156">
        <f>VLOOKUP(FN3,'乗合バス '!$A:$AC,FN2,0)</f>
        <v>0</v>
      </c>
      <c r="FO7" s="156">
        <f>VLOOKUP(FO3,'乗合バス '!$A:$AC,FO2,0)</f>
        <v>0</v>
      </c>
      <c r="FP7" s="156" t="str">
        <f>VLOOKUP(FP3,'乗合バス '!$A:$AC,FP2,0)</f>
        <v/>
      </c>
      <c r="FQ7" s="156">
        <f>VLOOKUP(FQ3,'乗合バス '!$A:$AC,FQ2,0)</f>
        <v>0</v>
      </c>
      <c r="FR7" s="156">
        <f>VLOOKUP(FR3,'乗合バス '!$A:$AC,FR2,0)</f>
        <v>0</v>
      </c>
      <c r="FS7" s="156" t="str">
        <f>VLOOKUP(FS3,'乗合バス '!$A:$AC,FS2,0)</f>
        <v/>
      </c>
      <c r="FT7" s="156" t="str">
        <f>VLOOKUP(FT3,'乗合バス '!$A:$AC,FT2,0)</f>
        <v>事業概要：</v>
      </c>
      <c r="FU7" s="156">
        <f>VLOOKUP(FU3,'乗合バス '!$A:$AC,FU2,0)</f>
        <v>0</v>
      </c>
      <c r="FV7" s="156">
        <f>VLOOKUP(FV3,'乗合バス '!$A:$AC,FV2,0)</f>
        <v>0</v>
      </c>
      <c r="FW7" s="156" t="str">
        <f>VLOOKUP(FW3,'乗合バス '!$A:$AC,FW2,0)</f>
        <v/>
      </c>
      <c r="FX7" s="156">
        <f>VLOOKUP(FX3,'乗合バス '!$A:$AC,FX2,0)</f>
        <v>0</v>
      </c>
      <c r="FY7" s="156">
        <f>VLOOKUP(FY3,'乗合バス '!$A:$AC,FY2,0)</f>
        <v>0</v>
      </c>
      <c r="FZ7" s="156" t="str">
        <f>VLOOKUP(FZ3,'乗合バス '!$A:$AC,FZ2,0)</f>
        <v/>
      </c>
      <c r="GA7" s="156">
        <f>VLOOKUP(GA3,'乗合バス '!$A:$AC,GA2,0)</f>
        <v>0</v>
      </c>
      <c r="GB7" s="156">
        <f>VLOOKUP(GB3,'乗合バス '!$A:$AC,GB2,0)</f>
        <v>0</v>
      </c>
      <c r="GC7" s="156" t="str">
        <f>VLOOKUP(GC3,'乗合バス '!$A:$AC,GC2,0)</f>
        <v/>
      </c>
      <c r="GD7" s="156">
        <f>VLOOKUP(GD3,'乗合バス '!$A:$AC,GD2,0)</f>
        <v>0</v>
      </c>
      <c r="GE7" s="156">
        <f>VLOOKUP(GE3,'乗合バス '!$A:$AC,GE2,0)</f>
        <v>0</v>
      </c>
      <c r="GF7" s="156" t="str">
        <f>VLOOKUP(GF3,'乗合バス '!$A:$AC,GF2,0)</f>
        <v/>
      </c>
      <c r="GG7" s="156" t="str">
        <f>VLOOKUP(GG3,'乗合バス '!$A:$AC,GG2,0)</f>
        <v/>
      </c>
      <c r="GH7" s="156">
        <f>VLOOKUP(GH3,'乗合バス '!$A:$AC,GH2,0)</f>
        <v>0</v>
      </c>
      <c r="GI7" s="156">
        <f>VLOOKUP(GI3,'乗合バス '!$A:$AC,GI2,0)</f>
        <v>0</v>
      </c>
      <c r="GJ7" s="156" t="str">
        <f>VLOOKUP(GJ3,'乗合バス '!$A:$AC,GJ2,0)</f>
        <v/>
      </c>
      <c r="GK7" s="156">
        <f>VLOOKUP(GK3,'乗合バス '!$A:$AC,GK2,0)</f>
        <v>0</v>
      </c>
      <c r="GL7" s="156">
        <f>VLOOKUP(GL3,'乗合バス '!$A:$AC,GL2,0)</f>
        <v>0</v>
      </c>
      <c r="GM7" s="156" t="str">
        <f>VLOOKUP(GM3,'乗合バス '!$A:$AC,GM2,0)</f>
        <v>ー</v>
      </c>
      <c r="GN7" s="156" t="str">
        <f>VLOOKUP(GN3,'乗合バス '!$A:$AC,GN2,0)</f>
        <v/>
      </c>
      <c r="GO7" s="156">
        <f>VLOOKUP(GO3,'乗合バス '!$A:$AC,GO2,0)</f>
        <v>0</v>
      </c>
      <c r="GP7" s="156">
        <f>VLOOKUP(GP3,'乗合バス '!$A:$AC,GP2,0)</f>
        <v>0</v>
      </c>
      <c r="GQ7" s="156" t="str">
        <f>VLOOKUP(GQ3,'乗合バス '!$A:$AC,GQ2,0)</f>
        <v>ー</v>
      </c>
      <c r="GR7" s="156" t="str">
        <f>VLOOKUP(GR3,'乗合バス '!$A:$AC,GR2,0)</f>
        <v/>
      </c>
      <c r="GS7" s="156">
        <f>VLOOKUP(GS3,'乗合バス '!$A:$AC,GS2,0)</f>
        <v>0</v>
      </c>
      <c r="GT7" s="156" t="str">
        <f>VLOOKUP(GT3,'乗合バス '!$A:$AC,GT2,0)</f>
        <v/>
      </c>
      <c r="GU7" s="156">
        <f>VLOOKUP(GU3,'乗合バス '!$A:$AC,GU2,0)</f>
        <v>0</v>
      </c>
      <c r="GV7" s="156">
        <f>VLOOKUP(GV3,'乗合バス '!$A:$AC,GV2,0)</f>
        <v>0</v>
      </c>
      <c r="GW7" s="156" t="str">
        <f>VLOOKUP(GW3,'乗合バス '!$A:$AC,GW2,0)</f>
        <v/>
      </c>
      <c r="GX7" s="156">
        <f>VLOOKUP(GX3,'乗合バス '!$A:$AC,GX2,0)</f>
        <v>0</v>
      </c>
      <c r="GY7" s="156">
        <f>VLOOKUP(GY3,'乗合バス '!$A:$AC,GY2,0)</f>
        <v>0</v>
      </c>
      <c r="GZ7" s="156">
        <f>VLOOKUP(GZ3,'乗合バス '!$A:$AC,GZ2,0)</f>
        <v>0</v>
      </c>
      <c r="HA7" s="156" t="str">
        <f>VLOOKUP(HA3,'乗合バス '!$A:$AC,HA2,0)</f>
        <v>ー</v>
      </c>
      <c r="HB7" s="156" t="str">
        <f>VLOOKUP(HB3,'乗合バス '!$A:$AC,HB2,0)</f>
        <v/>
      </c>
      <c r="HC7" s="156">
        <f>VLOOKUP(HC3,'乗合バス '!$A:$AC,HC2,0)</f>
        <v>0</v>
      </c>
      <c r="HD7" s="156">
        <f>VLOOKUP(HD3,'乗合バス '!$A:$AC,HD2,0)</f>
        <v>0</v>
      </c>
      <c r="HE7" s="156" t="str">
        <f>VLOOKUP(HE3,'乗合バス '!$A:$AC,HE2,0)</f>
        <v>ー</v>
      </c>
      <c r="HF7" s="156" t="str">
        <f>VLOOKUP(HF3,'乗合バス '!$A:$AC,HF2,0)</f>
        <v/>
      </c>
      <c r="HG7" s="156">
        <f>VLOOKUP(HG3,'乗合バス '!$A:$AC,HG2,0)</f>
        <v>0</v>
      </c>
      <c r="HH7" s="156">
        <f>VLOOKUP(HH3,'乗合バス '!$A:$AC,HH2,0)</f>
        <v>0</v>
      </c>
      <c r="HI7" s="156" t="str">
        <f>VLOOKUP(HI3,'乗合バス '!$A:$AC,HI2,0)</f>
        <v>ー</v>
      </c>
      <c r="HJ7" s="156" t="str">
        <f>VLOOKUP(HJ3,'乗合バス '!$A:$AC,HJ2,0)</f>
        <v/>
      </c>
      <c r="HK7" s="156">
        <f>VLOOKUP(HK3,'乗合バス '!$A:$AC,HK2,0)</f>
        <v>0</v>
      </c>
      <c r="HL7" s="156">
        <f>VLOOKUP(HL3,'乗合バス '!$A:$AC,HL2,0)</f>
        <v>0</v>
      </c>
      <c r="HM7" s="156" t="str">
        <f>VLOOKUP(HM3,'乗合バス '!$A:$AC,HM2,0)</f>
        <v>ー</v>
      </c>
      <c r="HN7" s="156" t="str">
        <f>VLOOKUP(HN3,'乗合バス '!$A:$AC,HN2,0)</f>
        <v/>
      </c>
      <c r="HO7" s="156">
        <f>VLOOKUP(HO3,'乗合バス '!$A:$AC,HO2,0)</f>
        <v>0</v>
      </c>
      <c r="HP7" s="156">
        <f>VLOOKUP(HP3,'乗合バス '!$A:$AC,HP2,0)</f>
        <v>0</v>
      </c>
      <c r="HQ7" s="156" t="str">
        <f>VLOOKUP(HQ3,'乗合バス '!$A:$AC,HQ2,0)</f>
        <v>ー</v>
      </c>
      <c r="HR7" s="156" t="str">
        <f>VLOOKUP(HR3,'乗合バス '!$A:$AC,HR2,0)</f>
        <v/>
      </c>
      <c r="HS7" s="156">
        <f>VLOOKUP(HS3,'乗合バス '!$A:$AC,HS2,0)</f>
        <v>0</v>
      </c>
      <c r="HT7" s="156">
        <f>VLOOKUP(HT3,'乗合バス '!$A:$AC,HT2,0)</f>
        <v>0</v>
      </c>
      <c r="HU7" s="156" t="str">
        <f>VLOOKUP(HU3,'乗合バス '!$A:$AC,HU2,0)</f>
        <v/>
      </c>
      <c r="HV7" s="156">
        <f>VLOOKUP(HV3,'乗合バス '!$A:$AC,HV2,0)</f>
        <v>0</v>
      </c>
      <c r="HW7" s="156">
        <f>VLOOKUP(HW3,'乗合バス '!$A:$AC,HW2,0)</f>
        <v>0</v>
      </c>
      <c r="HX7" s="156">
        <f>VLOOKUP(HX3,'乗合バス '!$A:$AC,HX2,0)</f>
        <v>0</v>
      </c>
      <c r="HY7" s="156" t="str">
        <f>VLOOKUP(HY3,'乗合バス '!$A:$AC,HY2,0)</f>
        <v/>
      </c>
      <c r="HZ7" s="156">
        <f>VLOOKUP(HZ3,'乗合バス '!$A:$AC,HZ2,0)</f>
        <v>0</v>
      </c>
      <c r="IA7" s="156">
        <f>VLOOKUP(IA3,'乗合バス '!$A:$AC,IA2,0)</f>
        <v>0</v>
      </c>
      <c r="IB7" s="156" t="str">
        <f>VLOOKUP(IB3,'乗合バス '!$A:$AC,IB2,0)</f>
        <v/>
      </c>
      <c r="IC7" s="156">
        <f>VLOOKUP(IC3,'乗合バス '!$A:$AC,IC2,0)</f>
        <v>0</v>
      </c>
      <c r="ID7" s="156">
        <f>VLOOKUP(ID3,'乗合バス '!$A:$AC,ID2,0)</f>
        <v>0</v>
      </c>
      <c r="IE7" s="156" t="str">
        <f>VLOOKUP(IE3,'乗合バス '!$A:$AC,IE2,0)</f>
        <v/>
      </c>
      <c r="IF7" s="156">
        <f>VLOOKUP(IF3,'乗合バス '!$A:$AC,IF2,0)</f>
        <v>0</v>
      </c>
      <c r="IG7" s="156">
        <f>VLOOKUP(IG3,'乗合バス '!$A:$AC,IG2,0)</f>
        <v>0</v>
      </c>
      <c r="IH7" s="156" t="str">
        <f>VLOOKUP(IH3,'乗合バス '!$A:$AC,IH2,0)</f>
        <v/>
      </c>
      <c r="II7" s="156">
        <f>VLOOKUP(II3,'乗合バス '!$A:$AC,II2,0)</f>
        <v>0</v>
      </c>
      <c r="IJ7" s="156">
        <f>VLOOKUP(IJ3,'乗合バス '!$A:$AC,IJ2,0)</f>
        <v>0</v>
      </c>
      <c r="IK7" s="156" t="str">
        <f>VLOOKUP(IK3,'乗合バス '!$A:$AC,IK2,0)</f>
        <v/>
      </c>
      <c r="IL7" s="156">
        <f>VLOOKUP(IL3,'乗合バス '!$A:$AC,IL2,0)</f>
        <v>0</v>
      </c>
      <c r="IM7" s="156">
        <f>VLOOKUP(IM3,'乗合バス '!$A:$AC,IM2,0)</f>
        <v>0</v>
      </c>
      <c r="IN7" s="156" t="str">
        <f>VLOOKUP(IN3,'乗合バス '!$A:$AC,IN2,0)</f>
        <v/>
      </c>
      <c r="IO7" s="156">
        <f>VLOOKUP(IO3,'乗合バス '!$A:$AC,IO2,0)</f>
        <v>0</v>
      </c>
      <c r="IP7" s="156">
        <f>VLOOKUP(IP3,'乗合バス '!$A:$AC,IP2,0)</f>
        <v>0</v>
      </c>
      <c r="IQ7" s="156" t="str">
        <f>VLOOKUP(IQ3,'乗合バス '!$A:$AC,IQ2,0)</f>
        <v/>
      </c>
      <c r="IR7" s="156">
        <f>VLOOKUP(IR3,'乗合バス '!$A:$AC,IR2,0)</f>
        <v>0</v>
      </c>
      <c r="IS7" s="156">
        <f>VLOOKUP(IS3,'乗合バス '!$A:$AC,IS2,0)</f>
        <v>0</v>
      </c>
      <c r="IT7" s="156" t="str">
        <f>VLOOKUP(IT3,'乗合バス '!$A:$AC,IT2,0)</f>
        <v/>
      </c>
      <c r="IU7" s="156">
        <f>VLOOKUP(IU3,'乗合バス '!$A:$AC,IU2,0)</f>
        <v>0</v>
      </c>
      <c r="IV7" s="156">
        <f>VLOOKUP(IV3,'乗合バス '!$A:$AC,IV2,0)</f>
        <v>0</v>
      </c>
      <c r="IW7" s="156" t="str">
        <f>VLOOKUP(IW3,'乗合バス '!$A:$AC,IW2,0)</f>
        <v/>
      </c>
      <c r="IX7" s="156" t="str">
        <f>VLOOKUP(IX3,'乗合バス '!$A:$AC,IX2,0)</f>
        <v>事業概要：</v>
      </c>
      <c r="IY7" s="156">
        <f>VLOOKUP(IY3,'乗合バス '!$A:$AC,IY2,0)</f>
        <v>0</v>
      </c>
      <c r="IZ7" s="156">
        <f>VLOOKUP(IZ3,'乗合バス '!$A:$AC,IZ2,0)</f>
        <v>0</v>
      </c>
      <c r="JA7" s="156" t="str">
        <f>VLOOKUP(JA3,'乗合バス '!$A:$AC,JA2,0)</f>
        <v/>
      </c>
      <c r="JB7" s="156" t="str">
        <f>VLOOKUP(JB3,'乗合バス '!$A:$AC,JB2,0)</f>
        <v>事業概要：</v>
      </c>
      <c r="JC7" s="156">
        <f>VLOOKUP(JC3,'乗合バス '!$A:$AC,JC2,0)</f>
        <v>0</v>
      </c>
      <c r="JD7" s="156">
        <f>VLOOKUP(JD3,'乗合バス '!$A:$AC,JD2,0)</f>
        <v>0</v>
      </c>
      <c r="JE7" s="156" t="str">
        <f>VLOOKUP(JE3,'乗合バス '!$A:$AC,JE2,0)</f>
        <v/>
      </c>
      <c r="JF7" s="156" t="str">
        <f>VLOOKUP(JF3,'乗合バス '!$A:$AC,JF2,0)</f>
        <v>事業概要：</v>
      </c>
      <c r="JG7" s="156">
        <f>VLOOKUP(JG3,'乗合バス '!$A:$AC,JG2,0)</f>
        <v>0</v>
      </c>
      <c r="JH7" s="156">
        <f>VLOOKUP(JH3,'乗合バス '!$A:$AC,JH2,0)</f>
        <v>0</v>
      </c>
      <c r="JI7" s="156" t="str">
        <f>VLOOKUP(JI3,'乗合バス '!$A:$AC,JI2,0)</f>
        <v/>
      </c>
      <c r="JJ7" s="156">
        <f>VLOOKUP(JJ3,'乗合バス '!$A:$AC,JJ2,0)</f>
        <v>0</v>
      </c>
      <c r="JK7" s="156">
        <f>VLOOKUP(JK3,'乗合バス '!$A:$AC,JK2,0)</f>
        <v>0</v>
      </c>
      <c r="JL7" s="156" t="str">
        <f>VLOOKUP(JL3,'乗合バス '!$A:$AC,JL2,0)</f>
        <v/>
      </c>
      <c r="JM7" s="156">
        <f>VLOOKUP(JM3,'乗合バス '!$A:$AC,JM2,0)</f>
        <v>0</v>
      </c>
      <c r="JN7" s="156">
        <f>VLOOKUP(JN3,'乗合バス '!$A:$AC,JN2,0)</f>
        <v>0</v>
      </c>
      <c r="JO7" s="156" t="str">
        <f>VLOOKUP(JO3,'乗合バス '!$A:$AC,JO2,0)</f>
        <v/>
      </c>
      <c r="JP7" s="156" t="str">
        <f>VLOOKUP(JP3,'乗合バス '!$A:$AC,JP2,0)</f>
        <v>事業概要：</v>
      </c>
    </row>
    <row r="9" spans="1:276">
      <c r="I9" s="41">
        <v>5</v>
      </c>
      <c r="J9" s="41"/>
      <c r="K9" s="41"/>
      <c r="L9" s="41"/>
      <c r="M9" s="41">
        <v>5</v>
      </c>
      <c r="N9" s="41"/>
      <c r="O9" s="41"/>
      <c r="P9" s="41"/>
      <c r="Q9" s="41">
        <v>5</v>
      </c>
      <c r="R9" s="41"/>
      <c r="S9" s="41"/>
      <c r="T9" s="41"/>
      <c r="U9" s="41">
        <v>5</v>
      </c>
      <c r="V9" s="41"/>
      <c r="W9" s="41"/>
      <c r="X9" s="41"/>
      <c r="Y9" s="41">
        <v>5</v>
      </c>
      <c r="Z9" s="41"/>
      <c r="AA9" s="41"/>
      <c r="AB9" s="41"/>
      <c r="AC9" s="41">
        <v>5</v>
      </c>
      <c r="AD9" s="41"/>
      <c r="AE9" s="41"/>
      <c r="AF9" s="41"/>
      <c r="AG9" s="41">
        <v>5</v>
      </c>
      <c r="AH9" s="41"/>
      <c r="AI9" s="41"/>
      <c r="AJ9" s="41"/>
      <c r="AK9" s="41">
        <v>5</v>
      </c>
      <c r="AL9" s="41"/>
      <c r="AM9" s="41"/>
      <c r="AN9" s="41"/>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c r="IX9"/>
      <c r="IY9"/>
      <c r="IZ9"/>
      <c r="JA9"/>
      <c r="JB9"/>
      <c r="JC9"/>
      <c r="JD9"/>
      <c r="JE9"/>
      <c r="JF9"/>
      <c r="JG9"/>
      <c r="JH9"/>
      <c r="JI9"/>
      <c r="JJ9"/>
      <c r="JK9"/>
      <c r="JL9"/>
      <c r="JM9"/>
      <c r="JN9"/>
      <c r="JO9"/>
      <c r="JP9"/>
    </row>
    <row r="10" spans="1:276" ht="14.25" customHeight="1">
      <c r="B10" s="42"/>
      <c r="C10" s="42"/>
      <c r="D10" s="42"/>
      <c r="E10" s="42"/>
      <c r="F10" s="42"/>
      <c r="G10" s="42"/>
      <c r="H10" s="42"/>
      <c r="I10" s="435" t="s">
        <v>336</v>
      </c>
      <c r="J10" s="436"/>
      <c r="K10" s="436"/>
      <c r="L10" s="437"/>
      <c r="M10" s="438" t="s">
        <v>338</v>
      </c>
      <c r="N10" s="439"/>
      <c r="O10" s="439"/>
      <c r="P10" s="440"/>
      <c r="Q10" s="435" t="s">
        <v>339</v>
      </c>
      <c r="R10" s="436"/>
      <c r="S10" s="436"/>
      <c r="T10" s="437"/>
      <c r="U10" s="438" t="s">
        <v>340</v>
      </c>
      <c r="V10" s="439"/>
      <c r="W10" s="439"/>
      <c r="X10" s="440"/>
      <c r="Y10" s="438" t="s">
        <v>341</v>
      </c>
      <c r="Z10" s="439"/>
      <c r="AA10" s="439"/>
      <c r="AB10" s="440"/>
      <c r="AC10" s="438" t="s">
        <v>343</v>
      </c>
      <c r="AD10" s="439"/>
      <c r="AE10" s="439"/>
      <c r="AF10" s="440"/>
      <c r="AG10" s="438" t="s">
        <v>344</v>
      </c>
      <c r="AH10" s="439"/>
      <c r="AI10" s="439"/>
      <c r="AJ10" s="440"/>
      <c r="AK10" s="438" t="s">
        <v>345</v>
      </c>
      <c r="AL10" s="439"/>
      <c r="AM10" s="439"/>
      <c r="AN10" s="44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c r="IX10"/>
      <c r="IY10"/>
      <c r="IZ10"/>
      <c r="JA10"/>
      <c r="JB10"/>
      <c r="JC10"/>
      <c r="JD10"/>
      <c r="JE10"/>
      <c r="JF10"/>
      <c r="JG10"/>
      <c r="JH10"/>
      <c r="JI10"/>
      <c r="JJ10"/>
      <c r="JK10"/>
      <c r="JL10"/>
      <c r="JM10"/>
      <c r="JN10"/>
      <c r="JO10"/>
      <c r="JP10"/>
    </row>
    <row r="11" spans="1:276" s="45" customFormat="1" ht="63" customHeight="1">
      <c r="A11" s="41"/>
      <c r="B11" s="44"/>
      <c r="C11" s="44"/>
      <c r="D11" s="43"/>
      <c r="E11" s="43"/>
      <c r="F11" s="43"/>
      <c r="G11" s="43"/>
      <c r="H11" s="43"/>
      <c r="I11" s="416" t="s">
        <v>337</v>
      </c>
      <c r="J11" s="417"/>
      <c r="K11" s="417"/>
      <c r="L11" s="417"/>
      <c r="M11" s="416" t="s">
        <v>337</v>
      </c>
      <c r="N11" s="417"/>
      <c r="O11" s="417"/>
      <c r="P11" s="417"/>
      <c r="Q11" s="416" t="s">
        <v>337</v>
      </c>
      <c r="R11" s="417"/>
      <c r="S11" s="417"/>
      <c r="T11" s="417"/>
      <c r="U11" s="416" t="s">
        <v>337</v>
      </c>
      <c r="V11" s="417"/>
      <c r="W11" s="417"/>
      <c r="X11" s="417"/>
      <c r="Y11" s="416" t="s">
        <v>337</v>
      </c>
      <c r="Z11" s="417"/>
      <c r="AA11" s="417"/>
      <c r="AB11" s="417"/>
      <c r="AC11" s="416" t="s">
        <v>337</v>
      </c>
      <c r="AD11" s="417"/>
      <c r="AE11" s="417"/>
      <c r="AF11" s="417"/>
      <c r="AG11" s="416" t="s">
        <v>337</v>
      </c>
      <c r="AH11" s="417"/>
      <c r="AI11" s="417"/>
      <c r="AJ11" s="417"/>
      <c r="AK11" s="416" t="s">
        <v>337</v>
      </c>
      <c r="AL11" s="417"/>
      <c r="AM11" s="417"/>
      <c r="AN11" s="417"/>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c r="IX11"/>
      <c r="IY11"/>
      <c r="IZ11"/>
      <c r="JA11"/>
      <c r="JB11"/>
      <c r="JC11"/>
      <c r="JD11"/>
      <c r="JE11"/>
      <c r="JF11"/>
      <c r="JG11"/>
      <c r="JH11"/>
      <c r="JI11"/>
      <c r="JJ11"/>
      <c r="JK11"/>
      <c r="JL11"/>
      <c r="JM11"/>
      <c r="JN11"/>
      <c r="JO11"/>
      <c r="JP11"/>
    </row>
    <row r="12" spans="1:276" s="119" customFormat="1" ht="185.25" customHeight="1">
      <c r="A12" s="41"/>
      <c r="B12" s="44"/>
      <c r="C12" s="44"/>
      <c r="D12" s="43"/>
      <c r="E12" s="43"/>
      <c r="F12" s="43"/>
      <c r="G12" s="43"/>
      <c r="H12" s="43"/>
      <c r="I12" s="432" t="str">
        <f>VLOOKUP(I10,'乗合バス '!$A:$AC,I9,0)</f>
        <v>（記載例）
・B1　ノンステップバス
質問内容：○○○</v>
      </c>
      <c r="J12" s="433"/>
      <c r="K12" s="433"/>
      <c r="L12" s="434"/>
      <c r="M12" s="432" t="str">
        <f>VLOOKUP(M10,'乗合バス '!$A:$AC,M9,0)</f>
        <v>（記載例）
・D1　運行管理支援システム
質問内容：○○○</v>
      </c>
      <c r="N12" s="433"/>
      <c r="O12" s="433"/>
      <c r="P12" s="434"/>
      <c r="Q12" s="432" t="str">
        <f>VLOOKUP(Q10,'乗合バス '!$A:$AC,Q9,0)</f>
        <v>（記載例）
・D25・I21　クレジット決済機器
質問内容：○○○</v>
      </c>
      <c r="R12" s="433"/>
      <c r="S12" s="433"/>
      <c r="T12" s="434"/>
      <c r="U12" s="432" t="str">
        <f>VLOOKUP(U10,'乗合バス '!$A:$AC,U9,0)</f>
        <v>（記載例）
・I3　PTPS車載器等
質問内容：○○○</v>
      </c>
      <c r="V12" s="433"/>
      <c r="W12" s="433"/>
      <c r="X12" s="434"/>
      <c r="Y12" s="432" t="str">
        <f>VLOOKUP(Y10,'乗合バス '!$A:$AC,Y9,0)</f>
        <v>（記載例）
・B8　障害者用ＩＣカードシステム等の導入
質問内容：○○○</v>
      </c>
      <c r="Z12" s="433"/>
      <c r="AA12" s="433"/>
      <c r="AB12" s="434"/>
      <c r="AC12" s="432" t="str">
        <f>VLOOKUP(AC10,'乗合バス '!$A:$AC,AC9,0)</f>
        <v>（記載例）
・B9　バスターミナルの移動円滑化、待合・乗継環境の向上、情報提供関係
質問内容：○○○</v>
      </c>
      <c r="AD12" s="433"/>
      <c r="AE12" s="433"/>
      <c r="AF12" s="434"/>
      <c r="AG12" s="432" t="str">
        <f>VLOOKUP(AG10,'乗合バス '!$A:$AC,AG9,0)</f>
        <v>（記載例）
・H1　二種免許取得のための教習
質問内容：○○○</v>
      </c>
      <c r="AH12" s="433"/>
      <c r="AI12" s="433"/>
      <c r="AJ12" s="434"/>
      <c r="AK12" s="432" t="str">
        <f>VLOOKUP(AK10,'乗合バス '!$A:$AC,AK9,0)</f>
        <v>（記載例）
・G1　二次交通への円滑なアクセスに資する乗場の設置
質問内容：○○○</v>
      </c>
      <c r="AL12" s="433"/>
      <c r="AM12" s="433"/>
      <c r="AN12" s="434"/>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c r="IX12"/>
      <c r="IY12"/>
      <c r="IZ12"/>
      <c r="JA12"/>
      <c r="JB12"/>
      <c r="JC12"/>
      <c r="JD12"/>
      <c r="JE12"/>
      <c r="JF12"/>
      <c r="JG12"/>
      <c r="JH12"/>
      <c r="JI12"/>
      <c r="JJ12"/>
      <c r="JK12"/>
      <c r="JL12"/>
      <c r="JM12"/>
      <c r="JN12"/>
      <c r="JO12"/>
      <c r="JP12"/>
    </row>
    <row r="13" spans="1:276">
      <c r="I13" s="171"/>
      <c r="J13" s="171"/>
      <c r="K13" s="171"/>
      <c r="L13" s="171"/>
    </row>
    <row r="14" spans="1:276">
      <c r="I14"/>
      <c r="J14"/>
      <c r="K14"/>
      <c r="L14"/>
    </row>
    <row r="242" spans="482:624" ht="20.399999999999999">
      <c r="RN242" s="43" ph="1"/>
      <c r="RO242" s="43" ph="1"/>
      <c r="RP242" s="43" ph="1"/>
      <c r="RQ242" s="43" ph="1"/>
      <c r="RR242" s="43" ph="1"/>
      <c r="RS242" s="43" ph="1"/>
      <c r="RT242" s="43" ph="1"/>
      <c r="RU242" s="43" ph="1"/>
      <c r="RV242" s="43" ph="1"/>
      <c r="RW242" s="43" ph="1"/>
      <c r="RX242" s="43" ph="1"/>
      <c r="RY242" s="43" ph="1"/>
      <c r="RZ242" s="43" ph="1"/>
      <c r="SA242" s="43" ph="1"/>
      <c r="SB242" s="43" ph="1"/>
      <c r="SC242" s="43" ph="1"/>
      <c r="SD242" s="43" ph="1"/>
      <c r="SE242" s="43" ph="1"/>
      <c r="SF242" s="43" ph="1"/>
      <c r="SG242" s="43" ph="1"/>
      <c r="SH242" s="43" ph="1"/>
      <c r="SI242" s="43" ph="1"/>
      <c r="SJ242" s="43" ph="1"/>
      <c r="SK242" s="43" ph="1"/>
      <c r="SL242" s="43" ph="1"/>
      <c r="SM242" s="43" ph="1"/>
      <c r="SN242" s="43" ph="1"/>
      <c r="SO242" s="43" ph="1"/>
      <c r="SP242" s="43" ph="1"/>
      <c r="SQ242" s="43" ph="1"/>
      <c r="SR242" s="43" ph="1"/>
      <c r="SS242" s="43" ph="1"/>
      <c r="ST242" s="43" ph="1"/>
      <c r="SU242" s="43" ph="1"/>
      <c r="SV242" s="43" ph="1"/>
      <c r="SW242" s="43" ph="1"/>
      <c r="SX242" s="43" ph="1"/>
      <c r="SY242" s="43" ph="1"/>
      <c r="SZ242" s="43" ph="1"/>
      <c r="TA242" s="43" ph="1"/>
      <c r="TB242" s="43" ph="1"/>
      <c r="TC242" s="43" ph="1"/>
      <c r="TD242" s="43" ph="1"/>
      <c r="TE242" s="43" ph="1"/>
      <c r="TF242" s="43" ph="1"/>
      <c r="TG242" s="43" ph="1"/>
      <c r="TH242" s="43" ph="1"/>
      <c r="TI242" s="43" ph="1"/>
      <c r="TJ242" s="43" ph="1"/>
      <c r="TK242" s="43" ph="1"/>
      <c r="TL242" s="43" ph="1"/>
      <c r="TM242" s="43" ph="1"/>
      <c r="TN242" s="43" ph="1"/>
      <c r="TO242" s="43" ph="1"/>
      <c r="TP242" s="43" ph="1"/>
      <c r="TQ242" s="43" ph="1"/>
      <c r="TR242" s="43" ph="1"/>
      <c r="TS242" s="43" ph="1"/>
      <c r="TT242" s="43" ph="1"/>
      <c r="TU242" s="43" ph="1"/>
      <c r="TV242" s="43" ph="1"/>
      <c r="TW242" s="43" ph="1"/>
      <c r="TX242" s="43" ph="1"/>
      <c r="TY242" s="43" ph="1"/>
      <c r="TZ242" s="43" ph="1"/>
      <c r="UA242" s="43" ph="1"/>
      <c r="UB242" s="43" ph="1"/>
      <c r="UC242" s="43" ph="1"/>
      <c r="UD242" s="43" ph="1"/>
      <c r="UE242" s="43" ph="1"/>
      <c r="UF242" s="43" ph="1"/>
      <c r="UG242" s="43" ph="1"/>
      <c r="UH242" s="43" ph="1"/>
      <c r="UI242" s="43" ph="1"/>
      <c r="UJ242" s="43" ph="1"/>
      <c r="UK242" s="43" ph="1"/>
      <c r="UL242" s="43" ph="1"/>
      <c r="UM242" s="43" ph="1"/>
      <c r="UN242" s="43" ph="1"/>
      <c r="UO242" s="43" ph="1"/>
      <c r="UP242" s="43" ph="1"/>
      <c r="UQ242" s="43" ph="1"/>
      <c r="UR242" s="43" ph="1"/>
      <c r="US242" s="43" ph="1"/>
      <c r="UT242" s="43" ph="1"/>
      <c r="UU242" s="43" ph="1"/>
      <c r="UV242" s="43" ph="1"/>
      <c r="UW242" s="43" ph="1"/>
      <c r="UX242" s="43" ph="1"/>
      <c r="UY242" s="43" ph="1"/>
      <c r="UZ242" s="43" ph="1"/>
      <c r="VA242" s="43" ph="1"/>
      <c r="VB242" s="43" ph="1"/>
      <c r="VC242" s="43" ph="1"/>
      <c r="VD242" s="43" ph="1"/>
      <c r="VE242" s="43" ph="1"/>
      <c r="VF242" s="43" ph="1"/>
      <c r="VG242" s="43" ph="1"/>
      <c r="VH242" s="43" ph="1"/>
      <c r="VI242" s="43" ph="1"/>
      <c r="VJ242" s="43" ph="1"/>
      <c r="VK242" s="43" ph="1"/>
      <c r="VL242" s="43" ph="1"/>
      <c r="VM242" s="43" ph="1"/>
      <c r="VN242" s="43" ph="1"/>
      <c r="VO242" s="43" ph="1"/>
      <c r="VP242" s="43" ph="1"/>
      <c r="VQ242" s="43" ph="1"/>
      <c r="VR242" s="43" ph="1"/>
      <c r="VS242" s="43" ph="1"/>
      <c r="VT242" s="43" ph="1"/>
      <c r="VU242" s="43" ph="1"/>
      <c r="VV242" s="43" ph="1"/>
      <c r="VW242" s="43" ph="1"/>
      <c r="VX242" s="43" ph="1"/>
      <c r="VY242" s="43" ph="1"/>
      <c r="VZ242" s="43" ph="1"/>
      <c r="WA242" s="43" ph="1"/>
      <c r="WB242" s="43" ph="1"/>
      <c r="WC242" s="43" ph="1"/>
      <c r="WD242" s="43" ph="1"/>
      <c r="WE242" s="43" ph="1"/>
      <c r="WF242" s="43" ph="1"/>
      <c r="WG242" s="43" ph="1"/>
      <c r="WH242" s="43" ph="1"/>
      <c r="WI242" s="43" ph="1"/>
      <c r="WJ242" s="43" ph="1"/>
      <c r="WK242" s="43" ph="1"/>
      <c r="WL242" s="43" ph="1"/>
      <c r="WM242" s="43" ph="1"/>
      <c r="WN242" s="43" ph="1"/>
      <c r="WO242" s="43" ph="1"/>
      <c r="WP242" s="43" ph="1"/>
      <c r="WQ242" s="43" ph="1"/>
      <c r="WR242" s="43" ph="1"/>
      <c r="WS242" s="43" ph="1"/>
      <c r="WT242" s="43" ph="1"/>
      <c r="WU242" s="43" ph="1"/>
      <c r="WV242" s="43" ph="1"/>
      <c r="WW242" s="43" ph="1"/>
      <c r="WX242" s="43" ph="1"/>
      <c r="WY242" s="43" ph="1"/>
      <c r="WZ242" s="43" ph="1"/>
    </row>
    <row r="243" spans="482:624" ht="20.399999999999999">
      <c r="RN243" s="43" ph="1"/>
      <c r="RO243" s="43" ph="1"/>
      <c r="RP243" s="43" ph="1"/>
      <c r="RQ243" s="43" ph="1"/>
      <c r="RR243" s="43" ph="1"/>
      <c r="RS243" s="43" ph="1"/>
      <c r="RT243" s="43" ph="1"/>
      <c r="RU243" s="43" ph="1"/>
      <c r="RV243" s="43" ph="1"/>
      <c r="RW243" s="43" ph="1"/>
      <c r="RX243" s="43" ph="1"/>
      <c r="RY243" s="43" ph="1"/>
      <c r="RZ243" s="43" ph="1"/>
      <c r="SA243" s="43" ph="1"/>
      <c r="SB243" s="43" ph="1"/>
      <c r="SC243" s="43" ph="1"/>
      <c r="SD243" s="43" ph="1"/>
      <c r="SE243" s="43" ph="1"/>
      <c r="SF243" s="43" ph="1"/>
      <c r="SG243" s="43" ph="1"/>
      <c r="SH243" s="43" ph="1"/>
      <c r="SI243" s="43" ph="1"/>
      <c r="SJ243" s="43" ph="1"/>
      <c r="SK243" s="43" ph="1"/>
      <c r="SL243" s="43" ph="1"/>
      <c r="SM243" s="43" ph="1"/>
      <c r="SN243" s="43" ph="1"/>
      <c r="SO243" s="43" ph="1"/>
      <c r="SP243" s="43" ph="1"/>
      <c r="SQ243" s="43" ph="1"/>
      <c r="SR243" s="43" ph="1"/>
      <c r="SS243" s="43" ph="1"/>
      <c r="ST243" s="43" ph="1"/>
      <c r="SU243" s="43" ph="1"/>
      <c r="SV243" s="43" ph="1"/>
      <c r="SW243" s="43" ph="1"/>
      <c r="SX243" s="43" ph="1"/>
      <c r="SY243" s="43" ph="1"/>
      <c r="SZ243" s="43" ph="1"/>
      <c r="TA243" s="43" ph="1"/>
      <c r="TB243" s="43" ph="1"/>
      <c r="TC243" s="43" ph="1"/>
      <c r="TD243" s="43" ph="1"/>
      <c r="TE243" s="43" ph="1"/>
      <c r="TF243" s="43" ph="1"/>
      <c r="TG243" s="43" ph="1"/>
      <c r="TH243" s="43" ph="1"/>
      <c r="TI243" s="43" ph="1"/>
      <c r="TJ243" s="43" ph="1"/>
      <c r="TK243" s="43" ph="1"/>
      <c r="TL243" s="43" ph="1"/>
      <c r="TM243" s="43" ph="1"/>
      <c r="TN243" s="43" ph="1"/>
      <c r="TO243" s="43" ph="1"/>
      <c r="TP243" s="43" ph="1"/>
      <c r="TQ243" s="43" ph="1"/>
      <c r="TR243" s="43" ph="1"/>
      <c r="TS243" s="43" ph="1"/>
      <c r="TT243" s="43" ph="1"/>
      <c r="TU243" s="43" ph="1"/>
      <c r="TV243" s="43" ph="1"/>
      <c r="TW243" s="43" ph="1"/>
      <c r="TX243" s="43" ph="1"/>
      <c r="TY243" s="43" ph="1"/>
      <c r="TZ243" s="43" ph="1"/>
      <c r="UA243" s="43" ph="1"/>
      <c r="UB243" s="43" ph="1"/>
      <c r="UC243" s="43" ph="1"/>
      <c r="UD243" s="43" ph="1"/>
      <c r="UE243" s="43" ph="1"/>
      <c r="UF243" s="43" ph="1"/>
      <c r="UG243" s="43" ph="1"/>
      <c r="UH243" s="43" ph="1"/>
      <c r="UI243" s="43" ph="1"/>
      <c r="UJ243" s="43" ph="1"/>
      <c r="UK243" s="43" ph="1"/>
      <c r="UL243" s="43" ph="1"/>
      <c r="UM243" s="43" ph="1"/>
      <c r="UN243" s="43" ph="1"/>
      <c r="UO243" s="43" ph="1"/>
      <c r="UP243" s="43" ph="1"/>
      <c r="UQ243" s="43" ph="1"/>
      <c r="UR243" s="43" ph="1"/>
      <c r="US243" s="43" ph="1"/>
      <c r="UT243" s="43" ph="1"/>
      <c r="UU243" s="43" ph="1"/>
      <c r="UV243" s="43" ph="1"/>
      <c r="UW243" s="43" ph="1"/>
      <c r="UX243" s="43" ph="1"/>
      <c r="UY243" s="43" ph="1"/>
      <c r="UZ243" s="43" ph="1"/>
      <c r="VA243" s="43" ph="1"/>
      <c r="VB243" s="43" ph="1"/>
      <c r="VC243" s="43" ph="1"/>
      <c r="VD243" s="43" ph="1"/>
      <c r="VE243" s="43" ph="1"/>
      <c r="VF243" s="43" ph="1"/>
      <c r="VG243" s="43" ph="1"/>
      <c r="VH243" s="43" ph="1"/>
      <c r="VI243" s="43" ph="1"/>
      <c r="VJ243" s="43" ph="1"/>
      <c r="VK243" s="43" ph="1"/>
      <c r="VL243" s="43" ph="1"/>
      <c r="VM243" s="43" ph="1"/>
      <c r="VN243" s="43" ph="1"/>
      <c r="VO243" s="43" ph="1"/>
      <c r="VP243" s="43" ph="1"/>
      <c r="VQ243" s="43" ph="1"/>
      <c r="VR243" s="43" ph="1"/>
      <c r="VS243" s="43" ph="1"/>
      <c r="VT243" s="43" ph="1"/>
      <c r="VU243" s="43" ph="1"/>
      <c r="VV243" s="43" ph="1"/>
      <c r="VW243" s="43" ph="1"/>
      <c r="VX243" s="43" ph="1"/>
      <c r="VY243" s="43" ph="1"/>
      <c r="VZ243" s="43" ph="1"/>
      <c r="WA243" s="43" ph="1"/>
      <c r="WB243" s="43" ph="1"/>
      <c r="WC243" s="43" ph="1"/>
      <c r="WD243" s="43" ph="1"/>
      <c r="WE243" s="43" ph="1"/>
      <c r="WF243" s="43" ph="1"/>
      <c r="WG243" s="43" ph="1"/>
      <c r="WH243" s="43" ph="1"/>
      <c r="WI243" s="43" ph="1"/>
      <c r="WJ243" s="43" ph="1"/>
      <c r="WK243" s="43" ph="1"/>
      <c r="WL243" s="43" ph="1"/>
      <c r="WM243" s="43" ph="1"/>
      <c r="WN243" s="43" ph="1"/>
      <c r="WO243" s="43" ph="1"/>
      <c r="WP243" s="43" ph="1"/>
      <c r="WQ243" s="43" ph="1"/>
      <c r="WR243" s="43" ph="1"/>
      <c r="WS243" s="43" ph="1"/>
      <c r="WT243" s="43" ph="1"/>
      <c r="WU243" s="43" ph="1"/>
      <c r="WV243" s="43" ph="1"/>
      <c r="WW243" s="43" ph="1"/>
      <c r="WX243" s="43" ph="1"/>
      <c r="WY243" s="43" ph="1"/>
      <c r="WZ243" s="43" ph="1"/>
    </row>
  </sheetData>
  <sheetProtection sheet="1" objects="1" scenarios="1"/>
  <mergeCells count="376">
    <mergeCell ref="Y12:AB12"/>
    <mergeCell ref="AC12:AF12"/>
    <mergeCell ref="AG12:AJ12"/>
    <mergeCell ref="AK12:AN12"/>
    <mergeCell ref="I10:L10"/>
    <mergeCell ref="I12:L12"/>
    <mergeCell ref="M10:P10"/>
    <mergeCell ref="M12:P12"/>
    <mergeCell ref="Q10:T10"/>
    <mergeCell ref="Q12:T12"/>
    <mergeCell ref="U10:X10"/>
    <mergeCell ref="U11:X11"/>
    <mergeCell ref="U12:X12"/>
    <mergeCell ref="Y10:AB10"/>
    <mergeCell ref="AC10:AF10"/>
    <mergeCell ref="AG10:AJ10"/>
    <mergeCell ref="AK10:AN10"/>
    <mergeCell ref="Y11:AB11"/>
    <mergeCell ref="AC11:AF11"/>
    <mergeCell ref="AK11:AN11"/>
    <mergeCell ref="I11:L11"/>
    <mergeCell ref="M11:P11"/>
    <mergeCell ref="Q11:T11"/>
    <mergeCell ref="AG11:AJ11"/>
    <mergeCell ref="JG5:JG6"/>
    <mergeCell ref="JH5:JH6"/>
    <mergeCell ref="JI5:JI6"/>
    <mergeCell ref="JG4:JI4"/>
    <mergeCell ref="JJ5:JJ6"/>
    <mergeCell ref="JJ4:JL4"/>
    <mergeCell ref="JK5:JK6"/>
    <mergeCell ref="JL5:JL6"/>
    <mergeCell ref="JM4:JP4"/>
    <mergeCell ref="JM5:JM6"/>
    <mergeCell ref="JN5:JN6"/>
    <mergeCell ref="JO5:JO6"/>
    <mergeCell ref="JP5:JP6"/>
    <mergeCell ref="IY4:JB4"/>
    <mergeCell ref="IY5:IY6"/>
    <mergeCell ref="IZ5:IZ6"/>
    <mergeCell ref="JA5:JA6"/>
    <mergeCell ref="JB5:JB6"/>
    <mergeCell ref="JC4:JF4"/>
    <mergeCell ref="JC5:JC6"/>
    <mergeCell ref="JD5:JD6"/>
    <mergeCell ref="JE5:JE6"/>
    <mergeCell ref="JF5:JF6"/>
    <mergeCell ref="II4:IK4"/>
    <mergeCell ref="II5:II6"/>
    <mergeCell ref="IJ5:IJ6"/>
    <mergeCell ref="IK5:IK6"/>
    <mergeCell ref="IL4:IN4"/>
    <mergeCell ref="IL5:IL6"/>
    <mergeCell ref="IM5:IM6"/>
    <mergeCell ref="IN5:IN6"/>
    <mergeCell ref="IU4:IX4"/>
    <mergeCell ref="IU5:IU6"/>
    <mergeCell ref="IV5:IV6"/>
    <mergeCell ref="IX5:IX6"/>
    <mergeCell ref="IW5:IW6"/>
    <mergeCell ref="IO4:IQ4"/>
    <mergeCell ref="IO5:IO6"/>
    <mergeCell ref="IP5:IP6"/>
    <mergeCell ref="IQ5:IQ6"/>
    <mergeCell ref="IR4:IT4"/>
    <mergeCell ref="IR5:IR6"/>
    <mergeCell ref="IS5:IS6"/>
    <mergeCell ref="IT5:IT6"/>
    <mergeCell ref="HZ4:IB4"/>
    <mergeCell ref="HZ5:HZ6"/>
    <mergeCell ref="IA5:IA6"/>
    <mergeCell ref="IB5:IB6"/>
    <mergeCell ref="IC4:IE4"/>
    <mergeCell ref="IC5:IC6"/>
    <mergeCell ref="ID5:ID6"/>
    <mergeCell ref="IE5:IE6"/>
    <mergeCell ref="IF4:IH4"/>
    <mergeCell ref="IF5:IF6"/>
    <mergeCell ref="IG5:IG6"/>
    <mergeCell ref="IH5:IH6"/>
    <mergeCell ref="HS5:HS6"/>
    <mergeCell ref="HO4:HS4"/>
    <mergeCell ref="HT4:HV4"/>
    <mergeCell ref="HT5:HT6"/>
    <mergeCell ref="HU5:HU6"/>
    <mergeCell ref="HV5:HV6"/>
    <mergeCell ref="HW4:HY4"/>
    <mergeCell ref="HW5:HW6"/>
    <mergeCell ref="HX5:HX6"/>
    <mergeCell ref="HY5:HY6"/>
    <mergeCell ref="HK4:HN4"/>
    <mergeCell ref="HK5:HK6"/>
    <mergeCell ref="HL5:HL6"/>
    <mergeCell ref="HM5:HM6"/>
    <mergeCell ref="HN5:HN6"/>
    <mergeCell ref="HO5:HO6"/>
    <mergeCell ref="HP5:HP6"/>
    <mergeCell ref="HQ5:HQ6"/>
    <mergeCell ref="HR5:HR6"/>
    <mergeCell ref="HC4:HF4"/>
    <mergeCell ref="HD5:HD6"/>
    <mergeCell ref="HE5:HE6"/>
    <mergeCell ref="HF5:HF6"/>
    <mergeCell ref="HG4:HJ4"/>
    <mergeCell ref="HG5:HG6"/>
    <mergeCell ref="HH5:HH6"/>
    <mergeCell ref="HI5:HI6"/>
    <mergeCell ref="HJ5:HJ6"/>
    <mergeCell ref="HC5:HC6"/>
    <mergeCell ref="G4:G6"/>
    <mergeCell ref="H4:H6"/>
    <mergeCell ref="S5:S6"/>
    <mergeCell ref="T5:T6"/>
    <mergeCell ref="V5:V6"/>
    <mergeCell ref="W5:W6"/>
    <mergeCell ref="A4:A6"/>
    <mergeCell ref="B4:B6"/>
    <mergeCell ref="C4:C6"/>
    <mergeCell ref="D4:D6"/>
    <mergeCell ref="I5:I6"/>
    <mergeCell ref="J5:J6"/>
    <mergeCell ref="K5:K6"/>
    <mergeCell ref="O5:O6"/>
    <mergeCell ref="U5:U6"/>
    <mergeCell ref="I4:L4"/>
    <mergeCell ref="N5:N6"/>
    <mergeCell ref="M5:M6"/>
    <mergeCell ref="E4:E6"/>
    <mergeCell ref="F4:F6"/>
    <mergeCell ref="L5:L6"/>
    <mergeCell ref="M4:P4"/>
    <mergeCell ref="P5:P6"/>
    <mergeCell ref="Q4:T4"/>
    <mergeCell ref="Q5:Q6"/>
    <mergeCell ref="R5:R6"/>
    <mergeCell ref="X4:Z4"/>
    <mergeCell ref="AA4:AC4"/>
    <mergeCell ref="AJ4:AL4"/>
    <mergeCell ref="AJ5:AJ6"/>
    <mergeCell ref="AK5:AK6"/>
    <mergeCell ref="AL5:AL6"/>
    <mergeCell ref="U4:W4"/>
    <mergeCell ref="AM4:AO4"/>
    <mergeCell ref="AM5:AM6"/>
    <mergeCell ref="AN5:AN6"/>
    <mergeCell ref="AO5:AO6"/>
    <mergeCell ref="X5:X6"/>
    <mergeCell ref="Y5:Y6"/>
    <mergeCell ref="Z5:Z6"/>
    <mergeCell ref="AA5:AA6"/>
    <mergeCell ref="AB5:AB6"/>
    <mergeCell ref="AC5:AC6"/>
    <mergeCell ref="AD5:AD6"/>
    <mergeCell ref="AE5:AE6"/>
    <mergeCell ref="AD4:AF4"/>
    <mergeCell ref="AG4:AI4"/>
    <mergeCell ref="AF5:AF6"/>
    <mergeCell ref="AG5:AG6"/>
    <mergeCell ref="AH5:AH6"/>
    <mergeCell ref="AI5:AI6"/>
    <mergeCell ref="AP4:AR4"/>
    <mergeCell ref="AP5:AP6"/>
    <mergeCell ref="AQ5:AQ6"/>
    <mergeCell ref="AR5:AR6"/>
    <mergeCell ref="AS4:AU4"/>
    <mergeCell ref="AS5:AS6"/>
    <mergeCell ref="AT5:AT6"/>
    <mergeCell ref="AU5:AU6"/>
    <mergeCell ref="AV4:AX4"/>
    <mergeCell ref="AV5:AV6"/>
    <mergeCell ref="AW5:AW6"/>
    <mergeCell ref="AX5:AX6"/>
    <mergeCell ref="AY4:BA4"/>
    <mergeCell ref="AY5:AY6"/>
    <mergeCell ref="AZ5:AZ6"/>
    <mergeCell ref="BA5:BA6"/>
    <mergeCell ref="BB4:BD4"/>
    <mergeCell ref="BB5:BB6"/>
    <mergeCell ref="BC5:BC6"/>
    <mergeCell ref="BD5:BD6"/>
    <mergeCell ref="BE4:BG4"/>
    <mergeCell ref="BE5:BE6"/>
    <mergeCell ref="BF5:BF6"/>
    <mergeCell ref="BG5:BG6"/>
    <mergeCell ref="BH4:BJ4"/>
    <mergeCell ref="BH5:BH6"/>
    <mergeCell ref="BI5:BI6"/>
    <mergeCell ref="BJ5:BJ6"/>
    <mergeCell ref="BK4:BM4"/>
    <mergeCell ref="BK5:BK6"/>
    <mergeCell ref="BL5:BL6"/>
    <mergeCell ref="BM5:BM6"/>
    <mergeCell ref="BN4:BP4"/>
    <mergeCell ref="BN5:BN6"/>
    <mergeCell ref="BO5:BO6"/>
    <mergeCell ref="BP5:BP6"/>
    <mergeCell ref="BQ4:BS4"/>
    <mergeCell ref="BQ5:BQ6"/>
    <mergeCell ref="BR5:BR6"/>
    <mergeCell ref="BS5:BS6"/>
    <mergeCell ref="BT4:BV4"/>
    <mergeCell ref="BT5:BT6"/>
    <mergeCell ref="BU5:BU6"/>
    <mergeCell ref="BV5:BV6"/>
    <mergeCell ref="BW4:BY4"/>
    <mergeCell ref="BW5:BW6"/>
    <mergeCell ref="BX5:BX6"/>
    <mergeCell ref="BY5:BY6"/>
    <mergeCell ref="BZ4:CB4"/>
    <mergeCell ref="BZ5:BZ6"/>
    <mergeCell ref="CA5:CA6"/>
    <mergeCell ref="CB5:CB6"/>
    <mergeCell ref="CC4:CE4"/>
    <mergeCell ref="CC5:CC6"/>
    <mergeCell ref="CD5:CD6"/>
    <mergeCell ref="CE5:CE6"/>
    <mergeCell ref="CF4:CH4"/>
    <mergeCell ref="CF5:CF6"/>
    <mergeCell ref="CG5:CG6"/>
    <mergeCell ref="CH5:CH6"/>
    <mergeCell ref="CI4:CK4"/>
    <mergeCell ref="CI5:CI6"/>
    <mergeCell ref="CJ5:CJ6"/>
    <mergeCell ref="CL5:CL6"/>
    <mergeCell ref="CL4:CN4"/>
    <mergeCell ref="CM5:CM6"/>
    <mergeCell ref="CN5:CN6"/>
    <mergeCell ref="CO4:CQ4"/>
    <mergeCell ref="CO5:CO6"/>
    <mergeCell ref="CP5:CP6"/>
    <mergeCell ref="CQ5:CQ6"/>
    <mergeCell ref="CK5:CK6"/>
    <mergeCell ref="CR4:CT4"/>
    <mergeCell ref="CR5:CR6"/>
    <mergeCell ref="CS5:CS6"/>
    <mergeCell ref="CT5:CT6"/>
    <mergeCell ref="CU4:CW4"/>
    <mergeCell ref="CU5:CU6"/>
    <mergeCell ref="CV5:CV6"/>
    <mergeCell ref="CW5:CW6"/>
    <mergeCell ref="CX4:CZ4"/>
    <mergeCell ref="CX5:CX6"/>
    <mergeCell ref="CY5:CY6"/>
    <mergeCell ref="CZ5:CZ6"/>
    <mergeCell ref="DA4:DD4"/>
    <mergeCell ref="DA5:DA6"/>
    <mergeCell ref="DB5:DB6"/>
    <mergeCell ref="DD5:DD6"/>
    <mergeCell ref="DE5:DE6"/>
    <mergeCell ref="DF5:DF6"/>
    <mergeCell ref="DG5:DG6"/>
    <mergeCell ref="DH5:DH6"/>
    <mergeCell ref="DC5:DC6"/>
    <mergeCell ref="DE4:DH4"/>
    <mergeCell ref="DI4:DK4"/>
    <mergeCell ref="DI5:DI6"/>
    <mergeCell ref="DJ5:DJ6"/>
    <mergeCell ref="DK5:DK6"/>
    <mergeCell ref="DM5:DM6"/>
    <mergeCell ref="DN5:DN6"/>
    <mergeCell ref="DO5:DO6"/>
    <mergeCell ref="DP5:DP6"/>
    <mergeCell ref="DQ5:DQ6"/>
    <mergeCell ref="DL5:DL6"/>
    <mergeCell ref="DL4:DS4"/>
    <mergeCell ref="DS5:DS6"/>
    <mergeCell ref="DT5:DT6"/>
    <mergeCell ref="DU5:DU6"/>
    <mergeCell ref="DV5:DV6"/>
    <mergeCell ref="DW5:DW6"/>
    <mergeCell ref="DX5:DX6"/>
    <mergeCell ref="DY5:DY6"/>
    <mergeCell ref="DZ5:DZ6"/>
    <mergeCell ref="DR5:DR6"/>
    <mergeCell ref="DT4:EA4"/>
    <mergeCell ref="EA5:EA6"/>
    <mergeCell ref="EB5:EB6"/>
    <mergeCell ref="EC5:EC6"/>
    <mergeCell ref="ED5:ED6"/>
    <mergeCell ref="EE5:EE6"/>
    <mergeCell ref="EF5:EF6"/>
    <mergeCell ref="EG5:EG6"/>
    <mergeCell ref="EB4:EI4"/>
    <mergeCell ref="EH5:EH6"/>
    <mergeCell ref="EI5:EI6"/>
    <mergeCell ref="EK5:EK6"/>
    <mergeCell ref="EL5:EL6"/>
    <mergeCell ref="ER5:ER6"/>
    <mergeCell ref="EM5:EM6"/>
    <mergeCell ref="EO5:EO6"/>
    <mergeCell ref="EP5:EP6"/>
    <mergeCell ref="EQ5:EQ6"/>
    <mergeCell ref="EJ4:ER4"/>
    <mergeCell ref="EN5:EN6"/>
    <mergeCell ref="EJ5:EJ6"/>
    <mergeCell ref="EY4:FA4"/>
    <mergeCell ref="EY5:EY6"/>
    <mergeCell ref="FA5:FA6"/>
    <mergeCell ref="FB5:FB6"/>
    <mergeCell ref="FC5:FC6"/>
    <mergeCell ref="FB4:FD4"/>
    <mergeCell ref="FD5:FD6"/>
    <mergeCell ref="ES4:EU4"/>
    <mergeCell ref="ES5:ES6"/>
    <mergeCell ref="EU5:EU6"/>
    <mergeCell ref="EV5:EV6"/>
    <mergeCell ref="EW5:EW6"/>
    <mergeCell ref="ET5:ET6"/>
    <mergeCell ref="EV4:EX4"/>
    <mergeCell ref="EX5:EX6"/>
    <mergeCell ref="EZ5:EZ6"/>
    <mergeCell ref="GY5:GY6"/>
    <mergeCell ref="GK4:GN4"/>
    <mergeCell ref="GK5:GK6"/>
    <mergeCell ref="GL5:GL6"/>
    <mergeCell ref="GM5:GM6"/>
    <mergeCell ref="GO4:GR4"/>
    <mergeCell ref="GO5:GO6"/>
    <mergeCell ref="GP5:GP6"/>
    <mergeCell ref="GQ5:GQ6"/>
    <mergeCell ref="GR5:GR6"/>
    <mergeCell ref="GN5:GN6"/>
    <mergeCell ref="GS4:GU4"/>
    <mergeCell ref="GS5:GS6"/>
    <mergeCell ref="GT5:GT6"/>
    <mergeCell ref="GU5:GU6"/>
    <mergeCell ref="GY4:HB4"/>
    <mergeCell ref="HA5:HA6"/>
    <mergeCell ref="HB5:HB6"/>
    <mergeCell ref="GZ5:GZ6"/>
    <mergeCell ref="GV5:GV6"/>
    <mergeCell ref="GV4:GX4"/>
    <mergeCell ref="GW5:GW6"/>
    <mergeCell ref="GX5:GX6"/>
    <mergeCell ref="GA4:GC4"/>
    <mergeCell ref="GB5:GB6"/>
    <mergeCell ref="GC5:GC6"/>
    <mergeCell ref="GD5:GD6"/>
    <mergeCell ref="GE5:GE6"/>
    <mergeCell ref="GD4:GG4"/>
    <mergeCell ref="GG5:GG6"/>
    <mergeCell ref="GH4:GJ4"/>
    <mergeCell ref="GH5:GH6"/>
    <mergeCell ref="GI5:GI6"/>
    <mergeCell ref="GJ5:GJ6"/>
    <mergeCell ref="GA5:GA6"/>
    <mergeCell ref="GF5:GF6"/>
    <mergeCell ref="FE4:FG4"/>
    <mergeCell ref="FE5:FE6"/>
    <mergeCell ref="FF5:FF6"/>
    <mergeCell ref="FG5:FG6"/>
    <mergeCell ref="FH4:FJ4"/>
    <mergeCell ref="FH5:FH6"/>
    <mergeCell ref="FI5:FI6"/>
    <mergeCell ref="FJ5:FJ6"/>
    <mergeCell ref="FS5:FS6"/>
    <mergeCell ref="FL5:FL6"/>
    <mergeCell ref="FM5:FM6"/>
    <mergeCell ref="FN5:FN6"/>
    <mergeCell ref="FO5:FO6"/>
    <mergeCell ref="FP5:FP6"/>
    <mergeCell ref="FU5:FU6"/>
    <mergeCell ref="FV5:FV6"/>
    <mergeCell ref="FW5:FW6"/>
    <mergeCell ref="FX5:FX6"/>
    <mergeCell ref="FY5:FY6"/>
    <mergeCell ref="FZ5:FZ6"/>
    <mergeCell ref="FK5:FK6"/>
    <mergeCell ref="FK4:FM4"/>
    <mergeCell ref="FN4:FP4"/>
    <mergeCell ref="FQ4:FT4"/>
    <mergeCell ref="FQ5:FQ6"/>
    <mergeCell ref="FR5:FR6"/>
    <mergeCell ref="FT5:FT6"/>
    <mergeCell ref="FU4:FW4"/>
    <mergeCell ref="FX4:FZ4"/>
  </mergeCells>
  <phoneticPr fontId="1"/>
  <conditionalFormatting sqref="A7:H7">
    <cfRule type="containsBlanks" dxfId="1" priority="1">
      <formula>LEN(TRIM(A7))=0</formula>
    </cfRule>
    <cfRule type="cellIs" dxfId="0" priority="2" operator="equal">
      <formula>0</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乗合バス </vt:lpstr>
      <vt:lpstr>集計表</vt:lpstr>
      <vt:lpstr>'乗合バス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