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営業損益" sheetId="2" r:id="rId1"/>
    <sheet name="Sheet1" sheetId="1" r:id="rId2"/>
  </sheets>
  <definedNames>
    <definedName name="_xlnm.Print_Area" localSheetId="0">営業損益!$A$1:$K$44</definedName>
  </definedNames>
  <calcPr calcId="152511"/>
</workbook>
</file>

<file path=xl/calcChain.xml><?xml version="1.0" encoding="utf-8"?>
<calcChain xmlns="http://schemas.openxmlformats.org/spreadsheetml/2006/main">
  <c r="C13" i="2" l="1"/>
  <c r="H41" i="2"/>
  <c r="D41" i="2"/>
  <c r="G41" i="2"/>
  <c r="C41" i="2"/>
  <c r="I41" i="2"/>
  <c r="F41" i="2"/>
  <c r="E41" i="2"/>
  <c r="F25" i="2"/>
  <c r="I25" i="2"/>
  <c r="E25" i="2"/>
  <c r="H25" i="2"/>
  <c r="H34" i="2" s="1"/>
  <c r="G25" i="2"/>
  <c r="G34" i="2" s="1"/>
  <c r="D25" i="2"/>
  <c r="D34" i="2" s="1"/>
  <c r="C25" i="2"/>
  <c r="C34" i="2" s="1"/>
  <c r="J20" i="2"/>
  <c r="F20" i="2"/>
  <c r="K20" i="2"/>
  <c r="G20" i="2"/>
  <c r="C20" i="2"/>
  <c r="I20" i="2"/>
  <c r="H20" i="2"/>
  <c r="E20" i="2"/>
  <c r="D20" i="2"/>
  <c r="H4" i="2"/>
  <c r="D4" i="2"/>
  <c r="I4" i="2"/>
  <c r="I13" i="2" s="1"/>
  <c r="E4" i="2"/>
  <c r="E13" i="2" s="1"/>
  <c r="K4" i="2"/>
  <c r="K13" i="2" s="1"/>
  <c r="J4" i="2"/>
  <c r="J13" i="2" s="1"/>
  <c r="G4" i="2"/>
  <c r="G13" i="2" s="1"/>
  <c r="F4" i="2"/>
  <c r="F13" i="2" s="1"/>
  <c r="C4" i="2"/>
  <c r="H42" i="2" l="1"/>
  <c r="H43" i="2"/>
  <c r="J21" i="2"/>
  <c r="J22" i="2"/>
  <c r="D13" i="2"/>
  <c r="C42" i="2"/>
  <c r="C43" i="2"/>
  <c r="I21" i="2"/>
  <c r="I22" i="2"/>
  <c r="C22" i="2"/>
  <c r="C21" i="2"/>
  <c r="K22" i="2"/>
  <c r="K21" i="2"/>
  <c r="D42" i="2"/>
  <c r="D43" i="2"/>
  <c r="G22" i="2"/>
  <c r="G21" i="2"/>
  <c r="E21" i="2"/>
  <c r="E22" i="2"/>
  <c r="H13" i="2"/>
  <c r="F22" i="2"/>
  <c r="F21" i="2"/>
  <c r="G42" i="2"/>
  <c r="G43" i="2"/>
  <c r="E34" i="2"/>
  <c r="I34" i="2"/>
  <c r="F34" i="2"/>
  <c r="F42" i="2" l="1"/>
  <c r="F43" i="2"/>
  <c r="H22" i="2"/>
  <c r="H21" i="2"/>
  <c r="I43" i="2"/>
  <c r="I42" i="2"/>
  <c r="E43" i="2"/>
  <c r="E42" i="2"/>
  <c r="D22" i="2"/>
  <c r="D21" i="2"/>
</calcChain>
</file>

<file path=xl/comments1.xml><?xml version="1.0" encoding="utf-8"?>
<comments xmlns="http://schemas.openxmlformats.org/spreadsheetml/2006/main">
  <authors>
    <author>作成者</author>
  </authors>
  <commentList>
    <comment ref="I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年度更新のみ
他は自動入力</t>
        </r>
      </text>
    </comment>
  </commentList>
</comments>
</file>

<file path=xl/sharedStrings.xml><?xml version="1.0" encoding="utf-8"?>
<sst xmlns="http://schemas.openxmlformats.org/spreadsheetml/2006/main" count="64" uniqueCount="41">
  <si>
    <t>（２）　経営の概要</t>
    <rPh sb="4" eb="6">
      <t>ケイエイ</t>
    </rPh>
    <rPh sb="7" eb="9">
      <t>ガイヨウ</t>
    </rPh>
    <phoneticPr fontId="3"/>
  </si>
  <si>
    <t>(ｱ)　営業損益　</t>
    <phoneticPr fontId="5"/>
  </si>
  <si>
    <t>平成30年度（単位：千円）</t>
    <rPh sb="0" eb="2">
      <t>ヘイセイ</t>
    </rPh>
    <rPh sb="4" eb="6">
      <t>ネンド</t>
    </rPh>
    <rPh sb="7" eb="9">
      <t>タンイ</t>
    </rPh>
    <rPh sb="10" eb="12">
      <t>センエン</t>
    </rPh>
    <phoneticPr fontId="5"/>
  </si>
  <si>
    <t>科     目</t>
  </si>
  <si>
    <t>九州旅客鉄道</t>
    <rPh sb="0" eb="2">
      <t>キュウシュウ</t>
    </rPh>
    <rPh sb="2" eb="4">
      <t>リョカク</t>
    </rPh>
    <rPh sb="4" eb="6">
      <t>テツドウ</t>
    </rPh>
    <phoneticPr fontId="3"/>
  </si>
  <si>
    <t>西日本鉄道</t>
  </si>
  <si>
    <t>筑豊電気鉄道</t>
  </si>
  <si>
    <t>島原鉄道</t>
  </si>
  <si>
    <t>熊本電気鉄道</t>
  </si>
  <si>
    <t>福岡市</t>
  </si>
  <si>
    <t>甘木鉄道</t>
  </si>
  <si>
    <t>南阿蘇鉄道</t>
  </si>
  <si>
    <t>松浦鉄道</t>
  </si>
  <si>
    <t>　収　　　　　　入　</t>
    <rPh sb="1" eb="9">
      <t>シュウニュウ</t>
    </rPh>
    <phoneticPr fontId="3"/>
  </si>
  <si>
    <t>旅客運賃</t>
  </si>
  <si>
    <t>定  期  外</t>
    <phoneticPr fontId="6"/>
  </si>
  <si>
    <t>定        期</t>
    <phoneticPr fontId="6"/>
  </si>
  <si>
    <t>手小荷物</t>
    <phoneticPr fontId="5"/>
  </si>
  <si>
    <t>貨物運賃</t>
  </si>
  <si>
    <t>コンテナ扱</t>
  </si>
  <si>
    <t>車        扱</t>
    <phoneticPr fontId="6"/>
  </si>
  <si>
    <t>線路使用料収入</t>
    <rPh sb="0" eb="2">
      <t>センロ</t>
    </rPh>
    <rPh sb="2" eb="5">
      <t>シヨウリョウ</t>
    </rPh>
    <rPh sb="5" eb="7">
      <t>シュウニュウ</t>
    </rPh>
    <phoneticPr fontId="5"/>
  </si>
  <si>
    <t>運輸雑収入</t>
  </si>
  <si>
    <t>計</t>
  </si>
  <si>
    <t>支　　　　　出</t>
    <rPh sb="0" eb="7">
      <t>シシュツ</t>
    </rPh>
    <phoneticPr fontId="3"/>
  </si>
  <si>
    <t>人件費</t>
  </si>
  <si>
    <t>修繕費</t>
  </si>
  <si>
    <t>経費</t>
  </si>
  <si>
    <t>諸税</t>
  </si>
  <si>
    <t>減価償却費</t>
  </si>
  <si>
    <t>厚生福利施設  収入</t>
    <rPh sb="0" eb="2">
      <t>コウセイ</t>
    </rPh>
    <rPh sb="2" eb="4">
      <t>フクリ</t>
    </rPh>
    <rPh sb="4" eb="6">
      <t>シセツ</t>
    </rPh>
    <rPh sb="8" eb="10">
      <t>シュウニュウ</t>
    </rPh>
    <phoneticPr fontId="5"/>
  </si>
  <si>
    <t>営　業　損　益</t>
    <rPh sb="0" eb="3">
      <t>エイギョウ</t>
    </rPh>
    <phoneticPr fontId="3"/>
  </si>
  <si>
    <t>収　　支　　率</t>
    <phoneticPr fontId="3"/>
  </si>
  <si>
    <t>平成筑豊鉄道</t>
  </si>
  <si>
    <t>くま川鉄道</t>
  </si>
  <si>
    <t>肥薩おれんじ鉄道</t>
    <rPh sb="0" eb="2">
      <t>ヒサツ</t>
    </rPh>
    <rPh sb="6" eb="8">
      <t>テツドウ</t>
    </rPh>
    <phoneticPr fontId="5"/>
  </si>
  <si>
    <t>北九州高速鉄道</t>
    <rPh sb="0" eb="3">
      <t>キタキュウシュウ</t>
    </rPh>
    <rPh sb="3" eb="5">
      <t>コウソク</t>
    </rPh>
    <rPh sb="5" eb="7">
      <t>テツドウ</t>
    </rPh>
    <phoneticPr fontId="3"/>
  </si>
  <si>
    <t>長崎電気軌道</t>
    <rPh sb="0" eb="2">
      <t>ナガサキ</t>
    </rPh>
    <rPh sb="2" eb="4">
      <t>デンキ</t>
    </rPh>
    <rPh sb="4" eb="6">
      <t>キドウ</t>
    </rPh>
    <phoneticPr fontId="3"/>
  </si>
  <si>
    <t>熊本市</t>
    <rPh sb="0" eb="3">
      <t>クマモトシ</t>
    </rPh>
    <phoneticPr fontId="3"/>
  </si>
  <si>
    <t>鹿児島市</t>
    <rPh sb="0" eb="4">
      <t>カゴシマシ</t>
    </rPh>
    <phoneticPr fontId="3"/>
  </si>
  <si>
    <t>資料：鉄道部計画課</t>
    <rPh sb="0" eb="2">
      <t>シリョウ</t>
    </rPh>
    <rPh sb="3" eb="5">
      <t>テツドウ</t>
    </rPh>
    <rPh sb="5" eb="6">
      <t>ブ</t>
    </rPh>
    <rPh sb="6" eb="8">
      <t>ケイカク</t>
    </rPh>
    <rPh sb="8" eb="9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</si>
</sst>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;&quot;▲ &quot;#,##0"/>
    <numFmt numFmtId="178" formatCode="#,##0.0;&quot;△ &quot;#,##0.0"/>
  </numFmts>
  <fonts count="9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176" fontId="4" fillId="0" borderId="0" xfId="1" applyNumberFormat="1" applyFont="1" applyBorder="1" applyAlignment="1">
      <alignment horizontal="left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horizontal="centerContinuous" vertical="center"/>
    </xf>
    <xf numFmtId="176" fontId="4" fillId="0" borderId="3" xfId="1" applyNumberFormat="1" applyFont="1" applyBorder="1" applyAlignment="1">
      <alignment horizontal="center" vertical="center" shrinkToFit="1"/>
    </xf>
    <xf numFmtId="176" fontId="4" fillId="0" borderId="4" xfId="1" applyNumberFormat="1" applyFont="1" applyBorder="1" applyAlignment="1">
      <alignment horizontal="center" vertical="center" shrinkToFit="1"/>
    </xf>
    <xf numFmtId="176" fontId="4" fillId="0" borderId="0" xfId="1" applyNumberFormat="1" applyFont="1" applyBorder="1" applyAlignment="1">
      <alignment horizontal="center" vertical="center" shrinkToFit="1"/>
    </xf>
    <xf numFmtId="176" fontId="4" fillId="0" borderId="6" xfId="1" applyNumberFormat="1" applyFont="1" applyBorder="1" applyAlignment="1">
      <alignment horizontal="distributed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6" xfId="1" quotePrefix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 applyProtection="1">
      <alignment vertical="center"/>
    </xf>
    <xf numFmtId="176" fontId="4" fillId="0" borderId="7" xfId="1" applyNumberFormat="1" applyFont="1" applyBorder="1" applyAlignment="1" applyProtection="1">
      <alignment vertical="center"/>
    </xf>
    <xf numFmtId="176" fontId="4" fillId="0" borderId="0" xfId="2" applyNumberFormat="1" applyFont="1" applyAlignment="1">
      <alignment horizontal="distributed" vertical="center" wrapText="1"/>
    </xf>
    <xf numFmtId="177" fontId="4" fillId="0" borderId="6" xfId="1" applyNumberFormat="1" applyFont="1" applyBorder="1" applyAlignment="1">
      <alignment horizontal="righ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right" vertical="center"/>
    </xf>
    <xf numFmtId="178" fontId="4" fillId="0" borderId="9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8" fontId="4" fillId="0" borderId="0" xfId="1" applyNumberFormat="1" applyFont="1" applyBorder="1" applyAlignment="1">
      <alignment horizontal="right"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 applyProtection="1">
      <alignment vertical="center"/>
    </xf>
    <xf numFmtId="176" fontId="4" fillId="0" borderId="7" xfId="1" applyNumberFormat="1" applyFont="1" applyFill="1" applyBorder="1" applyAlignment="1" applyProtection="1">
      <alignment vertical="center"/>
    </xf>
    <xf numFmtId="176" fontId="4" fillId="0" borderId="0" xfId="2" applyNumberFormat="1" applyFont="1" applyAlignment="1">
      <alignment horizontal="center" vertical="center" wrapText="1"/>
    </xf>
    <xf numFmtId="177" fontId="4" fillId="0" borderId="6" xfId="1" applyNumberFormat="1" applyFont="1" applyFill="1" applyBorder="1" applyAlignment="1">
      <alignment vertical="center"/>
    </xf>
    <xf numFmtId="177" fontId="4" fillId="0" borderId="7" xfId="1" applyNumberFormat="1" applyFont="1" applyFill="1" applyBorder="1" applyAlignment="1">
      <alignment vertical="center"/>
    </xf>
    <xf numFmtId="176" fontId="4" fillId="0" borderId="0" xfId="1" applyNumberFormat="1" applyFont="1" applyBorder="1" applyAlignment="1" applyProtection="1">
      <alignment vertical="center"/>
      <protection locked="0"/>
    </xf>
    <xf numFmtId="176" fontId="4" fillId="0" borderId="0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" vertical="center" shrinkToFit="1"/>
    </xf>
    <xf numFmtId="176" fontId="4" fillId="0" borderId="3" xfId="1" applyNumberFormat="1" applyFont="1" applyBorder="1" applyAlignment="1">
      <alignment horizontal="center" vertical="center" shrinkToFit="1"/>
    </xf>
    <xf numFmtId="176" fontId="4" fillId="0" borderId="5" xfId="1" applyNumberFormat="1" applyFont="1" applyBorder="1" applyAlignment="1">
      <alignment horizontal="center" vertical="center" textRotation="255"/>
    </xf>
    <xf numFmtId="176" fontId="4" fillId="0" borderId="5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 shrinkToFit="1"/>
    </xf>
    <xf numFmtId="176" fontId="8" fillId="0" borderId="0" xfId="1" applyNumberFormat="1" applyFont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K64"/>
  <sheetViews>
    <sheetView tabSelected="1" view="pageBreakPreview" zoomScaleNormal="75" workbookViewId="0">
      <selection activeCell="E2" sqref="E2"/>
    </sheetView>
  </sheetViews>
  <sheetFormatPr defaultColWidth="10" defaultRowHeight="24" customHeight="1"/>
  <cols>
    <col min="1" max="1" width="4.625" style="2" customWidth="1"/>
    <col min="2" max="2" width="15.625" style="2" customWidth="1"/>
    <col min="3" max="3" width="11.75" style="2" bestFit="1" customWidth="1"/>
    <col min="4" max="11" width="10.625" style="2" customWidth="1"/>
    <col min="12" max="256" width="10" style="2"/>
    <col min="257" max="257" width="4.625" style="2" customWidth="1"/>
    <col min="258" max="258" width="15.625" style="2" customWidth="1"/>
    <col min="259" max="259" width="11.75" style="2" bestFit="1" customWidth="1"/>
    <col min="260" max="267" width="10.625" style="2" customWidth="1"/>
    <col min="268" max="512" width="10" style="2"/>
    <col min="513" max="513" width="4.625" style="2" customWidth="1"/>
    <col min="514" max="514" width="15.625" style="2" customWidth="1"/>
    <col min="515" max="515" width="11.75" style="2" bestFit="1" customWidth="1"/>
    <col min="516" max="523" width="10.625" style="2" customWidth="1"/>
    <col min="524" max="768" width="10" style="2"/>
    <col min="769" max="769" width="4.625" style="2" customWidth="1"/>
    <col min="770" max="770" width="15.625" style="2" customWidth="1"/>
    <col min="771" max="771" width="11.75" style="2" bestFit="1" customWidth="1"/>
    <col min="772" max="779" width="10.625" style="2" customWidth="1"/>
    <col min="780" max="1024" width="10" style="2"/>
    <col min="1025" max="1025" width="4.625" style="2" customWidth="1"/>
    <col min="1026" max="1026" width="15.625" style="2" customWidth="1"/>
    <col min="1027" max="1027" width="11.75" style="2" bestFit="1" customWidth="1"/>
    <col min="1028" max="1035" width="10.625" style="2" customWidth="1"/>
    <col min="1036" max="1280" width="10" style="2"/>
    <col min="1281" max="1281" width="4.625" style="2" customWidth="1"/>
    <col min="1282" max="1282" width="15.625" style="2" customWidth="1"/>
    <col min="1283" max="1283" width="11.75" style="2" bestFit="1" customWidth="1"/>
    <col min="1284" max="1291" width="10.625" style="2" customWidth="1"/>
    <col min="1292" max="1536" width="10" style="2"/>
    <col min="1537" max="1537" width="4.625" style="2" customWidth="1"/>
    <col min="1538" max="1538" width="15.625" style="2" customWidth="1"/>
    <col min="1539" max="1539" width="11.75" style="2" bestFit="1" customWidth="1"/>
    <col min="1540" max="1547" width="10.625" style="2" customWidth="1"/>
    <col min="1548" max="1792" width="10" style="2"/>
    <col min="1793" max="1793" width="4.625" style="2" customWidth="1"/>
    <col min="1794" max="1794" width="15.625" style="2" customWidth="1"/>
    <col min="1795" max="1795" width="11.75" style="2" bestFit="1" customWidth="1"/>
    <col min="1796" max="1803" width="10.625" style="2" customWidth="1"/>
    <col min="1804" max="2048" width="10" style="2"/>
    <col min="2049" max="2049" width="4.625" style="2" customWidth="1"/>
    <col min="2050" max="2050" width="15.625" style="2" customWidth="1"/>
    <col min="2051" max="2051" width="11.75" style="2" bestFit="1" customWidth="1"/>
    <col min="2052" max="2059" width="10.625" style="2" customWidth="1"/>
    <col min="2060" max="2304" width="10" style="2"/>
    <col min="2305" max="2305" width="4.625" style="2" customWidth="1"/>
    <col min="2306" max="2306" width="15.625" style="2" customWidth="1"/>
    <col min="2307" max="2307" width="11.75" style="2" bestFit="1" customWidth="1"/>
    <col min="2308" max="2315" width="10.625" style="2" customWidth="1"/>
    <col min="2316" max="2560" width="10" style="2"/>
    <col min="2561" max="2561" width="4.625" style="2" customWidth="1"/>
    <col min="2562" max="2562" width="15.625" style="2" customWidth="1"/>
    <col min="2563" max="2563" width="11.75" style="2" bestFit="1" customWidth="1"/>
    <col min="2564" max="2571" width="10.625" style="2" customWidth="1"/>
    <col min="2572" max="2816" width="10" style="2"/>
    <col min="2817" max="2817" width="4.625" style="2" customWidth="1"/>
    <col min="2818" max="2818" width="15.625" style="2" customWidth="1"/>
    <col min="2819" max="2819" width="11.75" style="2" bestFit="1" customWidth="1"/>
    <col min="2820" max="2827" width="10.625" style="2" customWidth="1"/>
    <col min="2828" max="3072" width="10" style="2"/>
    <col min="3073" max="3073" width="4.625" style="2" customWidth="1"/>
    <col min="3074" max="3074" width="15.625" style="2" customWidth="1"/>
    <col min="3075" max="3075" width="11.75" style="2" bestFit="1" customWidth="1"/>
    <col min="3076" max="3083" width="10.625" style="2" customWidth="1"/>
    <col min="3084" max="3328" width="10" style="2"/>
    <col min="3329" max="3329" width="4.625" style="2" customWidth="1"/>
    <col min="3330" max="3330" width="15.625" style="2" customWidth="1"/>
    <col min="3331" max="3331" width="11.75" style="2" bestFit="1" customWidth="1"/>
    <col min="3332" max="3339" width="10.625" style="2" customWidth="1"/>
    <col min="3340" max="3584" width="10" style="2"/>
    <col min="3585" max="3585" width="4.625" style="2" customWidth="1"/>
    <col min="3586" max="3586" width="15.625" style="2" customWidth="1"/>
    <col min="3587" max="3587" width="11.75" style="2" bestFit="1" customWidth="1"/>
    <col min="3588" max="3595" width="10.625" style="2" customWidth="1"/>
    <col min="3596" max="3840" width="10" style="2"/>
    <col min="3841" max="3841" width="4.625" style="2" customWidth="1"/>
    <col min="3842" max="3842" width="15.625" style="2" customWidth="1"/>
    <col min="3843" max="3843" width="11.75" style="2" bestFit="1" customWidth="1"/>
    <col min="3844" max="3851" width="10.625" style="2" customWidth="1"/>
    <col min="3852" max="4096" width="10" style="2"/>
    <col min="4097" max="4097" width="4.625" style="2" customWidth="1"/>
    <col min="4098" max="4098" width="15.625" style="2" customWidth="1"/>
    <col min="4099" max="4099" width="11.75" style="2" bestFit="1" customWidth="1"/>
    <col min="4100" max="4107" width="10.625" style="2" customWidth="1"/>
    <col min="4108" max="4352" width="10" style="2"/>
    <col min="4353" max="4353" width="4.625" style="2" customWidth="1"/>
    <col min="4354" max="4354" width="15.625" style="2" customWidth="1"/>
    <col min="4355" max="4355" width="11.75" style="2" bestFit="1" customWidth="1"/>
    <col min="4356" max="4363" width="10.625" style="2" customWidth="1"/>
    <col min="4364" max="4608" width="10" style="2"/>
    <col min="4609" max="4609" width="4.625" style="2" customWidth="1"/>
    <col min="4610" max="4610" width="15.625" style="2" customWidth="1"/>
    <col min="4611" max="4611" width="11.75" style="2" bestFit="1" customWidth="1"/>
    <col min="4612" max="4619" width="10.625" style="2" customWidth="1"/>
    <col min="4620" max="4864" width="10" style="2"/>
    <col min="4865" max="4865" width="4.625" style="2" customWidth="1"/>
    <col min="4866" max="4866" width="15.625" style="2" customWidth="1"/>
    <col min="4867" max="4867" width="11.75" style="2" bestFit="1" customWidth="1"/>
    <col min="4868" max="4875" width="10.625" style="2" customWidth="1"/>
    <col min="4876" max="5120" width="10" style="2"/>
    <col min="5121" max="5121" width="4.625" style="2" customWidth="1"/>
    <col min="5122" max="5122" width="15.625" style="2" customWidth="1"/>
    <col min="5123" max="5123" width="11.75" style="2" bestFit="1" customWidth="1"/>
    <col min="5124" max="5131" width="10.625" style="2" customWidth="1"/>
    <col min="5132" max="5376" width="10" style="2"/>
    <col min="5377" max="5377" width="4.625" style="2" customWidth="1"/>
    <col min="5378" max="5378" width="15.625" style="2" customWidth="1"/>
    <col min="5379" max="5379" width="11.75" style="2" bestFit="1" customWidth="1"/>
    <col min="5380" max="5387" width="10.625" style="2" customWidth="1"/>
    <col min="5388" max="5632" width="10" style="2"/>
    <col min="5633" max="5633" width="4.625" style="2" customWidth="1"/>
    <col min="5634" max="5634" width="15.625" style="2" customWidth="1"/>
    <col min="5635" max="5635" width="11.75" style="2" bestFit="1" customWidth="1"/>
    <col min="5636" max="5643" width="10.625" style="2" customWidth="1"/>
    <col min="5644" max="5888" width="10" style="2"/>
    <col min="5889" max="5889" width="4.625" style="2" customWidth="1"/>
    <col min="5890" max="5890" width="15.625" style="2" customWidth="1"/>
    <col min="5891" max="5891" width="11.75" style="2" bestFit="1" customWidth="1"/>
    <col min="5892" max="5899" width="10.625" style="2" customWidth="1"/>
    <col min="5900" max="6144" width="10" style="2"/>
    <col min="6145" max="6145" width="4.625" style="2" customWidth="1"/>
    <col min="6146" max="6146" width="15.625" style="2" customWidth="1"/>
    <col min="6147" max="6147" width="11.75" style="2" bestFit="1" customWidth="1"/>
    <col min="6148" max="6155" width="10.625" style="2" customWidth="1"/>
    <col min="6156" max="6400" width="10" style="2"/>
    <col min="6401" max="6401" width="4.625" style="2" customWidth="1"/>
    <col min="6402" max="6402" width="15.625" style="2" customWidth="1"/>
    <col min="6403" max="6403" width="11.75" style="2" bestFit="1" customWidth="1"/>
    <col min="6404" max="6411" width="10.625" style="2" customWidth="1"/>
    <col min="6412" max="6656" width="10" style="2"/>
    <col min="6657" max="6657" width="4.625" style="2" customWidth="1"/>
    <col min="6658" max="6658" width="15.625" style="2" customWidth="1"/>
    <col min="6659" max="6659" width="11.75" style="2" bestFit="1" customWidth="1"/>
    <col min="6660" max="6667" width="10.625" style="2" customWidth="1"/>
    <col min="6668" max="6912" width="10" style="2"/>
    <col min="6913" max="6913" width="4.625" style="2" customWidth="1"/>
    <col min="6914" max="6914" width="15.625" style="2" customWidth="1"/>
    <col min="6915" max="6915" width="11.75" style="2" bestFit="1" customWidth="1"/>
    <col min="6916" max="6923" width="10.625" style="2" customWidth="1"/>
    <col min="6924" max="7168" width="10" style="2"/>
    <col min="7169" max="7169" width="4.625" style="2" customWidth="1"/>
    <col min="7170" max="7170" width="15.625" style="2" customWidth="1"/>
    <col min="7171" max="7171" width="11.75" style="2" bestFit="1" customWidth="1"/>
    <col min="7172" max="7179" width="10.625" style="2" customWidth="1"/>
    <col min="7180" max="7424" width="10" style="2"/>
    <col min="7425" max="7425" width="4.625" style="2" customWidth="1"/>
    <col min="7426" max="7426" width="15.625" style="2" customWidth="1"/>
    <col min="7427" max="7427" width="11.75" style="2" bestFit="1" customWidth="1"/>
    <col min="7428" max="7435" width="10.625" style="2" customWidth="1"/>
    <col min="7436" max="7680" width="10" style="2"/>
    <col min="7681" max="7681" width="4.625" style="2" customWidth="1"/>
    <col min="7682" max="7682" width="15.625" style="2" customWidth="1"/>
    <col min="7683" max="7683" width="11.75" style="2" bestFit="1" customWidth="1"/>
    <col min="7684" max="7691" width="10.625" style="2" customWidth="1"/>
    <col min="7692" max="7936" width="10" style="2"/>
    <col min="7937" max="7937" width="4.625" style="2" customWidth="1"/>
    <col min="7938" max="7938" width="15.625" style="2" customWidth="1"/>
    <col min="7939" max="7939" width="11.75" style="2" bestFit="1" customWidth="1"/>
    <col min="7940" max="7947" width="10.625" style="2" customWidth="1"/>
    <col min="7948" max="8192" width="10" style="2"/>
    <col min="8193" max="8193" width="4.625" style="2" customWidth="1"/>
    <col min="8194" max="8194" width="15.625" style="2" customWidth="1"/>
    <col min="8195" max="8195" width="11.75" style="2" bestFit="1" customWidth="1"/>
    <col min="8196" max="8203" width="10.625" style="2" customWidth="1"/>
    <col min="8204" max="8448" width="10" style="2"/>
    <col min="8449" max="8449" width="4.625" style="2" customWidth="1"/>
    <col min="8450" max="8450" width="15.625" style="2" customWidth="1"/>
    <col min="8451" max="8451" width="11.75" style="2" bestFit="1" customWidth="1"/>
    <col min="8452" max="8459" width="10.625" style="2" customWidth="1"/>
    <col min="8460" max="8704" width="10" style="2"/>
    <col min="8705" max="8705" width="4.625" style="2" customWidth="1"/>
    <col min="8706" max="8706" width="15.625" style="2" customWidth="1"/>
    <col min="8707" max="8707" width="11.75" style="2" bestFit="1" customWidth="1"/>
    <col min="8708" max="8715" width="10.625" style="2" customWidth="1"/>
    <col min="8716" max="8960" width="10" style="2"/>
    <col min="8961" max="8961" width="4.625" style="2" customWidth="1"/>
    <col min="8962" max="8962" width="15.625" style="2" customWidth="1"/>
    <col min="8963" max="8963" width="11.75" style="2" bestFit="1" customWidth="1"/>
    <col min="8964" max="8971" width="10.625" style="2" customWidth="1"/>
    <col min="8972" max="9216" width="10" style="2"/>
    <col min="9217" max="9217" width="4.625" style="2" customWidth="1"/>
    <col min="9218" max="9218" width="15.625" style="2" customWidth="1"/>
    <col min="9219" max="9219" width="11.75" style="2" bestFit="1" customWidth="1"/>
    <col min="9220" max="9227" width="10.625" style="2" customWidth="1"/>
    <col min="9228" max="9472" width="10" style="2"/>
    <col min="9473" max="9473" width="4.625" style="2" customWidth="1"/>
    <col min="9474" max="9474" width="15.625" style="2" customWidth="1"/>
    <col min="9475" max="9475" width="11.75" style="2" bestFit="1" customWidth="1"/>
    <col min="9476" max="9483" width="10.625" style="2" customWidth="1"/>
    <col min="9484" max="9728" width="10" style="2"/>
    <col min="9729" max="9729" width="4.625" style="2" customWidth="1"/>
    <col min="9730" max="9730" width="15.625" style="2" customWidth="1"/>
    <col min="9731" max="9731" width="11.75" style="2" bestFit="1" customWidth="1"/>
    <col min="9732" max="9739" width="10.625" style="2" customWidth="1"/>
    <col min="9740" max="9984" width="10" style="2"/>
    <col min="9985" max="9985" width="4.625" style="2" customWidth="1"/>
    <col min="9986" max="9986" width="15.625" style="2" customWidth="1"/>
    <col min="9987" max="9987" width="11.75" style="2" bestFit="1" customWidth="1"/>
    <col min="9988" max="9995" width="10.625" style="2" customWidth="1"/>
    <col min="9996" max="10240" width="10" style="2"/>
    <col min="10241" max="10241" width="4.625" style="2" customWidth="1"/>
    <col min="10242" max="10242" width="15.625" style="2" customWidth="1"/>
    <col min="10243" max="10243" width="11.75" style="2" bestFit="1" customWidth="1"/>
    <col min="10244" max="10251" width="10.625" style="2" customWidth="1"/>
    <col min="10252" max="10496" width="10" style="2"/>
    <col min="10497" max="10497" width="4.625" style="2" customWidth="1"/>
    <col min="10498" max="10498" width="15.625" style="2" customWidth="1"/>
    <col min="10499" max="10499" width="11.75" style="2" bestFit="1" customWidth="1"/>
    <col min="10500" max="10507" width="10.625" style="2" customWidth="1"/>
    <col min="10508" max="10752" width="10" style="2"/>
    <col min="10753" max="10753" width="4.625" style="2" customWidth="1"/>
    <col min="10754" max="10754" width="15.625" style="2" customWidth="1"/>
    <col min="10755" max="10755" width="11.75" style="2" bestFit="1" customWidth="1"/>
    <col min="10756" max="10763" width="10.625" style="2" customWidth="1"/>
    <col min="10764" max="11008" width="10" style="2"/>
    <col min="11009" max="11009" width="4.625" style="2" customWidth="1"/>
    <col min="11010" max="11010" width="15.625" style="2" customWidth="1"/>
    <col min="11011" max="11011" width="11.75" style="2" bestFit="1" customWidth="1"/>
    <col min="11012" max="11019" width="10.625" style="2" customWidth="1"/>
    <col min="11020" max="11264" width="10" style="2"/>
    <col min="11265" max="11265" width="4.625" style="2" customWidth="1"/>
    <col min="11266" max="11266" width="15.625" style="2" customWidth="1"/>
    <col min="11267" max="11267" width="11.75" style="2" bestFit="1" customWidth="1"/>
    <col min="11268" max="11275" width="10.625" style="2" customWidth="1"/>
    <col min="11276" max="11520" width="10" style="2"/>
    <col min="11521" max="11521" width="4.625" style="2" customWidth="1"/>
    <col min="11522" max="11522" width="15.625" style="2" customWidth="1"/>
    <col min="11523" max="11523" width="11.75" style="2" bestFit="1" customWidth="1"/>
    <col min="11524" max="11531" width="10.625" style="2" customWidth="1"/>
    <col min="11532" max="11776" width="10" style="2"/>
    <col min="11777" max="11777" width="4.625" style="2" customWidth="1"/>
    <col min="11778" max="11778" width="15.625" style="2" customWidth="1"/>
    <col min="11779" max="11779" width="11.75" style="2" bestFit="1" customWidth="1"/>
    <col min="11780" max="11787" width="10.625" style="2" customWidth="1"/>
    <col min="11788" max="12032" width="10" style="2"/>
    <col min="12033" max="12033" width="4.625" style="2" customWidth="1"/>
    <col min="12034" max="12034" width="15.625" style="2" customWidth="1"/>
    <col min="12035" max="12035" width="11.75" style="2" bestFit="1" customWidth="1"/>
    <col min="12036" max="12043" width="10.625" style="2" customWidth="1"/>
    <col min="12044" max="12288" width="10" style="2"/>
    <col min="12289" max="12289" width="4.625" style="2" customWidth="1"/>
    <col min="12290" max="12290" width="15.625" style="2" customWidth="1"/>
    <col min="12291" max="12291" width="11.75" style="2" bestFit="1" customWidth="1"/>
    <col min="12292" max="12299" width="10.625" style="2" customWidth="1"/>
    <col min="12300" max="12544" width="10" style="2"/>
    <col min="12545" max="12545" width="4.625" style="2" customWidth="1"/>
    <col min="12546" max="12546" width="15.625" style="2" customWidth="1"/>
    <col min="12547" max="12547" width="11.75" style="2" bestFit="1" customWidth="1"/>
    <col min="12548" max="12555" width="10.625" style="2" customWidth="1"/>
    <col min="12556" max="12800" width="10" style="2"/>
    <col min="12801" max="12801" width="4.625" style="2" customWidth="1"/>
    <col min="12802" max="12802" width="15.625" style="2" customWidth="1"/>
    <col min="12803" max="12803" width="11.75" style="2" bestFit="1" customWidth="1"/>
    <col min="12804" max="12811" width="10.625" style="2" customWidth="1"/>
    <col min="12812" max="13056" width="10" style="2"/>
    <col min="13057" max="13057" width="4.625" style="2" customWidth="1"/>
    <col min="13058" max="13058" width="15.625" style="2" customWidth="1"/>
    <col min="13059" max="13059" width="11.75" style="2" bestFit="1" customWidth="1"/>
    <col min="13060" max="13067" width="10.625" style="2" customWidth="1"/>
    <col min="13068" max="13312" width="10" style="2"/>
    <col min="13313" max="13313" width="4.625" style="2" customWidth="1"/>
    <col min="13314" max="13314" width="15.625" style="2" customWidth="1"/>
    <col min="13315" max="13315" width="11.75" style="2" bestFit="1" customWidth="1"/>
    <col min="13316" max="13323" width="10.625" style="2" customWidth="1"/>
    <col min="13324" max="13568" width="10" style="2"/>
    <col min="13569" max="13569" width="4.625" style="2" customWidth="1"/>
    <col min="13570" max="13570" width="15.625" style="2" customWidth="1"/>
    <col min="13571" max="13571" width="11.75" style="2" bestFit="1" customWidth="1"/>
    <col min="13572" max="13579" width="10.625" style="2" customWidth="1"/>
    <col min="13580" max="13824" width="10" style="2"/>
    <col min="13825" max="13825" width="4.625" style="2" customWidth="1"/>
    <col min="13826" max="13826" width="15.625" style="2" customWidth="1"/>
    <col min="13827" max="13827" width="11.75" style="2" bestFit="1" customWidth="1"/>
    <col min="13828" max="13835" width="10.625" style="2" customWidth="1"/>
    <col min="13836" max="14080" width="10" style="2"/>
    <col min="14081" max="14081" width="4.625" style="2" customWidth="1"/>
    <col min="14082" max="14082" width="15.625" style="2" customWidth="1"/>
    <col min="14083" max="14083" width="11.75" style="2" bestFit="1" customWidth="1"/>
    <col min="14084" max="14091" width="10.625" style="2" customWidth="1"/>
    <col min="14092" max="14336" width="10" style="2"/>
    <col min="14337" max="14337" width="4.625" style="2" customWidth="1"/>
    <col min="14338" max="14338" width="15.625" style="2" customWidth="1"/>
    <col min="14339" max="14339" width="11.75" style="2" bestFit="1" customWidth="1"/>
    <col min="14340" max="14347" width="10.625" style="2" customWidth="1"/>
    <col min="14348" max="14592" width="10" style="2"/>
    <col min="14593" max="14593" width="4.625" style="2" customWidth="1"/>
    <col min="14594" max="14594" width="15.625" style="2" customWidth="1"/>
    <col min="14595" max="14595" width="11.75" style="2" bestFit="1" customWidth="1"/>
    <col min="14596" max="14603" width="10.625" style="2" customWidth="1"/>
    <col min="14604" max="14848" width="10" style="2"/>
    <col min="14849" max="14849" width="4.625" style="2" customWidth="1"/>
    <col min="14850" max="14850" width="15.625" style="2" customWidth="1"/>
    <col min="14851" max="14851" width="11.75" style="2" bestFit="1" customWidth="1"/>
    <col min="14852" max="14859" width="10.625" style="2" customWidth="1"/>
    <col min="14860" max="15104" width="10" style="2"/>
    <col min="15105" max="15105" width="4.625" style="2" customWidth="1"/>
    <col min="15106" max="15106" width="15.625" style="2" customWidth="1"/>
    <col min="15107" max="15107" width="11.75" style="2" bestFit="1" customWidth="1"/>
    <col min="15108" max="15115" width="10.625" style="2" customWidth="1"/>
    <col min="15116" max="15360" width="10" style="2"/>
    <col min="15361" max="15361" width="4.625" style="2" customWidth="1"/>
    <col min="15362" max="15362" width="15.625" style="2" customWidth="1"/>
    <col min="15363" max="15363" width="11.75" style="2" bestFit="1" customWidth="1"/>
    <col min="15364" max="15371" width="10.625" style="2" customWidth="1"/>
    <col min="15372" max="15616" width="10" style="2"/>
    <col min="15617" max="15617" width="4.625" style="2" customWidth="1"/>
    <col min="15618" max="15618" width="15.625" style="2" customWidth="1"/>
    <col min="15619" max="15619" width="11.75" style="2" bestFit="1" customWidth="1"/>
    <col min="15620" max="15627" width="10.625" style="2" customWidth="1"/>
    <col min="15628" max="15872" width="10" style="2"/>
    <col min="15873" max="15873" width="4.625" style="2" customWidth="1"/>
    <col min="15874" max="15874" width="15.625" style="2" customWidth="1"/>
    <col min="15875" max="15875" width="11.75" style="2" bestFit="1" customWidth="1"/>
    <col min="15876" max="15883" width="10.625" style="2" customWidth="1"/>
    <col min="15884" max="16128" width="10" style="2"/>
    <col min="16129" max="16129" width="4.625" style="2" customWidth="1"/>
    <col min="16130" max="16130" width="15.625" style="2" customWidth="1"/>
    <col min="16131" max="16131" width="11.75" style="2" bestFit="1" customWidth="1"/>
    <col min="16132" max="16139" width="10.625" style="2" customWidth="1"/>
    <col min="16140" max="16384" width="10" style="2"/>
  </cols>
  <sheetData>
    <row r="1" spans="1:11" ht="24" customHeight="1">
      <c r="A1" s="39" t="s">
        <v>0</v>
      </c>
      <c r="B1" s="39"/>
      <c r="C1" s="1"/>
    </row>
    <row r="2" spans="1:11" ht="24" customHeight="1">
      <c r="A2" s="39"/>
      <c r="B2" s="39" t="s">
        <v>1</v>
      </c>
      <c r="C2" s="1"/>
      <c r="D2" s="1"/>
      <c r="E2" s="3"/>
      <c r="F2" s="3"/>
      <c r="G2" s="3"/>
      <c r="I2" s="38" t="s">
        <v>2</v>
      </c>
      <c r="J2" s="38"/>
      <c r="K2" s="38"/>
    </row>
    <row r="3" spans="1:11" s="6" customFormat="1" ht="24" customHeight="1">
      <c r="A3" s="31" t="s">
        <v>3</v>
      </c>
      <c r="B3" s="32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</row>
    <row r="4" spans="1:11" ht="24" customHeight="1">
      <c r="A4" s="33" t="s">
        <v>13</v>
      </c>
      <c r="B4" s="7" t="s">
        <v>14</v>
      </c>
      <c r="C4" s="8">
        <f>C5+C6</f>
        <v>151482107</v>
      </c>
      <c r="D4" s="8">
        <f t="shared" ref="D4:K4" si="0">D5+D6</f>
        <v>20668852</v>
      </c>
      <c r="E4" s="8">
        <f t="shared" si="0"/>
        <v>871581</v>
      </c>
      <c r="F4" s="8">
        <f t="shared" si="0"/>
        <v>410727</v>
      </c>
      <c r="G4" s="8">
        <f t="shared" si="0"/>
        <v>368040</v>
      </c>
      <c r="H4" s="8">
        <f t="shared" si="0"/>
        <v>28845211</v>
      </c>
      <c r="I4" s="8">
        <f t="shared" si="0"/>
        <v>223887</v>
      </c>
      <c r="J4" s="8">
        <f t="shared" si="0"/>
        <v>26111</v>
      </c>
      <c r="K4" s="9">
        <f t="shared" si="0"/>
        <v>675812</v>
      </c>
    </row>
    <row r="5" spans="1:11" ht="24" customHeight="1">
      <c r="A5" s="33"/>
      <c r="B5" s="10" t="s">
        <v>15</v>
      </c>
      <c r="C5" s="8">
        <v>119015755</v>
      </c>
      <c r="D5" s="8">
        <v>12994812</v>
      </c>
      <c r="E5" s="11">
        <v>483976</v>
      </c>
      <c r="F5" s="11">
        <v>278664</v>
      </c>
      <c r="G5" s="11">
        <v>206629</v>
      </c>
      <c r="H5" s="11">
        <v>18219041</v>
      </c>
      <c r="I5" s="11">
        <v>131970</v>
      </c>
      <c r="J5" s="11">
        <v>26100</v>
      </c>
      <c r="K5" s="12">
        <v>394841</v>
      </c>
    </row>
    <row r="6" spans="1:11" ht="24" customHeight="1">
      <c r="A6" s="33"/>
      <c r="B6" s="10" t="s">
        <v>16</v>
      </c>
      <c r="C6" s="8">
        <v>32466352</v>
      </c>
      <c r="D6" s="11">
        <v>7674040</v>
      </c>
      <c r="E6" s="11">
        <v>387605</v>
      </c>
      <c r="F6" s="11">
        <v>132063</v>
      </c>
      <c r="G6" s="11">
        <v>161411</v>
      </c>
      <c r="H6" s="11">
        <v>10626170</v>
      </c>
      <c r="I6" s="11">
        <v>91917</v>
      </c>
      <c r="J6" s="11">
        <v>11</v>
      </c>
      <c r="K6" s="12">
        <v>280971</v>
      </c>
    </row>
    <row r="7" spans="1:11" ht="24" customHeight="1">
      <c r="A7" s="33"/>
      <c r="B7" s="7" t="s">
        <v>17</v>
      </c>
      <c r="C7" s="8">
        <v>209</v>
      </c>
      <c r="D7" s="11">
        <v>83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2">
        <v>0</v>
      </c>
    </row>
    <row r="8" spans="1:11" ht="24" customHeight="1">
      <c r="A8" s="33"/>
      <c r="B8" s="7" t="s">
        <v>18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9">
        <v>0</v>
      </c>
    </row>
    <row r="9" spans="1:11" ht="24" customHeight="1">
      <c r="A9" s="33"/>
      <c r="B9" s="10" t="s">
        <v>19</v>
      </c>
      <c r="C9" s="8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2">
        <v>0</v>
      </c>
    </row>
    <row r="10" spans="1:11" ht="24" customHeight="1">
      <c r="A10" s="33"/>
      <c r="B10" s="10" t="s">
        <v>20</v>
      </c>
      <c r="C10" s="8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2">
        <v>0</v>
      </c>
    </row>
    <row r="11" spans="1:11" ht="24" customHeight="1">
      <c r="A11" s="33"/>
      <c r="B11" s="7" t="s">
        <v>21</v>
      </c>
      <c r="C11" s="8">
        <v>546396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</row>
    <row r="12" spans="1:11" ht="24" customHeight="1">
      <c r="A12" s="33"/>
      <c r="B12" s="7" t="s">
        <v>22</v>
      </c>
      <c r="C12" s="8">
        <v>20181195</v>
      </c>
      <c r="D12" s="11">
        <v>1334626</v>
      </c>
      <c r="E12" s="11">
        <v>38301</v>
      </c>
      <c r="F12" s="11">
        <v>36800</v>
      </c>
      <c r="G12" s="11">
        <v>84004</v>
      </c>
      <c r="H12" s="11">
        <v>2100249</v>
      </c>
      <c r="I12" s="11">
        <v>5735</v>
      </c>
      <c r="J12" s="11">
        <v>4050</v>
      </c>
      <c r="K12" s="12">
        <v>108841</v>
      </c>
    </row>
    <row r="13" spans="1:11" ht="24" customHeight="1">
      <c r="A13" s="33"/>
      <c r="B13" s="7" t="s">
        <v>23</v>
      </c>
      <c r="C13" s="11">
        <f>SUM(C4+C7+C8+C11+C12)</f>
        <v>172209907</v>
      </c>
      <c r="D13" s="11">
        <f>SUM(D4+D7+D8+D11+D12)+1</f>
        <v>22003562</v>
      </c>
      <c r="E13" s="11">
        <f t="shared" ref="E13:K13" si="1">SUM(E4+E7+E8+E11+E12)</f>
        <v>909882</v>
      </c>
      <c r="F13" s="11">
        <f t="shared" si="1"/>
        <v>447527</v>
      </c>
      <c r="G13" s="11">
        <f t="shared" si="1"/>
        <v>452044</v>
      </c>
      <c r="H13" s="11">
        <f t="shared" si="1"/>
        <v>30945460</v>
      </c>
      <c r="I13" s="11">
        <f t="shared" si="1"/>
        <v>229622</v>
      </c>
      <c r="J13" s="11">
        <f t="shared" si="1"/>
        <v>30161</v>
      </c>
      <c r="K13" s="12">
        <f t="shared" si="1"/>
        <v>784653</v>
      </c>
    </row>
    <row r="14" spans="1:11" ht="24" customHeight="1">
      <c r="A14" s="33" t="s">
        <v>24</v>
      </c>
      <c r="B14" s="7" t="s">
        <v>25</v>
      </c>
      <c r="C14" s="8">
        <v>47544150</v>
      </c>
      <c r="D14" s="8">
        <v>5179143</v>
      </c>
      <c r="E14" s="8">
        <v>407154</v>
      </c>
      <c r="F14" s="8">
        <v>357692</v>
      </c>
      <c r="G14" s="8">
        <v>186149</v>
      </c>
      <c r="H14" s="8">
        <v>4649740</v>
      </c>
      <c r="I14" s="8">
        <v>126769</v>
      </c>
      <c r="J14" s="8">
        <v>37828</v>
      </c>
      <c r="K14" s="9">
        <v>406037</v>
      </c>
    </row>
    <row r="15" spans="1:11" ht="24" customHeight="1">
      <c r="A15" s="33"/>
      <c r="B15" s="7" t="s">
        <v>26</v>
      </c>
      <c r="C15" s="8">
        <v>36631505</v>
      </c>
      <c r="D15" s="8">
        <v>2608650</v>
      </c>
      <c r="E15" s="8">
        <v>180195</v>
      </c>
      <c r="F15" s="8">
        <v>94134</v>
      </c>
      <c r="G15" s="8">
        <v>92674</v>
      </c>
      <c r="H15" s="8">
        <v>4416852</v>
      </c>
      <c r="I15" s="8">
        <v>38673</v>
      </c>
      <c r="J15" s="8">
        <v>20519</v>
      </c>
      <c r="K15" s="9">
        <v>252247</v>
      </c>
    </row>
    <row r="16" spans="1:11" ht="24" customHeight="1">
      <c r="A16" s="33"/>
      <c r="B16" s="7" t="s">
        <v>27</v>
      </c>
      <c r="C16" s="8">
        <v>51874032</v>
      </c>
      <c r="D16" s="8">
        <v>5998955</v>
      </c>
      <c r="E16" s="8">
        <v>170938</v>
      </c>
      <c r="F16" s="8">
        <v>127872</v>
      </c>
      <c r="G16" s="8">
        <v>128595</v>
      </c>
      <c r="H16" s="8">
        <v>4978090</v>
      </c>
      <c r="I16" s="8">
        <v>43509</v>
      </c>
      <c r="J16" s="8">
        <v>14272</v>
      </c>
      <c r="K16" s="9">
        <v>181321</v>
      </c>
    </row>
    <row r="17" spans="1:11" ht="24" customHeight="1">
      <c r="A17" s="33"/>
      <c r="B17" s="7" t="s">
        <v>28</v>
      </c>
      <c r="C17" s="8">
        <v>7413285</v>
      </c>
      <c r="D17" s="8">
        <v>1250496</v>
      </c>
      <c r="E17" s="8">
        <v>75798</v>
      </c>
      <c r="F17" s="8">
        <v>47252</v>
      </c>
      <c r="G17" s="8">
        <v>25618</v>
      </c>
      <c r="H17" s="8">
        <v>127</v>
      </c>
      <c r="I17" s="8">
        <v>11601</v>
      </c>
      <c r="J17" s="8">
        <v>2916</v>
      </c>
      <c r="K17" s="9">
        <v>39590</v>
      </c>
    </row>
    <row r="18" spans="1:11" ht="24" customHeight="1">
      <c r="A18" s="33"/>
      <c r="B18" s="7" t="s">
        <v>29</v>
      </c>
      <c r="C18" s="8">
        <v>6075859</v>
      </c>
      <c r="D18" s="8">
        <v>4228916</v>
      </c>
      <c r="E18" s="8">
        <v>133621</v>
      </c>
      <c r="F18" s="8">
        <v>47524</v>
      </c>
      <c r="G18" s="8">
        <v>52235</v>
      </c>
      <c r="H18" s="8">
        <v>12224146</v>
      </c>
      <c r="I18" s="8">
        <v>11189</v>
      </c>
      <c r="J18" s="8">
        <v>5611</v>
      </c>
      <c r="K18" s="9">
        <v>21488</v>
      </c>
    </row>
    <row r="19" spans="1:11" ht="24" customHeight="1">
      <c r="A19" s="33"/>
      <c r="B19" s="13" t="s">
        <v>30</v>
      </c>
      <c r="C19" s="14">
        <v>-4096297</v>
      </c>
      <c r="D19" s="14">
        <v>-33204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6">
        <v>0</v>
      </c>
    </row>
    <row r="20" spans="1:11" ht="24" customHeight="1">
      <c r="A20" s="33"/>
      <c r="B20" s="7" t="s">
        <v>23</v>
      </c>
      <c r="C20" s="8">
        <f>SUM(C14:C19)</f>
        <v>145442534</v>
      </c>
      <c r="D20" s="8">
        <f>SUM(D14:D19)+1</f>
        <v>19232957</v>
      </c>
      <c r="E20" s="8">
        <f t="shared" ref="E20:K20" si="2">SUM(E14:E19)</f>
        <v>967706</v>
      </c>
      <c r="F20" s="8">
        <f t="shared" si="2"/>
        <v>674474</v>
      </c>
      <c r="G20" s="8">
        <f t="shared" si="2"/>
        <v>485271</v>
      </c>
      <c r="H20" s="8">
        <f t="shared" si="2"/>
        <v>26268955</v>
      </c>
      <c r="I20" s="8">
        <f>SUM(I14:I19)-1</f>
        <v>231740</v>
      </c>
      <c r="J20" s="8">
        <f t="shared" si="2"/>
        <v>81146</v>
      </c>
      <c r="K20" s="9">
        <f t="shared" si="2"/>
        <v>900683</v>
      </c>
    </row>
    <row r="21" spans="1:11" ht="24" customHeight="1">
      <c r="A21" s="34" t="s">
        <v>31</v>
      </c>
      <c r="B21" s="35"/>
      <c r="C21" s="14">
        <f>C13-C20</f>
        <v>26767373</v>
      </c>
      <c r="D21" s="14">
        <f t="shared" ref="D21:K21" si="3">D13-D20</f>
        <v>2770605</v>
      </c>
      <c r="E21" s="14">
        <f t="shared" si="3"/>
        <v>-57824</v>
      </c>
      <c r="F21" s="14">
        <f t="shared" si="3"/>
        <v>-226947</v>
      </c>
      <c r="G21" s="14">
        <f t="shared" si="3"/>
        <v>-33227</v>
      </c>
      <c r="H21" s="14">
        <f t="shared" si="3"/>
        <v>4676505</v>
      </c>
      <c r="I21" s="14">
        <f>I13-I20</f>
        <v>-2118</v>
      </c>
      <c r="J21" s="14">
        <f t="shared" si="3"/>
        <v>-50985</v>
      </c>
      <c r="K21" s="17">
        <f t="shared" si="3"/>
        <v>-116030</v>
      </c>
    </row>
    <row r="22" spans="1:11" ht="24" customHeight="1">
      <c r="A22" s="36" t="s">
        <v>32</v>
      </c>
      <c r="B22" s="37"/>
      <c r="C22" s="18">
        <f>C13/C20*100</f>
        <v>118.40408872414172</v>
      </c>
      <c r="D22" s="18">
        <f t="shared" ref="D22:K22" si="4">D13/D20*100</f>
        <v>114.40550717188209</v>
      </c>
      <c r="E22" s="18">
        <f t="shared" si="4"/>
        <v>94.024631447981093</v>
      </c>
      <c r="F22" s="18">
        <f t="shared" si="4"/>
        <v>66.352001707997644</v>
      </c>
      <c r="G22" s="18">
        <f t="shared" si="4"/>
        <v>93.152898071386915</v>
      </c>
      <c r="H22" s="18">
        <f t="shared" si="4"/>
        <v>117.80240211306466</v>
      </c>
      <c r="I22" s="18">
        <f t="shared" si="4"/>
        <v>99.086044705273153</v>
      </c>
      <c r="J22" s="18">
        <f t="shared" si="4"/>
        <v>37.16880684198852</v>
      </c>
      <c r="K22" s="19">
        <f t="shared" si="4"/>
        <v>87.11755412281569</v>
      </c>
    </row>
    <row r="23" spans="1:11" ht="24" customHeight="1">
      <c r="A23" s="20"/>
      <c r="B23" s="20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24" customHeight="1">
      <c r="A24" s="31" t="s">
        <v>3</v>
      </c>
      <c r="B24" s="32"/>
      <c r="C24" s="4" t="s">
        <v>33</v>
      </c>
      <c r="D24" s="4" t="s">
        <v>34</v>
      </c>
      <c r="E24" s="4" t="s">
        <v>35</v>
      </c>
      <c r="F24" s="4" t="s">
        <v>36</v>
      </c>
      <c r="G24" s="4" t="s">
        <v>37</v>
      </c>
      <c r="H24" s="4" t="s">
        <v>38</v>
      </c>
      <c r="I24" s="5" t="s">
        <v>39</v>
      </c>
      <c r="J24" s="21"/>
    </row>
    <row r="25" spans="1:11" ht="24" customHeight="1">
      <c r="A25" s="33" t="s">
        <v>13</v>
      </c>
      <c r="B25" s="7" t="s">
        <v>14</v>
      </c>
      <c r="C25" s="22">
        <f t="shared" ref="C25:I25" si="5">C26+C27</f>
        <v>281892</v>
      </c>
      <c r="D25" s="22">
        <f t="shared" si="5"/>
        <v>123536</v>
      </c>
      <c r="E25" s="22">
        <f t="shared" si="5"/>
        <v>352152</v>
      </c>
      <c r="F25" s="22">
        <f>F26+F27-1</f>
        <v>2127193</v>
      </c>
      <c r="G25" s="22">
        <f t="shared" si="5"/>
        <v>1660224</v>
      </c>
      <c r="H25" s="22">
        <f t="shared" si="5"/>
        <v>1595055</v>
      </c>
      <c r="I25" s="23">
        <f t="shared" si="5"/>
        <v>1430234</v>
      </c>
    </row>
    <row r="26" spans="1:11" ht="24" customHeight="1">
      <c r="A26" s="33"/>
      <c r="B26" s="10" t="s">
        <v>15</v>
      </c>
      <c r="C26" s="24">
        <v>164336</v>
      </c>
      <c r="D26" s="24">
        <v>39245</v>
      </c>
      <c r="E26" s="24">
        <v>207597</v>
      </c>
      <c r="F26" s="24">
        <v>1350707</v>
      </c>
      <c r="G26" s="24">
        <v>1495264</v>
      </c>
      <c r="H26" s="24">
        <v>1326001</v>
      </c>
      <c r="I26" s="25">
        <v>1161602</v>
      </c>
    </row>
    <row r="27" spans="1:11" ht="24" customHeight="1">
      <c r="A27" s="33"/>
      <c r="B27" s="10" t="s">
        <v>16</v>
      </c>
      <c r="C27" s="24">
        <v>117556</v>
      </c>
      <c r="D27" s="24">
        <v>84291</v>
      </c>
      <c r="E27" s="24">
        <v>144555</v>
      </c>
      <c r="F27" s="24">
        <v>776487</v>
      </c>
      <c r="G27" s="24">
        <v>164960</v>
      </c>
      <c r="H27" s="24">
        <v>269054</v>
      </c>
      <c r="I27" s="25">
        <v>268632</v>
      </c>
    </row>
    <row r="28" spans="1:11" ht="24" customHeight="1">
      <c r="A28" s="33"/>
      <c r="B28" s="7" t="s">
        <v>17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v>0</v>
      </c>
    </row>
    <row r="29" spans="1:11" ht="24" customHeight="1">
      <c r="A29" s="33"/>
      <c r="B29" s="7" t="s">
        <v>18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3">
        <v>0</v>
      </c>
    </row>
    <row r="30" spans="1:11" ht="24" customHeight="1">
      <c r="A30" s="33"/>
      <c r="B30" s="10" t="s">
        <v>19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5">
        <v>0</v>
      </c>
    </row>
    <row r="31" spans="1:11" ht="24" customHeight="1">
      <c r="A31" s="33"/>
      <c r="B31" s="10" t="s">
        <v>20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5">
        <v>0</v>
      </c>
    </row>
    <row r="32" spans="1:11" ht="24" customHeight="1">
      <c r="A32" s="33"/>
      <c r="B32" s="8" t="s">
        <v>21</v>
      </c>
      <c r="C32" s="24">
        <v>0</v>
      </c>
      <c r="D32" s="24">
        <v>0</v>
      </c>
      <c r="E32" s="24">
        <v>989529</v>
      </c>
      <c r="F32" s="24">
        <v>0</v>
      </c>
      <c r="G32" s="24">
        <v>0</v>
      </c>
      <c r="H32" s="24">
        <v>0</v>
      </c>
      <c r="I32" s="25">
        <v>0</v>
      </c>
    </row>
    <row r="33" spans="1:9" ht="24" customHeight="1">
      <c r="A33" s="33"/>
      <c r="B33" s="7" t="s">
        <v>22</v>
      </c>
      <c r="C33" s="24">
        <v>27461</v>
      </c>
      <c r="D33" s="24">
        <v>850</v>
      </c>
      <c r="E33" s="24">
        <v>382702</v>
      </c>
      <c r="F33" s="24">
        <v>200638</v>
      </c>
      <c r="G33" s="24">
        <v>77709</v>
      </c>
      <c r="H33" s="24">
        <v>101215</v>
      </c>
      <c r="I33" s="25">
        <v>232000</v>
      </c>
    </row>
    <row r="34" spans="1:9" ht="24" customHeight="1">
      <c r="A34" s="33"/>
      <c r="B34" s="7" t="s">
        <v>23</v>
      </c>
      <c r="C34" s="24">
        <f>SUM(C25+C28+C29+C32+C33)-1</f>
        <v>309352</v>
      </c>
      <c r="D34" s="24">
        <f t="shared" ref="D34:I34" si="6">SUM(D25+D28+D29+D32+D33)</f>
        <v>124386</v>
      </c>
      <c r="E34" s="24">
        <f t="shared" si="6"/>
        <v>1724383</v>
      </c>
      <c r="F34" s="24">
        <f>SUM(F25+F28+F29+F32+F33)</f>
        <v>2327831</v>
      </c>
      <c r="G34" s="24">
        <f t="shared" si="6"/>
        <v>1737933</v>
      </c>
      <c r="H34" s="24">
        <f t="shared" si="6"/>
        <v>1696270</v>
      </c>
      <c r="I34" s="25">
        <f t="shared" si="6"/>
        <v>1662234</v>
      </c>
    </row>
    <row r="35" spans="1:9" ht="24" customHeight="1">
      <c r="A35" s="33" t="s">
        <v>24</v>
      </c>
      <c r="B35" s="7" t="s">
        <v>25</v>
      </c>
      <c r="C35" s="22">
        <v>262726</v>
      </c>
      <c r="D35" s="22">
        <v>119837</v>
      </c>
      <c r="E35" s="22">
        <v>435842</v>
      </c>
      <c r="F35" s="22">
        <v>687910</v>
      </c>
      <c r="G35" s="22">
        <v>1116209</v>
      </c>
      <c r="H35" s="22">
        <v>1134896</v>
      </c>
      <c r="I35" s="23">
        <v>1081804</v>
      </c>
    </row>
    <row r="36" spans="1:9" ht="24" customHeight="1">
      <c r="A36" s="33"/>
      <c r="B36" s="7" t="s">
        <v>26</v>
      </c>
      <c r="C36" s="22">
        <v>81488</v>
      </c>
      <c r="D36" s="22">
        <v>52655</v>
      </c>
      <c r="E36" s="22">
        <v>1186244</v>
      </c>
      <c r="F36" s="22">
        <v>432445</v>
      </c>
      <c r="G36" s="22">
        <v>231596</v>
      </c>
      <c r="H36" s="22">
        <v>134932</v>
      </c>
      <c r="I36" s="23">
        <v>104617</v>
      </c>
    </row>
    <row r="37" spans="1:9" ht="24" customHeight="1">
      <c r="A37" s="33"/>
      <c r="B37" s="7" t="s">
        <v>27</v>
      </c>
      <c r="C37" s="22">
        <v>185664</v>
      </c>
      <c r="D37" s="22">
        <v>49919</v>
      </c>
      <c r="E37" s="22">
        <v>618588</v>
      </c>
      <c r="F37" s="22">
        <v>355293</v>
      </c>
      <c r="G37" s="22">
        <v>231663</v>
      </c>
      <c r="H37" s="22">
        <v>284804</v>
      </c>
      <c r="I37" s="23">
        <v>267722</v>
      </c>
    </row>
    <row r="38" spans="1:9" ht="24" customHeight="1">
      <c r="A38" s="33"/>
      <c r="B38" s="7" t="s">
        <v>28</v>
      </c>
      <c r="C38" s="22">
        <v>12080</v>
      </c>
      <c r="D38" s="22">
        <v>5677</v>
      </c>
      <c r="E38" s="22">
        <v>49824</v>
      </c>
      <c r="F38" s="22">
        <v>152160</v>
      </c>
      <c r="G38" s="22">
        <v>42466</v>
      </c>
      <c r="H38" s="22">
        <v>101</v>
      </c>
      <c r="I38" s="23">
        <v>0</v>
      </c>
    </row>
    <row r="39" spans="1:9" ht="24" customHeight="1">
      <c r="A39" s="33"/>
      <c r="B39" s="7" t="s">
        <v>29</v>
      </c>
      <c r="C39" s="22">
        <v>7960</v>
      </c>
      <c r="D39" s="22">
        <v>10287</v>
      </c>
      <c r="E39" s="22">
        <v>115661</v>
      </c>
      <c r="F39" s="22">
        <v>674424</v>
      </c>
      <c r="G39" s="22">
        <v>131593</v>
      </c>
      <c r="H39" s="22">
        <v>387317</v>
      </c>
      <c r="I39" s="23">
        <v>480535</v>
      </c>
    </row>
    <row r="40" spans="1:9" ht="24" customHeight="1">
      <c r="A40" s="33"/>
      <c r="B40" s="26" t="s">
        <v>30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8">
        <v>0</v>
      </c>
    </row>
    <row r="41" spans="1:9" ht="24" customHeight="1">
      <c r="A41" s="33"/>
      <c r="B41" s="7" t="s">
        <v>23</v>
      </c>
      <c r="C41" s="22">
        <f t="shared" ref="C41:I41" si="7">SUM(C35:C40)</f>
        <v>549918</v>
      </c>
      <c r="D41" s="22">
        <f t="shared" si="7"/>
        <v>238375</v>
      </c>
      <c r="E41" s="22">
        <f t="shared" si="7"/>
        <v>2406159</v>
      </c>
      <c r="F41" s="22">
        <f>SUM(F35:F40)-1</f>
        <v>2302231</v>
      </c>
      <c r="G41" s="22">
        <f t="shared" si="7"/>
        <v>1753527</v>
      </c>
      <c r="H41" s="22">
        <f t="shared" si="7"/>
        <v>1942050</v>
      </c>
      <c r="I41" s="23">
        <f t="shared" si="7"/>
        <v>1934678</v>
      </c>
    </row>
    <row r="42" spans="1:9" ht="24" customHeight="1">
      <c r="A42" s="34" t="s">
        <v>31</v>
      </c>
      <c r="B42" s="35"/>
      <c r="C42" s="14">
        <f t="shared" ref="C42:I42" si="8">C34-C41</f>
        <v>-240566</v>
      </c>
      <c r="D42" s="14">
        <f t="shared" si="8"/>
        <v>-113989</v>
      </c>
      <c r="E42" s="14">
        <f t="shared" si="8"/>
        <v>-681776</v>
      </c>
      <c r="F42" s="14">
        <f t="shared" si="8"/>
        <v>25600</v>
      </c>
      <c r="G42" s="14">
        <f t="shared" si="8"/>
        <v>-15594</v>
      </c>
      <c r="H42" s="14">
        <f t="shared" si="8"/>
        <v>-245780</v>
      </c>
      <c r="I42" s="17">
        <f t="shared" si="8"/>
        <v>-272444</v>
      </c>
    </row>
    <row r="43" spans="1:9" ht="24" customHeight="1">
      <c r="A43" s="36" t="s">
        <v>32</v>
      </c>
      <c r="B43" s="37"/>
      <c r="C43" s="18">
        <f t="shared" ref="C43:I43" si="9">C34/C41*100</f>
        <v>56.254205172407524</v>
      </c>
      <c r="D43" s="18">
        <f t="shared" si="9"/>
        <v>52.18080755112743</v>
      </c>
      <c r="E43" s="18">
        <f t="shared" si="9"/>
        <v>71.66538038425557</v>
      </c>
      <c r="F43" s="18">
        <f t="shared" si="9"/>
        <v>101.11196487233471</v>
      </c>
      <c r="G43" s="18">
        <f t="shared" si="9"/>
        <v>99.110706593055014</v>
      </c>
      <c r="H43" s="18">
        <f t="shared" si="9"/>
        <v>87.344301125099761</v>
      </c>
      <c r="I43" s="19">
        <f t="shared" si="9"/>
        <v>85.917863334363659</v>
      </c>
    </row>
    <row r="44" spans="1:9" ht="24" customHeight="1">
      <c r="A44" s="2" t="s">
        <v>40</v>
      </c>
    </row>
    <row r="47" spans="1:9" ht="24" customHeight="1">
      <c r="F47" s="29"/>
    </row>
    <row r="48" spans="1:9" ht="24" customHeight="1">
      <c r="F48" s="29"/>
    </row>
    <row r="49" spans="6:6" ht="24" customHeight="1">
      <c r="F49" s="29"/>
    </row>
    <row r="51" spans="6:6" ht="24" customHeight="1">
      <c r="F51" s="29"/>
    </row>
    <row r="52" spans="6:6" ht="24" customHeight="1">
      <c r="F52" s="29"/>
    </row>
    <row r="53" spans="6:6" ht="24" customHeight="1">
      <c r="F53" s="29"/>
    </row>
    <row r="55" spans="6:6" ht="24" customHeight="1">
      <c r="F55" s="29"/>
    </row>
    <row r="56" spans="6:6" ht="24" customHeight="1">
      <c r="F56" s="29"/>
    </row>
    <row r="57" spans="6:6" ht="24" customHeight="1">
      <c r="F57" s="29"/>
    </row>
    <row r="58" spans="6:6" ht="24" customHeight="1">
      <c r="F58" s="29"/>
    </row>
    <row r="59" spans="6:6" ht="24" customHeight="1">
      <c r="F59" s="29"/>
    </row>
    <row r="61" spans="6:6" ht="24" customHeight="1">
      <c r="F61" s="30"/>
    </row>
    <row r="62" spans="6:6" ht="24" customHeight="1">
      <c r="F62" s="21"/>
    </row>
    <row r="64" spans="6:6" ht="24" customHeight="1">
      <c r="F64" s="21"/>
    </row>
  </sheetData>
  <mergeCells count="11">
    <mergeCell ref="A22:B22"/>
    <mergeCell ref="I2:K2"/>
    <mergeCell ref="A3:B3"/>
    <mergeCell ref="A4:A13"/>
    <mergeCell ref="A14:A20"/>
    <mergeCell ref="A21:B21"/>
    <mergeCell ref="A24:B24"/>
    <mergeCell ref="A25:A34"/>
    <mergeCell ref="A35:A41"/>
    <mergeCell ref="A42:B42"/>
    <mergeCell ref="A43:B43"/>
  </mergeCells>
  <phoneticPr fontId="2"/>
  <pageMargins left="0.98425196850393704" right="0" top="0.78740157480314965" bottom="0.39370078740157483" header="0" footer="0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営業損益</vt:lpstr>
      <vt:lpstr>Sheet1</vt:lpstr>
      <vt:lpstr>営業損益!Print_Area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2020-03-11T00:46:30Z</dcterms:modified>
</cp:coreProperties>
</file>