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anaka-k63ru\Desktop\補助金要望調査\03.原本\"/>
    </mc:Choice>
  </mc:AlternateContent>
  <xr:revisionPtr revIDLastSave="0" documentId="13_ncr:1_{7829F842-FA06-47E6-9A9D-61D7A4F714F5}" xr6:coauthVersionLast="47" xr6:coauthVersionMax="47" xr10:uidLastSave="{00000000-0000-0000-0000-000000000000}"/>
  <bookViews>
    <workbookView xWindow="-120" yWindow="-120" windowWidth="29040" windowHeight="15720"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<sst xmlns="http://schemas.openxmlformats.org/spreadsheetml/2006/main" count="913" uniqueCount="280">
  <si>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</si>
  <si>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</si>
  <si>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</si>
  <si>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</si>
  <si>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</si>
  <si>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</si>
  <si>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</si>
  <si>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</si>
  <si>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</si>
  <si>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</si>
  <si>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</si>
  <si>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</si>
  <si>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</si>
  <si>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</si>
  <si>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</si>
  <si>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</si>
  <si>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</si>
  <si>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</si>
  <si>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</si>
  <si>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</si>
  <si>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</si>
  <si>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</si>
  <si>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</si>
  <si>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</si>
  <si>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</si>
  <si>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</si>
  <si>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</si>
  <si>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</si>
  <si>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</si>
  <si>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</si>
  <si>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</si>
  <si>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</si>
  <si>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</si>
  <si>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</si>
  <si>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</si>
  <si>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</si>
  <si>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</si>
  <si>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</si>
  <si>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</si>
  <si>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</si>
  <si>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</si>
  <si>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</si>
  <si>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</si>
  <si>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</si>
  <si>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</si>
  <si>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</si>
  <si>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</si>
  <si>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</si>
  <si>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</si>
  <si>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</si>
  <si>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</si>
  <si>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</si>
  <si>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</si>
  <si>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</si>
  <si>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</si>
  <si>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</si>
  <si>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</si>
  <si>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</si>
  <si>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</si>
  <si>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</si>
  <si>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</si>
  <si>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</si>
  <si>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</si>
  <si>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</si>
  <si>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</si>
  <si>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</si>
  <si>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</si>
  <si>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</si>
  <si>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</si>
  <si>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</si>
  <si>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</si>
  <si>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</si>
  <si>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</si>
  <si>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</si>
  <si>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</si>
  <si>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</si>
  <si>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</si>
  <si>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</si>
  <si>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</si>
  <si>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</si>
  <si>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</si>
  <si>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</si>
  <si>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</si>
  <si>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</si>
  <si>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</si>
  <si>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</si>
  <si>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</si>
  <si>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</si>
  <si>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</si>
  <si>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</si>
  <si>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</si>
  <si>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</si>
  <si>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</si>
  <si>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</si>
  <si>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</si>
  <si>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</si>
  <si>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</si>
  <si>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</si>
  <si>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</si>
  <si>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</si>
  <si>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</si>
  <si>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</si>
  <si>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</si>
  <si>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</si>
  <si>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</si>
  <si>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</si>
  <si>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</si>
  <si>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</si>
  <si>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</si>
  <si>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</si>
  <si>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</si>
  <si>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</si>
  <si>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</si>
  <si>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</si>
  <si>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</si>
  <si>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</si>
  <si>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</si>
  <si>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</si>
  <si>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</si>
  <si>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</si>
  <si>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</si>
  <si>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</si>
  <si>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</si>
  <si>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</si>
  <si>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</si>
  <si>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</si>
  <si>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</si>
  <si>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</si>
  <si>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</si>
  <si>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</si>
  <si>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</si>
  <si>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</si>
  <si>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</si>
  <si>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</si>
  <si>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</si>
  <si>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</si>
  <si>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</si>
  <si>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</si>
  <si>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</si>
  <si>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</si>
  <si>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</si>
  <si>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</si>
  <si>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</si>
  <si>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</si>
  <si>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</si>
  <si>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</si>
  <si>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</si>
  <si>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</si>
  <si>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</si>
  <si>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</si>
  <si>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</si>
  <si>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</si>
  <si>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</si>
  <si>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</si>
  <si>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</si>
  <si>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</si>
  <si>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</si>
  <si>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</si>
  <si>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</si>
  <si>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</si>
  <si>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</si>
  <si>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</si>
  <si>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</si>
  <si>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</si>
  <si>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</si>
  <si>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</si>
  <si>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</si>
  <si>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</si>
  <si>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</si>
  <si>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</si>
  <si>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</si>
  <si>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</si>
  <si>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</si>
  <si>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</si>
  <si>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</si>
  <si>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</si>
  <si>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</si>
  <si>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</si>
  <si>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</si>
  <si>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</si>
  <si>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</si>
  <si>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</si>
  <si>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</si>
  <si>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</si>
  <si>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</si>
  <si>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</si>
  <si>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</si>
  <si>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</si>
  <si>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</si>
  <si>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</si>
  <si>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</si>
  <si>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</si>
  <si>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</si>
  <si>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</si>
  <si>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</si>
  <si>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</si>
  <si>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</si>
  <si>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</si>
  <si>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</si>
  <si>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</si>
  <si>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</si>
  <si>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</si>
  <si>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</si>
  <si>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</si>
  <si>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</si>
  <si>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</si>
  <si>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</si>
  <si>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</si>
  <si>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</si>
  <si>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</si>
  <si>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</si>
  <si>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</si>
  <si>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</si>
  <si>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</si>
  <si>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</si>
  <si>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</si>
  <si>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</si>
  <si>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</si>
  <si>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</si>
  <si>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</si>
  <si>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</si>
  <si>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</si>
  <si>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</si>
  <si>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</si>
  <si>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</si>
  <si>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</si>
  <si>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</si>
  <si>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</si>
  <si>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</si>
  <si>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</si>
  <si>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</si>
  <si>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</si>
  <si>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</si>
  <si>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</si>
  <si>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</si>
  <si>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</si>
  <si>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</si>
  <si>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</si>
  <si>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</si>
  <si>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</si>
  <si>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</si>
  <si>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</si>
  <si>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</si>
  <si>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</si>
  <si>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</si>
  <si>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</si>
  <si>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</si>
  <si>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</si>
  <si>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</si>
  <si>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</si>
  <si>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</si>
  <si>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</si>
  <si>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</si>
  <si>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</si>
  <si>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</si>
  <si>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</si>
  <si>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</si>
  <si>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</si>
  <si>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</si>
  <si>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</si>
  <si>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</si>
  <si>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</si>
  <si>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</si>
  <si>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</si>
  <si>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</si>
  <si>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</si>
  <si>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</si>
  <si>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</si>
  <si>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</si>
  <si>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</si>
  <si>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</si>
  <si>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</si>
  <si>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</si>
  <si>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</si>
  <si>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</si>
  <si>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</si>
  <si>
    <t>https://www.untenshashokuba.jp/</t>
    <phoneticPr fontId="1"/>
  </si>
  <si>
    <t>https://www.mlit.go.jp/jidosha/anzen/subcontents/jikoboushi.html</t>
    <phoneticPr fontId="1"/>
  </si>
  <si>
    <t>https://www.mlit.go.jp/jidosha/jidosha_fr3_000038.html</t>
    <phoneticPr fontId="1"/>
  </si>
  <si>
    <t>https://www.mlit.go.jp/jidosha/jidosha_fr3_000029.html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</si>
</sst>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
      <u/>
      <sz val="11"/>
      <color theme="10"/>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xf numFmtId="0" fontId="62" fillId="0" borderId="0" applyNumberFormat="0" applyFill="0" applyBorder="0" applyAlignment="0" applyProtection="0">
      <alignment vertical="center"/>
    </xf>
  </cellStyleXfs>
  <cellXfs count="501">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5" fillId="8" borderId="0" xfId="0" applyFont="1" applyFill="1" applyAlignment="1">
      <alignment horizontal="left"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178" fontId="0" fillId="0" borderId="6" xfId="0" applyNumberFormat="1" applyBorder="1" applyAlignment="1">
      <alignment horizontal="center" vertic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49" fontId="16" fillId="0" borderId="0" xfId="0" applyNumberFormat="1" applyFont="1" applyBorder="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0" fontId="37" fillId="8" borderId="0" xfId="0" applyFont="1" applyFill="1" applyAlignment="1">
      <alignment horizontal="left" vertical="center" wrapText="1"/>
    </xf>
    <xf numFmtId="0" fontId="5" fillId="0" borderId="0" xfId="0" applyFont="1" applyAlignment="1">
      <alignment horizontal="left" vertical="center" shrinkToFit="1"/>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58" fillId="0" borderId="0" xfId="0" applyFont="1" applyAlignment="1">
      <alignment horizontal="left" vertical="center" wrapText="1"/>
    </xf>
    <xf numFmtId="0" fontId="50" fillId="0" borderId="0" xfId="0" applyFont="1" applyAlignment="1">
      <alignment horizontal="left" vertical="center" wrapText="1"/>
    </xf>
    <xf numFmtId="0" fontId="5" fillId="0" borderId="0" xfId="0" applyFont="1" applyAlignment="1">
      <alignment vertical="center" shrinkToFit="1"/>
    </xf>
    <xf numFmtId="0" fontId="50" fillId="0" borderId="0" xfId="0" applyFont="1" applyAlignment="1">
      <alignment horizontal="left" vertical="center" wrapText="1" shrinkToFit="1"/>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5"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49" fontId="5" fillId="4" borderId="4" xfId="0" applyNumberFormat="1" applyFont="1" applyFill="1" applyBorder="1" applyAlignment="1" applyProtection="1">
      <alignment horizontal="left" vertical="center" wrapText="1" shrinkToFi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0" fontId="53" fillId="0" borderId="0" xfId="0" applyFont="1" applyAlignment="1">
      <alignment horizontal="left" vertical="center" wrapText="1"/>
    </xf>
    <xf numFmtId="0" fontId="19" fillId="5" borderId="0" xfId="0" applyFont="1" applyFill="1" applyAlignment="1">
      <alignment horizontal="left" vertical="center"/>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0" fontId="5" fillId="2"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49" fontId="16" fillId="0" borderId="5"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178" fontId="0" fillId="0" borderId="0" xfId="0" applyNumberFormat="1" applyBorder="1" applyAlignment="1">
      <alignment horizontal="center"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49" fontId="50" fillId="0" borderId="4" xfId="0" applyNumberFormat="1" applyFont="1" applyBorder="1" applyAlignment="1">
      <alignment horizontal="left" vertical="center" wrapText="1" shrinkToFi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11" fillId="3" borderId="11" xfId="0" applyFont="1" applyFill="1" applyBorder="1" applyAlignment="1">
      <alignment horizontal="left" vertical="center" shrinkToFi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48"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5" xfId="0"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0" fillId="0" borderId="0" xfId="0" applyFont="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Border="1" applyAlignment="1">
      <alignment horizontal="left" vertical="center"/>
    </xf>
    <xf numFmtId="49" fontId="27" fillId="0" borderId="0" xfId="0" applyNumberFormat="1" applyFont="1" applyAlignment="1">
      <alignment horizontal="left" vertical="center" wrapText="1"/>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7" borderId="19" xfId="2" applyNumberFormat="1" applyFont="1" applyFill="1" applyBorder="1" applyAlignment="1">
      <alignment horizontal="center" vertical="center" wrapText="1"/>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xf numFmtId="0" fontId="62" fillId="0" borderId="0" xfId="4">
      <alignment vertical="center"/>
    </xf>
    <xf numFmtId="0" fontId="62" fillId="0" borderId="0" xfId="4" applyFill="1">
      <alignment vertical="center"/>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102127</xdr:colOff>
      <xdr:row>1</xdr:row>
      <xdr:rowOff>220941</xdr:rowOff>
    </xdr:from>
    <xdr:to>
      <xdr:col>25</xdr:col>
      <xdr:colOff>25190</xdr:colOff>
      <xdr:row>2</xdr:row>
      <xdr:rowOff>1154205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02127" y="792441"/>
          <a:ext cx="7868034" cy="6132793"/>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a:t>
          </a:r>
          <a:r>
            <a:rPr lang="ja-JP" altLang="en-US" sz="1400" u="none">
              <a:solidFill>
                <a:schemeClr val="tx1">
                  <a:lumMod val="95000"/>
                  <a:lumOff val="5000"/>
                </a:schemeClr>
              </a:solidFill>
              <a:effectLst/>
            </a:rPr>
            <a:t>お知らせの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jidosha/jidosha_fr3_000038.html" TargetMode="External"/><Relationship Id="rId2" Type="http://schemas.openxmlformats.org/officeDocument/2006/relationships/hyperlink" Target="https://www.mlit.go.jp/jidosha/anzen/subcontents/jikoboushi.html" TargetMode="External"/><Relationship Id="rId1" Type="http://schemas.openxmlformats.org/officeDocument/2006/relationships/hyperlink" Target="https://www.untenshashokuba.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lit.go.jp/jidosha/jidosha_fr3_0000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1" zoomScaleNormal="100" zoomScaleSheetLayoutView="100" workbookViewId="0">
      <selection activeCell="AI2" sqref="AI2"/>
    </sheetView>
  </sheetViews>
  <sheetFormatPr defaultColWidth="3.625" defaultRowHeight="20.100000000000001" customHeight="1" x14ac:dyDescent="0.15"/>
  <cols>
    <col min="1" max="1" width="3" style="189" hidden="1" customWidth="1"/>
    <col min="2" max="4" width="3.625" customWidth="1"/>
    <col min="5" max="8" width="7.5" customWidth="1"/>
    <col min="9" max="9" width="3.625" customWidth="1"/>
    <col min="11" max="11" width="4.5" customWidth="1"/>
    <col min="12" max="12" width="3.625" customWidth="1"/>
    <col min="13" max="13" width="3.875" customWidth="1"/>
    <col min="14" max="14" width="3.625" customWidth="1"/>
    <col min="15" max="15" width="4.5" customWidth="1"/>
    <col min="16" max="16" width="3.625" customWidth="1"/>
    <col min="20" max="20" width="3.375" customWidth="1"/>
    <col min="21" max="21" width="4.5" customWidth="1"/>
    <col min="22" max="23" width="3.625" customWidth="1"/>
    <col min="24" max="24" width="1.875" customWidth="1"/>
    <col min="26" max="26" width="1.5" customWidth="1"/>
    <col min="27" max="32" width="0" hidden="1" customWidth="1"/>
    <col min="34" max="34" width="9" bestFit="1" customWidth="1"/>
    <col min="35" max="35" width="8.75" bestFit="1" customWidth="1"/>
  </cols>
  <sheetData>
    <row r="1" spans="1:31" ht="45" customHeight="1" x14ac:dyDescent="0.15">
      <c r="B1" s="456" t="s">
        <v>118</v>
      </c>
      <c r="C1" s="456"/>
      <c r="D1" s="456"/>
      <c r="E1" s="456"/>
      <c r="F1" s="456"/>
      <c r="G1" s="456"/>
      <c r="H1" s="456"/>
      <c r="I1" s="456"/>
      <c r="J1" s="456"/>
      <c r="K1" s="456"/>
      <c r="L1" s="456"/>
      <c r="M1" s="456"/>
      <c r="N1" s="456"/>
      <c r="O1" s="456"/>
      <c r="P1" s="456"/>
      <c r="Q1" s="456"/>
      <c r="R1" s="456"/>
      <c r="S1" s="456"/>
      <c r="T1" s="456"/>
      <c r="U1" s="456"/>
      <c r="V1" s="456"/>
      <c r="W1" s="456"/>
      <c r="X1" s="456"/>
      <c r="Y1" s="456"/>
      <c r="Z1" s="456"/>
      <c r="AA1" s="2"/>
      <c r="AB1" s="36"/>
      <c r="AD1" s="36" t="s">
        <v>114</v>
      </c>
      <c r="AE1" s="36"/>
    </row>
    <row r="2" spans="1:31" ht="409.5" customHeight="1" x14ac:dyDescent="0.15">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15"/>
    <row r="4" spans="1:31" ht="30" customHeight="1" x14ac:dyDescent="0.15">
      <c r="C4" s="457" t="s">
        <v>52</v>
      </c>
      <c r="D4" s="457"/>
      <c r="E4" s="457"/>
      <c r="F4" s="458"/>
      <c r="G4" s="458"/>
      <c r="H4" s="458"/>
      <c r="I4" s="458"/>
      <c r="J4" s="458"/>
      <c r="K4" s="458"/>
      <c r="L4" s="458"/>
      <c r="M4" s="16"/>
      <c r="N4" s="457" t="s">
        <v>0</v>
      </c>
      <c r="O4" s="457"/>
      <c r="P4" s="457"/>
      <c r="Q4" s="458"/>
      <c r="R4" s="458"/>
      <c r="S4" s="458"/>
      <c r="T4" s="458"/>
      <c r="U4" s="458"/>
      <c r="V4" s="458"/>
      <c r="W4" s="458"/>
      <c r="X4" s="458"/>
      <c r="Y4" s="458"/>
      <c r="AD4">
        <f>IF(F4="",1,0)</f>
        <v>1</v>
      </c>
    </row>
    <row r="5" spans="1:31" ht="12" customHeight="1" x14ac:dyDescent="0.15">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00000000000001" customHeight="1" x14ac:dyDescent="0.15">
      <c r="A6" s="190"/>
      <c r="C6" s="460" t="s">
        <v>1</v>
      </c>
      <c r="D6" s="460"/>
      <c r="E6" s="460"/>
      <c r="F6" s="466" t="s">
        <v>41</v>
      </c>
      <c r="G6" s="466"/>
      <c r="H6" s="464"/>
      <c r="I6" s="464"/>
      <c r="J6" s="464"/>
      <c r="K6" s="464"/>
      <c r="L6" s="464"/>
      <c r="M6" s="48"/>
      <c r="N6" s="461" t="s">
        <v>6</v>
      </c>
      <c r="O6" s="461"/>
      <c r="P6" s="461"/>
      <c r="Q6" s="48"/>
      <c r="R6" s="48"/>
      <c r="S6" s="48"/>
      <c r="T6" s="48"/>
      <c r="U6" s="48"/>
      <c r="V6" s="48"/>
      <c r="W6" s="48"/>
      <c r="X6" s="48"/>
      <c r="Y6" s="48"/>
    </row>
    <row r="7" spans="1:31" s="47" customFormat="1" ht="20.100000000000001" customHeight="1" x14ac:dyDescent="0.15">
      <c r="A7" s="190"/>
      <c r="C7" s="457"/>
      <c r="D7" s="457"/>
      <c r="E7" s="457"/>
      <c r="F7" s="467"/>
      <c r="G7" s="467"/>
      <c r="H7" s="465"/>
      <c r="I7" s="465"/>
      <c r="J7" s="465"/>
      <c r="K7" s="465"/>
      <c r="L7" s="465"/>
      <c r="M7" s="50"/>
      <c r="N7" s="462"/>
      <c r="O7" s="462"/>
      <c r="P7" s="462"/>
      <c r="Q7" s="459"/>
      <c r="R7" s="459"/>
      <c r="S7" s="459"/>
      <c r="T7" s="459"/>
      <c r="U7" s="459"/>
      <c r="V7" s="459"/>
      <c r="W7" s="459"/>
      <c r="X7" s="459"/>
      <c r="Y7" s="459"/>
      <c r="AD7" s="47">
        <f>IF(H7="",1,0)</f>
        <v>1</v>
      </c>
    </row>
    <row r="8" spans="1:31" s="54" customFormat="1" ht="20.100000000000001" customHeight="1" x14ac:dyDescent="0.15">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 customHeight="1" x14ac:dyDescent="0.15">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00000000000001" customHeight="1" x14ac:dyDescent="0.15">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00000000000001" customHeight="1" x14ac:dyDescent="0.15">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6" customHeight="1" x14ac:dyDescent="0.15">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5" x14ac:dyDescent="0.15">
      <c r="C13" s="223" t="str">
        <f>IF(SUM(AD4:AD46)=0,"【OK】「表紙」及び「各種認証・認定の取得状況」記入済み","【入力エラー！】")</f>
        <v>【入力エラー！】</v>
      </c>
      <c r="D13" s="223"/>
      <c r="E13" s="223"/>
      <c r="F13" s="223"/>
      <c r="G13" s="223"/>
      <c r="H13" s="223"/>
      <c r="I13" s="223"/>
      <c r="J13" s="223"/>
      <c r="K13" s="223"/>
      <c r="L13" s="223"/>
      <c r="M13" s="223"/>
      <c r="N13" s="223"/>
      <c r="O13" s="223"/>
      <c r="P13" s="223"/>
      <c r="Q13" s="223"/>
      <c r="R13" s="223"/>
      <c r="S13" s="223"/>
      <c r="T13" s="223"/>
      <c r="U13" s="223"/>
      <c r="V13" s="223"/>
      <c r="W13" s="223"/>
      <c r="X13" s="223"/>
      <c r="Y13" s="223"/>
    </row>
    <row r="14" spans="1:31" ht="13.5" x14ac:dyDescent="0.15">
      <c r="C14" s="224" t="str">
        <f>IF(SUM(AD4:AD46)=0,"","「表紙」または「各種認証・認定の取得状況」に記載漏れ、二重チェック等があるので、御確認ください！")</f>
        <v>「表紙」または「各種認証・認定の取得状況」に記載漏れ、二重チェック等があるので、御確認ください！</v>
      </c>
      <c r="D14" s="224"/>
      <c r="E14" s="224"/>
      <c r="F14" s="224"/>
      <c r="G14" s="224"/>
      <c r="H14" s="224"/>
      <c r="I14" s="224"/>
      <c r="J14" s="224"/>
      <c r="K14" s="224"/>
      <c r="L14" s="224"/>
      <c r="M14" s="224"/>
      <c r="N14" s="224"/>
      <c r="O14" s="224"/>
      <c r="P14" s="224"/>
      <c r="Q14" s="224"/>
      <c r="R14" s="224"/>
      <c r="S14" s="224"/>
      <c r="T14" s="224"/>
      <c r="U14" s="224"/>
      <c r="V14" s="224"/>
      <c r="W14" s="224"/>
      <c r="X14" s="224"/>
      <c r="Y14" s="224"/>
    </row>
    <row r="15" spans="1:31" ht="14.25" thickBot="1" x14ac:dyDescent="0.2">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
      <c r="C16" s="225" t="s">
        <v>252</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34" s="3" customFormat="1" ht="4.5" customHeight="1" x14ac:dyDescent="0.15">
      <c r="A17" s="192"/>
      <c r="C17" s="13"/>
      <c r="D17" s="13"/>
      <c r="E17" s="13"/>
      <c r="F17" s="13"/>
      <c r="G17" s="13"/>
      <c r="H17" s="13"/>
      <c r="I17" s="10"/>
      <c r="J17" s="10"/>
      <c r="K17" s="10"/>
      <c r="L17" s="11"/>
      <c r="M17" s="19"/>
      <c r="N17" s="19"/>
      <c r="O17" s="19"/>
      <c r="P17" s="6"/>
      <c r="Q17" s="6"/>
      <c r="R17" s="6"/>
      <c r="S17" s="8"/>
      <c r="T17" s="8"/>
      <c r="U17" s="4"/>
      <c r="V17" s="4"/>
    </row>
    <row r="18" spans="1:34" s="41" customFormat="1" ht="23.1" customHeight="1" x14ac:dyDescent="0.15">
      <c r="A18" s="191"/>
      <c r="B18" s="386" t="s">
        <v>159</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row>
    <row r="19" spans="1:34" ht="29.1" customHeight="1" x14ac:dyDescent="0.15">
      <c r="C19" s="367" t="s">
        <v>174</v>
      </c>
      <c r="D19" s="367"/>
      <c r="E19" s="367"/>
      <c r="F19" s="367"/>
      <c r="G19" s="367"/>
      <c r="H19" s="367"/>
      <c r="I19" s="367"/>
      <c r="J19" s="367"/>
      <c r="K19" s="367"/>
      <c r="L19" s="367"/>
      <c r="M19" s="367"/>
      <c r="N19" s="367"/>
      <c r="O19" s="367"/>
      <c r="P19" s="367"/>
      <c r="Q19" s="367"/>
      <c r="R19" s="367"/>
      <c r="S19" s="367"/>
      <c r="T19" s="367"/>
      <c r="U19" s="367"/>
      <c r="V19" s="367"/>
      <c r="W19" s="367"/>
      <c r="X19" s="367"/>
      <c r="Y19" s="367"/>
    </row>
    <row r="20" spans="1:34" ht="31.5" customHeight="1" x14ac:dyDescent="0.15">
      <c r="C20" s="367" t="s">
        <v>210</v>
      </c>
      <c r="D20" s="367"/>
      <c r="E20" s="367"/>
      <c r="F20" s="367"/>
      <c r="G20" s="367"/>
      <c r="H20" s="367"/>
      <c r="I20" s="367"/>
      <c r="J20" s="367"/>
      <c r="K20" s="367"/>
      <c r="L20" s="367"/>
      <c r="M20" s="367"/>
      <c r="N20" s="367"/>
      <c r="O20" s="367"/>
      <c r="P20" s="367"/>
      <c r="Q20" s="367"/>
      <c r="R20" s="367"/>
      <c r="S20" s="367"/>
      <c r="T20" s="367"/>
      <c r="U20" s="367"/>
      <c r="V20" s="367"/>
      <c r="W20" s="367"/>
      <c r="X20" s="367"/>
      <c r="Y20" s="367"/>
    </row>
    <row r="21" spans="1:34" ht="18" customHeight="1" x14ac:dyDescent="0.15">
      <c r="B21" s="25" t="s">
        <v>122</v>
      </c>
      <c r="C21" s="354" t="s">
        <v>143</v>
      </c>
      <c r="D21" s="354"/>
      <c r="E21" s="354"/>
      <c r="F21" s="354"/>
      <c r="G21" s="354"/>
      <c r="H21" s="354"/>
      <c r="I21" s="354"/>
      <c r="J21" s="354"/>
      <c r="K21" s="354"/>
      <c r="L21" s="354"/>
      <c r="M21" s="354"/>
      <c r="N21" s="354"/>
      <c r="O21" s="354"/>
      <c r="P21" s="354"/>
      <c r="Q21" s="354"/>
      <c r="R21" s="354"/>
      <c r="S21" s="354"/>
      <c r="T21" s="354"/>
      <c r="U21" s="354"/>
      <c r="V21" s="354"/>
      <c r="W21" s="354"/>
      <c r="X21" s="354"/>
      <c r="Y21" s="354"/>
    </row>
    <row r="22" spans="1:34" ht="34.5" customHeight="1" x14ac:dyDescent="0.15">
      <c r="C22" s="366" t="s">
        <v>144</v>
      </c>
      <c r="D22" s="366"/>
      <c r="E22" s="366"/>
      <c r="F22" s="366"/>
      <c r="G22" s="366"/>
      <c r="H22" s="366"/>
      <c r="I22" s="366"/>
      <c r="J22" s="366"/>
      <c r="K22" s="366"/>
      <c r="L22" s="366"/>
      <c r="M22" s="366"/>
      <c r="N22" s="366"/>
      <c r="O22" s="366"/>
      <c r="P22" s="366"/>
      <c r="Q22" s="366"/>
      <c r="R22" s="366"/>
      <c r="S22" s="366"/>
      <c r="T22" s="366"/>
      <c r="U22" s="366"/>
      <c r="V22" s="366"/>
      <c r="W22" s="366"/>
      <c r="X22" s="366"/>
      <c r="Y22" s="366"/>
    </row>
    <row r="23" spans="1:34" ht="26.1" customHeight="1" x14ac:dyDescent="0.15">
      <c r="C23" s="368" t="s">
        <v>145</v>
      </c>
      <c r="D23" s="368"/>
      <c r="E23" s="368"/>
      <c r="F23" s="368"/>
      <c r="G23" s="368"/>
      <c r="H23" s="368"/>
      <c r="I23" s="368"/>
      <c r="J23" s="368"/>
      <c r="K23" s="368"/>
      <c r="L23" s="368"/>
      <c r="M23" s="368"/>
      <c r="N23" s="368"/>
      <c r="O23" s="368"/>
      <c r="P23" s="368"/>
      <c r="Q23" s="368"/>
      <c r="R23" s="368"/>
      <c r="S23" s="368"/>
      <c r="T23" s="368"/>
      <c r="U23" s="368"/>
      <c r="V23" s="368"/>
      <c r="W23" s="368"/>
      <c r="X23" s="368"/>
      <c r="Y23" s="368"/>
      <c r="AH23" s="499" t="s">
        <v>276</v>
      </c>
    </row>
    <row r="25" spans="1:34" ht="20.100000000000001" customHeight="1" x14ac:dyDescent="0.15">
      <c r="C25" s="369" t="s">
        <v>258</v>
      </c>
      <c r="D25" s="369"/>
      <c r="E25" s="369"/>
      <c r="F25" s="369"/>
      <c r="G25" s="369"/>
      <c r="H25" s="369"/>
      <c r="I25" s="369"/>
      <c r="J25" s="369"/>
      <c r="K25" s="369"/>
      <c r="L25" s="369"/>
      <c r="M25" s="369"/>
      <c r="N25" s="369"/>
      <c r="O25" s="369"/>
      <c r="P25" s="369"/>
      <c r="Q25" s="369"/>
      <c r="R25" s="369"/>
      <c r="S25" s="369"/>
      <c r="T25" s="369"/>
      <c r="U25" s="369"/>
      <c r="V25" s="369"/>
      <c r="W25" s="369"/>
      <c r="X25" s="369"/>
      <c r="Y25" s="117"/>
      <c r="Z25" s="117"/>
      <c r="AA25" s="117"/>
    </row>
    <row r="26" spans="1:34" ht="20.100000000000001" customHeight="1" x14ac:dyDescent="0.15">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4" ht="20.100000000000001" customHeight="1" x14ac:dyDescent="0.15">
      <c r="C27" s="370" t="s">
        <v>146</v>
      </c>
      <c r="D27" s="370"/>
      <c r="E27" s="370"/>
      <c r="F27" s="370"/>
      <c r="G27" s="370"/>
      <c r="H27" s="370"/>
      <c r="I27" s="370"/>
      <c r="J27" s="370"/>
      <c r="K27" s="370"/>
      <c r="L27" s="370"/>
      <c r="M27" s="370"/>
      <c r="N27" s="370"/>
      <c r="O27" s="370"/>
      <c r="P27" s="370"/>
      <c r="Q27" s="370"/>
      <c r="R27" s="370"/>
      <c r="S27" s="370"/>
      <c r="T27" s="370"/>
      <c r="U27" s="370"/>
      <c r="V27" s="370"/>
      <c r="W27" s="125"/>
      <c r="X27" s="214" t="s">
        <v>116</v>
      </c>
      <c r="Y27" s="119"/>
      <c r="AC27">
        <v>5</v>
      </c>
      <c r="AD27">
        <f>IF(COUNTIF(X27:X31,AD$1)=1,0,1)</f>
        <v>1</v>
      </c>
    </row>
    <row r="28" spans="1:34" ht="20.100000000000001" customHeight="1" x14ac:dyDescent="0.15">
      <c r="C28" s="363" t="s">
        <v>147</v>
      </c>
      <c r="D28" s="363"/>
      <c r="E28" s="363"/>
      <c r="F28" s="363"/>
      <c r="G28" s="363"/>
      <c r="H28" s="363"/>
      <c r="I28" s="363"/>
      <c r="J28" s="363"/>
      <c r="K28" s="363"/>
      <c r="L28" s="363"/>
      <c r="M28" s="363"/>
      <c r="N28" s="363"/>
      <c r="O28" s="363"/>
      <c r="P28" s="363"/>
      <c r="Q28" s="363"/>
      <c r="R28" s="363"/>
      <c r="S28" s="363"/>
      <c r="T28" s="363"/>
      <c r="U28" s="363"/>
      <c r="V28" s="363"/>
      <c r="W28" s="125"/>
      <c r="X28" s="214" t="s">
        <v>116</v>
      </c>
      <c r="Y28" s="119"/>
      <c r="AC28">
        <v>4</v>
      </c>
    </row>
    <row r="29" spans="1:34" ht="20.100000000000001" customHeight="1" x14ac:dyDescent="0.15">
      <c r="C29" s="363" t="s">
        <v>148</v>
      </c>
      <c r="D29" s="363"/>
      <c r="E29" s="363"/>
      <c r="F29" s="363"/>
      <c r="G29" s="363"/>
      <c r="H29" s="363"/>
      <c r="I29" s="363"/>
      <c r="J29" s="363"/>
      <c r="K29" s="363"/>
      <c r="L29" s="363"/>
      <c r="M29" s="363"/>
      <c r="N29" s="363"/>
      <c r="O29" s="363"/>
      <c r="P29" s="363"/>
      <c r="Q29" s="363"/>
      <c r="R29" s="363"/>
      <c r="S29" s="363"/>
      <c r="T29" s="363"/>
      <c r="U29" s="363"/>
      <c r="V29" s="363"/>
      <c r="W29" s="125"/>
      <c r="X29" s="214" t="s">
        <v>116</v>
      </c>
      <c r="Y29" s="119"/>
      <c r="AC29">
        <v>3</v>
      </c>
    </row>
    <row r="30" spans="1:34" ht="20.100000000000001" customHeight="1" x14ac:dyDescent="0.15">
      <c r="C30" s="371" t="s">
        <v>225</v>
      </c>
      <c r="D30" s="371"/>
      <c r="E30" s="371"/>
      <c r="F30" s="371"/>
      <c r="G30" s="371"/>
      <c r="H30" s="371"/>
      <c r="I30" s="371"/>
      <c r="J30" s="371"/>
      <c r="K30" s="371"/>
      <c r="L30" s="371"/>
      <c r="M30" s="371"/>
      <c r="N30" s="371"/>
      <c r="O30" s="371"/>
      <c r="P30" s="371"/>
      <c r="Q30" s="371"/>
      <c r="R30" s="371"/>
      <c r="S30" s="371"/>
      <c r="T30" s="371"/>
      <c r="U30" s="371"/>
      <c r="V30" s="371"/>
      <c r="W30" s="122"/>
      <c r="X30" s="214" t="s">
        <v>116</v>
      </c>
      <c r="Y30" s="119"/>
      <c r="AC30">
        <v>2</v>
      </c>
    </row>
    <row r="31" spans="1:34" ht="20.100000000000001" customHeight="1" x14ac:dyDescent="0.15">
      <c r="C31" s="371" t="s">
        <v>175</v>
      </c>
      <c r="D31" s="371"/>
      <c r="E31" s="371"/>
      <c r="F31" s="371"/>
      <c r="G31" s="371"/>
      <c r="H31" s="371"/>
      <c r="I31" s="371"/>
      <c r="J31" s="371"/>
      <c r="K31" s="371"/>
      <c r="L31" s="371"/>
      <c r="M31" s="371"/>
      <c r="N31" s="371"/>
      <c r="O31" s="371"/>
      <c r="P31" s="371"/>
      <c r="Q31" s="371"/>
      <c r="R31" s="371"/>
      <c r="S31" s="371"/>
      <c r="T31" s="371"/>
      <c r="U31" s="371"/>
      <c r="V31" s="371"/>
      <c r="W31" s="122"/>
      <c r="X31" s="214" t="s">
        <v>116</v>
      </c>
      <c r="Y31" s="119"/>
      <c r="AC31">
        <v>1</v>
      </c>
    </row>
    <row r="32" spans="1:34" ht="20.100000000000001" customHeight="1" x14ac:dyDescent="0.15">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15">
      <c r="B33" s="25" t="s">
        <v>122</v>
      </c>
      <c r="C33" s="354" t="s">
        <v>165</v>
      </c>
      <c r="D33" s="354"/>
      <c r="E33" s="354"/>
      <c r="F33" s="354"/>
      <c r="G33" s="354"/>
      <c r="H33" s="354"/>
      <c r="I33" s="354"/>
      <c r="J33" s="354"/>
      <c r="K33" s="354"/>
      <c r="L33" s="354"/>
      <c r="M33" s="354"/>
      <c r="N33" s="354"/>
      <c r="O33" s="354"/>
      <c r="P33" s="354"/>
      <c r="Q33" s="354"/>
      <c r="R33" s="354"/>
      <c r="S33" s="354"/>
      <c r="T33" s="354"/>
      <c r="U33" s="354"/>
      <c r="V33" s="354"/>
      <c r="W33" s="354"/>
      <c r="X33" s="354"/>
      <c r="Y33" s="354"/>
    </row>
    <row r="34" spans="2:30" ht="20.100000000000001" customHeight="1" x14ac:dyDescent="0.15">
      <c r="C34" s="369" t="s">
        <v>259</v>
      </c>
      <c r="D34" s="369"/>
      <c r="E34" s="369"/>
      <c r="F34" s="369"/>
      <c r="G34" s="369"/>
      <c r="H34" s="369"/>
      <c r="I34" s="369"/>
      <c r="J34" s="369"/>
      <c r="K34" s="369"/>
      <c r="L34" s="369"/>
      <c r="M34" s="369"/>
      <c r="N34" s="369"/>
      <c r="O34" s="369"/>
      <c r="P34" s="369"/>
      <c r="Q34" s="369"/>
      <c r="R34" s="369"/>
      <c r="S34" s="369"/>
      <c r="T34" s="369"/>
      <c r="U34" s="369"/>
      <c r="V34" s="369"/>
      <c r="W34" s="369"/>
      <c r="X34" s="369"/>
      <c r="Y34" s="127"/>
      <c r="Z34" s="127"/>
      <c r="AA34" s="127"/>
    </row>
    <row r="35" spans="2:30" ht="20.100000000000001" customHeight="1" x14ac:dyDescent="0.15">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00000000000001" customHeight="1" x14ac:dyDescent="0.15">
      <c r="C36" s="370" t="s">
        <v>160</v>
      </c>
      <c r="D36" s="370"/>
      <c r="E36" s="370"/>
      <c r="F36" s="370"/>
      <c r="G36" s="370"/>
      <c r="H36" s="370"/>
      <c r="I36" s="370"/>
      <c r="J36" s="370"/>
      <c r="K36" s="370"/>
      <c r="L36" s="370"/>
      <c r="M36" s="370"/>
      <c r="N36" s="370"/>
      <c r="O36" s="370"/>
      <c r="P36" s="370"/>
      <c r="Q36" s="370"/>
      <c r="R36" s="370"/>
      <c r="S36" s="370"/>
      <c r="T36" s="370"/>
      <c r="U36" s="370"/>
      <c r="V36" s="370"/>
      <c r="W36" s="128"/>
      <c r="X36" s="214" t="s">
        <v>116</v>
      </c>
      <c r="Y36" s="119"/>
      <c r="AC36">
        <v>6</v>
      </c>
      <c r="AD36">
        <f>IF(COUNTIF(X36:X41,AD$1)=1,0,1)</f>
        <v>1</v>
      </c>
    </row>
    <row r="37" spans="2:30" ht="20.100000000000001" customHeight="1" x14ac:dyDescent="0.15">
      <c r="C37" s="363" t="s">
        <v>161</v>
      </c>
      <c r="D37" s="363"/>
      <c r="E37" s="363"/>
      <c r="F37" s="363"/>
      <c r="G37" s="363"/>
      <c r="H37" s="363"/>
      <c r="I37" s="363"/>
      <c r="J37" s="363"/>
      <c r="K37" s="363"/>
      <c r="L37" s="363"/>
      <c r="M37" s="363"/>
      <c r="N37" s="363"/>
      <c r="O37" s="363"/>
      <c r="P37" s="363"/>
      <c r="Q37" s="363"/>
      <c r="R37" s="363"/>
      <c r="S37" s="363"/>
      <c r="T37" s="363"/>
      <c r="U37" s="363"/>
      <c r="V37" s="363"/>
      <c r="W37" s="128"/>
      <c r="X37" s="214" t="s">
        <v>116</v>
      </c>
      <c r="Y37" s="119"/>
      <c r="AC37">
        <v>5</v>
      </c>
    </row>
    <row r="38" spans="2:30" ht="20.100000000000001" customHeight="1" x14ac:dyDescent="0.15">
      <c r="C38" s="363" t="s">
        <v>162</v>
      </c>
      <c r="D38" s="363"/>
      <c r="E38" s="363"/>
      <c r="F38" s="363"/>
      <c r="G38" s="363"/>
      <c r="H38" s="363"/>
      <c r="I38" s="363"/>
      <c r="J38" s="363"/>
      <c r="K38" s="363"/>
      <c r="L38" s="363"/>
      <c r="M38" s="363"/>
      <c r="N38" s="363"/>
      <c r="O38" s="363"/>
      <c r="P38" s="363"/>
      <c r="Q38" s="363"/>
      <c r="R38" s="363"/>
      <c r="S38" s="363"/>
      <c r="T38" s="363"/>
      <c r="U38" s="363"/>
      <c r="V38" s="363"/>
      <c r="W38" s="128"/>
      <c r="X38" s="214" t="s">
        <v>116</v>
      </c>
      <c r="Y38" s="119"/>
      <c r="AC38">
        <v>4</v>
      </c>
    </row>
    <row r="39" spans="2:30" ht="20.100000000000001" customHeight="1" x14ac:dyDescent="0.15">
      <c r="C39" s="468" t="s">
        <v>163</v>
      </c>
      <c r="D39" s="468"/>
      <c r="E39" s="468"/>
      <c r="F39" s="468"/>
      <c r="G39" s="468"/>
      <c r="H39" s="468"/>
      <c r="I39" s="468"/>
      <c r="J39" s="468"/>
      <c r="K39" s="468"/>
      <c r="L39" s="468"/>
      <c r="M39" s="468"/>
      <c r="N39" s="468"/>
      <c r="O39" s="468"/>
      <c r="P39" s="468"/>
      <c r="Q39" s="468"/>
      <c r="R39" s="468"/>
      <c r="S39" s="468"/>
      <c r="T39" s="468"/>
      <c r="U39" s="468"/>
      <c r="V39" s="468"/>
      <c r="W39" s="128"/>
      <c r="X39" s="214" t="s">
        <v>116</v>
      </c>
      <c r="Y39" s="119"/>
      <c r="AC39">
        <v>3</v>
      </c>
    </row>
    <row r="40" spans="2:30" ht="20.100000000000001" customHeight="1" x14ac:dyDescent="0.15">
      <c r="C40" s="371" t="s">
        <v>224</v>
      </c>
      <c r="D40" s="371"/>
      <c r="E40" s="371"/>
      <c r="F40" s="371"/>
      <c r="G40" s="371"/>
      <c r="H40" s="371"/>
      <c r="I40" s="371"/>
      <c r="J40" s="371"/>
      <c r="K40" s="371"/>
      <c r="L40" s="371"/>
      <c r="M40" s="371"/>
      <c r="N40" s="371"/>
      <c r="O40" s="371"/>
      <c r="P40" s="371"/>
      <c r="Q40" s="371"/>
      <c r="R40" s="371"/>
      <c r="S40" s="371"/>
      <c r="T40" s="371"/>
      <c r="U40" s="371"/>
      <c r="V40" s="371"/>
      <c r="W40" s="122"/>
      <c r="X40" s="214" t="s">
        <v>116</v>
      </c>
      <c r="Y40" s="119"/>
      <c r="AC40">
        <v>2</v>
      </c>
    </row>
    <row r="41" spans="2:30" ht="20.100000000000001" customHeight="1" x14ac:dyDescent="0.15">
      <c r="C41" s="371" t="s">
        <v>176</v>
      </c>
      <c r="D41" s="371"/>
      <c r="E41" s="371"/>
      <c r="F41" s="371"/>
      <c r="G41" s="371"/>
      <c r="H41" s="371"/>
      <c r="I41" s="371"/>
      <c r="J41" s="371"/>
      <c r="K41" s="371"/>
      <c r="L41" s="371"/>
      <c r="M41" s="371"/>
      <c r="N41" s="371"/>
      <c r="O41" s="371"/>
      <c r="P41" s="371"/>
      <c r="Q41" s="371"/>
      <c r="R41" s="371"/>
      <c r="S41" s="371"/>
      <c r="T41" s="371"/>
      <c r="U41" s="371"/>
      <c r="V41" s="371"/>
      <c r="W41" s="122"/>
      <c r="X41" s="214" t="s">
        <v>116</v>
      </c>
      <c r="Y41" s="119"/>
      <c r="AC41">
        <v>1</v>
      </c>
    </row>
    <row r="42" spans="2:30" ht="20.100000000000001" customHeight="1" x14ac:dyDescent="0.15">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15">
      <c r="B43" s="25" t="s">
        <v>122</v>
      </c>
      <c r="C43" s="354" t="s">
        <v>164</v>
      </c>
      <c r="D43" s="354"/>
      <c r="E43" s="354"/>
      <c r="F43" s="354"/>
      <c r="G43" s="354"/>
      <c r="H43" s="354"/>
      <c r="I43" s="354"/>
      <c r="J43" s="354"/>
      <c r="K43" s="354"/>
      <c r="L43" s="354"/>
      <c r="M43" s="354"/>
      <c r="N43" s="354"/>
      <c r="O43" s="354"/>
      <c r="P43" s="354"/>
      <c r="Q43" s="354"/>
      <c r="R43" s="354"/>
      <c r="S43" s="354"/>
      <c r="T43" s="354"/>
      <c r="U43" s="354"/>
      <c r="V43" s="354"/>
      <c r="W43" s="354"/>
      <c r="X43" s="354"/>
      <c r="Y43" s="354"/>
    </row>
    <row r="44" spans="2:30" ht="20.100000000000001" customHeight="1" x14ac:dyDescent="0.15">
      <c r="C44" s="369" t="s">
        <v>260</v>
      </c>
      <c r="D44" s="369"/>
      <c r="E44" s="369"/>
      <c r="F44" s="369"/>
      <c r="G44" s="369"/>
      <c r="H44" s="369"/>
      <c r="I44" s="369"/>
      <c r="J44" s="369"/>
      <c r="K44" s="369"/>
      <c r="L44" s="369"/>
      <c r="M44" s="369"/>
      <c r="N44" s="369"/>
      <c r="O44" s="369"/>
      <c r="P44" s="369"/>
      <c r="Q44" s="369"/>
      <c r="R44" s="369"/>
      <c r="S44" s="369"/>
      <c r="T44" s="369"/>
      <c r="U44" s="369"/>
      <c r="V44" s="369"/>
      <c r="W44" s="369"/>
      <c r="X44" s="369"/>
      <c r="Y44" s="127"/>
      <c r="Z44" s="127"/>
      <c r="AA44" s="127"/>
    </row>
    <row r="45" spans="2:30" ht="20.100000000000001" customHeight="1" x14ac:dyDescent="0.15">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00000000000001" customHeight="1" x14ac:dyDescent="0.15">
      <c r="C46" s="469" t="s">
        <v>166</v>
      </c>
      <c r="D46" s="469"/>
      <c r="E46" s="469"/>
      <c r="F46" s="469"/>
      <c r="G46" s="469"/>
      <c r="H46" s="469"/>
      <c r="I46" s="469"/>
      <c r="J46" s="469"/>
      <c r="K46" s="469"/>
      <c r="L46" s="469"/>
      <c r="M46" s="469"/>
      <c r="N46" s="469"/>
      <c r="O46" s="469"/>
      <c r="P46" s="469"/>
      <c r="Q46" s="469"/>
      <c r="R46" s="469"/>
      <c r="S46" s="469"/>
      <c r="T46" s="469"/>
      <c r="U46" s="469"/>
      <c r="V46" s="469"/>
      <c r="W46" s="160"/>
      <c r="X46" s="215" t="s">
        <v>116</v>
      </c>
      <c r="Y46" s="119"/>
      <c r="AC46">
        <v>5</v>
      </c>
      <c r="AD46">
        <f>IF(COUNTIF(X46:X50,AD$1)=1,0,1)</f>
        <v>1</v>
      </c>
    </row>
    <row r="47" spans="2:30" ht="20.100000000000001" customHeight="1" x14ac:dyDescent="0.15">
      <c r="C47" s="468" t="s">
        <v>167</v>
      </c>
      <c r="D47" s="468"/>
      <c r="E47" s="468"/>
      <c r="F47" s="468"/>
      <c r="G47" s="468"/>
      <c r="H47" s="468"/>
      <c r="I47" s="468"/>
      <c r="J47" s="468"/>
      <c r="K47" s="468"/>
      <c r="L47" s="468"/>
      <c r="M47" s="468"/>
      <c r="N47" s="468"/>
      <c r="O47" s="468"/>
      <c r="P47" s="468"/>
      <c r="Q47" s="468"/>
      <c r="R47" s="468"/>
      <c r="S47" s="468"/>
      <c r="T47" s="468"/>
      <c r="U47" s="468"/>
      <c r="V47" s="468"/>
      <c r="W47" s="160"/>
      <c r="X47" s="215" t="s">
        <v>116</v>
      </c>
      <c r="Y47" s="119"/>
      <c r="AC47">
        <v>4</v>
      </c>
    </row>
    <row r="48" spans="2:30" ht="20.100000000000001" customHeight="1" x14ac:dyDescent="0.15">
      <c r="C48" s="468" t="s">
        <v>168</v>
      </c>
      <c r="D48" s="468"/>
      <c r="E48" s="468"/>
      <c r="F48" s="468"/>
      <c r="G48" s="468"/>
      <c r="H48" s="468"/>
      <c r="I48" s="468"/>
      <c r="J48" s="468"/>
      <c r="K48" s="468"/>
      <c r="L48" s="468"/>
      <c r="M48" s="468"/>
      <c r="N48" s="468"/>
      <c r="O48" s="468"/>
      <c r="P48" s="468"/>
      <c r="Q48" s="468"/>
      <c r="R48" s="468"/>
      <c r="S48" s="468"/>
      <c r="T48" s="468"/>
      <c r="U48" s="468"/>
      <c r="V48" s="468"/>
      <c r="W48" s="160"/>
      <c r="X48" s="215" t="s">
        <v>116</v>
      </c>
      <c r="Y48" s="119"/>
      <c r="AC48">
        <v>3</v>
      </c>
    </row>
    <row r="49" spans="1:29" ht="20.100000000000001" customHeight="1" x14ac:dyDescent="0.15">
      <c r="C49" s="371" t="s">
        <v>226</v>
      </c>
      <c r="D49" s="371"/>
      <c r="E49" s="371"/>
      <c r="F49" s="371"/>
      <c r="G49" s="371"/>
      <c r="H49" s="371"/>
      <c r="I49" s="371"/>
      <c r="J49" s="371"/>
      <c r="K49" s="371"/>
      <c r="L49" s="371"/>
      <c r="M49" s="371"/>
      <c r="N49" s="371"/>
      <c r="O49" s="371"/>
      <c r="P49" s="371"/>
      <c r="Q49" s="371"/>
      <c r="R49" s="371"/>
      <c r="S49" s="371"/>
      <c r="T49" s="371"/>
      <c r="U49" s="371"/>
      <c r="V49" s="371"/>
      <c r="W49" s="161"/>
      <c r="X49" s="215" t="s">
        <v>116</v>
      </c>
      <c r="Y49" s="119"/>
      <c r="AC49">
        <v>2</v>
      </c>
    </row>
    <row r="50" spans="1:29" ht="20.100000000000001" customHeight="1" x14ac:dyDescent="0.15">
      <c r="C50" s="371" t="s">
        <v>177</v>
      </c>
      <c r="D50" s="371"/>
      <c r="E50" s="371"/>
      <c r="F50" s="371"/>
      <c r="G50" s="371"/>
      <c r="H50" s="371"/>
      <c r="I50" s="371"/>
      <c r="J50" s="371"/>
      <c r="K50" s="371"/>
      <c r="L50" s="371"/>
      <c r="M50" s="371"/>
      <c r="N50" s="371"/>
      <c r="O50" s="371"/>
      <c r="P50" s="371"/>
      <c r="Q50" s="371"/>
      <c r="R50" s="371"/>
      <c r="S50" s="371"/>
      <c r="T50" s="371"/>
      <c r="U50" s="371"/>
      <c r="V50" s="371"/>
      <c r="W50" s="161"/>
      <c r="X50" s="215" t="s">
        <v>116</v>
      </c>
      <c r="Y50" s="119"/>
      <c r="AC50">
        <v>1</v>
      </c>
    </row>
    <row r="51" spans="1:29" ht="20.100000000000001" customHeight="1" x14ac:dyDescent="0.15">
      <c r="C51" s="363"/>
      <c r="D51" s="363"/>
      <c r="E51" s="363"/>
      <c r="F51" s="363"/>
      <c r="G51" s="363"/>
      <c r="H51" s="363"/>
      <c r="I51" s="363"/>
      <c r="J51" s="363"/>
      <c r="K51" s="363"/>
      <c r="L51" s="363"/>
      <c r="M51" s="363"/>
      <c r="N51" s="363"/>
      <c r="O51" s="363"/>
      <c r="P51" s="363"/>
      <c r="Q51" s="363"/>
      <c r="R51" s="363"/>
      <c r="S51" s="363"/>
      <c r="T51" s="363"/>
      <c r="U51" s="363"/>
      <c r="V51" s="363"/>
      <c r="W51" s="125"/>
      <c r="X51" s="118"/>
      <c r="Y51" s="119"/>
    </row>
    <row r="52" spans="1:29" ht="27" customHeight="1" x14ac:dyDescent="0.15">
      <c r="C52" s="204" t="s">
        <v>125</v>
      </c>
      <c r="D52" s="364" t="s">
        <v>197</v>
      </c>
      <c r="E52" s="365"/>
      <c r="F52" s="365"/>
      <c r="G52" s="365"/>
      <c r="H52" s="365"/>
      <c r="I52" s="365"/>
      <c r="J52" s="365"/>
      <c r="K52" s="365"/>
      <c r="L52" s="365"/>
      <c r="M52" s="365"/>
      <c r="N52" s="365"/>
      <c r="O52" s="365"/>
      <c r="P52" s="365"/>
      <c r="Q52" s="365"/>
      <c r="R52" s="365"/>
      <c r="S52" s="365"/>
      <c r="T52" s="365"/>
      <c r="U52" s="365"/>
      <c r="V52" s="365"/>
      <c r="W52" s="365"/>
      <c r="X52" s="365"/>
      <c r="Y52" s="365"/>
    </row>
    <row r="53" spans="1:29" ht="20.100000000000001" customHeight="1" x14ac:dyDescent="0.15">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 customHeight="1" x14ac:dyDescent="0.15">
      <c r="A55" s="191"/>
      <c r="B55" s="386" t="s">
        <v>220</v>
      </c>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29" s="3" customFormat="1" ht="38.450000000000003" customHeight="1" x14ac:dyDescent="0.15">
      <c r="A56" s="192"/>
      <c r="B56" s="28" t="s">
        <v>7</v>
      </c>
      <c r="C56" s="463" t="s">
        <v>272</v>
      </c>
      <c r="D56" s="463"/>
      <c r="E56" s="463"/>
      <c r="F56" s="463"/>
      <c r="G56" s="463"/>
      <c r="H56" s="463"/>
      <c r="I56" s="463"/>
      <c r="J56" s="463"/>
      <c r="K56" s="463"/>
      <c r="L56" s="463"/>
      <c r="M56" s="463"/>
      <c r="N56" s="463"/>
      <c r="O56" s="463"/>
      <c r="P56" s="463"/>
      <c r="Q56" s="463"/>
      <c r="R56" s="463"/>
      <c r="S56" s="463"/>
      <c r="T56" s="463"/>
      <c r="U56" s="463"/>
      <c r="V56" s="463"/>
      <c r="W56" s="463"/>
      <c r="X56" s="463"/>
      <c r="Y56" s="463"/>
    </row>
    <row r="57" spans="1:29" s="3" customFormat="1" ht="46.5" customHeight="1" x14ac:dyDescent="0.15">
      <c r="A57" s="192"/>
      <c r="B57" s="28"/>
      <c r="C57" s="470" t="s">
        <v>271</v>
      </c>
      <c r="D57" s="470"/>
      <c r="E57" s="470"/>
      <c r="F57" s="470"/>
      <c r="G57" s="470"/>
      <c r="H57" s="470"/>
      <c r="I57" s="470"/>
      <c r="J57" s="470"/>
      <c r="K57" s="470"/>
      <c r="L57" s="470"/>
      <c r="M57" s="470"/>
      <c r="N57" s="470"/>
      <c r="O57" s="470"/>
      <c r="P57" s="470"/>
      <c r="Q57" s="470"/>
      <c r="R57" s="470"/>
      <c r="S57" s="470"/>
      <c r="T57" s="470"/>
      <c r="U57" s="470"/>
      <c r="V57" s="470"/>
      <c r="W57" s="470"/>
      <c r="X57" s="470"/>
      <c r="Y57" s="470"/>
    </row>
    <row r="58" spans="1:29" ht="24.95" customHeight="1" x14ac:dyDescent="0.15">
      <c r="B58" s="14"/>
      <c r="C58" s="355" t="s">
        <v>8</v>
      </c>
      <c r="D58" s="356"/>
      <c r="E58" s="230" t="s">
        <v>112</v>
      </c>
      <c r="F58" s="231"/>
      <c r="G58" s="231"/>
      <c r="H58" s="231"/>
      <c r="I58" s="231"/>
      <c r="J58" s="231"/>
      <c r="K58" s="231"/>
      <c r="L58" s="232"/>
      <c r="M58" s="402" t="s">
        <v>2</v>
      </c>
      <c r="N58" s="377"/>
      <c r="O58" s="378"/>
      <c r="P58" s="230" t="s">
        <v>10</v>
      </c>
      <c r="Q58" s="231"/>
      <c r="R58" s="231"/>
      <c r="S58" s="231"/>
      <c r="T58" s="232"/>
      <c r="U58" s="402" t="s">
        <v>3</v>
      </c>
      <c r="V58" s="377"/>
      <c r="W58" s="377"/>
      <c r="X58" s="377"/>
      <c r="Y58" s="378"/>
    </row>
    <row r="59" spans="1:29" ht="9.9499999999999993" customHeight="1" x14ac:dyDescent="0.15">
      <c r="A59" s="189">
        <f t="shared" ref="A59:A67" si="0">IF(C59&gt;0,C59,A58&amp;"a")</f>
        <v>1</v>
      </c>
      <c r="B59" s="14"/>
      <c r="C59" s="246">
        <v>1</v>
      </c>
      <c r="D59" s="247"/>
      <c r="E59" s="233" t="s">
        <v>9</v>
      </c>
      <c r="F59" s="234"/>
      <c r="G59" s="234"/>
      <c r="H59" s="234"/>
      <c r="I59" s="234"/>
      <c r="J59" s="234"/>
      <c r="K59" s="234"/>
      <c r="L59" s="235"/>
      <c r="M59" s="262"/>
      <c r="N59" s="263"/>
      <c r="O59" s="284" t="s">
        <v>4</v>
      </c>
      <c r="P59" s="324"/>
      <c r="Q59" s="325"/>
      <c r="R59" s="325"/>
      <c r="S59" s="325"/>
      <c r="T59" s="284" t="s">
        <v>264</v>
      </c>
      <c r="U59" s="432" t="s">
        <v>45</v>
      </c>
      <c r="V59" s="433"/>
      <c r="W59" s="433"/>
      <c r="X59" s="434" t="s">
        <v>43</v>
      </c>
      <c r="Y59" s="284"/>
    </row>
    <row r="60" spans="1:29" ht="12.75" customHeight="1" x14ac:dyDescent="0.15">
      <c r="A60" s="189" t="str">
        <f>IF(C60&gt;0,C60,A59&amp;"a")</f>
        <v>1a</v>
      </c>
      <c r="B60" s="14"/>
      <c r="C60" s="248"/>
      <c r="D60" s="249"/>
      <c r="E60" s="236"/>
      <c r="F60" s="237"/>
      <c r="G60" s="237"/>
      <c r="H60" s="237"/>
      <c r="I60" s="237"/>
      <c r="J60" s="237"/>
      <c r="K60" s="237"/>
      <c r="L60" s="238"/>
      <c r="M60" s="264"/>
      <c r="N60" s="265"/>
      <c r="O60" s="285"/>
      <c r="P60" s="326"/>
      <c r="Q60" s="327"/>
      <c r="R60" s="327"/>
      <c r="S60" s="327"/>
      <c r="T60" s="285"/>
      <c r="U60" s="334" t="str">
        <f>IF(AND(M59&gt;0,P59&gt;0),M59*1400,"")</f>
        <v/>
      </c>
      <c r="V60" s="335"/>
      <c r="W60" s="335"/>
      <c r="X60" s="375"/>
      <c r="Y60" s="285"/>
    </row>
    <row r="61" spans="1:29" ht="17.100000000000001" customHeight="1" x14ac:dyDescent="0.15">
      <c r="A61" s="189" t="str">
        <f t="shared" si="0"/>
        <v>1aa</v>
      </c>
      <c r="B61" s="14"/>
      <c r="C61" s="250"/>
      <c r="D61" s="251"/>
      <c r="E61" s="241" t="s">
        <v>187</v>
      </c>
      <c r="F61" s="242"/>
      <c r="G61" s="242"/>
      <c r="H61" s="242"/>
      <c r="I61" s="242"/>
      <c r="J61" s="242"/>
      <c r="K61" s="242"/>
      <c r="L61" s="243"/>
      <c r="M61" s="244"/>
      <c r="N61" s="245"/>
      <c r="O61" s="138" t="s">
        <v>4</v>
      </c>
      <c r="P61" s="106"/>
      <c r="Q61" s="106"/>
      <c r="R61" s="106"/>
      <c r="S61" s="135"/>
      <c r="T61" s="135"/>
      <c r="U61" s="107"/>
      <c r="V61" s="107"/>
      <c r="W61" s="107"/>
      <c r="X61" s="135"/>
      <c r="Y61" s="137"/>
    </row>
    <row r="62" spans="1:29" ht="9.9499999999999993" customHeight="1" x14ac:dyDescent="0.15">
      <c r="A62" s="189">
        <f t="shared" si="0"/>
        <v>2</v>
      </c>
      <c r="B62" s="14"/>
      <c r="C62" s="246">
        <f>C59+1</f>
        <v>2</v>
      </c>
      <c r="D62" s="247"/>
      <c r="E62" s="233" t="s">
        <v>20</v>
      </c>
      <c r="F62" s="234"/>
      <c r="G62" s="234"/>
      <c r="H62" s="234"/>
      <c r="I62" s="234"/>
      <c r="J62" s="234"/>
      <c r="K62" s="234"/>
      <c r="L62" s="235"/>
      <c r="M62" s="262"/>
      <c r="N62" s="263"/>
      <c r="O62" s="284" t="s">
        <v>58</v>
      </c>
      <c r="P62" s="324"/>
      <c r="Q62" s="325"/>
      <c r="R62" s="325"/>
      <c r="S62" s="325"/>
      <c r="T62" s="284" t="s">
        <v>264</v>
      </c>
      <c r="U62" s="432" t="s">
        <v>59</v>
      </c>
      <c r="V62" s="433"/>
      <c r="W62" s="433"/>
      <c r="X62" s="433"/>
      <c r="Y62" s="443"/>
    </row>
    <row r="63" spans="1:29" ht="15" customHeight="1" x14ac:dyDescent="0.15">
      <c r="A63" s="189" t="str">
        <f t="shared" si="0"/>
        <v>2a</v>
      </c>
      <c r="B63" s="14"/>
      <c r="C63" s="248"/>
      <c r="D63" s="249"/>
      <c r="E63" s="236"/>
      <c r="F63" s="237"/>
      <c r="G63" s="237"/>
      <c r="H63" s="237"/>
      <c r="I63" s="237"/>
      <c r="J63" s="237"/>
      <c r="K63" s="237"/>
      <c r="L63" s="238"/>
      <c r="M63" s="264"/>
      <c r="N63" s="265"/>
      <c r="O63" s="285"/>
      <c r="P63" s="326"/>
      <c r="Q63" s="327"/>
      <c r="R63" s="327"/>
      <c r="S63" s="327"/>
      <c r="T63" s="285"/>
      <c r="U63" s="334" t="str">
        <f>IF(AND(M62&gt;0,P62&gt;0),ROUNDDOWN(P62/4000,0),"")</f>
        <v/>
      </c>
      <c r="V63" s="335"/>
      <c r="W63" s="335"/>
      <c r="X63" s="375" t="s">
        <v>47</v>
      </c>
      <c r="Y63" s="285"/>
    </row>
    <row r="64" spans="1:29" ht="17.100000000000001" customHeight="1" x14ac:dyDescent="0.15">
      <c r="A64" s="189" t="str">
        <f t="shared" si="0"/>
        <v>2aa</v>
      </c>
      <c r="B64" s="14"/>
      <c r="C64" s="250"/>
      <c r="D64" s="251"/>
      <c r="E64" s="241" t="s">
        <v>187</v>
      </c>
      <c r="F64" s="242"/>
      <c r="G64" s="242"/>
      <c r="H64" s="242"/>
      <c r="I64" s="242"/>
      <c r="J64" s="242"/>
      <c r="K64" s="242"/>
      <c r="L64" s="243"/>
      <c r="M64" s="244"/>
      <c r="N64" s="245"/>
      <c r="O64" s="138" t="s">
        <v>4</v>
      </c>
      <c r="P64" s="106"/>
      <c r="Q64" s="106"/>
      <c r="R64" s="106"/>
      <c r="S64" s="135"/>
      <c r="T64" s="135"/>
      <c r="U64" s="107"/>
      <c r="V64" s="107"/>
      <c r="W64" s="107"/>
      <c r="X64" s="135"/>
      <c r="Y64" s="137"/>
    </row>
    <row r="65" spans="1:34" ht="9.9499999999999993" customHeight="1" x14ac:dyDescent="0.15">
      <c r="A65" s="189">
        <f t="shared" si="0"/>
        <v>3</v>
      </c>
      <c r="B65" s="14"/>
      <c r="C65" s="246">
        <f>C62+1</f>
        <v>3</v>
      </c>
      <c r="D65" s="247"/>
      <c r="E65" s="233" t="s">
        <v>60</v>
      </c>
      <c r="F65" s="234"/>
      <c r="G65" s="234"/>
      <c r="H65" s="234"/>
      <c r="I65" s="234"/>
      <c r="J65" s="234"/>
      <c r="K65" s="234"/>
      <c r="L65" s="235"/>
      <c r="M65" s="262"/>
      <c r="N65" s="263"/>
      <c r="O65" s="284" t="s">
        <v>4</v>
      </c>
      <c r="P65" s="324"/>
      <c r="Q65" s="325"/>
      <c r="R65" s="325"/>
      <c r="S65" s="325"/>
      <c r="T65" s="284" t="s">
        <v>264</v>
      </c>
      <c r="U65" s="432" t="s">
        <v>59</v>
      </c>
      <c r="V65" s="433"/>
      <c r="W65" s="433"/>
      <c r="X65" s="433"/>
      <c r="Y65" s="443"/>
    </row>
    <row r="66" spans="1:34" ht="15" customHeight="1" x14ac:dyDescent="0.15">
      <c r="A66" s="189" t="str">
        <f t="shared" si="0"/>
        <v>3a</v>
      </c>
      <c r="B66" s="14"/>
      <c r="C66" s="248"/>
      <c r="D66" s="249"/>
      <c r="E66" s="236"/>
      <c r="F66" s="237"/>
      <c r="G66" s="237"/>
      <c r="H66" s="237"/>
      <c r="I66" s="237"/>
      <c r="J66" s="237"/>
      <c r="K66" s="237"/>
      <c r="L66" s="238"/>
      <c r="M66" s="264"/>
      <c r="N66" s="265"/>
      <c r="O66" s="285"/>
      <c r="P66" s="326"/>
      <c r="Q66" s="327"/>
      <c r="R66" s="327"/>
      <c r="S66" s="327"/>
      <c r="T66" s="285"/>
      <c r="U66" s="334" t="str">
        <f>IF(AND(M65&gt;0,P65&gt;0),ROUNDDOWN(P65/4000,0),"")</f>
        <v/>
      </c>
      <c r="V66" s="335"/>
      <c r="W66" s="335"/>
      <c r="X66" s="375" t="s">
        <v>47</v>
      </c>
      <c r="Y66" s="285"/>
    </row>
    <row r="67" spans="1:34" ht="17.100000000000001" customHeight="1" x14ac:dyDescent="0.15">
      <c r="A67" s="189" t="str">
        <f t="shared" si="0"/>
        <v>3aa</v>
      </c>
      <c r="B67" s="14"/>
      <c r="C67" s="250"/>
      <c r="D67" s="251"/>
      <c r="E67" s="241" t="s">
        <v>187</v>
      </c>
      <c r="F67" s="242"/>
      <c r="G67" s="242"/>
      <c r="H67" s="242"/>
      <c r="I67" s="242"/>
      <c r="J67" s="242"/>
      <c r="K67" s="242"/>
      <c r="L67" s="243"/>
      <c r="M67" s="228"/>
      <c r="N67" s="229"/>
      <c r="O67" s="136" t="s">
        <v>4</v>
      </c>
      <c r="P67" s="105"/>
      <c r="Q67" s="107"/>
      <c r="R67" s="107"/>
      <c r="S67" s="107"/>
      <c r="T67" s="105"/>
      <c r="U67" s="105"/>
      <c r="V67" s="108"/>
      <c r="W67" s="108"/>
      <c r="X67" s="108"/>
      <c r="Y67" s="109"/>
    </row>
    <row r="68" spans="1:34" s="3" customFormat="1" ht="5.0999999999999996" customHeight="1" x14ac:dyDescent="0.15">
      <c r="A68" s="192"/>
      <c r="C68" s="24"/>
      <c r="D68" s="24"/>
      <c r="E68" s="24"/>
      <c r="F68" s="24"/>
      <c r="G68" s="24"/>
      <c r="H68" s="24"/>
      <c r="I68" s="10"/>
      <c r="J68" s="10"/>
      <c r="K68" s="10"/>
      <c r="L68" s="11"/>
      <c r="M68" s="64"/>
      <c r="N68" s="64"/>
      <c r="O68" s="21"/>
      <c r="P68" s="6"/>
      <c r="Q68" s="6"/>
      <c r="R68" s="6"/>
    </row>
    <row r="69" spans="1:34" s="3" customFormat="1" ht="30" customHeight="1" x14ac:dyDescent="0.15">
      <c r="A69" s="192"/>
      <c r="B69" s="28" t="s">
        <v>31</v>
      </c>
      <c r="C69" s="446" t="s">
        <v>184</v>
      </c>
      <c r="D69" s="446"/>
      <c r="E69" s="446"/>
      <c r="F69" s="446"/>
      <c r="G69" s="446"/>
      <c r="H69" s="446"/>
      <c r="I69" s="446"/>
      <c r="J69" s="446"/>
      <c r="K69" s="446"/>
      <c r="L69" s="446"/>
      <c r="M69" s="446"/>
      <c r="N69" s="446"/>
      <c r="O69" s="446"/>
      <c r="P69" s="446"/>
      <c r="Q69" s="446"/>
      <c r="R69" s="446"/>
      <c r="S69" s="446"/>
      <c r="T69" s="446"/>
      <c r="U69" s="446"/>
      <c r="V69" s="446"/>
      <c r="W69" s="446"/>
      <c r="X69" s="446"/>
      <c r="Y69" s="446"/>
    </row>
    <row r="70" spans="1:34" ht="6" customHeight="1" thickBot="1" x14ac:dyDescent="0.2">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
      <c r="B71" s="14"/>
      <c r="C71" s="447" t="s">
        <v>217</v>
      </c>
      <c r="D71" s="448"/>
      <c r="E71" s="448"/>
      <c r="F71" s="448"/>
      <c r="G71" s="448"/>
      <c r="H71" s="448"/>
      <c r="I71" s="448"/>
      <c r="J71" s="448"/>
      <c r="K71" s="448"/>
      <c r="L71" s="448"/>
      <c r="M71" s="448"/>
      <c r="N71" s="448"/>
      <c r="O71" s="448"/>
      <c r="P71" s="448"/>
      <c r="Q71" s="448"/>
      <c r="R71" s="448"/>
      <c r="S71" s="448"/>
      <c r="T71" s="448"/>
      <c r="U71" s="448"/>
      <c r="V71" s="448"/>
      <c r="W71" s="448"/>
      <c r="X71" s="448"/>
      <c r="Y71" s="449"/>
      <c r="AE71" s="41"/>
      <c r="AF71" s="41"/>
      <c r="AG71" s="41"/>
      <c r="AH71" s="41"/>
    </row>
    <row r="72" spans="1:34" ht="9.75" customHeight="1" thickTop="1" x14ac:dyDescent="0.15">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6" customHeight="1" x14ac:dyDescent="0.15">
      <c r="B73" s="14"/>
      <c r="C73" s="473" t="s">
        <v>218</v>
      </c>
      <c r="D73" s="473"/>
      <c r="E73" s="473"/>
      <c r="F73" s="473"/>
      <c r="G73" s="473"/>
      <c r="H73" s="473"/>
      <c r="I73" s="473"/>
      <c r="J73" s="473"/>
      <c r="K73" s="473"/>
      <c r="L73" s="473"/>
      <c r="M73" s="473"/>
      <c r="N73" s="473"/>
      <c r="O73" s="473"/>
      <c r="P73" s="473"/>
      <c r="Q73" s="473"/>
      <c r="R73" s="473"/>
      <c r="S73" s="473"/>
      <c r="T73" s="473"/>
      <c r="U73" s="473"/>
      <c r="V73" s="473"/>
      <c r="W73" s="473"/>
      <c r="X73" s="473"/>
      <c r="Y73" s="473"/>
      <c r="AE73" s="41"/>
      <c r="AF73" s="41"/>
      <c r="AG73" s="41"/>
      <c r="AH73" s="41"/>
    </row>
    <row r="74" spans="1:34" ht="24.95" customHeight="1" x14ac:dyDescent="0.15">
      <c r="B74" s="14"/>
      <c r="C74" s="355" t="s">
        <v>8</v>
      </c>
      <c r="D74" s="356"/>
      <c r="E74" s="230" t="s">
        <v>112</v>
      </c>
      <c r="F74" s="231"/>
      <c r="G74" s="231"/>
      <c r="H74" s="231"/>
      <c r="I74" s="402" t="s">
        <v>203</v>
      </c>
      <c r="J74" s="377"/>
      <c r="K74" s="377"/>
      <c r="L74" s="378"/>
      <c r="M74" s="402" t="s">
        <v>2</v>
      </c>
      <c r="N74" s="377"/>
      <c r="O74" s="378"/>
      <c r="P74" s="230" t="s">
        <v>10</v>
      </c>
      <c r="Q74" s="231"/>
      <c r="R74" s="231"/>
      <c r="S74" s="231"/>
      <c r="T74" s="232"/>
      <c r="U74" s="376" t="s">
        <v>152</v>
      </c>
      <c r="V74" s="382"/>
      <c r="W74" s="382"/>
      <c r="X74" s="382"/>
      <c r="Y74" s="383"/>
    </row>
    <row r="75" spans="1:34" ht="9.9499999999999993" customHeight="1" x14ac:dyDescent="0.15">
      <c r="A75" s="189">
        <f t="shared" ref="A75" si="1">IF(C75&gt;0,C75,A74&amp;"a")</f>
        <v>4</v>
      </c>
      <c r="B75" s="14"/>
      <c r="C75" s="246">
        <f>C65+1</f>
        <v>4</v>
      </c>
      <c r="D75" s="247"/>
      <c r="E75" s="252" t="s">
        <v>180</v>
      </c>
      <c r="F75" s="252"/>
      <c r="G75" s="252"/>
      <c r="H75" s="252"/>
      <c r="I75" s="316"/>
      <c r="J75" s="317"/>
      <c r="K75" s="317"/>
      <c r="L75" s="318"/>
      <c r="M75" s="262"/>
      <c r="N75" s="263"/>
      <c r="O75" s="284" t="s">
        <v>4</v>
      </c>
      <c r="P75" s="324"/>
      <c r="Q75" s="325"/>
      <c r="R75" s="325"/>
      <c r="S75" s="325"/>
      <c r="T75" s="284" t="s">
        <v>264</v>
      </c>
      <c r="U75" s="266"/>
      <c r="V75" s="267"/>
      <c r="W75" s="267"/>
      <c r="X75" s="267"/>
      <c r="Y75" s="268"/>
    </row>
    <row r="76" spans="1:34" ht="15" customHeight="1" x14ac:dyDescent="0.15">
      <c r="A76" s="189" t="str">
        <f>IF(C76&gt;0,C76,A75&amp;"a")</f>
        <v>4a</v>
      </c>
      <c r="B76" s="14"/>
      <c r="C76" s="248"/>
      <c r="D76" s="249"/>
      <c r="E76" s="253"/>
      <c r="F76" s="253"/>
      <c r="G76" s="253"/>
      <c r="H76" s="253"/>
      <c r="I76" s="319"/>
      <c r="J76" s="320"/>
      <c r="K76" s="320"/>
      <c r="L76" s="321"/>
      <c r="M76" s="264"/>
      <c r="N76" s="265"/>
      <c r="O76" s="285"/>
      <c r="P76" s="326"/>
      <c r="Q76" s="327"/>
      <c r="R76" s="327"/>
      <c r="S76" s="327"/>
      <c r="T76" s="285"/>
      <c r="U76" s="269"/>
      <c r="V76" s="270"/>
      <c r="W76" s="270"/>
      <c r="X76" s="270"/>
      <c r="Y76" s="271"/>
      <c r="AE76" s="41"/>
      <c r="AF76" s="41"/>
      <c r="AG76" s="41"/>
      <c r="AH76" s="41"/>
    </row>
    <row r="77" spans="1:34" ht="15.6" customHeight="1" x14ac:dyDescent="0.15">
      <c r="A77" s="189" t="str">
        <f t="shared" ref="A77:A119" si="2">IF(C77&gt;0,C77,A76&amp;"a")</f>
        <v>4aa</v>
      </c>
      <c r="B77" s="14"/>
      <c r="C77" s="153"/>
      <c r="D77" s="154"/>
      <c r="E77" s="444" t="s">
        <v>187</v>
      </c>
      <c r="F77" s="444"/>
      <c r="G77" s="444"/>
      <c r="H77" s="444"/>
      <c r="I77" s="444"/>
      <c r="J77" s="444"/>
      <c r="K77" s="444"/>
      <c r="L77" s="445"/>
      <c r="M77" s="228"/>
      <c r="N77" s="229"/>
      <c r="O77" s="138" t="s">
        <v>4</v>
      </c>
      <c r="P77" s="144"/>
      <c r="Q77" s="140"/>
      <c r="R77" s="140"/>
      <c r="S77" s="140"/>
      <c r="T77" s="152"/>
      <c r="U77" s="152"/>
      <c r="V77" s="152"/>
      <c r="W77" s="139"/>
      <c r="X77" s="139"/>
      <c r="Y77" s="145"/>
      <c r="AE77" s="41"/>
      <c r="AF77" s="41"/>
      <c r="AG77" s="41"/>
      <c r="AH77" s="41"/>
    </row>
    <row r="78" spans="1:34" ht="15.6" customHeight="1" x14ac:dyDescent="0.15">
      <c r="A78" s="189" t="str">
        <f t="shared" si="2"/>
        <v>4aaa</v>
      </c>
      <c r="B78" s="14"/>
      <c r="C78" s="153"/>
      <c r="D78" s="154"/>
      <c r="E78" s="328" t="s">
        <v>186</v>
      </c>
      <c r="F78" s="329"/>
      <c r="G78" s="329"/>
      <c r="H78" s="329"/>
      <c r="I78" s="329"/>
      <c r="J78" s="329"/>
      <c r="K78" s="329"/>
      <c r="L78" s="330"/>
      <c r="M78" s="228"/>
      <c r="N78" s="229"/>
      <c r="O78" s="156" t="s">
        <v>4</v>
      </c>
      <c r="P78" s="146"/>
      <c r="Q78" s="89"/>
      <c r="R78" s="89"/>
      <c r="S78" s="89"/>
      <c r="T78" s="64"/>
      <c r="U78" s="64"/>
      <c r="V78" s="64"/>
      <c r="W78" s="90"/>
      <c r="X78" s="90"/>
      <c r="Y78" s="147"/>
      <c r="AE78" s="41"/>
      <c r="AF78" s="41"/>
      <c r="AG78" s="41"/>
      <c r="AH78" s="41"/>
    </row>
    <row r="79" spans="1:34" ht="15.6" customHeight="1" x14ac:dyDescent="0.15">
      <c r="A79" s="189" t="str">
        <f t="shared" si="2"/>
        <v>4aaaa</v>
      </c>
      <c r="B79" s="14"/>
      <c r="C79" s="165"/>
      <c r="D79" s="166"/>
      <c r="E79" s="239" t="s">
        <v>188</v>
      </c>
      <c r="F79" s="239"/>
      <c r="G79" s="239"/>
      <c r="H79" s="239"/>
      <c r="I79" s="239"/>
      <c r="J79" s="239"/>
      <c r="K79" s="239"/>
      <c r="L79" s="240"/>
      <c r="M79" s="228"/>
      <c r="N79" s="229"/>
      <c r="O79" s="150" t="s">
        <v>4</v>
      </c>
      <c r="P79" s="146"/>
      <c r="Q79" s="89"/>
      <c r="R79" s="89"/>
      <c r="S79" s="89"/>
      <c r="T79" s="64"/>
      <c r="U79" s="64"/>
      <c r="V79" s="64"/>
      <c r="W79" s="90"/>
      <c r="X79" s="90"/>
      <c r="Y79" s="147"/>
      <c r="AE79" s="41"/>
      <c r="AF79" s="41"/>
      <c r="AG79" s="41"/>
      <c r="AH79" s="41"/>
    </row>
    <row r="80" spans="1:34" ht="15.6" customHeight="1" x14ac:dyDescent="0.15">
      <c r="A80" s="189" t="str">
        <f t="shared" si="2"/>
        <v>4aaaaa</v>
      </c>
      <c r="B80" s="14"/>
      <c r="C80" s="162"/>
      <c r="D80" s="163"/>
      <c r="E80" s="239" t="s">
        <v>228</v>
      </c>
      <c r="F80" s="239"/>
      <c r="G80" s="239"/>
      <c r="H80" s="239"/>
      <c r="I80" s="239"/>
      <c r="J80" s="239"/>
      <c r="K80" s="239"/>
      <c r="L80" s="240"/>
      <c r="M80" s="228"/>
      <c r="N80" s="229"/>
      <c r="O80" s="164" t="s">
        <v>4</v>
      </c>
      <c r="P80" s="148"/>
      <c r="Q80" s="142"/>
      <c r="R80" s="142"/>
      <c r="S80" s="142"/>
      <c r="T80" s="167"/>
      <c r="U80" s="167"/>
      <c r="V80" s="167"/>
      <c r="W80" s="143"/>
      <c r="X80" s="143"/>
      <c r="Y80" s="149"/>
      <c r="AE80" s="41"/>
      <c r="AF80" s="41"/>
      <c r="AG80" s="41"/>
      <c r="AH80" s="41"/>
    </row>
    <row r="81" spans="1:34" ht="9.9499999999999993" customHeight="1" x14ac:dyDescent="0.15">
      <c r="A81" s="189">
        <f t="shared" si="2"/>
        <v>5</v>
      </c>
      <c r="B81" s="14"/>
      <c r="C81" s="246">
        <f>C75+1</f>
        <v>5</v>
      </c>
      <c r="D81" s="247"/>
      <c r="E81" s="252" t="s">
        <v>181</v>
      </c>
      <c r="F81" s="252"/>
      <c r="G81" s="252"/>
      <c r="H81" s="252"/>
      <c r="I81" s="300"/>
      <c r="J81" s="301"/>
      <c r="K81" s="301"/>
      <c r="L81" s="302"/>
      <c r="M81" s="262"/>
      <c r="N81" s="263"/>
      <c r="O81" s="284" t="s">
        <v>4</v>
      </c>
      <c r="P81" s="324"/>
      <c r="Q81" s="325"/>
      <c r="R81" s="325"/>
      <c r="S81" s="325"/>
      <c r="T81" s="284" t="s">
        <v>264</v>
      </c>
      <c r="U81" s="450"/>
      <c r="V81" s="451"/>
      <c r="W81" s="451"/>
      <c r="X81" s="451"/>
      <c r="Y81" s="452"/>
    </row>
    <row r="82" spans="1:34" ht="15" customHeight="1" x14ac:dyDescent="0.15">
      <c r="A82" s="189" t="str">
        <f t="shared" si="2"/>
        <v>5a</v>
      </c>
      <c r="B82" s="14"/>
      <c r="C82" s="248"/>
      <c r="D82" s="249"/>
      <c r="E82" s="253"/>
      <c r="F82" s="253"/>
      <c r="G82" s="253"/>
      <c r="H82" s="253"/>
      <c r="I82" s="303"/>
      <c r="J82" s="304"/>
      <c r="K82" s="304"/>
      <c r="L82" s="305"/>
      <c r="M82" s="264"/>
      <c r="N82" s="265"/>
      <c r="O82" s="285"/>
      <c r="P82" s="326"/>
      <c r="Q82" s="327"/>
      <c r="R82" s="327"/>
      <c r="S82" s="327"/>
      <c r="T82" s="285"/>
      <c r="U82" s="453"/>
      <c r="V82" s="454"/>
      <c r="W82" s="454"/>
      <c r="X82" s="454"/>
      <c r="Y82" s="455"/>
      <c r="AE82" s="41"/>
      <c r="AF82" s="41"/>
      <c r="AG82" s="41"/>
      <c r="AH82" s="41"/>
    </row>
    <row r="83" spans="1:34" ht="15.6" customHeight="1" x14ac:dyDescent="0.15">
      <c r="A83" s="189" t="str">
        <f t="shared" si="2"/>
        <v>5aa</v>
      </c>
      <c r="B83" s="14"/>
      <c r="C83" s="153"/>
      <c r="D83" s="154"/>
      <c r="E83" s="272" t="s">
        <v>187</v>
      </c>
      <c r="F83" s="272"/>
      <c r="G83" s="272"/>
      <c r="H83" s="272"/>
      <c r="I83" s="272"/>
      <c r="J83" s="272"/>
      <c r="K83" s="272"/>
      <c r="L83" s="273"/>
      <c r="M83" s="228"/>
      <c r="N83" s="229"/>
      <c r="O83" s="138" t="s">
        <v>4</v>
      </c>
      <c r="P83" s="144"/>
      <c r="Q83" s="140"/>
      <c r="R83" s="140"/>
      <c r="S83" s="140"/>
      <c r="T83" s="141"/>
      <c r="U83" s="141"/>
      <c r="V83" s="141"/>
      <c r="W83" s="139"/>
      <c r="X83" s="139"/>
      <c r="Y83" s="145"/>
      <c r="AE83" s="41"/>
      <c r="AF83" s="41"/>
      <c r="AG83" s="41"/>
      <c r="AH83" s="41"/>
    </row>
    <row r="84" spans="1:34" ht="15.6" customHeight="1" x14ac:dyDescent="0.15">
      <c r="A84" s="189" t="str">
        <f t="shared" si="2"/>
        <v>5aaa</v>
      </c>
      <c r="B84" s="14"/>
      <c r="C84" s="153"/>
      <c r="D84" s="154"/>
      <c r="E84" s="328" t="s">
        <v>186</v>
      </c>
      <c r="F84" s="329"/>
      <c r="G84" s="329"/>
      <c r="H84" s="329"/>
      <c r="I84" s="329"/>
      <c r="J84" s="329"/>
      <c r="K84" s="329"/>
      <c r="L84" s="330"/>
      <c r="M84" s="228"/>
      <c r="N84" s="229"/>
      <c r="O84" s="156" t="s">
        <v>4</v>
      </c>
      <c r="P84" s="146"/>
      <c r="Q84" s="89"/>
      <c r="R84" s="89"/>
      <c r="S84" s="89"/>
      <c r="T84" s="64"/>
      <c r="U84" s="64"/>
      <c r="V84" s="64"/>
      <c r="W84" s="90"/>
      <c r="X84" s="90"/>
      <c r="Y84" s="147"/>
      <c r="AE84" s="41"/>
      <c r="AF84" s="41"/>
      <c r="AG84" s="41"/>
      <c r="AH84" s="41"/>
    </row>
    <row r="85" spans="1:34" ht="15.6" customHeight="1" x14ac:dyDescent="0.15">
      <c r="A85" s="189" t="str">
        <f t="shared" si="2"/>
        <v>5aaaa</v>
      </c>
      <c r="B85" s="14"/>
      <c r="C85" s="165"/>
      <c r="D85" s="166"/>
      <c r="E85" s="239" t="s">
        <v>188</v>
      </c>
      <c r="F85" s="239"/>
      <c r="G85" s="239"/>
      <c r="H85" s="239"/>
      <c r="I85" s="239"/>
      <c r="J85" s="239"/>
      <c r="K85" s="239"/>
      <c r="L85" s="240"/>
      <c r="M85" s="228"/>
      <c r="N85" s="229"/>
      <c r="O85" s="134" t="s">
        <v>4</v>
      </c>
      <c r="P85" s="146"/>
      <c r="Q85" s="89"/>
      <c r="R85" s="89"/>
      <c r="S85" s="89"/>
      <c r="T85" s="64"/>
      <c r="U85" s="64"/>
      <c r="V85" s="64"/>
      <c r="W85" s="90"/>
      <c r="X85" s="90"/>
      <c r="Y85" s="147"/>
      <c r="AE85" s="41"/>
      <c r="AF85" s="41"/>
      <c r="AG85" s="41"/>
      <c r="AH85" s="41"/>
    </row>
    <row r="86" spans="1:34" ht="15.6" customHeight="1" x14ac:dyDescent="0.15">
      <c r="A86" s="189" t="str">
        <f t="shared" si="2"/>
        <v>5aaaaa</v>
      </c>
      <c r="B86" s="14"/>
      <c r="C86" s="162"/>
      <c r="D86" s="163"/>
      <c r="E86" s="239" t="s">
        <v>228</v>
      </c>
      <c r="F86" s="239"/>
      <c r="G86" s="239"/>
      <c r="H86" s="239"/>
      <c r="I86" s="239"/>
      <c r="J86" s="239"/>
      <c r="K86" s="239"/>
      <c r="L86" s="240"/>
      <c r="M86" s="228"/>
      <c r="N86" s="229"/>
      <c r="O86" s="164" t="s">
        <v>4</v>
      </c>
      <c r="P86" s="148"/>
      <c r="Q86" s="142"/>
      <c r="R86" s="142"/>
      <c r="S86" s="142"/>
      <c r="T86" s="167"/>
      <c r="U86" s="167"/>
      <c r="V86" s="167"/>
      <c r="W86" s="143"/>
      <c r="X86" s="143"/>
      <c r="Y86" s="149"/>
      <c r="AE86" s="41"/>
      <c r="AF86" s="41"/>
      <c r="AG86" s="41"/>
      <c r="AH86" s="41"/>
    </row>
    <row r="87" spans="1:34" ht="9.6" customHeight="1" x14ac:dyDescent="0.15">
      <c r="A87" s="189">
        <f t="shared" si="2"/>
        <v>6</v>
      </c>
      <c r="B87" s="14"/>
      <c r="C87" s="246">
        <f>C81+1</f>
        <v>6</v>
      </c>
      <c r="D87" s="247"/>
      <c r="E87" s="252" t="s">
        <v>182</v>
      </c>
      <c r="F87" s="252"/>
      <c r="G87" s="252"/>
      <c r="H87" s="252"/>
      <c r="I87" s="300"/>
      <c r="J87" s="301"/>
      <c r="K87" s="301"/>
      <c r="L87" s="302"/>
      <c r="M87" s="262"/>
      <c r="N87" s="263"/>
      <c r="O87" s="284" t="s">
        <v>4</v>
      </c>
      <c r="P87" s="324"/>
      <c r="Q87" s="325"/>
      <c r="R87" s="325"/>
      <c r="S87" s="325"/>
      <c r="T87" s="284" t="s">
        <v>264</v>
      </c>
      <c r="U87" s="266"/>
      <c r="V87" s="267"/>
      <c r="W87" s="267"/>
      <c r="X87" s="267"/>
      <c r="Y87" s="268"/>
    </row>
    <row r="88" spans="1:34" ht="15" customHeight="1" x14ac:dyDescent="0.15">
      <c r="A88" s="189" t="str">
        <f t="shared" si="2"/>
        <v>6a</v>
      </c>
      <c r="B88" s="14"/>
      <c r="C88" s="248"/>
      <c r="D88" s="249"/>
      <c r="E88" s="253"/>
      <c r="F88" s="253"/>
      <c r="G88" s="253"/>
      <c r="H88" s="253"/>
      <c r="I88" s="303"/>
      <c r="J88" s="304"/>
      <c r="K88" s="304"/>
      <c r="L88" s="305"/>
      <c r="M88" s="264"/>
      <c r="N88" s="265"/>
      <c r="O88" s="285"/>
      <c r="P88" s="326"/>
      <c r="Q88" s="327"/>
      <c r="R88" s="327"/>
      <c r="S88" s="327"/>
      <c r="T88" s="285"/>
      <c r="U88" s="269"/>
      <c r="V88" s="270"/>
      <c r="W88" s="270"/>
      <c r="X88" s="270"/>
      <c r="Y88" s="271"/>
      <c r="AE88" s="41"/>
      <c r="AF88" s="41"/>
      <c r="AG88" s="41"/>
      <c r="AH88" s="41"/>
    </row>
    <row r="89" spans="1:34" ht="15.6" customHeight="1" x14ac:dyDescent="0.15">
      <c r="A89" s="189" t="str">
        <f t="shared" si="2"/>
        <v>6aa</v>
      </c>
      <c r="B89" s="14"/>
      <c r="C89" s="153"/>
      <c r="D89" s="154"/>
      <c r="E89" s="272" t="s">
        <v>187</v>
      </c>
      <c r="F89" s="272"/>
      <c r="G89" s="272"/>
      <c r="H89" s="272"/>
      <c r="I89" s="272"/>
      <c r="J89" s="272"/>
      <c r="K89" s="272"/>
      <c r="L89" s="273"/>
      <c r="M89" s="228"/>
      <c r="N89" s="229"/>
      <c r="O89" s="138" t="s">
        <v>4</v>
      </c>
      <c r="P89" s="144"/>
      <c r="Q89" s="140"/>
      <c r="R89" s="140"/>
      <c r="S89" s="140"/>
      <c r="T89" s="152"/>
      <c r="U89" s="152"/>
      <c r="V89" s="152"/>
      <c r="W89" s="139"/>
      <c r="X89" s="139"/>
      <c r="Y89" s="145"/>
      <c r="AE89" s="41"/>
      <c r="AF89" s="41"/>
      <c r="AG89" s="41"/>
      <c r="AH89" s="41"/>
    </row>
    <row r="90" spans="1:34" ht="15.6" customHeight="1" x14ac:dyDescent="0.15">
      <c r="A90" s="189" t="str">
        <f t="shared" si="2"/>
        <v>6aaa</v>
      </c>
      <c r="B90" s="14"/>
      <c r="C90" s="153"/>
      <c r="D90" s="154"/>
      <c r="E90" s="328" t="s">
        <v>186</v>
      </c>
      <c r="F90" s="329"/>
      <c r="G90" s="329"/>
      <c r="H90" s="329"/>
      <c r="I90" s="329"/>
      <c r="J90" s="329"/>
      <c r="K90" s="329"/>
      <c r="L90" s="330"/>
      <c r="M90" s="228"/>
      <c r="N90" s="229"/>
      <c r="O90" s="156" t="s">
        <v>4</v>
      </c>
      <c r="P90" s="146"/>
      <c r="Q90" s="89"/>
      <c r="R90" s="89"/>
      <c r="S90" s="89"/>
      <c r="T90" s="64"/>
      <c r="U90" s="64"/>
      <c r="V90" s="64"/>
      <c r="W90" s="90"/>
      <c r="X90" s="90"/>
      <c r="Y90" s="147"/>
      <c r="AE90" s="41"/>
      <c r="AF90" s="41"/>
      <c r="AG90" s="41"/>
      <c r="AH90" s="41"/>
    </row>
    <row r="91" spans="1:34" ht="15.6" customHeight="1" x14ac:dyDescent="0.15">
      <c r="A91" s="189" t="str">
        <f t="shared" si="2"/>
        <v>6aaaa</v>
      </c>
      <c r="B91" s="14"/>
      <c r="C91" s="165"/>
      <c r="D91" s="166"/>
      <c r="E91" s="239" t="s">
        <v>188</v>
      </c>
      <c r="F91" s="239"/>
      <c r="G91" s="239"/>
      <c r="H91" s="239"/>
      <c r="I91" s="239"/>
      <c r="J91" s="239"/>
      <c r="K91" s="239"/>
      <c r="L91" s="240"/>
      <c r="M91" s="228"/>
      <c r="N91" s="229"/>
      <c r="O91" s="150" t="s">
        <v>4</v>
      </c>
      <c r="P91" s="146"/>
      <c r="Q91" s="89"/>
      <c r="R91" s="89"/>
      <c r="S91" s="89"/>
      <c r="T91" s="64"/>
      <c r="U91" s="64"/>
      <c r="V91" s="64"/>
      <c r="W91" s="90"/>
      <c r="X91" s="90"/>
      <c r="Y91" s="147"/>
      <c r="AE91" s="41"/>
      <c r="AF91" s="41"/>
      <c r="AG91" s="41"/>
      <c r="AH91" s="41"/>
    </row>
    <row r="92" spans="1:34" ht="15.6" customHeight="1" x14ac:dyDescent="0.15">
      <c r="A92" s="189" t="str">
        <f t="shared" si="2"/>
        <v>6aaaaa</v>
      </c>
      <c r="B92" s="14"/>
      <c r="C92" s="162"/>
      <c r="D92" s="163"/>
      <c r="E92" s="239" t="s">
        <v>228</v>
      </c>
      <c r="F92" s="239"/>
      <c r="G92" s="239"/>
      <c r="H92" s="239"/>
      <c r="I92" s="239"/>
      <c r="J92" s="239"/>
      <c r="K92" s="239"/>
      <c r="L92" s="240"/>
      <c r="M92" s="228"/>
      <c r="N92" s="229"/>
      <c r="O92" s="164" t="s">
        <v>4</v>
      </c>
      <c r="P92" s="148"/>
      <c r="Q92" s="142"/>
      <c r="R92" s="142"/>
      <c r="S92" s="142"/>
      <c r="T92" s="167"/>
      <c r="U92" s="167"/>
      <c r="V92" s="167"/>
      <c r="W92" s="143"/>
      <c r="X92" s="143"/>
      <c r="Y92" s="149"/>
      <c r="AE92" s="41"/>
      <c r="AF92" s="41"/>
      <c r="AG92" s="41"/>
      <c r="AH92" s="41"/>
    </row>
    <row r="93" spans="1:34" ht="9.9499999999999993" customHeight="1" x14ac:dyDescent="0.15">
      <c r="A93" s="189">
        <f t="shared" si="2"/>
        <v>7</v>
      </c>
      <c r="B93" s="14"/>
      <c r="C93" s="246">
        <f>C87+1</f>
        <v>7</v>
      </c>
      <c r="D93" s="247"/>
      <c r="E93" s="252" t="s">
        <v>183</v>
      </c>
      <c r="F93" s="252"/>
      <c r="G93" s="252"/>
      <c r="H93" s="252"/>
      <c r="I93" s="300"/>
      <c r="J93" s="301"/>
      <c r="K93" s="301"/>
      <c r="L93" s="302"/>
      <c r="M93" s="262"/>
      <c r="N93" s="263"/>
      <c r="O93" s="284" t="s">
        <v>4</v>
      </c>
      <c r="P93" s="324"/>
      <c r="Q93" s="325"/>
      <c r="R93" s="325"/>
      <c r="S93" s="325"/>
      <c r="T93" s="284" t="s">
        <v>264</v>
      </c>
      <c r="U93" s="266"/>
      <c r="V93" s="267"/>
      <c r="W93" s="267"/>
      <c r="X93" s="267"/>
      <c r="Y93" s="268"/>
    </row>
    <row r="94" spans="1:34" ht="15" customHeight="1" x14ac:dyDescent="0.15">
      <c r="A94" s="189" t="str">
        <f t="shared" si="2"/>
        <v>7a</v>
      </c>
      <c r="B94" s="14"/>
      <c r="C94" s="248"/>
      <c r="D94" s="249"/>
      <c r="E94" s="253"/>
      <c r="F94" s="253"/>
      <c r="G94" s="253"/>
      <c r="H94" s="253"/>
      <c r="I94" s="303"/>
      <c r="J94" s="304"/>
      <c r="K94" s="304"/>
      <c r="L94" s="305"/>
      <c r="M94" s="264"/>
      <c r="N94" s="265"/>
      <c r="O94" s="285"/>
      <c r="P94" s="326"/>
      <c r="Q94" s="327"/>
      <c r="R94" s="327"/>
      <c r="S94" s="327"/>
      <c r="T94" s="285"/>
      <c r="U94" s="269"/>
      <c r="V94" s="270"/>
      <c r="W94" s="270"/>
      <c r="X94" s="270"/>
      <c r="Y94" s="271"/>
      <c r="AE94" s="41"/>
      <c r="AF94" s="41"/>
      <c r="AG94" s="41"/>
      <c r="AH94" s="41"/>
    </row>
    <row r="95" spans="1:34" ht="15.6" customHeight="1" x14ac:dyDescent="0.15">
      <c r="A95" s="189" t="str">
        <f t="shared" si="2"/>
        <v>7aa</v>
      </c>
      <c r="B95" s="14"/>
      <c r="C95" s="153"/>
      <c r="D95" s="154"/>
      <c r="E95" s="272" t="s">
        <v>187</v>
      </c>
      <c r="F95" s="272"/>
      <c r="G95" s="272"/>
      <c r="H95" s="272"/>
      <c r="I95" s="272"/>
      <c r="J95" s="272"/>
      <c r="K95" s="272"/>
      <c r="L95" s="273"/>
      <c r="M95" s="228"/>
      <c r="N95" s="229"/>
      <c r="O95" s="138" t="s">
        <v>4</v>
      </c>
      <c r="P95" s="144"/>
      <c r="Q95" s="140"/>
      <c r="R95" s="140"/>
      <c r="S95" s="140"/>
      <c r="T95" s="152"/>
      <c r="U95" s="152"/>
      <c r="V95" s="152"/>
      <c r="W95" s="139"/>
      <c r="X95" s="139"/>
      <c r="Y95" s="145"/>
      <c r="AE95" s="41"/>
      <c r="AF95" s="41"/>
      <c r="AG95" s="41"/>
      <c r="AH95" s="41"/>
    </row>
    <row r="96" spans="1:34" ht="15.6" customHeight="1" x14ac:dyDescent="0.15">
      <c r="A96" s="189" t="str">
        <f t="shared" si="2"/>
        <v>7aaa</v>
      </c>
      <c r="B96" s="14"/>
      <c r="C96" s="153"/>
      <c r="D96" s="154"/>
      <c r="E96" s="328" t="s">
        <v>186</v>
      </c>
      <c r="F96" s="329"/>
      <c r="G96" s="329"/>
      <c r="H96" s="329"/>
      <c r="I96" s="329"/>
      <c r="J96" s="329"/>
      <c r="K96" s="329"/>
      <c r="L96" s="330"/>
      <c r="M96" s="228"/>
      <c r="N96" s="229"/>
      <c r="O96" s="156" t="s">
        <v>4</v>
      </c>
      <c r="P96" s="146"/>
      <c r="Q96" s="89"/>
      <c r="R96" s="89"/>
      <c r="S96" s="89"/>
      <c r="T96" s="64"/>
      <c r="U96" s="64"/>
      <c r="V96" s="64"/>
      <c r="W96" s="90"/>
      <c r="X96" s="90"/>
      <c r="Y96" s="147"/>
      <c r="AE96" s="41"/>
      <c r="AF96" s="41"/>
      <c r="AG96" s="41"/>
      <c r="AH96" s="41"/>
    </row>
    <row r="97" spans="1:34" ht="15.6" customHeight="1" x14ac:dyDescent="0.15">
      <c r="A97" s="189" t="str">
        <f t="shared" si="2"/>
        <v>7aaaa</v>
      </c>
      <c r="B97" s="14"/>
      <c r="C97" s="165"/>
      <c r="D97" s="166"/>
      <c r="E97" s="239" t="s">
        <v>188</v>
      </c>
      <c r="F97" s="239"/>
      <c r="G97" s="239"/>
      <c r="H97" s="239"/>
      <c r="I97" s="239"/>
      <c r="J97" s="239"/>
      <c r="K97" s="239"/>
      <c r="L97" s="240"/>
      <c r="M97" s="228"/>
      <c r="N97" s="229"/>
      <c r="O97" s="150" t="s">
        <v>4</v>
      </c>
      <c r="P97" s="146"/>
      <c r="Q97" s="89"/>
      <c r="R97" s="89"/>
      <c r="S97" s="89"/>
      <c r="T97" s="64"/>
      <c r="U97" s="64"/>
      <c r="V97" s="64"/>
      <c r="W97" s="90"/>
      <c r="X97" s="90"/>
      <c r="Y97" s="147"/>
      <c r="AE97" s="41"/>
      <c r="AF97" s="41"/>
      <c r="AG97" s="41"/>
      <c r="AH97" s="41"/>
    </row>
    <row r="98" spans="1:34" ht="15.6" customHeight="1" x14ac:dyDescent="0.15">
      <c r="A98" s="189" t="str">
        <f t="shared" si="2"/>
        <v>7aaaaa</v>
      </c>
      <c r="B98" s="14"/>
      <c r="C98" s="162"/>
      <c r="D98" s="163"/>
      <c r="E98" s="239" t="s">
        <v>228</v>
      </c>
      <c r="F98" s="239"/>
      <c r="G98" s="239"/>
      <c r="H98" s="239"/>
      <c r="I98" s="239"/>
      <c r="J98" s="239"/>
      <c r="K98" s="239"/>
      <c r="L98" s="240"/>
      <c r="M98" s="228"/>
      <c r="N98" s="229"/>
      <c r="O98" s="164" t="s">
        <v>4</v>
      </c>
      <c r="P98" s="148"/>
      <c r="Q98" s="142"/>
      <c r="R98" s="142"/>
      <c r="S98" s="142"/>
      <c r="T98" s="167"/>
      <c r="U98" s="167"/>
      <c r="V98" s="167"/>
      <c r="W98" s="143"/>
      <c r="X98" s="143"/>
      <c r="Y98" s="149"/>
      <c r="AE98" s="41"/>
      <c r="AF98" s="41"/>
      <c r="AG98" s="41"/>
      <c r="AH98" s="41"/>
    </row>
    <row r="99" spans="1:34" ht="9.9499999999999993" customHeight="1" x14ac:dyDescent="0.15">
      <c r="A99" s="189">
        <f t="shared" si="2"/>
        <v>8</v>
      </c>
      <c r="B99" s="14"/>
      <c r="C99" s="246">
        <f>C93+1</f>
        <v>8</v>
      </c>
      <c r="D99" s="247"/>
      <c r="E99" s="254" t="s">
        <v>212</v>
      </c>
      <c r="F99" s="254"/>
      <c r="G99" s="254"/>
      <c r="H99" s="254"/>
      <c r="I99" s="256"/>
      <c r="J99" s="257"/>
      <c r="K99" s="257"/>
      <c r="L99" s="258"/>
      <c r="M99" s="262"/>
      <c r="N99" s="263"/>
      <c r="O99" s="284" t="s">
        <v>4</v>
      </c>
      <c r="P99" s="324"/>
      <c r="Q99" s="325"/>
      <c r="R99" s="325"/>
      <c r="S99" s="325"/>
      <c r="T99" s="284" t="s">
        <v>264</v>
      </c>
      <c r="U99" s="266"/>
      <c r="V99" s="267"/>
      <c r="W99" s="267"/>
      <c r="X99" s="267"/>
      <c r="Y99" s="268"/>
    </row>
    <row r="100" spans="1:34" ht="33" customHeight="1" x14ac:dyDescent="0.15">
      <c r="A100" s="189" t="str">
        <f t="shared" si="2"/>
        <v>8a</v>
      </c>
      <c r="B100" s="14"/>
      <c r="C100" s="248"/>
      <c r="D100" s="249"/>
      <c r="E100" s="255"/>
      <c r="F100" s="255"/>
      <c r="G100" s="255"/>
      <c r="H100" s="255"/>
      <c r="I100" s="259"/>
      <c r="J100" s="260"/>
      <c r="K100" s="260"/>
      <c r="L100" s="261"/>
      <c r="M100" s="264"/>
      <c r="N100" s="265"/>
      <c r="O100" s="285"/>
      <c r="P100" s="326"/>
      <c r="Q100" s="327"/>
      <c r="R100" s="327"/>
      <c r="S100" s="327"/>
      <c r="T100" s="285"/>
      <c r="U100" s="269"/>
      <c r="V100" s="270"/>
      <c r="W100" s="270"/>
      <c r="X100" s="270"/>
      <c r="Y100" s="271"/>
      <c r="AE100" s="41"/>
      <c r="AF100" s="41"/>
      <c r="AG100" s="41"/>
      <c r="AH100" s="41"/>
    </row>
    <row r="101" spans="1:34" ht="15" customHeight="1" x14ac:dyDescent="0.15">
      <c r="A101" s="189" t="str">
        <f t="shared" si="2"/>
        <v>8aa</v>
      </c>
      <c r="B101" s="173"/>
      <c r="C101" s="176"/>
      <c r="D101" s="177"/>
      <c r="E101" s="307" t="s">
        <v>213</v>
      </c>
      <c r="F101" s="308"/>
      <c r="G101" s="308"/>
      <c r="H101" s="308"/>
      <c r="I101" s="308"/>
      <c r="J101" s="308"/>
      <c r="K101" s="308"/>
      <c r="L101" s="309"/>
      <c r="M101" s="331"/>
      <c r="N101" s="332"/>
      <c r="O101" s="332"/>
      <c r="P101" s="332"/>
      <c r="Q101" s="332"/>
      <c r="R101" s="332"/>
      <c r="S101" s="332"/>
      <c r="T101" s="332"/>
      <c r="U101" s="332"/>
      <c r="V101" s="332"/>
      <c r="W101" s="332"/>
      <c r="X101" s="332"/>
      <c r="Y101" s="333"/>
      <c r="AE101" s="112"/>
      <c r="AF101" s="112"/>
      <c r="AG101" s="112"/>
      <c r="AH101" s="112"/>
    </row>
    <row r="102" spans="1:34" ht="15" customHeight="1" x14ac:dyDescent="0.15">
      <c r="A102" s="189" t="str">
        <f t="shared" si="2"/>
        <v>8aaa</v>
      </c>
      <c r="B102" s="14"/>
      <c r="C102" s="165"/>
      <c r="D102" s="166"/>
      <c r="E102" s="313" t="s">
        <v>199</v>
      </c>
      <c r="F102" s="314"/>
      <c r="G102" s="314"/>
      <c r="H102" s="314"/>
      <c r="I102" s="314"/>
      <c r="J102" s="314"/>
      <c r="K102" s="314"/>
      <c r="L102" s="315"/>
      <c r="M102" s="228"/>
      <c r="N102" s="229"/>
      <c r="O102" s="138" t="s">
        <v>198</v>
      </c>
      <c r="P102" s="144"/>
      <c r="Q102" s="140"/>
      <c r="R102" s="140"/>
      <c r="S102" s="140"/>
      <c r="T102" s="169"/>
      <c r="U102" s="169"/>
      <c r="V102" s="169"/>
      <c r="W102" s="139"/>
      <c r="X102" s="139"/>
      <c r="Y102" s="145"/>
      <c r="AE102" s="41"/>
      <c r="AF102" s="41"/>
      <c r="AG102" s="41"/>
      <c r="AH102" s="41"/>
    </row>
    <row r="103" spans="1:34" ht="15.6" customHeight="1" x14ac:dyDescent="0.15">
      <c r="A103" s="189" t="str">
        <f t="shared" si="2"/>
        <v>8aaaa</v>
      </c>
      <c r="B103" s="14"/>
      <c r="C103" s="165"/>
      <c r="D103" s="166"/>
      <c r="E103" s="272" t="s">
        <v>187</v>
      </c>
      <c r="F103" s="272"/>
      <c r="G103" s="272"/>
      <c r="H103" s="272"/>
      <c r="I103" s="272"/>
      <c r="J103" s="272"/>
      <c r="K103" s="272"/>
      <c r="L103" s="273"/>
      <c r="M103" s="228"/>
      <c r="N103" s="229"/>
      <c r="O103" s="168" t="s">
        <v>4</v>
      </c>
      <c r="P103" s="146"/>
      <c r="Q103" s="89"/>
      <c r="R103" s="89"/>
      <c r="S103" s="89"/>
      <c r="T103" s="64"/>
      <c r="U103" s="64"/>
      <c r="V103" s="64"/>
      <c r="W103" s="90"/>
      <c r="X103" s="90"/>
      <c r="Y103" s="147"/>
      <c r="AE103" s="41"/>
      <c r="AF103" s="41"/>
      <c r="AG103" s="41"/>
      <c r="AH103" s="41"/>
    </row>
    <row r="104" spans="1:34" ht="15.6" customHeight="1" x14ac:dyDescent="0.15">
      <c r="A104" s="189" t="str">
        <f t="shared" si="2"/>
        <v>8aaaaa</v>
      </c>
      <c r="B104" s="14"/>
      <c r="C104" s="165"/>
      <c r="D104" s="166"/>
      <c r="E104" s="328" t="s">
        <v>186</v>
      </c>
      <c r="F104" s="329"/>
      <c r="G104" s="329"/>
      <c r="H104" s="329"/>
      <c r="I104" s="329"/>
      <c r="J104" s="329"/>
      <c r="K104" s="329"/>
      <c r="L104" s="330"/>
      <c r="M104" s="228"/>
      <c r="N104" s="229"/>
      <c r="O104" s="168" t="s">
        <v>4</v>
      </c>
      <c r="P104" s="146"/>
      <c r="Q104" s="89"/>
      <c r="R104" s="89"/>
      <c r="S104" s="89"/>
      <c r="T104" s="64"/>
      <c r="U104" s="64"/>
      <c r="V104" s="64"/>
      <c r="W104" s="90"/>
      <c r="X104" s="90"/>
      <c r="Y104" s="147"/>
      <c r="AE104" s="41"/>
      <c r="AF104" s="41"/>
      <c r="AG104" s="41"/>
      <c r="AH104" s="41"/>
    </row>
    <row r="105" spans="1:34" ht="15.6" customHeight="1" x14ac:dyDescent="0.15">
      <c r="A105" s="189" t="str">
        <f t="shared" si="2"/>
        <v>8aaaaaa</v>
      </c>
      <c r="B105" s="14"/>
      <c r="C105" s="165"/>
      <c r="D105" s="166"/>
      <c r="E105" s="239" t="s">
        <v>188</v>
      </c>
      <c r="F105" s="239"/>
      <c r="G105" s="239"/>
      <c r="H105" s="239"/>
      <c r="I105" s="239"/>
      <c r="J105" s="239"/>
      <c r="K105" s="239"/>
      <c r="L105" s="240"/>
      <c r="M105" s="228"/>
      <c r="N105" s="229"/>
      <c r="O105" s="164" t="s">
        <v>4</v>
      </c>
      <c r="P105" s="146"/>
      <c r="Q105" s="89"/>
      <c r="R105" s="89"/>
      <c r="S105" s="89"/>
      <c r="T105" s="64"/>
      <c r="U105" s="64"/>
      <c r="V105" s="64"/>
      <c r="W105" s="90"/>
      <c r="X105" s="90"/>
      <c r="Y105" s="147"/>
      <c r="AE105" s="41"/>
      <c r="AF105" s="41"/>
      <c r="AG105" s="41"/>
      <c r="AH105" s="41"/>
    </row>
    <row r="106" spans="1:34" ht="15.6" customHeight="1" x14ac:dyDescent="0.15">
      <c r="A106" s="189" t="str">
        <f t="shared" si="2"/>
        <v>8aaaaaaa</v>
      </c>
      <c r="B106" s="14"/>
      <c r="C106" s="162"/>
      <c r="D106" s="163"/>
      <c r="E106" s="239" t="s">
        <v>228</v>
      </c>
      <c r="F106" s="239"/>
      <c r="G106" s="239"/>
      <c r="H106" s="239"/>
      <c r="I106" s="239"/>
      <c r="J106" s="239"/>
      <c r="K106" s="239"/>
      <c r="L106" s="240"/>
      <c r="M106" s="228"/>
      <c r="N106" s="229"/>
      <c r="O106" s="164" t="s">
        <v>4</v>
      </c>
      <c r="P106" s="148"/>
      <c r="Q106" s="142"/>
      <c r="R106" s="142"/>
      <c r="S106" s="142"/>
      <c r="T106" s="167"/>
      <c r="U106" s="64"/>
      <c r="V106" s="64"/>
      <c r="W106" s="90"/>
      <c r="X106" s="90"/>
      <c r="Y106" s="147"/>
      <c r="AE106" s="41"/>
      <c r="AF106" s="41"/>
      <c r="AG106" s="41"/>
      <c r="AH106" s="41"/>
    </row>
    <row r="107" spans="1:34" ht="9.9499999999999993" customHeight="1" x14ac:dyDescent="0.15">
      <c r="A107" s="189">
        <f t="shared" si="2"/>
        <v>9</v>
      </c>
      <c r="B107" s="14"/>
      <c r="C107" s="246">
        <f>C99+1</f>
        <v>9</v>
      </c>
      <c r="D107" s="247"/>
      <c r="E107" s="252" t="s">
        <v>92</v>
      </c>
      <c r="F107" s="252"/>
      <c r="G107" s="252"/>
      <c r="H107" s="252"/>
      <c r="I107" s="300"/>
      <c r="J107" s="301"/>
      <c r="K107" s="301"/>
      <c r="L107" s="302"/>
      <c r="M107" s="262"/>
      <c r="N107" s="263"/>
      <c r="O107" s="284" t="s">
        <v>93</v>
      </c>
      <c r="P107" s="324"/>
      <c r="Q107" s="325"/>
      <c r="R107" s="325"/>
      <c r="S107" s="325"/>
      <c r="T107" s="284" t="s">
        <v>264</v>
      </c>
      <c r="U107" s="64"/>
      <c r="V107" s="64"/>
      <c r="W107" s="90"/>
      <c r="X107" s="90"/>
      <c r="Y107" s="147"/>
    </row>
    <row r="108" spans="1:34" ht="15" customHeight="1" x14ac:dyDescent="0.15">
      <c r="A108" s="189" t="str">
        <f t="shared" si="2"/>
        <v>9a</v>
      </c>
      <c r="B108" s="14"/>
      <c r="C108" s="248"/>
      <c r="D108" s="249"/>
      <c r="E108" s="253"/>
      <c r="F108" s="253"/>
      <c r="G108" s="253"/>
      <c r="H108" s="253"/>
      <c r="I108" s="303"/>
      <c r="J108" s="304"/>
      <c r="K108" s="304"/>
      <c r="L108" s="305"/>
      <c r="M108" s="264"/>
      <c r="N108" s="265"/>
      <c r="O108" s="285"/>
      <c r="P108" s="326"/>
      <c r="Q108" s="327"/>
      <c r="R108" s="327"/>
      <c r="S108" s="327"/>
      <c r="T108" s="285"/>
      <c r="U108" s="64"/>
      <c r="V108" s="64"/>
      <c r="W108" s="90"/>
      <c r="X108" s="90"/>
      <c r="Y108" s="147"/>
      <c r="AE108" s="41"/>
      <c r="AF108" s="41"/>
      <c r="AG108" s="41"/>
      <c r="AH108" s="41"/>
    </row>
    <row r="109" spans="1:34" ht="15" customHeight="1" x14ac:dyDescent="0.15">
      <c r="A109" s="189" t="str">
        <f t="shared" si="2"/>
        <v>9aa</v>
      </c>
      <c r="B109" s="173"/>
      <c r="C109" s="174"/>
      <c r="D109" s="175"/>
      <c r="E109" s="307" t="s">
        <v>214</v>
      </c>
      <c r="F109" s="308"/>
      <c r="G109" s="308"/>
      <c r="H109" s="308"/>
      <c r="I109" s="308"/>
      <c r="J109" s="308"/>
      <c r="K109" s="308"/>
      <c r="L109" s="309"/>
      <c r="M109" s="228"/>
      <c r="N109" s="229"/>
      <c r="O109" s="138" t="s">
        <v>215</v>
      </c>
      <c r="P109" s="178"/>
      <c r="Q109" s="179"/>
      <c r="R109" s="179"/>
      <c r="S109" s="179"/>
      <c r="T109" s="180"/>
      <c r="U109" s="64"/>
      <c r="V109" s="64"/>
      <c r="W109" s="90"/>
      <c r="X109" s="90"/>
      <c r="Y109" s="147"/>
      <c r="AE109" s="112"/>
      <c r="AF109" s="112"/>
      <c r="AG109" s="112"/>
      <c r="AH109" s="112"/>
    </row>
    <row r="110" spans="1:34" ht="9.9499999999999993" customHeight="1" x14ac:dyDescent="0.15">
      <c r="A110" s="189">
        <f t="shared" si="2"/>
        <v>10</v>
      </c>
      <c r="B110" s="14"/>
      <c r="C110" s="246">
        <f>C107+1</f>
        <v>10</v>
      </c>
      <c r="D110" s="247"/>
      <c r="E110" s="322" t="s">
        <v>202</v>
      </c>
      <c r="F110" s="252"/>
      <c r="G110" s="252"/>
      <c r="H110" s="252"/>
      <c r="I110" s="300"/>
      <c r="J110" s="301"/>
      <c r="K110" s="301"/>
      <c r="L110" s="302"/>
      <c r="M110" s="262"/>
      <c r="N110" s="263"/>
      <c r="O110" s="284" t="s">
        <v>94</v>
      </c>
      <c r="P110" s="324"/>
      <c r="Q110" s="325"/>
      <c r="R110" s="325"/>
      <c r="S110" s="325"/>
      <c r="T110" s="284" t="s">
        <v>264</v>
      </c>
      <c r="U110" s="64"/>
      <c r="V110" s="64"/>
      <c r="W110" s="90"/>
      <c r="X110" s="90"/>
      <c r="Y110" s="147"/>
    </row>
    <row r="111" spans="1:34" ht="15" customHeight="1" x14ac:dyDescent="0.15">
      <c r="A111" s="189" t="str">
        <f t="shared" si="2"/>
        <v>10a</v>
      </c>
      <c r="B111" s="14"/>
      <c r="C111" s="250"/>
      <c r="D111" s="291"/>
      <c r="E111" s="323"/>
      <c r="F111" s="253"/>
      <c r="G111" s="253"/>
      <c r="H111" s="253"/>
      <c r="I111" s="303"/>
      <c r="J111" s="304"/>
      <c r="K111" s="304"/>
      <c r="L111" s="305"/>
      <c r="M111" s="264"/>
      <c r="N111" s="265"/>
      <c r="O111" s="285"/>
      <c r="P111" s="326"/>
      <c r="Q111" s="327"/>
      <c r="R111" s="327"/>
      <c r="S111" s="327"/>
      <c r="T111" s="285"/>
      <c r="U111" s="64"/>
      <c r="V111" s="64"/>
      <c r="W111" s="90"/>
      <c r="X111" s="90"/>
      <c r="Y111" s="147"/>
      <c r="AE111" s="41"/>
      <c r="AF111" s="41"/>
      <c r="AG111" s="41"/>
      <c r="AH111" s="41"/>
    </row>
    <row r="112" spans="1:34" ht="9.9499999999999993" customHeight="1" x14ac:dyDescent="0.15">
      <c r="A112" s="189">
        <f t="shared" si="2"/>
        <v>11</v>
      </c>
      <c r="B112" s="14"/>
      <c r="C112" s="246">
        <f>C110+1</f>
        <v>11</v>
      </c>
      <c r="D112" s="247"/>
      <c r="E112" s="322" t="s">
        <v>200</v>
      </c>
      <c r="F112" s="252"/>
      <c r="G112" s="252"/>
      <c r="H112" s="252"/>
      <c r="I112" s="300"/>
      <c r="J112" s="301"/>
      <c r="K112" s="301"/>
      <c r="L112" s="302"/>
      <c r="M112" s="262"/>
      <c r="N112" s="263"/>
      <c r="O112" s="284" t="s">
        <v>93</v>
      </c>
      <c r="P112" s="324"/>
      <c r="Q112" s="325"/>
      <c r="R112" s="325"/>
      <c r="S112" s="325"/>
      <c r="T112" s="284" t="s">
        <v>264</v>
      </c>
      <c r="U112" s="64"/>
      <c r="V112" s="64"/>
      <c r="W112" s="90"/>
      <c r="X112" s="90"/>
      <c r="Y112" s="147"/>
    </row>
    <row r="113" spans="1:34" ht="15" customHeight="1" x14ac:dyDescent="0.15">
      <c r="A113" s="189" t="str">
        <f t="shared" si="2"/>
        <v>11a</v>
      </c>
      <c r="B113" s="14"/>
      <c r="C113" s="250"/>
      <c r="D113" s="291"/>
      <c r="E113" s="323"/>
      <c r="F113" s="253"/>
      <c r="G113" s="253"/>
      <c r="H113" s="253"/>
      <c r="I113" s="303"/>
      <c r="J113" s="304"/>
      <c r="K113" s="304"/>
      <c r="L113" s="305"/>
      <c r="M113" s="264"/>
      <c r="N113" s="265"/>
      <c r="O113" s="285"/>
      <c r="P113" s="326"/>
      <c r="Q113" s="327"/>
      <c r="R113" s="327"/>
      <c r="S113" s="327"/>
      <c r="T113" s="285"/>
      <c r="U113" s="64"/>
      <c r="V113" s="64"/>
      <c r="W113" s="90"/>
      <c r="X113" s="90"/>
      <c r="Y113" s="147"/>
      <c r="AE113" s="41"/>
      <c r="AF113" s="41"/>
      <c r="AG113" s="41"/>
      <c r="AH113" s="41"/>
    </row>
    <row r="114" spans="1:34" ht="9.9499999999999993" customHeight="1" x14ac:dyDescent="0.15">
      <c r="A114" s="189">
        <f t="shared" si="2"/>
        <v>12</v>
      </c>
      <c r="B114" s="14"/>
      <c r="C114" s="246">
        <f>C112+1</f>
        <v>12</v>
      </c>
      <c r="D114" s="247"/>
      <c r="E114" s="322" t="s">
        <v>201</v>
      </c>
      <c r="F114" s="252"/>
      <c r="G114" s="252"/>
      <c r="H114" s="252"/>
      <c r="I114" s="316"/>
      <c r="J114" s="317"/>
      <c r="K114" s="317"/>
      <c r="L114" s="318"/>
      <c r="M114" s="262"/>
      <c r="N114" s="263"/>
      <c r="O114" s="284" t="s">
        <v>94</v>
      </c>
      <c r="P114" s="324"/>
      <c r="Q114" s="325"/>
      <c r="R114" s="325"/>
      <c r="S114" s="325"/>
      <c r="T114" s="284" t="s">
        <v>264</v>
      </c>
      <c r="U114" s="64"/>
      <c r="V114" s="64"/>
      <c r="W114" s="90"/>
      <c r="X114" s="90"/>
      <c r="Y114" s="147"/>
    </row>
    <row r="115" spans="1:34" ht="15" customHeight="1" x14ac:dyDescent="0.15">
      <c r="A115" s="189" t="str">
        <f t="shared" si="2"/>
        <v>12a</v>
      </c>
      <c r="B115" s="14"/>
      <c r="C115" s="250"/>
      <c r="D115" s="291"/>
      <c r="E115" s="323"/>
      <c r="F115" s="253"/>
      <c r="G115" s="253"/>
      <c r="H115" s="253"/>
      <c r="I115" s="319"/>
      <c r="J115" s="320"/>
      <c r="K115" s="320"/>
      <c r="L115" s="321"/>
      <c r="M115" s="264"/>
      <c r="N115" s="265"/>
      <c r="O115" s="285"/>
      <c r="P115" s="326"/>
      <c r="Q115" s="327"/>
      <c r="R115" s="327"/>
      <c r="S115" s="327"/>
      <c r="T115" s="285"/>
      <c r="U115" s="64"/>
      <c r="V115" s="64"/>
      <c r="W115" s="90"/>
      <c r="X115" s="90"/>
      <c r="Y115" s="147"/>
      <c r="AE115" s="41"/>
      <c r="AF115" s="41"/>
      <c r="AG115" s="41"/>
      <c r="AH115" s="41"/>
    </row>
    <row r="116" spans="1:34" ht="9.9499999999999993" customHeight="1" x14ac:dyDescent="0.15">
      <c r="A116" s="189">
        <f t="shared" si="2"/>
        <v>13</v>
      </c>
      <c r="B116" s="173"/>
      <c r="C116" s="292">
        <f>C114+1</f>
        <v>13</v>
      </c>
      <c r="D116" s="293"/>
      <c r="E116" s="296" t="s">
        <v>253</v>
      </c>
      <c r="F116" s="297"/>
      <c r="G116" s="297"/>
      <c r="H116" s="297"/>
      <c r="I116" s="316"/>
      <c r="J116" s="317"/>
      <c r="K116" s="317"/>
      <c r="L116" s="318"/>
      <c r="M116" s="262"/>
      <c r="N116" s="263"/>
      <c r="O116" s="284" t="s">
        <v>93</v>
      </c>
      <c r="P116" s="324"/>
      <c r="Q116" s="325"/>
      <c r="R116" s="325"/>
      <c r="S116" s="325"/>
      <c r="T116" s="284" t="s">
        <v>264</v>
      </c>
      <c r="U116" s="64"/>
      <c r="V116" s="64"/>
      <c r="W116" s="90"/>
      <c r="X116" s="90"/>
      <c r="Y116" s="147"/>
    </row>
    <row r="117" spans="1:34" ht="15" customHeight="1" x14ac:dyDescent="0.15">
      <c r="A117" s="189" t="str">
        <f t="shared" si="2"/>
        <v>13a</v>
      </c>
      <c r="B117" s="173"/>
      <c r="C117" s="294"/>
      <c r="D117" s="295"/>
      <c r="E117" s="298"/>
      <c r="F117" s="299"/>
      <c r="G117" s="299"/>
      <c r="H117" s="299"/>
      <c r="I117" s="319"/>
      <c r="J117" s="320"/>
      <c r="K117" s="320"/>
      <c r="L117" s="321"/>
      <c r="M117" s="264"/>
      <c r="N117" s="265"/>
      <c r="O117" s="285"/>
      <c r="P117" s="326"/>
      <c r="Q117" s="327"/>
      <c r="R117" s="327"/>
      <c r="S117" s="327"/>
      <c r="T117" s="285"/>
      <c r="U117" s="64"/>
      <c r="V117" s="64"/>
      <c r="W117" s="90"/>
      <c r="X117" s="90"/>
      <c r="Y117" s="147"/>
      <c r="AE117" s="112"/>
      <c r="AF117" s="112"/>
      <c r="AG117" s="112"/>
      <c r="AH117" s="112"/>
    </row>
    <row r="118" spans="1:34" ht="9.9499999999999993" customHeight="1" x14ac:dyDescent="0.15">
      <c r="A118" s="189">
        <f t="shared" si="2"/>
        <v>14</v>
      </c>
      <c r="B118" s="173"/>
      <c r="C118" s="292">
        <f>C116+1</f>
        <v>14</v>
      </c>
      <c r="D118" s="293"/>
      <c r="E118" s="296" t="s">
        <v>254</v>
      </c>
      <c r="F118" s="297"/>
      <c r="G118" s="297"/>
      <c r="H118" s="297"/>
      <c r="I118" s="316"/>
      <c r="J118" s="317"/>
      <c r="K118" s="317"/>
      <c r="L118" s="318"/>
      <c r="M118" s="262"/>
      <c r="N118" s="263"/>
      <c r="O118" s="284" t="s">
        <v>94</v>
      </c>
      <c r="P118" s="324"/>
      <c r="Q118" s="325"/>
      <c r="R118" s="325"/>
      <c r="S118" s="325"/>
      <c r="T118" s="284" t="s">
        <v>264</v>
      </c>
      <c r="U118" s="196"/>
      <c r="V118" s="197"/>
      <c r="W118" s="198"/>
      <c r="X118" s="198"/>
      <c r="Y118" s="199"/>
    </row>
    <row r="119" spans="1:34" ht="15" customHeight="1" x14ac:dyDescent="0.15">
      <c r="A119" s="189" t="str">
        <f t="shared" si="2"/>
        <v>14a</v>
      </c>
      <c r="B119" s="173"/>
      <c r="C119" s="294"/>
      <c r="D119" s="295"/>
      <c r="E119" s="298"/>
      <c r="F119" s="299"/>
      <c r="G119" s="299"/>
      <c r="H119" s="299"/>
      <c r="I119" s="319"/>
      <c r="J119" s="320"/>
      <c r="K119" s="320"/>
      <c r="L119" s="321"/>
      <c r="M119" s="264"/>
      <c r="N119" s="265"/>
      <c r="O119" s="285"/>
      <c r="P119" s="326"/>
      <c r="Q119" s="327"/>
      <c r="R119" s="327"/>
      <c r="S119" s="327"/>
      <c r="T119" s="285"/>
      <c r="U119" s="200"/>
      <c r="V119" s="201"/>
      <c r="W119" s="202"/>
      <c r="X119" s="202"/>
      <c r="Y119" s="203"/>
      <c r="AE119" s="112"/>
      <c r="AF119" s="112"/>
      <c r="AG119" s="112"/>
      <c r="AH119" s="112"/>
    </row>
    <row r="120" spans="1:34" ht="7.5" customHeight="1" x14ac:dyDescent="0.15">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600000000000001" customHeight="1" x14ac:dyDescent="0.15">
      <c r="A121" s="192"/>
      <c r="B121" s="110"/>
      <c r="C121" s="206" t="s">
        <v>125</v>
      </c>
      <c r="D121" s="286" t="s">
        <v>216</v>
      </c>
      <c r="E121" s="286"/>
      <c r="F121" s="286"/>
      <c r="G121" s="286"/>
      <c r="H121" s="286"/>
      <c r="I121" s="286"/>
      <c r="J121" s="286"/>
      <c r="K121" s="286"/>
      <c r="L121" s="286"/>
      <c r="M121" s="286"/>
      <c r="N121" s="286"/>
      <c r="O121" s="286"/>
      <c r="P121" s="286"/>
      <c r="Q121" s="286"/>
      <c r="R121" s="286"/>
      <c r="S121" s="286"/>
      <c r="T121" s="286"/>
      <c r="U121" s="286"/>
      <c r="V121" s="286"/>
      <c r="W121" s="286"/>
      <c r="X121" s="286"/>
      <c r="Y121" s="286"/>
      <c r="AE121" s="41"/>
      <c r="AF121" s="41"/>
      <c r="AG121" s="41"/>
      <c r="AH121" s="41"/>
    </row>
    <row r="122" spans="1:34" s="3" customFormat="1" ht="50.45" customHeight="1" x14ac:dyDescent="0.15">
      <c r="A122" s="192"/>
      <c r="B122" s="110"/>
      <c r="C122" s="206" t="s">
        <v>126</v>
      </c>
      <c r="D122" s="286" t="s">
        <v>261</v>
      </c>
      <c r="E122" s="286"/>
      <c r="F122" s="286"/>
      <c r="G122" s="286"/>
      <c r="H122" s="286"/>
      <c r="I122" s="286"/>
      <c r="J122" s="286"/>
      <c r="K122" s="286"/>
      <c r="L122" s="286"/>
      <c r="M122" s="286"/>
      <c r="N122" s="286"/>
      <c r="O122" s="286"/>
      <c r="P122" s="286"/>
      <c r="Q122" s="286"/>
      <c r="R122" s="286"/>
      <c r="S122" s="286"/>
      <c r="T122" s="286"/>
      <c r="U122" s="286"/>
      <c r="V122" s="286"/>
      <c r="W122" s="286"/>
      <c r="X122" s="286"/>
      <c r="Y122" s="286"/>
      <c r="AE122" s="41"/>
      <c r="AF122" s="41"/>
      <c r="AG122" s="41"/>
      <c r="AH122" s="500" t="s">
        <v>279</v>
      </c>
    </row>
    <row r="123" spans="1:34" ht="24.95" customHeight="1" x14ac:dyDescent="0.15">
      <c r="B123" s="173"/>
      <c r="C123" s="206" t="s">
        <v>171</v>
      </c>
      <c r="D123" s="286" t="s">
        <v>255</v>
      </c>
      <c r="E123" s="286"/>
      <c r="F123" s="286"/>
      <c r="G123" s="286"/>
      <c r="H123" s="286"/>
      <c r="I123" s="286"/>
      <c r="J123" s="286"/>
      <c r="K123" s="286"/>
      <c r="L123" s="286"/>
      <c r="M123" s="286"/>
      <c r="N123" s="286"/>
      <c r="O123" s="286"/>
      <c r="P123" s="286"/>
      <c r="Q123" s="286"/>
      <c r="R123" s="286"/>
      <c r="S123" s="286"/>
      <c r="T123" s="286"/>
      <c r="U123" s="286"/>
      <c r="V123" s="286"/>
      <c r="W123" s="286"/>
      <c r="X123" s="286"/>
      <c r="Y123" s="286"/>
      <c r="AE123" s="112"/>
      <c r="AF123" s="112"/>
      <c r="AG123" s="112"/>
      <c r="AH123" s="112"/>
    </row>
    <row r="124" spans="1:34" s="3" customFormat="1" ht="4.5" customHeight="1" x14ac:dyDescent="0.15">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15">
      <c r="A125" s="192"/>
      <c r="B125" s="28" t="s">
        <v>26</v>
      </c>
      <c r="C125" s="306" t="s">
        <v>153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row>
    <row r="126" spans="1:34" s="3" customFormat="1" ht="18.75" customHeight="1" x14ac:dyDescent="0.15">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15">
      <c r="B127" s="14"/>
      <c r="C127" s="355" t="s">
        <v>8</v>
      </c>
      <c r="D127" s="356"/>
      <c r="E127" s="230" t="s">
        <v>112</v>
      </c>
      <c r="F127" s="231"/>
      <c r="G127" s="231"/>
      <c r="H127" s="231"/>
      <c r="I127" s="231"/>
      <c r="J127" s="231"/>
      <c r="K127" s="231"/>
      <c r="L127" s="232"/>
      <c r="M127" s="402" t="s">
        <v>2</v>
      </c>
      <c r="N127" s="377"/>
      <c r="O127" s="378"/>
      <c r="P127" s="230" t="s">
        <v>10</v>
      </c>
      <c r="Q127" s="231"/>
      <c r="R127" s="231"/>
      <c r="S127" s="231"/>
      <c r="T127" s="232"/>
      <c r="U127" s="389" t="s">
        <v>111</v>
      </c>
      <c r="V127" s="377"/>
      <c r="W127" s="377"/>
      <c r="X127" s="377"/>
      <c r="Y127" s="378"/>
    </row>
    <row r="128" spans="1:34" ht="9.9499999999999993" customHeight="1" x14ac:dyDescent="0.15">
      <c r="A128" s="189">
        <f t="shared" ref="A128" si="3">IF(C128&gt;0,C128,A127&amp;"a")</f>
        <v>15</v>
      </c>
      <c r="B128" s="14"/>
      <c r="C128" s="246">
        <f>C118+1</f>
        <v>15</v>
      </c>
      <c r="D128" s="247"/>
      <c r="E128" s="233" t="s">
        <v>21</v>
      </c>
      <c r="F128" s="234"/>
      <c r="G128" s="234"/>
      <c r="H128" s="234"/>
      <c r="I128" s="234"/>
      <c r="J128" s="234"/>
      <c r="K128" s="234"/>
      <c r="L128" s="235"/>
      <c r="M128" s="262"/>
      <c r="N128" s="263"/>
      <c r="O128" s="284" t="s">
        <v>4</v>
      </c>
      <c r="P128" s="324"/>
      <c r="Q128" s="325"/>
      <c r="R128" s="325"/>
      <c r="S128" s="325"/>
      <c r="T128" s="284" t="s">
        <v>264</v>
      </c>
      <c r="U128" s="287" t="str">
        <f>IF(AND(M128&gt;0,P128&gt;0),ROUNDDOWN(P128/3000,0),"")</f>
        <v/>
      </c>
      <c r="V128" s="288"/>
      <c r="W128" s="288"/>
      <c r="X128" s="434" t="s">
        <v>44</v>
      </c>
      <c r="Y128" s="284"/>
    </row>
    <row r="129" spans="1:30" ht="20.100000000000001" customHeight="1" x14ac:dyDescent="0.15">
      <c r="A129" s="189" t="str">
        <f t="shared" ref="A129:A133" si="4">IF(C129&gt;0,C129,A128&amp;"a")</f>
        <v>15a</v>
      </c>
      <c r="B129" s="14"/>
      <c r="C129" s="250"/>
      <c r="D129" s="291"/>
      <c r="E129" s="236"/>
      <c r="F129" s="237"/>
      <c r="G129" s="237"/>
      <c r="H129" s="237"/>
      <c r="I129" s="237"/>
      <c r="J129" s="237"/>
      <c r="K129" s="237"/>
      <c r="L129" s="238"/>
      <c r="M129" s="264"/>
      <c r="N129" s="265"/>
      <c r="O129" s="285"/>
      <c r="P129" s="326"/>
      <c r="Q129" s="327"/>
      <c r="R129" s="327"/>
      <c r="S129" s="327"/>
      <c r="T129" s="285"/>
      <c r="U129" s="289"/>
      <c r="V129" s="290"/>
      <c r="W129" s="290"/>
      <c r="X129" s="375"/>
      <c r="Y129" s="285"/>
    </row>
    <row r="130" spans="1:30" ht="9.9499999999999993" customHeight="1" x14ac:dyDescent="0.15">
      <c r="A130" s="189">
        <f t="shared" si="4"/>
        <v>16</v>
      </c>
      <c r="B130" s="14"/>
      <c r="C130" s="246">
        <f>C128+1</f>
        <v>16</v>
      </c>
      <c r="D130" s="247"/>
      <c r="E130" s="233" t="s">
        <v>34</v>
      </c>
      <c r="F130" s="234"/>
      <c r="G130" s="234"/>
      <c r="H130" s="234"/>
      <c r="I130" s="234"/>
      <c r="J130" s="234"/>
      <c r="K130" s="234"/>
      <c r="L130" s="235"/>
      <c r="M130" s="262"/>
      <c r="N130" s="263"/>
      <c r="O130" s="284" t="s">
        <v>4</v>
      </c>
      <c r="P130" s="324"/>
      <c r="Q130" s="325"/>
      <c r="R130" s="325"/>
      <c r="S130" s="325"/>
      <c r="T130" s="284" t="s">
        <v>264</v>
      </c>
      <c r="U130" s="287" t="str">
        <f>IF(AND(M130&gt;0,P130&gt;0),ROUNDDOWN(P130/3000,0),"")</f>
        <v/>
      </c>
      <c r="V130" s="288"/>
      <c r="W130" s="288"/>
      <c r="X130" s="434" t="s">
        <v>44</v>
      </c>
      <c r="Y130" s="284"/>
    </row>
    <row r="131" spans="1:30" ht="20.100000000000001" customHeight="1" x14ac:dyDescent="0.15">
      <c r="A131" s="189" t="str">
        <f t="shared" si="4"/>
        <v>16a</v>
      </c>
      <c r="B131" s="14"/>
      <c r="C131" s="250"/>
      <c r="D131" s="291"/>
      <c r="E131" s="236"/>
      <c r="F131" s="237"/>
      <c r="G131" s="237"/>
      <c r="H131" s="237"/>
      <c r="I131" s="237"/>
      <c r="J131" s="237"/>
      <c r="K131" s="237"/>
      <c r="L131" s="238"/>
      <c r="M131" s="264"/>
      <c r="N131" s="265"/>
      <c r="O131" s="285"/>
      <c r="P131" s="326"/>
      <c r="Q131" s="327"/>
      <c r="R131" s="327"/>
      <c r="S131" s="327"/>
      <c r="T131" s="285"/>
      <c r="U131" s="289"/>
      <c r="V131" s="290"/>
      <c r="W131" s="290"/>
      <c r="X131" s="375"/>
      <c r="Y131" s="285"/>
    </row>
    <row r="132" spans="1:30" ht="9.9499999999999993" customHeight="1" x14ac:dyDescent="0.15">
      <c r="A132" s="189">
        <f t="shared" si="4"/>
        <v>17</v>
      </c>
      <c r="B132" s="14"/>
      <c r="C132" s="246">
        <f>C130+1</f>
        <v>17</v>
      </c>
      <c r="D132" s="247"/>
      <c r="E132" s="233" t="s">
        <v>119</v>
      </c>
      <c r="F132" s="234"/>
      <c r="G132" s="234"/>
      <c r="H132" s="234"/>
      <c r="I132" s="234"/>
      <c r="J132" s="234"/>
      <c r="K132" s="234"/>
      <c r="L132" s="235"/>
      <c r="M132" s="262"/>
      <c r="N132" s="263"/>
      <c r="O132" s="284" t="s">
        <v>17</v>
      </c>
      <c r="P132" s="324"/>
      <c r="Q132" s="325"/>
      <c r="R132" s="325"/>
      <c r="S132" s="325"/>
      <c r="T132" s="284" t="s">
        <v>264</v>
      </c>
      <c r="U132" s="287" t="str">
        <f t="shared" ref="U132" si="5">IF(AND(M132&gt;0,P132&gt;0),ROUNDDOWN(P132/3000,0),"")</f>
        <v/>
      </c>
      <c r="V132" s="288"/>
      <c r="W132" s="288"/>
      <c r="X132" s="434" t="s">
        <v>44</v>
      </c>
      <c r="Y132" s="284"/>
    </row>
    <row r="133" spans="1:30" ht="20.100000000000001" customHeight="1" x14ac:dyDescent="0.15">
      <c r="A133" s="189" t="str">
        <f t="shared" si="4"/>
        <v>17a</v>
      </c>
      <c r="B133" s="14"/>
      <c r="C133" s="250"/>
      <c r="D133" s="291"/>
      <c r="E133" s="236"/>
      <c r="F133" s="237"/>
      <c r="G133" s="237"/>
      <c r="H133" s="237"/>
      <c r="I133" s="237"/>
      <c r="J133" s="237"/>
      <c r="K133" s="237"/>
      <c r="L133" s="238"/>
      <c r="M133" s="264"/>
      <c r="N133" s="265"/>
      <c r="O133" s="285"/>
      <c r="P133" s="326"/>
      <c r="Q133" s="327"/>
      <c r="R133" s="327"/>
      <c r="S133" s="327"/>
      <c r="T133" s="285"/>
      <c r="U133" s="289"/>
      <c r="V133" s="290"/>
      <c r="W133" s="290"/>
      <c r="X133" s="375"/>
      <c r="Y133" s="285"/>
    </row>
    <row r="134" spans="1:30" s="3" customFormat="1" ht="5.0999999999999996" customHeight="1" x14ac:dyDescent="0.15">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0999999999999996" customHeight="1" x14ac:dyDescent="0.15">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15">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0999999999999996" customHeight="1" x14ac:dyDescent="0.15">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15">
      <c r="A138" s="192"/>
      <c r="B138" s="25" t="s">
        <v>35</v>
      </c>
      <c r="C138" s="306" t="s">
        <v>154</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1:30" ht="30" customHeight="1" x14ac:dyDescent="0.15">
      <c r="B139" s="14"/>
      <c r="C139" s="355" t="s">
        <v>8</v>
      </c>
      <c r="D139" s="356"/>
      <c r="E139" s="230" t="s">
        <v>112</v>
      </c>
      <c r="F139" s="231"/>
      <c r="G139" s="231"/>
      <c r="H139" s="231"/>
      <c r="I139" s="231"/>
      <c r="J139" s="231"/>
      <c r="K139" s="231"/>
      <c r="L139" s="232"/>
      <c r="M139" s="402" t="s">
        <v>2</v>
      </c>
      <c r="N139" s="377"/>
      <c r="O139" s="378"/>
      <c r="P139" s="230" t="s">
        <v>10</v>
      </c>
      <c r="Q139" s="231"/>
      <c r="R139" s="231"/>
      <c r="S139" s="231"/>
      <c r="T139" s="232"/>
      <c r="U139" s="402" t="s">
        <v>3</v>
      </c>
      <c r="V139" s="377"/>
      <c r="W139" s="377"/>
      <c r="X139" s="377"/>
      <c r="Y139" s="378"/>
    </row>
    <row r="140" spans="1:30" ht="9.6" customHeight="1" x14ac:dyDescent="0.15">
      <c r="A140" s="189">
        <f t="shared" ref="A140" si="6">IF(C140&gt;0,C140,A139&amp;"a")</f>
        <v>18</v>
      </c>
      <c r="B140" s="14"/>
      <c r="C140" s="246">
        <f>C132+1</f>
        <v>18</v>
      </c>
      <c r="D140" s="247"/>
      <c r="E140" s="233" t="s">
        <v>22</v>
      </c>
      <c r="F140" s="234"/>
      <c r="G140" s="234"/>
      <c r="H140" s="234"/>
      <c r="I140" s="234"/>
      <c r="J140" s="234"/>
      <c r="K140" s="234"/>
      <c r="L140" s="235"/>
      <c r="M140" s="262"/>
      <c r="N140" s="263"/>
      <c r="O140" s="284" t="s">
        <v>4</v>
      </c>
      <c r="P140" s="324"/>
      <c r="Q140" s="325"/>
      <c r="R140" s="325"/>
      <c r="S140" s="325"/>
      <c r="T140" s="284" t="s">
        <v>264</v>
      </c>
      <c r="U140" s="432" t="s">
        <v>45</v>
      </c>
      <c r="V140" s="433"/>
      <c r="W140" s="433"/>
      <c r="X140" s="434" t="s">
        <v>43</v>
      </c>
      <c r="Y140" s="284"/>
    </row>
    <row r="141" spans="1:30" ht="20.100000000000001" customHeight="1" x14ac:dyDescent="0.15">
      <c r="A141" s="189" t="str">
        <f t="shared" ref="A141:A147" si="7">IF(C141&gt;0,C141,A140&amp;"a")</f>
        <v>18a</v>
      </c>
      <c r="B141" s="14"/>
      <c r="C141" s="250"/>
      <c r="D141" s="291"/>
      <c r="E141" s="236"/>
      <c r="F141" s="237"/>
      <c r="G141" s="237"/>
      <c r="H141" s="237"/>
      <c r="I141" s="237"/>
      <c r="J141" s="237"/>
      <c r="K141" s="237"/>
      <c r="L141" s="238"/>
      <c r="M141" s="264"/>
      <c r="N141" s="265"/>
      <c r="O141" s="285"/>
      <c r="P141" s="326"/>
      <c r="Q141" s="327"/>
      <c r="R141" s="327"/>
      <c r="S141" s="327"/>
      <c r="T141" s="285"/>
      <c r="U141" s="334" t="str">
        <f>IF(AND(M140&gt;0,P140&gt;0),M140*1400,"")</f>
        <v/>
      </c>
      <c r="V141" s="335"/>
      <c r="W141" s="335"/>
      <c r="X141" s="375"/>
      <c r="Y141" s="285"/>
    </row>
    <row r="142" spans="1:30" ht="9.6" customHeight="1" x14ac:dyDescent="0.15">
      <c r="A142" s="189">
        <f t="shared" si="7"/>
        <v>19</v>
      </c>
      <c r="B142" s="14"/>
      <c r="C142" s="246">
        <f>+C140+1</f>
        <v>19</v>
      </c>
      <c r="D142" s="247"/>
      <c r="E142" s="233" t="s">
        <v>23</v>
      </c>
      <c r="F142" s="234"/>
      <c r="G142" s="234"/>
      <c r="H142" s="234"/>
      <c r="I142" s="234"/>
      <c r="J142" s="234"/>
      <c r="K142" s="234"/>
      <c r="L142" s="235"/>
      <c r="M142" s="262"/>
      <c r="N142" s="263"/>
      <c r="O142" s="284" t="s">
        <v>4</v>
      </c>
      <c r="P142" s="324"/>
      <c r="Q142" s="325"/>
      <c r="R142" s="325"/>
      <c r="S142" s="325"/>
      <c r="T142" s="284" t="s">
        <v>264</v>
      </c>
      <c r="U142" s="432" t="s">
        <v>45</v>
      </c>
      <c r="V142" s="433"/>
      <c r="W142" s="433"/>
      <c r="X142" s="434" t="s">
        <v>43</v>
      </c>
      <c r="Y142" s="284"/>
    </row>
    <row r="143" spans="1:30" ht="20.100000000000001" customHeight="1" x14ac:dyDescent="0.15">
      <c r="A143" s="189" t="str">
        <f t="shared" si="7"/>
        <v>19a</v>
      </c>
      <c r="B143" s="14"/>
      <c r="C143" s="250"/>
      <c r="D143" s="291"/>
      <c r="E143" s="236"/>
      <c r="F143" s="237"/>
      <c r="G143" s="237"/>
      <c r="H143" s="237"/>
      <c r="I143" s="237"/>
      <c r="J143" s="237"/>
      <c r="K143" s="237"/>
      <c r="L143" s="238"/>
      <c r="M143" s="264"/>
      <c r="N143" s="265"/>
      <c r="O143" s="285"/>
      <c r="P143" s="326"/>
      <c r="Q143" s="327"/>
      <c r="R143" s="327"/>
      <c r="S143" s="327"/>
      <c r="T143" s="285"/>
      <c r="U143" s="334" t="str">
        <f>IF(AND(M142&gt;0,P142&gt;0),M142*1400,"")</f>
        <v/>
      </c>
      <c r="V143" s="335"/>
      <c r="W143" s="335"/>
      <c r="X143" s="375"/>
      <c r="Y143" s="285"/>
    </row>
    <row r="144" spans="1:30" ht="9.6" customHeight="1" x14ac:dyDescent="0.15">
      <c r="A144" s="189">
        <f t="shared" si="7"/>
        <v>20</v>
      </c>
      <c r="B144" s="14"/>
      <c r="C144" s="246">
        <f>+C142+1</f>
        <v>20</v>
      </c>
      <c r="D144" s="247"/>
      <c r="E144" s="233" t="s">
        <v>24</v>
      </c>
      <c r="F144" s="234"/>
      <c r="G144" s="234"/>
      <c r="H144" s="234"/>
      <c r="I144" s="234"/>
      <c r="J144" s="234"/>
      <c r="K144" s="234"/>
      <c r="L144" s="235"/>
      <c r="M144" s="262"/>
      <c r="N144" s="263"/>
      <c r="O144" s="284" t="s">
        <v>4</v>
      </c>
      <c r="P144" s="324"/>
      <c r="Q144" s="325"/>
      <c r="R144" s="325"/>
      <c r="S144" s="325"/>
      <c r="T144" s="284" t="s">
        <v>264</v>
      </c>
      <c r="U144" s="432" t="s">
        <v>45</v>
      </c>
      <c r="V144" s="433"/>
      <c r="W144" s="433"/>
      <c r="X144" s="434" t="s">
        <v>43</v>
      </c>
      <c r="Y144" s="284"/>
    </row>
    <row r="145" spans="1:34" ht="20.100000000000001" customHeight="1" x14ac:dyDescent="0.15">
      <c r="A145" s="189" t="str">
        <f t="shared" si="7"/>
        <v>20a</v>
      </c>
      <c r="B145" s="14"/>
      <c r="C145" s="250"/>
      <c r="D145" s="291"/>
      <c r="E145" s="236"/>
      <c r="F145" s="237"/>
      <c r="G145" s="237"/>
      <c r="H145" s="237"/>
      <c r="I145" s="237"/>
      <c r="J145" s="237"/>
      <c r="K145" s="237"/>
      <c r="L145" s="238"/>
      <c r="M145" s="264"/>
      <c r="N145" s="265"/>
      <c r="O145" s="285"/>
      <c r="P145" s="326"/>
      <c r="Q145" s="327"/>
      <c r="R145" s="327"/>
      <c r="S145" s="327"/>
      <c r="T145" s="285"/>
      <c r="U145" s="334" t="str">
        <f>IF(AND(M144&gt;0,P144&gt;0),M144*1400,"")</f>
        <v/>
      </c>
      <c r="V145" s="335"/>
      <c r="W145" s="335"/>
      <c r="X145" s="375"/>
      <c r="Y145" s="285"/>
    </row>
    <row r="146" spans="1:34" ht="9.6" customHeight="1" x14ac:dyDescent="0.15">
      <c r="A146" s="189">
        <f t="shared" si="7"/>
        <v>21</v>
      </c>
      <c r="B146" s="14"/>
      <c r="C146" s="246">
        <f>+C144+1</f>
        <v>21</v>
      </c>
      <c r="D146" s="247"/>
      <c r="E146" s="437" t="s">
        <v>185</v>
      </c>
      <c r="F146" s="438"/>
      <c r="G146" s="438"/>
      <c r="H146" s="438"/>
      <c r="I146" s="438"/>
      <c r="J146" s="438"/>
      <c r="K146" s="438"/>
      <c r="L146" s="439"/>
      <c r="M146" s="262"/>
      <c r="N146" s="263"/>
      <c r="O146" s="284" t="s">
        <v>4</v>
      </c>
      <c r="P146" s="324"/>
      <c r="Q146" s="325"/>
      <c r="R146" s="325"/>
      <c r="S146" s="325"/>
      <c r="T146" s="284" t="s">
        <v>264</v>
      </c>
      <c r="U146" s="432" t="s">
        <v>45</v>
      </c>
      <c r="V146" s="433"/>
      <c r="W146" s="433"/>
      <c r="X146" s="434" t="s">
        <v>43</v>
      </c>
      <c r="Y146" s="284"/>
    </row>
    <row r="147" spans="1:34" ht="20.100000000000001" customHeight="1" x14ac:dyDescent="0.15">
      <c r="A147" s="189" t="str">
        <f t="shared" si="7"/>
        <v>21a</v>
      </c>
      <c r="B147" s="14"/>
      <c r="C147" s="250"/>
      <c r="D147" s="291"/>
      <c r="E147" s="440"/>
      <c r="F147" s="441"/>
      <c r="G147" s="441"/>
      <c r="H147" s="441"/>
      <c r="I147" s="441"/>
      <c r="J147" s="441"/>
      <c r="K147" s="441"/>
      <c r="L147" s="442"/>
      <c r="M147" s="264"/>
      <c r="N147" s="265"/>
      <c r="O147" s="285"/>
      <c r="P147" s="326"/>
      <c r="Q147" s="327"/>
      <c r="R147" s="327"/>
      <c r="S147" s="327"/>
      <c r="T147" s="285"/>
      <c r="U147" s="334" t="str">
        <f>IF(AND(M146&gt;0,P146&gt;0),M146*1400,"")</f>
        <v/>
      </c>
      <c r="V147" s="335"/>
      <c r="W147" s="335"/>
      <c r="X147" s="375"/>
      <c r="Y147" s="285"/>
      <c r="AH147" s="130"/>
    </row>
    <row r="148" spans="1:34" s="3" customFormat="1" ht="5.0999999999999996" customHeight="1" x14ac:dyDescent="0.15">
      <c r="A148" s="192"/>
      <c r="C148" s="24"/>
      <c r="D148" s="24"/>
      <c r="E148" s="24"/>
      <c r="F148" s="24"/>
      <c r="G148" s="24"/>
      <c r="H148" s="24"/>
      <c r="I148" s="10"/>
      <c r="J148" s="10"/>
      <c r="K148" s="10"/>
      <c r="L148" s="11"/>
      <c r="M148" s="21"/>
      <c r="N148" s="21"/>
      <c r="O148" s="21"/>
      <c r="P148" s="6"/>
      <c r="Q148" s="6"/>
      <c r="R148" s="6"/>
    </row>
    <row r="149" spans="1:34" s="3" customFormat="1" ht="5.0999999999999996" customHeight="1" x14ac:dyDescent="0.15">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15">
      <c r="A150" s="193"/>
      <c r="B150" s="436" t="s">
        <v>265</v>
      </c>
      <c r="C150" s="436"/>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c r="AH150" s="499" t="s">
        <v>278</v>
      </c>
    </row>
    <row r="151" spans="1:34" s="41" customFormat="1" ht="134.44999999999999" customHeight="1" x14ac:dyDescent="0.15">
      <c r="A151" s="191"/>
      <c r="B151" s="102"/>
      <c r="C151" s="435" t="s">
        <v>270</v>
      </c>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102"/>
      <c r="AH151" s="500" t="s">
        <v>277</v>
      </c>
    </row>
    <row r="152" spans="1:34" s="65" customFormat="1" ht="30" customHeight="1" x14ac:dyDescent="0.15">
      <c r="A152" s="193"/>
      <c r="B152" s="66" t="s">
        <v>102</v>
      </c>
      <c r="C152" s="474" t="s">
        <v>151</v>
      </c>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row>
    <row r="153" spans="1:34" s="65" customFormat="1" ht="27.75" customHeight="1" x14ac:dyDescent="0.15">
      <c r="A153" s="193"/>
      <c r="B153" s="67"/>
      <c r="C153" s="423" t="s">
        <v>61</v>
      </c>
      <c r="D153" s="424"/>
      <c r="E153" s="230" t="s">
        <v>112</v>
      </c>
      <c r="F153" s="231"/>
      <c r="G153" s="231"/>
      <c r="H153" s="231"/>
      <c r="I153" s="231"/>
      <c r="J153" s="231"/>
      <c r="K153" s="231"/>
      <c r="L153" s="232"/>
      <c r="M153" s="425" t="s">
        <v>62</v>
      </c>
      <c r="N153" s="426"/>
      <c r="O153" s="427"/>
      <c r="P153" s="425" t="s">
        <v>63</v>
      </c>
      <c r="Q153" s="426"/>
      <c r="R153" s="426"/>
      <c r="S153" s="426"/>
      <c r="T153" s="427"/>
      <c r="U153" s="428" t="s">
        <v>64</v>
      </c>
      <c r="V153" s="426"/>
      <c r="W153" s="426"/>
      <c r="X153" s="426"/>
      <c r="Y153" s="427"/>
    </row>
    <row r="154" spans="1:34" s="65" customFormat="1" ht="27.75" customHeight="1" x14ac:dyDescent="0.15">
      <c r="A154" s="189">
        <f t="shared" ref="A154" si="8">IF(C154&gt;0,C154,A153&amp;"a")</f>
        <v>22</v>
      </c>
      <c r="B154" s="67"/>
      <c r="C154" s="396">
        <f>C146+1</f>
        <v>22</v>
      </c>
      <c r="D154" s="397"/>
      <c r="E154" s="310" t="s">
        <v>65</v>
      </c>
      <c r="F154" s="311"/>
      <c r="G154" s="311"/>
      <c r="H154" s="311"/>
      <c r="I154" s="311"/>
      <c r="J154" s="311"/>
      <c r="K154" s="311"/>
      <c r="L154" s="312"/>
      <c r="M154" s="282"/>
      <c r="N154" s="283"/>
      <c r="O154" s="68" t="s">
        <v>66</v>
      </c>
      <c r="P154" s="282"/>
      <c r="Q154" s="283"/>
      <c r="R154" s="283"/>
      <c r="S154" s="283"/>
      <c r="T154" s="221" t="s">
        <v>264</v>
      </c>
      <c r="U154" s="280" t="str">
        <f t="shared" ref="U154:U160" si="9">IF(AND(M154&gt;0,P154&gt;0),ROUNDDOWN(P154/2000,0),"")</f>
        <v/>
      </c>
      <c r="V154" s="281"/>
      <c r="W154" s="281"/>
      <c r="X154" s="394" t="s">
        <v>67</v>
      </c>
      <c r="Y154" s="395"/>
    </row>
    <row r="155" spans="1:34" s="65" customFormat="1" ht="27.95" customHeight="1" x14ac:dyDescent="0.15">
      <c r="A155" s="189">
        <f t="shared" ref="A155:A160" si="10">IF(C155&gt;0,C155,A154&amp;"a")</f>
        <v>23</v>
      </c>
      <c r="B155" s="67"/>
      <c r="C155" s="396">
        <f t="shared" ref="C155:C160" si="11">C154+1</f>
        <v>23</v>
      </c>
      <c r="D155" s="397"/>
      <c r="E155" s="429" t="s">
        <v>68</v>
      </c>
      <c r="F155" s="430"/>
      <c r="G155" s="430"/>
      <c r="H155" s="430"/>
      <c r="I155" s="430"/>
      <c r="J155" s="430"/>
      <c r="K155" s="430"/>
      <c r="L155" s="431"/>
      <c r="M155" s="282"/>
      <c r="N155" s="283"/>
      <c r="O155" s="68" t="s">
        <v>66</v>
      </c>
      <c r="P155" s="282"/>
      <c r="Q155" s="283"/>
      <c r="R155" s="283"/>
      <c r="S155" s="283"/>
      <c r="T155" s="221" t="s">
        <v>264</v>
      </c>
      <c r="U155" s="280" t="str">
        <f t="shared" si="9"/>
        <v/>
      </c>
      <c r="V155" s="281"/>
      <c r="W155" s="281"/>
      <c r="X155" s="394" t="s">
        <v>67</v>
      </c>
      <c r="Y155" s="395"/>
    </row>
    <row r="156" spans="1:34" s="65" customFormat="1" ht="27.95" customHeight="1" x14ac:dyDescent="0.15">
      <c r="A156" s="189">
        <f t="shared" si="10"/>
        <v>24</v>
      </c>
      <c r="B156" s="67"/>
      <c r="C156" s="396">
        <f t="shared" si="11"/>
        <v>24</v>
      </c>
      <c r="D156" s="397"/>
      <c r="E156" s="401" t="s">
        <v>69</v>
      </c>
      <c r="F156" s="311"/>
      <c r="G156" s="311"/>
      <c r="H156" s="311"/>
      <c r="I156" s="311"/>
      <c r="J156" s="311"/>
      <c r="K156" s="311"/>
      <c r="L156" s="312"/>
      <c r="M156" s="282"/>
      <c r="N156" s="283"/>
      <c r="O156" s="68" t="s">
        <v>66</v>
      </c>
      <c r="P156" s="282"/>
      <c r="Q156" s="283"/>
      <c r="R156" s="283"/>
      <c r="S156" s="283"/>
      <c r="T156" s="221" t="s">
        <v>264</v>
      </c>
      <c r="U156" s="280" t="str">
        <f t="shared" si="9"/>
        <v/>
      </c>
      <c r="V156" s="281"/>
      <c r="W156" s="281"/>
      <c r="X156" s="394" t="s">
        <v>67</v>
      </c>
      <c r="Y156" s="395"/>
    </row>
    <row r="157" spans="1:34" s="65" customFormat="1" ht="27.95" customHeight="1" x14ac:dyDescent="0.15">
      <c r="A157" s="189">
        <f t="shared" si="10"/>
        <v>25</v>
      </c>
      <c r="B157" s="67"/>
      <c r="C157" s="396">
        <f t="shared" si="11"/>
        <v>25</v>
      </c>
      <c r="D157" s="397"/>
      <c r="E157" s="310" t="s">
        <v>70</v>
      </c>
      <c r="F157" s="311"/>
      <c r="G157" s="311"/>
      <c r="H157" s="311"/>
      <c r="I157" s="311"/>
      <c r="J157" s="311"/>
      <c r="K157" s="311"/>
      <c r="L157" s="312"/>
      <c r="M157" s="282"/>
      <c r="N157" s="283"/>
      <c r="O157" s="68" t="s">
        <v>66</v>
      </c>
      <c r="P157" s="282"/>
      <c r="Q157" s="283"/>
      <c r="R157" s="283"/>
      <c r="S157" s="283"/>
      <c r="T157" s="221" t="s">
        <v>264</v>
      </c>
      <c r="U157" s="280" t="str">
        <f t="shared" si="9"/>
        <v/>
      </c>
      <c r="V157" s="281"/>
      <c r="W157" s="281"/>
      <c r="X157" s="394" t="s">
        <v>67</v>
      </c>
      <c r="Y157" s="395"/>
    </row>
    <row r="158" spans="1:34" s="65" customFormat="1" ht="27.95" customHeight="1" x14ac:dyDescent="0.15">
      <c r="A158" s="189">
        <f t="shared" si="10"/>
        <v>26</v>
      </c>
      <c r="B158" s="67"/>
      <c r="C158" s="396">
        <f t="shared" si="11"/>
        <v>26</v>
      </c>
      <c r="D158" s="397"/>
      <c r="E158" s="310" t="s">
        <v>71</v>
      </c>
      <c r="F158" s="311"/>
      <c r="G158" s="311"/>
      <c r="H158" s="311"/>
      <c r="I158" s="311"/>
      <c r="J158" s="311"/>
      <c r="K158" s="311"/>
      <c r="L158" s="312"/>
      <c r="M158" s="282"/>
      <c r="N158" s="283"/>
      <c r="O158" s="68" t="s">
        <v>66</v>
      </c>
      <c r="P158" s="282"/>
      <c r="Q158" s="283"/>
      <c r="R158" s="283"/>
      <c r="S158" s="283"/>
      <c r="T158" s="221" t="s">
        <v>264</v>
      </c>
      <c r="U158" s="280" t="str">
        <f t="shared" si="9"/>
        <v/>
      </c>
      <c r="V158" s="281"/>
      <c r="W158" s="281"/>
      <c r="X158" s="394" t="s">
        <v>67</v>
      </c>
      <c r="Y158" s="395"/>
    </row>
    <row r="159" spans="1:34" s="65" customFormat="1" ht="27.95" customHeight="1" x14ac:dyDescent="0.15">
      <c r="A159" s="189">
        <f t="shared" si="10"/>
        <v>27</v>
      </c>
      <c r="B159" s="67"/>
      <c r="C159" s="396">
        <f t="shared" si="11"/>
        <v>27</v>
      </c>
      <c r="D159" s="397"/>
      <c r="E159" s="310" t="s">
        <v>72</v>
      </c>
      <c r="F159" s="311"/>
      <c r="G159" s="311"/>
      <c r="H159" s="311"/>
      <c r="I159" s="311"/>
      <c r="J159" s="311"/>
      <c r="K159" s="311"/>
      <c r="L159" s="312"/>
      <c r="M159" s="282"/>
      <c r="N159" s="283"/>
      <c r="O159" s="68" t="s">
        <v>66</v>
      </c>
      <c r="P159" s="282"/>
      <c r="Q159" s="283"/>
      <c r="R159" s="283"/>
      <c r="S159" s="283"/>
      <c r="T159" s="221" t="s">
        <v>264</v>
      </c>
      <c r="U159" s="280" t="str">
        <f t="shared" si="9"/>
        <v/>
      </c>
      <c r="V159" s="281"/>
      <c r="W159" s="281"/>
      <c r="X159" s="394" t="s">
        <v>67</v>
      </c>
      <c r="Y159" s="395"/>
    </row>
    <row r="160" spans="1:34" s="65" customFormat="1" ht="27.95" customHeight="1" x14ac:dyDescent="0.15">
      <c r="A160" s="189">
        <f t="shared" si="10"/>
        <v>28</v>
      </c>
      <c r="B160" s="67"/>
      <c r="C160" s="396">
        <f t="shared" si="11"/>
        <v>28</v>
      </c>
      <c r="D160" s="397"/>
      <c r="E160" s="310" t="s">
        <v>73</v>
      </c>
      <c r="F160" s="311"/>
      <c r="G160" s="311"/>
      <c r="H160" s="311"/>
      <c r="I160" s="311"/>
      <c r="J160" s="311"/>
      <c r="K160" s="311"/>
      <c r="L160" s="312"/>
      <c r="M160" s="282"/>
      <c r="N160" s="283"/>
      <c r="O160" s="68" t="s">
        <v>66</v>
      </c>
      <c r="P160" s="282"/>
      <c r="Q160" s="283"/>
      <c r="R160" s="283"/>
      <c r="S160" s="283"/>
      <c r="T160" s="221" t="s">
        <v>264</v>
      </c>
      <c r="U160" s="280" t="str">
        <f t="shared" si="9"/>
        <v/>
      </c>
      <c r="V160" s="281"/>
      <c r="W160" s="281"/>
      <c r="X160" s="394" t="s">
        <v>67</v>
      </c>
      <c r="Y160" s="395"/>
    </row>
    <row r="161" spans="1:54" s="65" customFormat="1" ht="5.0999999999999996" customHeight="1" x14ac:dyDescent="0.15">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0999999999999996" customHeight="1" x14ac:dyDescent="0.15">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0999999999999996" customHeight="1" x14ac:dyDescent="0.15">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15">
      <c r="A164" s="193"/>
      <c r="B164" s="129" t="s">
        <v>103</v>
      </c>
      <c r="C164" s="463" t="s">
        <v>74</v>
      </c>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row>
    <row r="165" spans="1:54" s="65" customFormat="1" ht="27.95" customHeight="1" x14ac:dyDescent="0.15">
      <c r="A165" s="193"/>
      <c r="B165" s="67"/>
      <c r="C165" s="423" t="s">
        <v>61</v>
      </c>
      <c r="D165" s="424"/>
      <c r="E165" s="230" t="s">
        <v>112</v>
      </c>
      <c r="F165" s="231"/>
      <c r="G165" s="231"/>
      <c r="H165" s="231"/>
      <c r="I165" s="231"/>
      <c r="J165" s="231"/>
      <c r="K165" s="231"/>
      <c r="L165" s="232"/>
      <c r="M165" s="425" t="s">
        <v>62</v>
      </c>
      <c r="N165" s="426"/>
      <c r="O165" s="427"/>
      <c r="P165" s="425" t="s">
        <v>63</v>
      </c>
      <c r="Q165" s="426"/>
      <c r="R165" s="426"/>
      <c r="S165" s="426"/>
      <c r="T165" s="427"/>
      <c r="U165" s="428" t="s">
        <v>64</v>
      </c>
      <c r="V165" s="426"/>
      <c r="W165" s="426"/>
      <c r="X165" s="426"/>
      <c r="Y165" s="427"/>
    </row>
    <row r="166" spans="1:54" s="65" customFormat="1" ht="27.95" customHeight="1" x14ac:dyDescent="0.15">
      <c r="A166" s="189">
        <f t="shared" ref="A166:A167" si="12">IF(C166&gt;0,C166,A165&amp;"a")</f>
        <v>29</v>
      </c>
      <c r="B166" s="67"/>
      <c r="C166" s="396">
        <f>C160+1</f>
        <v>29</v>
      </c>
      <c r="D166" s="397"/>
      <c r="E166" s="274" t="s">
        <v>75</v>
      </c>
      <c r="F166" s="275"/>
      <c r="G166" s="275"/>
      <c r="H166" s="275"/>
      <c r="I166" s="275"/>
      <c r="J166" s="275"/>
      <c r="K166" s="275"/>
      <c r="L166" s="276"/>
      <c r="M166" s="282"/>
      <c r="N166" s="283"/>
      <c r="O166" s="68" t="s">
        <v>66</v>
      </c>
      <c r="P166" s="282"/>
      <c r="Q166" s="283"/>
      <c r="R166" s="283"/>
      <c r="S166" s="283"/>
      <c r="T166" s="221" t="s">
        <v>264</v>
      </c>
      <c r="U166" s="280" t="str">
        <f>IF(AND(M166&gt;0,P166&gt;0),ROUNDDOWN(P166/2000,0),"")</f>
        <v/>
      </c>
      <c r="V166" s="281"/>
      <c r="W166" s="281"/>
      <c r="X166" s="394" t="s">
        <v>67</v>
      </c>
      <c r="Y166" s="395"/>
    </row>
    <row r="167" spans="1:54" s="65" customFormat="1" ht="27.95" customHeight="1" x14ac:dyDescent="0.15">
      <c r="A167" s="189">
        <f t="shared" si="12"/>
        <v>30</v>
      </c>
      <c r="B167" s="67"/>
      <c r="C167" s="396">
        <f>C166+1</f>
        <v>30</v>
      </c>
      <c r="D167" s="397"/>
      <c r="E167" s="274" t="s">
        <v>76</v>
      </c>
      <c r="F167" s="275"/>
      <c r="G167" s="275"/>
      <c r="H167" s="275"/>
      <c r="I167" s="275"/>
      <c r="J167" s="275"/>
      <c r="K167" s="275"/>
      <c r="L167" s="276"/>
      <c r="M167" s="282"/>
      <c r="N167" s="283"/>
      <c r="O167" s="68" t="s">
        <v>66</v>
      </c>
      <c r="P167" s="282"/>
      <c r="Q167" s="283"/>
      <c r="R167" s="283"/>
      <c r="S167" s="283"/>
      <c r="T167" s="221" t="s">
        <v>264</v>
      </c>
      <c r="U167" s="280" t="str">
        <f>IF(AND(M167&gt;0,P167&gt;0),ROUNDDOWN(P167/2000,0),"")</f>
        <v/>
      </c>
      <c r="V167" s="281"/>
      <c r="W167" s="281"/>
      <c r="X167" s="394" t="s">
        <v>67</v>
      </c>
      <c r="Y167" s="395"/>
    </row>
    <row r="168" spans="1:54" s="65" customFormat="1" ht="5.0999999999999996" customHeight="1" x14ac:dyDescent="0.15">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0999999999999996" customHeight="1" x14ac:dyDescent="0.15">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15">
      <c r="A170" s="193"/>
      <c r="B170" s="66" t="s">
        <v>104</v>
      </c>
      <c r="C170" s="474" t="s">
        <v>95</v>
      </c>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row>
    <row r="171" spans="1:54" s="65" customFormat="1" ht="27.95" customHeight="1" x14ac:dyDescent="0.15">
      <c r="A171" s="193"/>
      <c r="B171" s="67"/>
      <c r="C171" s="423" t="s">
        <v>61</v>
      </c>
      <c r="D171" s="424"/>
      <c r="E171" s="230" t="s">
        <v>112</v>
      </c>
      <c r="F171" s="231"/>
      <c r="G171" s="231"/>
      <c r="H171" s="231"/>
      <c r="I171" s="231"/>
      <c r="J171" s="231"/>
      <c r="K171" s="231"/>
      <c r="L171" s="232"/>
      <c r="M171" s="425" t="s">
        <v>62</v>
      </c>
      <c r="N171" s="426"/>
      <c r="O171" s="427"/>
      <c r="P171" s="425" t="s">
        <v>63</v>
      </c>
      <c r="Q171" s="426"/>
      <c r="R171" s="426"/>
      <c r="S171" s="426"/>
      <c r="T171" s="427"/>
      <c r="U171" s="428" t="s">
        <v>64</v>
      </c>
      <c r="V171" s="426"/>
      <c r="W171" s="426"/>
      <c r="X171" s="426"/>
      <c r="Y171" s="427"/>
    </row>
    <row r="172" spans="1:54" s="65" customFormat="1" ht="27.95" customHeight="1" x14ac:dyDescent="0.15">
      <c r="A172" s="189">
        <f t="shared" ref="A172:A176" si="13">IF(C172&gt;0,C172,A171&amp;"a")</f>
        <v>31</v>
      </c>
      <c r="B172" s="67"/>
      <c r="C172" s="396">
        <f>C167+1</f>
        <v>31</v>
      </c>
      <c r="D172" s="397"/>
      <c r="E172" s="274" t="s">
        <v>77</v>
      </c>
      <c r="F172" s="275"/>
      <c r="G172" s="275"/>
      <c r="H172" s="275"/>
      <c r="I172" s="275"/>
      <c r="J172" s="275"/>
      <c r="K172" s="275"/>
      <c r="L172" s="276"/>
      <c r="M172" s="282"/>
      <c r="N172" s="283"/>
      <c r="O172" s="68" t="s">
        <v>66</v>
      </c>
      <c r="P172" s="282"/>
      <c r="Q172" s="283"/>
      <c r="R172" s="283"/>
      <c r="S172" s="283"/>
      <c r="T172" s="221" t="s">
        <v>264</v>
      </c>
      <c r="U172" s="280" t="str">
        <f>IF(AND(M172&gt;0,P172&gt;0),ROUNDDOWN(P172/2000,0),"")</f>
        <v/>
      </c>
      <c r="V172" s="281"/>
      <c r="W172" s="281"/>
      <c r="X172" s="394" t="s">
        <v>67</v>
      </c>
      <c r="Y172" s="395"/>
    </row>
    <row r="173" spans="1:54" s="65" customFormat="1" ht="27.95" customHeight="1" x14ac:dyDescent="0.15">
      <c r="A173" s="189">
        <f t="shared" si="13"/>
        <v>32</v>
      </c>
      <c r="B173" s="67"/>
      <c r="C173" s="396">
        <f>C172+1</f>
        <v>32</v>
      </c>
      <c r="D173" s="397"/>
      <c r="E173" s="277" t="s">
        <v>78</v>
      </c>
      <c r="F173" s="278"/>
      <c r="G173" s="278"/>
      <c r="H173" s="278"/>
      <c r="I173" s="278"/>
      <c r="J173" s="278"/>
      <c r="K173" s="278"/>
      <c r="L173" s="279"/>
      <c r="M173" s="282"/>
      <c r="N173" s="283"/>
      <c r="O173" s="68" t="s">
        <v>66</v>
      </c>
      <c r="P173" s="282"/>
      <c r="Q173" s="283"/>
      <c r="R173" s="283"/>
      <c r="S173" s="283"/>
      <c r="T173" s="221" t="s">
        <v>264</v>
      </c>
      <c r="U173" s="280" t="str">
        <f>IF(AND(M173&gt;0,P173&gt;0),ROUNDDOWN(P173/2000,0),"")</f>
        <v/>
      </c>
      <c r="V173" s="281"/>
      <c r="W173" s="281"/>
      <c r="X173" s="394" t="s">
        <v>67</v>
      </c>
      <c r="Y173" s="395"/>
    </row>
    <row r="174" spans="1:54" s="65" customFormat="1" ht="27.95" customHeight="1" x14ac:dyDescent="0.15">
      <c r="A174" s="189">
        <f t="shared" si="13"/>
        <v>33</v>
      </c>
      <c r="B174" s="67"/>
      <c r="C174" s="396">
        <f>C173+1</f>
        <v>33</v>
      </c>
      <c r="D174" s="397"/>
      <c r="E174" s="274" t="s">
        <v>79</v>
      </c>
      <c r="F174" s="275"/>
      <c r="G174" s="275"/>
      <c r="H174" s="275"/>
      <c r="I174" s="275"/>
      <c r="J174" s="275"/>
      <c r="K174" s="275"/>
      <c r="L174" s="276"/>
      <c r="M174" s="282"/>
      <c r="N174" s="283"/>
      <c r="O174" s="68" t="s">
        <v>66</v>
      </c>
      <c r="P174" s="282"/>
      <c r="Q174" s="283"/>
      <c r="R174" s="283"/>
      <c r="S174" s="283"/>
      <c r="T174" s="221" t="s">
        <v>264</v>
      </c>
      <c r="U174" s="280" t="str">
        <f>IF(AND(M174&gt;0,P174&gt;0),ROUNDDOWN(P174/2000,0),"")</f>
        <v/>
      </c>
      <c r="V174" s="281"/>
      <c r="W174" s="281"/>
      <c r="X174" s="394" t="s">
        <v>67</v>
      </c>
      <c r="Y174" s="395"/>
    </row>
    <row r="175" spans="1:54" s="65" customFormat="1" ht="27.95" customHeight="1" x14ac:dyDescent="0.15">
      <c r="A175" s="189">
        <f t="shared" si="13"/>
        <v>34</v>
      </c>
      <c r="B175" s="67"/>
      <c r="C175" s="396">
        <f>C174+1</f>
        <v>34</v>
      </c>
      <c r="D175" s="397"/>
      <c r="E175" s="274" t="s">
        <v>80</v>
      </c>
      <c r="F175" s="275"/>
      <c r="G175" s="275"/>
      <c r="H175" s="275"/>
      <c r="I175" s="275"/>
      <c r="J175" s="275"/>
      <c r="K175" s="275"/>
      <c r="L175" s="276"/>
      <c r="M175" s="282"/>
      <c r="N175" s="283"/>
      <c r="O175" s="68" t="s">
        <v>66</v>
      </c>
      <c r="P175" s="282"/>
      <c r="Q175" s="283"/>
      <c r="R175" s="283"/>
      <c r="S175" s="283"/>
      <c r="T175" s="221" t="s">
        <v>264</v>
      </c>
      <c r="U175" s="280" t="str">
        <f>IF(AND(M175&gt;0,P175&gt;0),ROUNDDOWN(P175/2000,0),"")</f>
        <v/>
      </c>
      <c r="V175" s="281"/>
      <c r="W175" s="281"/>
      <c r="X175" s="394" t="s">
        <v>67</v>
      </c>
      <c r="Y175" s="395"/>
    </row>
    <row r="176" spans="1:54" s="65" customFormat="1" ht="27.95" customHeight="1" x14ac:dyDescent="0.15">
      <c r="A176" s="189">
        <f t="shared" si="13"/>
        <v>35</v>
      </c>
      <c r="B176" s="67"/>
      <c r="C176" s="396">
        <f>C175+1</f>
        <v>35</v>
      </c>
      <c r="D176" s="397"/>
      <c r="E176" s="274" t="s">
        <v>81</v>
      </c>
      <c r="F176" s="275"/>
      <c r="G176" s="275"/>
      <c r="H176" s="275"/>
      <c r="I176" s="275"/>
      <c r="J176" s="275"/>
      <c r="K176" s="275"/>
      <c r="L176" s="276"/>
      <c r="M176" s="282"/>
      <c r="N176" s="283"/>
      <c r="O176" s="68" t="s">
        <v>66</v>
      </c>
      <c r="P176" s="282"/>
      <c r="Q176" s="283"/>
      <c r="R176" s="283"/>
      <c r="S176" s="283"/>
      <c r="T176" s="221" t="s">
        <v>264</v>
      </c>
      <c r="U176" s="280" t="str">
        <f>IF(AND(M176&gt;0,P176&gt;0),ROUNDDOWN(P176/2000,0),"")</f>
        <v/>
      </c>
      <c r="V176" s="281"/>
      <c r="W176" s="281"/>
      <c r="X176" s="394" t="s">
        <v>67</v>
      </c>
      <c r="Y176" s="395"/>
    </row>
    <row r="177" spans="1:54" s="65" customFormat="1" ht="5.0999999999999996" customHeight="1" x14ac:dyDescent="0.15">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0999999999999996" customHeight="1" x14ac:dyDescent="0.15">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0999999999999996" customHeight="1" x14ac:dyDescent="0.15">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15">
      <c r="A180" s="193"/>
      <c r="B180" s="66" t="s">
        <v>105</v>
      </c>
      <c r="C180" s="474" t="s">
        <v>82</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row>
    <row r="181" spans="1:54" s="65" customFormat="1" ht="27.95" customHeight="1" x14ac:dyDescent="0.15">
      <c r="A181" s="193"/>
      <c r="B181" s="67"/>
      <c r="C181" s="423" t="s">
        <v>61</v>
      </c>
      <c r="D181" s="424"/>
      <c r="E181" s="230" t="s">
        <v>112</v>
      </c>
      <c r="F181" s="231"/>
      <c r="G181" s="231"/>
      <c r="H181" s="231"/>
      <c r="I181" s="231"/>
      <c r="J181" s="231"/>
      <c r="K181" s="231"/>
      <c r="L181" s="232"/>
      <c r="M181" s="425" t="s">
        <v>62</v>
      </c>
      <c r="N181" s="426"/>
      <c r="O181" s="427"/>
      <c r="P181" s="425" t="s">
        <v>63</v>
      </c>
      <c r="Q181" s="426"/>
      <c r="R181" s="426"/>
      <c r="S181" s="426"/>
      <c r="T181" s="427"/>
      <c r="U181" s="428" t="s">
        <v>64</v>
      </c>
      <c r="V181" s="426"/>
      <c r="W181" s="426"/>
      <c r="X181" s="426"/>
      <c r="Y181" s="427"/>
    </row>
    <row r="182" spans="1:54" s="65" customFormat="1" ht="27.95" customHeight="1" x14ac:dyDescent="0.15">
      <c r="A182" s="189">
        <f t="shared" ref="A182:A191" si="14">IF(C182&gt;0,C182,A181&amp;"a")</f>
        <v>36</v>
      </c>
      <c r="B182" s="67"/>
      <c r="C182" s="410">
        <f>C176+1</f>
        <v>36</v>
      </c>
      <c r="D182" s="411"/>
      <c r="E182" s="277" t="s">
        <v>84</v>
      </c>
      <c r="F182" s="278"/>
      <c r="G182" s="278"/>
      <c r="H182" s="278"/>
      <c r="I182" s="278"/>
      <c r="J182" s="278"/>
      <c r="K182" s="278"/>
      <c r="L182" s="279"/>
      <c r="M182" s="282"/>
      <c r="N182" s="283"/>
      <c r="O182" s="68" t="s">
        <v>66</v>
      </c>
      <c r="P182" s="282"/>
      <c r="Q182" s="283"/>
      <c r="R182" s="283"/>
      <c r="S182" s="283"/>
      <c r="T182" s="221" t="s">
        <v>264</v>
      </c>
      <c r="U182" s="280" t="str">
        <f>IF(AND(M182&gt;0,P182&gt;0),ROUNDDOWN(P182/2000,0),"")</f>
        <v/>
      </c>
      <c r="V182" s="281"/>
      <c r="W182" s="281"/>
      <c r="X182" s="394" t="s">
        <v>67</v>
      </c>
      <c r="Y182" s="395"/>
    </row>
    <row r="183" spans="1:54" s="65" customFormat="1" ht="27.95" customHeight="1" x14ac:dyDescent="0.15">
      <c r="A183" s="189">
        <f t="shared" si="14"/>
        <v>37</v>
      </c>
      <c r="B183" s="67"/>
      <c r="C183" s="396">
        <f t="shared" ref="C183:C189" si="15">C182+1</f>
        <v>37</v>
      </c>
      <c r="D183" s="397"/>
      <c r="E183" s="274" t="s">
        <v>85</v>
      </c>
      <c r="F183" s="275"/>
      <c r="G183" s="275"/>
      <c r="H183" s="275"/>
      <c r="I183" s="275"/>
      <c r="J183" s="275"/>
      <c r="K183" s="275"/>
      <c r="L183" s="276"/>
      <c r="M183" s="282"/>
      <c r="N183" s="283"/>
      <c r="O183" s="68" t="s">
        <v>66</v>
      </c>
      <c r="P183" s="282"/>
      <c r="Q183" s="283"/>
      <c r="R183" s="283"/>
      <c r="S183" s="283"/>
      <c r="T183" s="221" t="s">
        <v>264</v>
      </c>
      <c r="U183" s="280" t="str">
        <f>IF(AND(M183&gt;0,P183&gt;0),ROUNDDOWN(P183/2000,0),"")</f>
        <v/>
      </c>
      <c r="V183" s="281"/>
      <c r="W183" s="281"/>
      <c r="X183" s="394" t="s">
        <v>67</v>
      </c>
      <c r="Y183" s="395"/>
    </row>
    <row r="184" spans="1:54" s="65" customFormat="1" ht="27.95" customHeight="1" x14ac:dyDescent="0.15">
      <c r="A184" s="189">
        <f t="shared" si="14"/>
        <v>38</v>
      </c>
      <c r="B184" s="67"/>
      <c r="C184" s="396">
        <f t="shared" si="15"/>
        <v>38</v>
      </c>
      <c r="D184" s="397"/>
      <c r="E184" s="274" t="s">
        <v>86</v>
      </c>
      <c r="F184" s="275"/>
      <c r="G184" s="275"/>
      <c r="H184" s="275"/>
      <c r="I184" s="275"/>
      <c r="J184" s="275"/>
      <c r="K184" s="275"/>
      <c r="L184" s="276"/>
      <c r="M184" s="282"/>
      <c r="N184" s="283"/>
      <c r="O184" s="68" t="s">
        <v>66</v>
      </c>
      <c r="P184" s="282"/>
      <c r="Q184" s="283"/>
      <c r="R184" s="283"/>
      <c r="S184" s="283"/>
      <c r="T184" s="221" t="s">
        <v>264</v>
      </c>
      <c r="U184" s="280" t="str">
        <f t="shared" ref="U184:U189" si="16">IF(AND(M184&gt;0,P184&gt;0),ROUNDDOWN(P184/2000,0),"")</f>
        <v/>
      </c>
      <c r="V184" s="281"/>
      <c r="W184" s="281"/>
      <c r="X184" s="394" t="s">
        <v>67</v>
      </c>
      <c r="Y184" s="395"/>
    </row>
    <row r="185" spans="1:54" s="65" customFormat="1" ht="27.95" customHeight="1" x14ac:dyDescent="0.15">
      <c r="A185" s="189">
        <f t="shared" si="14"/>
        <v>39</v>
      </c>
      <c r="B185" s="67"/>
      <c r="C185" s="396">
        <f t="shared" si="15"/>
        <v>39</v>
      </c>
      <c r="D185" s="397"/>
      <c r="E185" s="277" t="s">
        <v>87</v>
      </c>
      <c r="F185" s="278"/>
      <c r="G185" s="278"/>
      <c r="H185" s="278"/>
      <c r="I185" s="278"/>
      <c r="J185" s="278"/>
      <c r="K185" s="278"/>
      <c r="L185" s="279"/>
      <c r="M185" s="282"/>
      <c r="N185" s="283"/>
      <c r="O185" s="68" t="s">
        <v>66</v>
      </c>
      <c r="P185" s="282"/>
      <c r="Q185" s="283"/>
      <c r="R185" s="283"/>
      <c r="S185" s="283"/>
      <c r="T185" s="221" t="s">
        <v>264</v>
      </c>
      <c r="U185" s="280" t="str">
        <f t="shared" si="16"/>
        <v/>
      </c>
      <c r="V185" s="281"/>
      <c r="W185" s="281"/>
      <c r="X185" s="394" t="s">
        <v>67</v>
      </c>
      <c r="Y185" s="395"/>
    </row>
    <row r="186" spans="1:54" s="65" customFormat="1" ht="27.95" customHeight="1" x14ac:dyDescent="0.15">
      <c r="A186" s="189">
        <f t="shared" si="14"/>
        <v>40</v>
      </c>
      <c r="B186" s="67"/>
      <c r="C186" s="396">
        <f t="shared" si="15"/>
        <v>40</v>
      </c>
      <c r="D186" s="397"/>
      <c r="E186" s="274" t="s">
        <v>88</v>
      </c>
      <c r="F186" s="275"/>
      <c r="G186" s="275"/>
      <c r="H186" s="275"/>
      <c r="I186" s="275"/>
      <c r="J186" s="275"/>
      <c r="K186" s="275"/>
      <c r="L186" s="276"/>
      <c r="M186" s="282"/>
      <c r="N186" s="283"/>
      <c r="O186" s="68" t="s">
        <v>66</v>
      </c>
      <c r="P186" s="282"/>
      <c r="Q186" s="283"/>
      <c r="R186" s="283"/>
      <c r="S186" s="283"/>
      <c r="T186" s="221" t="s">
        <v>264</v>
      </c>
      <c r="U186" s="280" t="str">
        <f t="shared" si="16"/>
        <v/>
      </c>
      <c r="V186" s="281"/>
      <c r="W186" s="281"/>
      <c r="X186" s="394" t="s">
        <v>67</v>
      </c>
      <c r="Y186" s="395"/>
    </row>
    <row r="187" spans="1:54" s="65" customFormat="1" ht="27.95" customHeight="1" x14ac:dyDescent="0.15">
      <c r="A187" s="189">
        <f t="shared" si="14"/>
        <v>41</v>
      </c>
      <c r="B187" s="67"/>
      <c r="C187" s="396">
        <f t="shared" si="15"/>
        <v>41</v>
      </c>
      <c r="D187" s="397"/>
      <c r="E187" s="274" t="s">
        <v>89</v>
      </c>
      <c r="F187" s="275"/>
      <c r="G187" s="275"/>
      <c r="H187" s="275"/>
      <c r="I187" s="275"/>
      <c r="J187" s="275"/>
      <c r="K187" s="275"/>
      <c r="L187" s="276"/>
      <c r="M187" s="282"/>
      <c r="N187" s="283"/>
      <c r="O187" s="126" t="s">
        <v>66</v>
      </c>
      <c r="P187" s="282"/>
      <c r="Q187" s="283"/>
      <c r="R187" s="283"/>
      <c r="S187" s="283"/>
      <c r="T187" s="221" t="s">
        <v>264</v>
      </c>
      <c r="U187" s="280" t="str">
        <f t="shared" si="16"/>
        <v/>
      </c>
      <c r="V187" s="281"/>
      <c r="W187" s="281"/>
      <c r="X187" s="394" t="s">
        <v>67</v>
      </c>
      <c r="Y187" s="395"/>
    </row>
    <row r="188" spans="1:54" s="65" customFormat="1" ht="27.95" customHeight="1" x14ac:dyDescent="0.15">
      <c r="A188" s="189">
        <f t="shared" si="14"/>
        <v>42</v>
      </c>
      <c r="B188" s="67"/>
      <c r="C188" s="396">
        <f t="shared" si="15"/>
        <v>42</v>
      </c>
      <c r="D188" s="397"/>
      <c r="E188" s="310" t="s">
        <v>150</v>
      </c>
      <c r="F188" s="311"/>
      <c r="G188" s="311"/>
      <c r="H188" s="311"/>
      <c r="I188" s="311"/>
      <c r="J188" s="311"/>
      <c r="K188" s="311"/>
      <c r="L188" s="312"/>
      <c r="M188" s="282"/>
      <c r="N188" s="283"/>
      <c r="O188" s="68" t="s">
        <v>66</v>
      </c>
      <c r="P188" s="282"/>
      <c r="Q188" s="283"/>
      <c r="R188" s="283"/>
      <c r="S188" s="283"/>
      <c r="T188" s="221" t="s">
        <v>264</v>
      </c>
      <c r="U188" s="280" t="str">
        <f t="shared" si="16"/>
        <v/>
      </c>
      <c r="V188" s="281"/>
      <c r="W188" s="281"/>
      <c r="X188" s="394" t="s">
        <v>67</v>
      </c>
      <c r="Y188" s="395"/>
    </row>
    <row r="189" spans="1:54" s="65" customFormat="1" ht="27.95" customHeight="1" x14ac:dyDescent="0.15">
      <c r="A189" s="189">
        <f t="shared" si="14"/>
        <v>43</v>
      </c>
      <c r="B189" s="67"/>
      <c r="C189" s="478">
        <f t="shared" si="15"/>
        <v>43</v>
      </c>
      <c r="D189" s="479"/>
      <c r="E189" s="274" t="s">
        <v>96</v>
      </c>
      <c r="F189" s="275"/>
      <c r="G189" s="275"/>
      <c r="H189" s="275"/>
      <c r="I189" s="275"/>
      <c r="J189" s="275"/>
      <c r="K189" s="275"/>
      <c r="L189" s="276"/>
      <c r="M189" s="282"/>
      <c r="N189" s="283"/>
      <c r="O189" s="113" t="s">
        <v>66</v>
      </c>
      <c r="P189" s="282"/>
      <c r="Q189" s="283"/>
      <c r="R189" s="283"/>
      <c r="S189" s="283"/>
      <c r="T189" s="221" t="s">
        <v>264</v>
      </c>
      <c r="U189" s="280" t="str">
        <f t="shared" si="16"/>
        <v/>
      </c>
      <c r="V189" s="281"/>
      <c r="W189" s="281"/>
      <c r="X189" s="394" t="s">
        <v>67</v>
      </c>
      <c r="Y189" s="395"/>
    </row>
    <row r="190" spans="1:54" s="65" customFormat="1" ht="27.95" customHeight="1" x14ac:dyDescent="0.15">
      <c r="A190" s="189" t="str">
        <f t="shared" si="14"/>
        <v>43a</v>
      </c>
      <c r="B190" s="67"/>
      <c r="C190" s="480"/>
      <c r="D190" s="481"/>
      <c r="E190" s="349" t="s">
        <v>117</v>
      </c>
      <c r="F190" s="350"/>
      <c r="G190" s="350"/>
      <c r="H190" s="350"/>
      <c r="I190" s="350"/>
      <c r="J190" s="350"/>
      <c r="K190" s="350"/>
      <c r="L190" s="350"/>
      <c r="M190" s="350"/>
      <c r="N190" s="350"/>
      <c r="O190" s="350"/>
      <c r="P190" s="350"/>
      <c r="Q190" s="350"/>
      <c r="R190" s="350"/>
      <c r="S190" s="350"/>
      <c r="T190" s="350"/>
      <c r="U190" s="350"/>
      <c r="V190" s="350"/>
      <c r="W190" s="350"/>
      <c r="X190" s="350"/>
      <c r="Y190" s="351"/>
    </row>
    <row r="191" spans="1:54" s="65" customFormat="1" ht="5.0999999999999996" customHeight="1" x14ac:dyDescent="0.15">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0999999999999996" customHeight="1" x14ac:dyDescent="0.15">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15">
      <c r="A193" s="193"/>
      <c r="B193" s="66" t="s">
        <v>106</v>
      </c>
      <c r="C193" s="477" t="s">
        <v>90</v>
      </c>
      <c r="D193" s="477"/>
      <c r="E193" s="477"/>
      <c r="F193" s="477"/>
      <c r="G193" s="477"/>
      <c r="H193" s="477"/>
      <c r="I193" s="477"/>
      <c r="J193" s="477"/>
      <c r="K193" s="477"/>
      <c r="L193" s="477"/>
      <c r="M193" s="477"/>
      <c r="N193" s="477"/>
      <c r="O193" s="477"/>
      <c r="P193" s="477"/>
      <c r="Q193" s="477"/>
      <c r="R193" s="477"/>
      <c r="S193" s="477"/>
      <c r="T193" s="477"/>
      <c r="U193" s="477"/>
      <c r="V193" s="477"/>
      <c r="W193" s="477"/>
      <c r="X193" s="477"/>
      <c r="Y193" s="477"/>
    </row>
    <row r="194" spans="1:26" ht="5.0999999999999996" customHeight="1" x14ac:dyDescent="0.15">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15">
      <c r="A195" s="193"/>
      <c r="B195" s="84"/>
      <c r="C195" s="423" t="s">
        <v>61</v>
      </c>
      <c r="D195" s="424"/>
      <c r="E195" s="425" t="s">
        <v>83</v>
      </c>
      <c r="F195" s="426"/>
      <c r="G195" s="426"/>
      <c r="H195" s="426"/>
      <c r="I195" s="426"/>
      <c r="J195" s="426"/>
      <c r="K195" s="426"/>
      <c r="L195" s="427"/>
      <c r="M195" s="346" t="s">
        <v>62</v>
      </c>
      <c r="N195" s="347"/>
      <c r="O195" s="348"/>
      <c r="P195" s="425" t="s">
        <v>63</v>
      </c>
      <c r="Q195" s="426"/>
      <c r="R195" s="426"/>
      <c r="S195" s="426"/>
      <c r="T195" s="427"/>
      <c r="U195" s="428" t="s">
        <v>64</v>
      </c>
      <c r="V195" s="426"/>
      <c r="W195" s="426"/>
      <c r="X195" s="426"/>
      <c r="Y195" s="427"/>
    </row>
    <row r="196" spans="1:26" s="65" customFormat="1" ht="27.95" customHeight="1" x14ac:dyDescent="0.15">
      <c r="A196" s="189">
        <f t="shared" ref="A196:A197" si="17">IF(C196&gt;0,C196,A195&amp;"a")</f>
        <v>44</v>
      </c>
      <c r="B196" s="67"/>
      <c r="C196" s="478">
        <f>C189+1</f>
        <v>44</v>
      </c>
      <c r="D196" s="479"/>
      <c r="E196" s="274" t="s">
        <v>178</v>
      </c>
      <c r="F196" s="275"/>
      <c r="G196" s="275"/>
      <c r="H196" s="275"/>
      <c r="I196" s="275"/>
      <c r="J196" s="275"/>
      <c r="K196" s="275"/>
      <c r="L196" s="276"/>
      <c r="M196" s="282"/>
      <c r="N196" s="283"/>
      <c r="O196" s="133" t="s">
        <v>66</v>
      </c>
      <c r="P196" s="282"/>
      <c r="Q196" s="283"/>
      <c r="R196" s="283"/>
      <c r="S196" s="283"/>
      <c r="T196" s="221" t="s">
        <v>264</v>
      </c>
      <c r="U196" s="280" t="str">
        <f t="shared" ref="U196" si="18">IF(AND(M196&gt;0,P196&gt;0),ROUNDDOWN(P196/2000,0),"")</f>
        <v/>
      </c>
      <c r="V196" s="281"/>
      <c r="W196" s="281"/>
      <c r="X196" s="394" t="s">
        <v>67</v>
      </c>
      <c r="Y196" s="395"/>
    </row>
    <row r="197" spans="1:26" s="65" customFormat="1" ht="27.95" customHeight="1" x14ac:dyDescent="0.15">
      <c r="A197" s="189" t="str">
        <f t="shared" si="17"/>
        <v>44a</v>
      </c>
      <c r="B197" s="67"/>
      <c r="C197" s="480"/>
      <c r="D197" s="481"/>
      <c r="E197" s="349" t="s">
        <v>117</v>
      </c>
      <c r="F197" s="350"/>
      <c r="G197" s="350"/>
      <c r="H197" s="350"/>
      <c r="I197" s="350"/>
      <c r="J197" s="350"/>
      <c r="K197" s="350"/>
      <c r="L197" s="350"/>
      <c r="M197" s="350"/>
      <c r="N197" s="350"/>
      <c r="O197" s="350"/>
      <c r="P197" s="350"/>
      <c r="Q197" s="350"/>
      <c r="R197" s="350"/>
      <c r="S197" s="350"/>
      <c r="T197" s="350"/>
      <c r="U197" s="350"/>
      <c r="V197" s="350"/>
      <c r="W197" s="350"/>
      <c r="X197" s="350"/>
      <c r="Y197" s="351"/>
    </row>
    <row r="198" spans="1:26" s="65" customFormat="1" ht="5.0999999999999996" customHeight="1" x14ac:dyDescent="0.15">
      <c r="A198" s="193"/>
    </row>
    <row r="199" spans="1:26" s="41" customFormat="1" ht="23.1" customHeight="1" x14ac:dyDescent="0.15">
      <c r="A199" s="191"/>
      <c r="B199" s="386" t="s">
        <v>266</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row>
    <row r="200" spans="1:26" s="3" customFormat="1" ht="30" customHeight="1" x14ac:dyDescent="0.15">
      <c r="A200" s="192"/>
      <c r="B200" s="28" t="s">
        <v>27</v>
      </c>
      <c r="C200" s="306" t="s">
        <v>48</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row>
    <row r="201" spans="1:26" s="3" customFormat="1" ht="27.95" customHeight="1" x14ac:dyDescent="0.15">
      <c r="A201" s="192"/>
      <c r="C201" s="355" t="s">
        <v>8</v>
      </c>
      <c r="D201" s="356"/>
      <c r="E201" s="230" t="s">
        <v>112</v>
      </c>
      <c r="F201" s="231"/>
      <c r="G201" s="231"/>
      <c r="H201" s="231"/>
      <c r="I201" s="231"/>
      <c r="J201" s="231"/>
      <c r="K201" s="231"/>
      <c r="L201" s="232"/>
      <c r="M201" s="402" t="s">
        <v>2</v>
      </c>
      <c r="N201" s="377"/>
      <c r="O201" s="378"/>
      <c r="P201" s="230" t="s">
        <v>10</v>
      </c>
      <c r="Q201" s="231"/>
      <c r="R201" s="231"/>
      <c r="S201" s="231"/>
      <c r="T201" s="232"/>
      <c r="U201" s="376" t="s">
        <v>12</v>
      </c>
      <c r="V201" s="377"/>
      <c r="W201" s="377"/>
      <c r="X201" s="377"/>
      <c r="Y201" s="378"/>
    </row>
    <row r="202" spans="1:26" s="3" customFormat="1" ht="27.95" customHeight="1" x14ac:dyDescent="0.15">
      <c r="A202" s="189">
        <f t="shared" ref="A202:A209" si="19">IF(C202&gt;0,C202,A201&amp;"a")</f>
        <v>45</v>
      </c>
      <c r="C202" s="342">
        <f>+C196+1</f>
        <v>45</v>
      </c>
      <c r="D202" s="343"/>
      <c r="E202" s="398" t="s">
        <v>97</v>
      </c>
      <c r="F202" s="399"/>
      <c r="G202" s="399"/>
      <c r="H202" s="399"/>
      <c r="I202" s="399"/>
      <c r="J202" s="399"/>
      <c r="K202" s="399"/>
      <c r="L202" s="400"/>
      <c r="M202" s="352"/>
      <c r="N202" s="353"/>
      <c r="O202" s="22" t="s">
        <v>4</v>
      </c>
      <c r="P202" s="282"/>
      <c r="Q202" s="283"/>
      <c r="R202" s="283"/>
      <c r="S202" s="283"/>
      <c r="T202" s="221" t="s">
        <v>264</v>
      </c>
      <c r="U202" s="280" t="str">
        <f>IF(AND(M202&gt;0,P202&gt;0),ROUNDDOWN(P202/3000,0),"")</f>
        <v/>
      </c>
      <c r="V202" s="281"/>
      <c r="W202" s="281"/>
      <c r="X202" s="394" t="s">
        <v>67</v>
      </c>
      <c r="Y202" s="395"/>
    </row>
    <row r="203" spans="1:26" s="3" customFormat="1" ht="27.95" customHeight="1" x14ac:dyDescent="0.15">
      <c r="A203" s="189">
        <f t="shared" si="19"/>
        <v>46</v>
      </c>
      <c r="C203" s="396">
        <f t="shared" ref="C203:C208" si="20">C202+1</f>
        <v>46</v>
      </c>
      <c r="D203" s="397"/>
      <c r="E203" s="344" t="s">
        <v>189</v>
      </c>
      <c r="F203" s="345"/>
      <c r="G203" s="345"/>
      <c r="H203" s="345"/>
      <c r="I203" s="345"/>
      <c r="J203" s="345"/>
      <c r="K203" s="345"/>
      <c r="L203" s="384"/>
      <c r="M203" s="352"/>
      <c r="N203" s="353"/>
      <c r="O203" s="22" t="s">
        <v>4</v>
      </c>
      <c r="P203" s="282"/>
      <c r="Q203" s="283"/>
      <c r="R203" s="283"/>
      <c r="S203" s="283"/>
      <c r="T203" s="221" t="s">
        <v>264</v>
      </c>
      <c r="U203" s="280" t="str">
        <f t="shared" ref="U203:U208" si="21">IF(AND(M203&gt;0,P203&gt;0),ROUNDDOWN(P203/3000,0),"")</f>
        <v/>
      </c>
      <c r="V203" s="281"/>
      <c r="W203" s="281"/>
      <c r="X203" s="394" t="s">
        <v>67</v>
      </c>
      <c r="Y203" s="395"/>
    </row>
    <row r="204" spans="1:26" s="3" customFormat="1" ht="27.95" customHeight="1" x14ac:dyDescent="0.15">
      <c r="A204" s="189">
        <f t="shared" si="19"/>
        <v>47</v>
      </c>
      <c r="C204" s="396">
        <f t="shared" si="20"/>
        <v>47</v>
      </c>
      <c r="D204" s="397"/>
      <c r="E204" s="401" t="s">
        <v>120</v>
      </c>
      <c r="F204" s="311"/>
      <c r="G204" s="311"/>
      <c r="H204" s="311"/>
      <c r="I204" s="311"/>
      <c r="J204" s="311"/>
      <c r="K204" s="311"/>
      <c r="L204" s="312"/>
      <c r="M204" s="352"/>
      <c r="N204" s="353"/>
      <c r="O204" s="114" t="s">
        <v>4</v>
      </c>
      <c r="P204" s="282"/>
      <c r="Q204" s="283"/>
      <c r="R204" s="283"/>
      <c r="S204" s="283"/>
      <c r="T204" s="221" t="s">
        <v>264</v>
      </c>
      <c r="U204" s="280" t="str">
        <f t="shared" si="21"/>
        <v/>
      </c>
      <c r="V204" s="281"/>
      <c r="W204" s="281"/>
      <c r="X204" s="375" t="s">
        <v>44</v>
      </c>
      <c r="Y204" s="285"/>
    </row>
    <row r="205" spans="1:26" s="3" customFormat="1" ht="27.95" customHeight="1" x14ac:dyDescent="0.15">
      <c r="A205" s="189">
        <f t="shared" si="19"/>
        <v>48</v>
      </c>
      <c r="C205" s="396">
        <f t="shared" si="20"/>
        <v>48</v>
      </c>
      <c r="D205" s="397"/>
      <c r="E205" s="344" t="s">
        <v>33</v>
      </c>
      <c r="F205" s="345"/>
      <c r="G205" s="345"/>
      <c r="H205" s="345"/>
      <c r="I205" s="345"/>
      <c r="J205" s="345"/>
      <c r="K205" s="345"/>
      <c r="L205" s="384"/>
      <c r="M205" s="403" t="s">
        <v>99</v>
      </c>
      <c r="N205" s="404"/>
      <c r="O205" s="103"/>
      <c r="P205" s="282"/>
      <c r="Q205" s="283"/>
      <c r="R205" s="283"/>
      <c r="S205" s="283"/>
      <c r="T205" s="221" t="s">
        <v>264</v>
      </c>
      <c r="U205" s="280" t="str">
        <f>IF(P205&gt;0,ROUNDDOWN(P205/3000,0),"")</f>
        <v/>
      </c>
      <c r="V205" s="281"/>
      <c r="W205" s="281"/>
      <c r="X205" s="375" t="s">
        <v>44</v>
      </c>
      <c r="Y205" s="285"/>
    </row>
    <row r="206" spans="1:26" s="3" customFormat="1" ht="27.95" customHeight="1" x14ac:dyDescent="0.15">
      <c r="A206" s="189">
        <f t="shared" si="19"/>
        <v>49</v>
      </c>
      <c r="C206" s="410">
        <f t="shared" si="20"/>
        <v>49</v>
      </c>
      <c r="D206" s="411"/>
      <c r="E206" s="344" t="s">
        <v>18</v>
      </c>
      <c r="F206" s="345"/>
      <c r="G206" s="345"/>
      <c r="H206" s="345"/>
      <c r="I206" s="345"/>
      <c r="J206" s="345"/>
      <c r="K206" s="345"/>
      <c r="L206" s="384"/>
      <c r="M206" s="352"/>
      <c r="N206" s="353"/>
      <c r="O206" s="22" t="s">
        <v>5</v>
      </c>
      <c r="P206" s="282"/>
      <c r="Q206" s="283"/>
      <c r="R206" s="283"/>
      <c r="S206" s="283"/>
      <c r="T206" s="221" t="s">
        <v>264</v>
      </c>
      <c r="U206" s="280" t="str">
        <f t="shared" si="21"/>
        <v/>
      </c>
      <c r="V206" s="281"/>
      <c r="W206" s="281"/>
      <c r="X206" s="375" t="s">
        <v>44</v>
      </c>
      <c r="Y206" s="285"/>
    </row>
    <row r="207" spans="1:26" s="3" customFormat="1" ht="27.95" customHeight="1" x14ac:dyDescent="0.15">
      <c r="A207" s="189">
        <f t="shared" si="19"/>
        <v>50</v>
      </c>
      <c r="C207" s="396">
        <f t="shared" si="20"/>
        <v>50</v>
      </c>
      <c r="D207" s="397"/>
      <c r="E207" s="344" t="s">
        <v>28</v>
      </c>
      <c r="F207" s="345"/>
      <c r="G207" s="345"/>
      <c r="H207" s="345"/>
      <c r="I207" s="345"/>
      <c r="J207" s="345"/>
      <c r="K207" s="345"/>
      <c r="L207" s="384"/>
      <c r="M207" s="352"/>
      <c r="N207" s="353"/>
      <c r="O207" s="22" t="s">
        <v>4</v>
      </c>
      <c r="P207" s="282"/>
      <c r="Q207" s="283"/>
      <c r="R207" s="283"/>
      <c r="S207" s="283"/>
      <c r="T207" s="221" t="s">
        <v>264</v>
      </c>
      <c r="U207" s="280" t="str">
        <f t="shared" si="21"/>
        <v/>
      </c>
      <c r="V207" s="281"/>
      <c r="W207" s="281"/>
      <c r="X207" s="375" t="s">
        <v>44</v>
      </c>
      <c r="Y207" s="285"/>
    </row>
    <row r="208" spans="1:26" s="65" customFormat="1" ht="27.95" customHeight="1" x14ac:dyDescent="0.15">
      <c r="A208" s="189">
        <f t="shared" si="19"/>
        <v>51</v>
      </c>
      <c r="B208" s="67"/>
      <c r="C208" s="478">
        <f t="shared" si="20"/>
        <v>51</v>
      </c>
      <c r="D208" s="479"/>
      <c r="E208" s="274" t="s">
        <v>96</v>
      </c>
      <c r="F208" s="275"/>
      <c r="G208" s="275"/>
      <c r="H208" s="275"/>
      <c r="I208" s="275"/>
      <c r="J208" s="275"/>
      <c r="K208" s="275"/>
      <c r="L208" s="276"/>
      <c r="M208" s="282"/>
      <c r="N208" s="283"/>
      <c r="O208" s="113" t="s">
        <v>66</v>
      </c>
      <c r="P208" s="282"/>
      <c r="Q208" s="283"/>
      <c r="R208" s="283"/>
      <c r="S208" s="283"/>
      <c r="T208" s="221" t="s">
        <v>264</v>
      </c>
      <c r="U208" s="280" t="str">
        <f t="shared" si="21"/>
        <v/>
      </c>
      <c r="V208" s="281"/>
      <c r="W208" s="281"/>
      <c r="X208" s="394" t="s">
        <v>67</v>
      </c>
      <c r="Y208" s="395"/>
    </row>
    <row r="209" spans="1:34" s="65" customFormat="1" ht="27.95" customHeight="1" x14ac:dyDescent="0.15">
      <c r="A209" s="189" t="str">
        <f t="shared" si="19"/>
        <v>51a</v>
      </c>
      <c r="B209" s="67"/>
      <c r="C209" s="480"/>
      <c r="D209" s="481"/>
      <c r="E209" s="349" t="s">
        <v>117</v>
      </c>
      <c r="F209" s="350"/>
      <c r="G209" s="350"/>
      <c r="H209" s="350"/>
      <c r="I209" s="350"/>
      <c r="J209" s="350"/>
      <c r="K209" s="350"/>
      <c r="L209" s="350"/>
      <c r="M209" s="350"/>
      <c r="N209" s="350"/>
      <c r="O209" s="350"/>
      <c r="P209" s="350"/>
      <c r="Q209" s="350"/>
      <c r="R209" s="350"/>
      <c r="S209" s="350"/>
      <c r="T209" s="350"/>
      <c r="U209" s="350"/>
      <c r="V209" s="350"/>
      <c r="W209" s="350"/>
      <c r="X209" s="350"/>
      <c r="Y209" s="351"/>
    </row>
    <row r="210" spans="1:34" s="3" customFormat="1" ht="5.0999999999999996" customHeight="1" x14ac:dyDescent="0.15">
      <c r="A210" s="192"/>
      <c r="C210" s="24"/>
      <c r="G210" s="24"/>
      <c r="H210" s="24"/>
      <c r="I210" s="10"/>
      <c r="J210" s="10"/>
      <c r="K210" s="10"/>
      <c r="L210" s="11"/>
      <c r="M210" s="24"/>
      <c r="N210" s="24"/>
      <c r="O210" s="24"/>
      <c r="P210" s="21"/>
      <c r="Q210" s="21"/>
      <c r="R210" s="6"/>
      <c r="S210" s="6"/>
      <c r="T210" s="6"/>
      <c r="U210" s="6"/>
      <c r="V210" s="8"/>
      <c r="W210" s="7"/>
    </row>
    <row r="211" spans="1:34" s="3" customFormat="1" ht="5.0999999999999996" customHeight="1" x14ac:dyDescent="0.15">
      <c r="A211" s="192"/>
      <c r="C211" s="39"/>
      <c r="D211" s="39"/>
      <c r="E211" s="39"/>
      <c r="F211" s="39"/>
      <c r="G211" s="39"/>
      <c r="H211" s="39"/>
      <c r="I211" s="10"/>
      <c r="J211" s="10"/>
      <c r="K211" s="10"/>
      <c r="L211" s="11"/>
      <c r="M211" s="30"/>
      <c r="N211" s="30"/>
      <c r="O211" s="30"/>
      <c r="P211" s="6"/>
      <c r="Q211" s="6"/>
      <c r="R211" s="6"/>
    </row>
    <row r="212" spans="1:34" s="3" customFormat="1" ht="5.0999999999999996" customHeight="1" x14ac:dyDescent="0.15">
      <c r="A212" s="192"/>
      <c r="C212" s="39"/>
      <c r="D212" s="39"/>
      <c r="E212" s="39"/>
      <c r="F212" s="39"/>
      <c r="G212" s="39"/>
      <c r="H212" s="39"/>
      <c r="I212" s="10"/>
      <c r="J212" s="10"/>
      <c r="K212" s="10"/>
      <c r="L212" s="11"/>
      <c r="M212" s="30"/>
      <c r="N212" s="30"/>
      <c r="O212" s="30"/>
      <c r="P212" s="6"/>
      <c r="Q212" s="6"/>
      <c r="R212" s="6"/>
    </row>
    <row r="213" spans="1:34" s="3" customFormat="1" ht="30.95" customHeight="1" x14ac:dyDescent="0.15">
      <c r="A213" s="192"/>
      <c r="B213" s="28" t="s">
        <v>36</v>
      </c>
      <c r="C213" s="306" t="s">
        <v>16</v>
      </c>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row>
    <row r="214" spans="1:34" s="3" customFormat="1" ht="27.95" customHeight="1" x14ac:dyDescent="0.15">
      <c r="A214" s="192"/>
      <c r="C214" s="355" t="s">
        <v>8</v>
      </c>
      <c r="D214" s="356"/>
      <c r="E214" s="230" t="s">
        <v>112</v>
      </c>
      <c r="F214" s="231"/>
      <c r="G214" s="231"/>
      <c r="H214" s="231"/>
      <c r="I214" s="231"/>
      <c r="J214" s="231"/>
      <c r="K214" s="231"/>
      <c r="L214" s="232"/>
      <c r="M214" s="402" t="s">
        <v>2</v>
      </c>
      <c r="N214" s="377"/>
      <c r="O214" s="378"/>
      <c r="P214" s="230" t="s">
        <v>10</v>
      </c>
      <c r="Q214" s="231"/>
      <c r="R214" s="231"/>
      <c r="S214" s="231"/>
      <c r="T214" s="232"/>
      <c r="U214" s="376" t="s">
        <v>12</v>
      </c>
      <c r="V214" s="377"/>
      <c r="W214" s="377"/>
      <c r="X214" s="377"/>
      <c r="Y214" s="378"/>
    </row>
    <row r="215" spans="1:34" s="3" customFormat="1" ht="27.95" customHeight="1" x14ac:dyDescent="0.15">
      <c r="A215" s="189">
        <f t="shared" ref="A215" si="22">IF(C215&gt;0,C215,A214&amp;"a")</f>
        <v>52</v>
      </c>
      <c r="C215" s="342">
        <f>C208+1</f>
        <v>52</v>
      </c>
      <c r="D215" s="343"/>
      <c r="E215" s="407" t="s">
        <v>30</v>
      </c>
      <c r="F215" s="408"/>
      <c r="G215" s="408"/>
      <c r="H215" s="408"/>
      <c r="I215" s="408"/>
      <c r="J215" s="408"/>
      <c r="K215" s="408"/>
      <c r="L215" s="409"/>
      <c r="M215" s="482"/>
      <c r="N215" s="483"/>
      <c r="O215" s="22" t="s">
        <v>4</v>
      </c>
      <c r="P215" s="282"/>
      <c r="Q215" s="283"/>
      <c r="R215" s="283"/>
      <c r="S215" s="283"/>
      <c r="T215" s="221" t="s">
        <v>264</v>
      </c>
      <c r="U215" s="280" t="str">
        <f>IF(AND(M215&gt;0,P215&gt;0),ROUNDDOWN(P215/3000,0),"")</f>
        <v/>
      </c>
      <c r="V215" s="281"/>
      <c r="W215" s="281"/>
      <c r="X215" s="375" t="s">
        <v>44</v>
      </c>
      <c r="Y215" s="285"/>
    </row>
    <row r="216" spans="1:34" s="3" customFormat="1" ht="5.0999999999999996" customHeight="1" x14ac:dyDescent="0.15">
      <c r="A216" s="192"/>
      <c r="C216" s="24"/>
      <c r="G216" s="24"/>
      <c r="H216" s="24"/>
      <c r="I216" s="10"/>
      <c r="J216" s="10"/>
      <c r="K216" s="10"/>
      <c r="L216" s="11"/>
      <c r="M216" s="24"/>
      <c r="N216" s="24"/>
      <c r="O216" s="24"/>
      <c r="P216" s="21"/>
      <c r="Q216" s="21"/>
      <c r="R216" s="6"/>
      <c r="S216" s="6"/>
      <c r="T216" s="6"/>
      <c r="U216" s="6"/>
      <c r="V216" s="8"/>
      <c r="W216" s="7"/>
    </row>
    <row r="217" spans="1:34" s="3" customFormat="1" ht="5.0999999999999996" customHeight="1" x14ac:dyDescent="0.15">
      <c r="A217" s="192"/>
      <c r="C217" s="39"/>
      <c r="D217" s="39"/>
      <c r="E217" s="39"/>
      <c r="F217" s="39"/>
      <c r="G217" s="39"/>
      <c r="H217" s="39"/>
      <c r="I217" s="10"/>
      <c r="J217" s="10"/>
      <c r="K217" s="10"/>
      <c r="L217" s="11"/>
      <c r="M217" s="30"/>
      <c r="N217" s="30"/>
      <c r="O217" s="30"/>
      <c r="P217" s="6"/>
      <c r="Q217" s="6"/>
      <c r="R217" s="6"/>
    </row>
    <row r="218" spans="1:34" s="3" customFormat="1" ht="24" customHeight="1" x14ac:dyDescent="0.15">
      <c r="A218" s="192"/>
      <c r="B218" s="28" t="s">
        <v>37</v>
      </c>
      <c r="C218" s="306" t="s">
        <v>13</v>
      </c>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row>
    <row r="219" spans="1:34" s="3" customFormat="1" ht="38.1" customHeight="1" x14ac:dyDescent="0.15">
      <c r="A219" s="192"/>
      <c r="B219" s="28"/>
      <c r="C219" s="405" t="s">
        <v>204</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row>
    <row r="220" spans="1:34" s="3" customFormat="1" ht="27.95" customHeight="1" x14ac:dyDescent="0.15">
      <c r="A220" s="192"/>
      <c r="C220" s="355" t="s">
        <v>8</v>
      </c>
      <c r="D220" s="356"/>
      <c r="E220" s="230" t="s">
        <v>112</v>
      </c>
      <c r="F220" s="231"/>
      <c r="G220" s="231"/>
      <c r="H220" s="231"/>
      <c r="I220" s="346" t="s">
        <v>203</v>
      </c>
      <c r="J220" s="347"/>
      <c r="K220" s="347"/>
      <c r="L220" s="348"/>
      <c r="M220" s="402" t="s">
        <v>2</v>
      </c>
      <c r="N220" s="377"/>
      <c r="O220" s="378"/>
      <c r="P220" s="230" t="s">
        <v>10</v>
      </c>
      <c r="Q220" s="231"/>
      <c r="R220" s="231"/>
      <c r="S220" s="231"/>
      <c r="T220" s="232"/>
      <c r="U220" s="376" t="s">
        <v>12</v>
      </c>
      <c r="V220" s="377"/>
      <c r="W220" s="377"/>
      <c r="X220" s="377"/>
      <c r="Y220" s="378"/>
    </row>
    <row r="221" spans="1:34" s="3" customFormat="1" ht="27.95" customHeight="1" x14ac:dyDescent="0.15">
      <c r="A221" s="189">
        <f t="shared" ref="A221:A229" si="23">IF(C221&gt;0,C221,A220&amp;"a")</f>
        <v>53</v>
      </c>
      <c r="C221" s="246">
        <f>C215+1</f>
        <v>53</v>
      </c>
      <c r="D221" s="247"/>
      <c r="E221" s="344" t="s">
        <v>14</v>
      </c>
      <c r="F221" s="345"/>
      <c r="G221" s="345"/>
      <c r="H221" s="345"/>
      <c r="I221" s="412"/>
      <c r="J221" s="413"/>
      <c r="K221" s="413"/>
      <c r="L221" s="414"/>
      <c r="M221" s="352"/>
      <c r="N221" s="353"/>
      <c r="O221" s="156" t="s">
        <v>4</v>
      </c>
      <c r="P221" s="282"/>
      <c r="Q221" s="283"/>
      <c r="R221" s="283"/>
      <c r="S221" s="283"/>
      <c r="T221" s="221" t="s">
        <v>264</v>
      </c>
      <c r="U221" s="280" t="str">
        <f>IF(AND(M221&gt;0,P221&gt;0),ROUNDDOWN(P221/3000,0),"")</f>
        <v/>
      </c>
      <c r="V221" s="281"/>
      <c r="W221" s="281"/>
      <c r="X221" s="471" t="s">
        <v>44</v>
      </c>
      <c r="Y221" s="472"/>
    </row>
    <row r="222" spans="1:34" ht="19.5" customHeight="1" x14ac:dyDescent="0.15">
      <c r="A222" s="189" t="str">
        <f t="shared" si="23"/>
        <v>53a</v>
      </c>
      <c r="B222" s="14"/>
      <c r="C222" s="250"/>
      <c r="D222" s="251"/>
      <c r="E222" s="241" t="s">
        <v>100</v>
      </c>
      <c r="F222" s="242"/>
      <c r="G222" s="242"/>
      <c r="H222" s="242"/>
      <c r="I222" s="242"/>
      <c r="J222" s="242"/>
      <c r="K222" s="242"/>
      <c r="L222" s="243"/>
      <c r="M222" s="216" t="s">
        <v>116</v>
      </c>
      <c r="N222" s="104"/>
      <c r="O222" s="155"/>
      <c r="P222" s="106"/>
      <c r="Q222" s="106"/>
      <c r="R222" s="106"/>
      <c r="S222" s="155"/>
      <c r="T222" s="155"/>
      <c r="U222" s="107"/>
      <c r="V222" s="107"/>
      <c r="W222" s="107"/>
      <c r="X222" s="155"/>
      <c r="Y222" s="137"/>
      <c r="AE222" s="3"/>
      <c r="AF222" s="3"/>
      <c r="AG222" s="3"/>
      <c r="AH222" s="3"/>
    </row>
    <row r="223" spans="1:34" s="3" customFormat="1" ht="27.95" customHeight="1" x14ac:dyDescent="0.15">
      <c r="A223" s="189">
        <f t="shared" si="23"/>
        <v>54</v>
      </c>
      <c r="C223" s="246">
        <f>C221+1</f>
        <v>54</v>
      </c>
      <c r="D223" s="247"/>
      <c r="E223" s="344" t="s">
        <v>15</v>
      </c>
      <c r="F223" s="345"/>
      <c r="G223" s="345"/>
      <c r="H223" s="345"/>
      <c r="I223" s="412"/>
      <c r="J223" s="413"/>
      <c r="K223" s="413"/>
      <c r="L223" s="414"/>
      <c r="M223" s="352"/>
      <c r="N223" s="353"/>
      <c r="O223" s="150" t="s">
        <v>4</v>
      </c>
      <c r="P223" s="282"/>
      <c r="Q223" s="283"/>
      <c r="R223" s="283"/>
      <c r="S223" s="283"/>
      <c r="T223" s="221" t="s">
        <v>264</v>
      </c>
      <c r="U223" s="280" t="str">
        <f>IF(AND(M223&gt;0,P223&gt;0),ROUNDDOWN(P223/3000,0),"")</f>
        <v/>
      </c>
      <c r="V223" s="281"/>
      <c r="W223" s="281"/>
      <c r="X223" s="375" t="s">
        <v>44</v>
      </c>
      <c r="Y223" s="285"/>
    </row>
    <row r="224" spans="1:34" ht="19.5" customHeight="1" x14ac:dyDescent="0.15">
      <c r="A224" s="189" t="str">
        <f t="shared" si="23"/>
        <v>54a</v>
      </c>
      <c r="B224" s="14"/>
      <c r="C224" s="250"/>
      <c r="D224" s="251"/>
      <c r="E224" s="241" t="s">
        <v>100</v>
      </c>
      <c r="F224" s="242"/>
      <c r="G224" s="242"/>
      <c r="H224" s="242"/>
      <c r="I224" s="242"/>
      <c r="J224" s="242"/>
      <c r="K224" s="242"/>
      <c r="L224" s="243"/>
      <c r="M224" s="216" t="s">
        <v>116</v>
      </c>
      <c r="N224" s="104"/>
      <c r="O224" s="155"/>
      <c r="P224" s="106"/>
      <c r="Q224" s="106"/>
      <c r="R224" s="106"/>
      <c r="S224" s="155"/>
      <c r="T224" s="155"/>
      <c r="U224" s="107"/>
      <c r="V224" s="107"/>
      <c r="W224" s="107"/>
      <c r="X224" s="155"/>
      <c r="Y224" s="137"/>
      <c r="AE224" s="3"/>
      <c r="AF224" s="3"/>
      <c r="AG224" s="3"/>
      <c r="AH224" s="3"/>
    </row>
    <row r="225" spans="1:34" s="3" customFormat="1" ht="27.95" customHeight="1" x14ac:dyDescent="0.15">
      <c r="A225" s="189">
        <f t="shared" si="23"/>
        <v>55</v>
      </c>
      <c r="C225" s="246">
        <f>C223+1</f>
        <v>55</v>
      </c>
      <c r="D225" s="247"/>
      <c r="E225" s="429" t="s">
        <v>190</v>
      </c>
      <c r="F225" s="430"/>
      <c r="G225" s="430"/>
      <c r="H225" s="430"/>
      <c r="I225" s="412"/>
      <c r="J225" s="413"/>
      <c r="K225" s="413"/>
      <c r="L225" s="414"/>
      <c r="M225" s="352"/>
      <c r="N225" s="353"/>
      <c r="O225" s="150" t="s">
        <v>4</v>
      </c>
      <c r="P225" s="282"/>
      <c r="Q225" s="283"/>
      <c r="R225" s="283"/>
      <c r="S225" s="283"/>
      <c r="T225" s="221" t="s">
        <v>264</v>
      </c>
      <c r="U225" s="280" t="str">
        <f>IF(AND(M225&gt;0,P225&gt;0),ROUNDDOWN(P225/3000,0),"")</f>
        <v/>
      </c>
      <c r="V225" s="281"/>
      <c r="W225" s="281"/>
      <c r="X225" s="375" t="s">
        <v>44</v>
      </c>
      <c r="Y225" s="285"/>
    </row>
    <row r="226" spans="1:34" ht="19.5" customHeight="1" x14ac:dyDescent="0.15">
      <c r="A226" s="189" t="str">
        <f t="shared" si="23"/>
        <v>55a</v>
      </c>
      <c r="B226" s="14"/>
      <c r="C226" s="250"/>
      <c r="D226" s="251"/>
      <c r="E226" s="241" t="s">
        <v>100</v>
      </c>
      <c r="F226" s="242"/>
      <c r="G226" s="242"/>
      <c r="H226" s="242"/>
      <c r="I226" s="242"/>
      <c r="J226" s="242"/>
      <c r="K226" s="242"/>
      <c r="L226" s="243"/>
      <c r="M226" s="216" t="s">
        <v>116</v>
      </c>
      <c r="N226" s="104"/>
      <c r="O226" s="155"/>
      <c r="P226" s="106"/>
      <c r="Q226" s="106"/>
      <c r="R226" s="106"/>
      <c r="S226" s="155"/>
      <c r="T226" s="155"/>
      <c r="U226" s="107"/>
      <c r="V226" s="107"/>
      <c r="W226" s="107"/>
      <c r="X226" s="155"/>
      <c r="Y226" s="137"/>
      <c r="AE226" s="3"/>
      <c r="AF226" s="3"/>
      <c r="AG226" s="3"/>
      <c r="AH226" s="3"/>
    </row>
    <row r="227" spans="1:34" s="65" customFormat="1" ht="27.95" customHeight="1" x14ac:dyDescent="0.15">
      <c r="A227" s="189">
        <f t="shared" si="23"/>
        <v>56</v>
      </c>
      <c r="B227" s="67"/>
      <c r="C227" s="246">
        <f>C225+1</f>
        <v>56</v>
      </c>
      <c r="D227" s="247"/>
      <c r="E227" s="274" t="s">
        <v>96</v>
      </c>
      <c r="F227" s="275"/>
      <c r="G227" s="275"/>
      <c r="H227" s="276"/>
      <c r="I227" s="412"/>
      <c r="J227" s="413"/>
      <c r="K227" s="413"/>
      <c r="L227" s="414"/>
      <c r="M227" s="282"/>
      <c r="N227" s="283"/>
      <c r="O227" s="151" t="s">
        <v>66</v>
      </c>
      <c r="P227" s="282"/>
      <c r="Q227" s="283"/>
      <c r="R227" s="283"/>
      <c r="S227" s="283"/>
      <c r="T227" s="221" t="s">
        <v>264</v>
      </c>
      <c r="U227" s="280" t="str">
        <f>IF(AND(M227&gt;0,P227&gt;0),ROUNDDOWN(P227/3000,0),"")</f>
        <v/>
      </c>
      <c r="V227" s="281"/>
      <c r="W227" s="281"/>
      <c r="X227" s="394" t="s">
        <v>67</v>
      </c>
      <c r="Y227" s="395"/>
    </row>
    <row r="228" spans="1:34" s="65" customFormat="1" ht="27.95" customHeight="1" x14ac:dyDescent="0.15">
      <c r="A228" s="189" t="str">
        <f t="shared" si="23"/>
        <v>56a</v>
      </c>
      <c r="B228" s="67"/>
      <c r="C228" s="248"/>
      <c r="D228" s="422"/>
      <c r="E228" s="416" t="s">
        <v>117</v>
      </c>
      <c r="F228" s="417"/>
      <c r="G228" s="417"/>
      <c r="H228" s="417"/>
      <c r="I228" s="417"/>
      <c r="J228" s="417"/>
      <c r="K228" s="417"/>
      <c r="L228" s="417"/>
      <c r="M228" s="417"/>
      <c r="N228" s="417"/>
      <c r="O228" s="417"/>
      <c r="P228" s="417"/>
      <c r="Q228" s="417"/>
      <c r="R228" s="417"/>
      <c r="S228" s="417"/>
      <c r="T228" s="417"/>
      <c r="U228" s="417"/>
      <c r="V228" s="417"/>
      <c r="W228" s="417"/>
      <c r="X228" s="417"/>
      <c r="Y228" s="418"/>
    </row>
    <row r="229" spans="1:34" ht="19.5" customHeight="1" x14ac:dyDescent="0.15">
      <c r="A229" s="189" t="str">
        <f t="shared" si="23"/>
        <v>56aa</v>
      </c>
      <c r="B229" s="14"/>
      <c r="C229" s="250"/>
      <c r="D229" s="251"/>
      <c r="E229" s="242" t="s">
        <v>100</v>
      </c>
      <c r="F229" s="242"/>
      <c r="G229" s="242"/>
      <c r="H229" s="242"/>
      <c r="I229" s="242"/>
      <c r="J229" s="242"/>
      <c r="K229" s="242"/>
      <c r="L229" s="243"/>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15">
      <c r="A230" s="192"/>
      <c r="C230" s="39"/>
      <c r="G230" s="39"/>
      <c r="H230" s="39"/>
      <c r="I230" s="10"/>
      <c r="J230" s="10"/>
      <c r="K230" s="10"/>
      <c r="L230" s="11"/>
      <c r="M230" s="39"/>
      <c r="N230" s="39"/>
      <c r="O230" s="39"/>
      <c r="P230" s="30"/>
      <c r="Q230" s="30"/>
      <c r="R230" s="6"/>
      <c r="S230" s="6"/>
      <c r="T230" s="6"/>
      <c r="U230" s="6"/>
      <c r="V230" s="8"/>
      <c r="W230" s="7"/>
    </row>
    <row r="231" spans="1:34" ht="24.95" customHeight="1" x14ac:dyDescent="0.15">
      <c r="B231" s="25" t="s">
        <v>40</v>
      </c>
      <c r="C231" s="415" t="s">
        <v>50</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row>
    <row r="232" spans="1:34" ht="27.95" customHeight="1" x14ac:dyDescent="0.15">
      <c r="B232" s="14"/>
      <c r="C232" s="355" t="s">
        <v>8</v>
      </c>
      <c r="D232" s="356"/>
      <c r="E232" s="230" t="s">
        <v>112</v>
      </c>
      <c r="F232" s="231"/>
      <c r="G232" s="231"/>
      <c r="H232" s="231"/>
      <c r="I232" s="231"/>
      <c r="J232" s="231"/>
      <c r="K232" s="231"/>
      <c r="L232" s="232"/>
      <c r="M232" s="230" t="s">
        <v>49</v>
      </c>
      <c r="N232" s="231"/>
      <c r="O232" s="232"/>
      <c r="P232" s="230" t="s">
        <v>10</v>
      </c>
      <c r="Q232" s="231"/>
      <c r="R232" s="231"/>
      <c r="S232" s="231"/>
      <c r="T232" s="232"/>
      <c r="U232" s="376" t="s">
        <v>19</v>
      </c>
      <c r="V232" s="377"/>
      <c r="W232" s="377"/>
      <c r="X232" s="377"/>
      <c r="Y232" s="378"/>
    </row>
    <row r="233" spans="1:34" s="3" customFormat="1" ht="27.95" customHeight="1" x14ac:dyDescent="0.15">
      <c r="A233" s="189">
        <f t="shared" ref="A233:A235" si="24">IF(C233&gt;0,C233,A232&amp;"a")</f>
        <v>57</v>
      </c>
      <c r="C233" s="342">
        <f>C227+1</f>
        <v>57</v>
      </c>
      <c r="D233" s="343"/>
      <c r="E233" s="398" t="s">
        <v>38</v>
      </c>
      <c r="F233" s="399"/>
      <c r="G233" s="399"/>
      <c r="H233" s="399"/>
      <c r="I233" s="399"/>
      <c r="J233" s="399"/>
      <c r="K233" s="399"/>
      <c r="L233" s="400"/>
      <c r="M233" s="352"/>
      <c r="N233" s="353"/>
      <c r="O233" s="29" t="s">
        <v>4</v>
      </c>
      <c r="P233" s="282"/>
      <c r="Q233" s="283"/>
      <c r="R233" s="283"/>
      <c r="S233" s="283"/>
      <c r="T233" s="221" t="s">
        <v>264</v>
      </c>
      <c r="U233" s="280" t="str">
        <f t="shared" ref="U233:U235" si="25">IF(AND(M233&gt;0,P233&gt;0),ROUNDDOWN(P233/2000,0),"")</f>
        <v/>
      </c>
      <c r="V233" s="281"/>
      <c r="W233" s="281"/>
      <c r="X233" s="375" t="s">
        <v>44</v>
      </c>
      <c r="Y233" s="285"/>
    </row>
    <row r="234" spans="1:34" s="3" customFormat="1" ht="27.95" customHeight="1" x14ac:dyDescent="0.15">
      <c r="A234" s="189">
        <f t="shared" si="24"/>
        <v>58</v>
      </c>
      <c r="C234" s="342">
        <f>C233+1</f>
        <v>58</v>
      </c>
      <c r="D234" s="343"/>
      <c r="E234" s="344" t="s">
        <v>42</v>
      </c>
      <c r="F234" s="345"/>
      <c r="G234" s="345"/>
      <c r="H234" s="345"/>
      <c r="I234" s="345"/>
      <c r="J234" s="345"/>
      <c r="K234" s="345"/>
      <c r="L234" s="384"/>
      <c r="M234" s="352"/>
      <c r="N234" s="353"/>
      <c r="O234" s="29" t="s">
        <v>4</v>
      </c>
      <c r="P234" s="282"/>
      <c r="Q234" s="283"/>
      <c r="R234" s="283"/>
      <c r="S234" s="283"/>
      <c r="T234" s="221" t="s">
        <v>264</v>
      </c>
      <c r="U234" s="280" t="str">
        <f t="shared" si="25"/>
        <v/>
      </c>
      <c r="V234" s="281"/>
      <c r="W234" s="281"/>
      <c r="X234" s="375" t="s">
        <v>44</v>
      </c>
      <c r="Y234" s="285"/>
    </row>
    <row r="235" spans="1:34" s="3" customFormat="1" ht="27.95" customHeight="1" x14ac:dyDescent="0.15">
      <c r="A235" s="189">
        <f t="shared" si="24"/>
        <v>59</v>
      </c>
      <c r="C235" s="342">
        <f>C234+1</f>
        <v>59</v>
      </c>
      <c r="D235" s="343"/>
      <c r="E235" s="344" t="s">
        <v>39</v>
      </c>
      <c r="F235" s="345"/>
      <c r="G235" s="345"/>
      <c r="H235" s="345"/>
      <c r="I235" s="345"/>
      <c r="J235" s="345"/>
      <c r="K235" s="345"/>
      <c r="L235" s="384"/>
      <c r="M235" s="352"/>
      <c r="N235" s="353"/>
      <c r="O235" s="29" t="s">
        <v>29</v>
      </c>
      <c r="P235" s="282"/>
      <c r="Q235" s="283"/>
      <c r="R235" s="283"/>
      <c r="S235" s="283"/>
      <c r="T235" s="221" t="s">
        <v>264</v>
      </c>
      <c r="U235" s="280" t="str">
        <f t="shared" si="25"/>
        <v/>
      </c>
      <c r="V235" s="281"/>
      <c r="W235" s="281"/>
      <c r="X235" s="375" t="s">
        <v>44</v>
      </c>
      <c r="Y235" s="285"/>
    </row>
    <row r="236" spans="1:34" s="3" customFormat="1" ht="5.0999999999999996" customHeight="1" x14ac:dyDescent="0.15">
      <c r="A236" s="192"/>
      <c r="C236" s="31"/>
      <c r="G236" s="31"/>
      <c r="H236" s="31"/>
      <c r="I236" s="10"/>
      <c r="J236" s="10"/>
      <c r="K236" s="10"/>
      <c r="L236" s="11"/>
      <c r="M236" s="31"/>
      <c r="N236" s="31"/>
      <c r="O236" s="31"/>
      <c r="P236" s="30"/>
      <c r="Q236" s="30"/>
      <c r="R236" s="6"/>
      <c r="S236" s="6"/>
      <c r="T236" s="6"/>
      <c r="U236" s="6"/>
      <c r="V236" s="8"/>
      <c r="W236" s="7"/>
    </row>
    <row r="237" spans="1:34" s="3" customFormat="1" ht="5.0999999999999996" customHeight="1" x14ac:dyDescent="0.15">
      <c r="A237" s="192"/>
      <c r="D237" s="24"/>
      <c r="E237" s="9"/>
      <c r="F237" s="9"/>
      <c r="G237" s="9"/>
      <c r="H237" s="9"/>
      <c r="I237" s="18"/>
      <c r="J237" s="18"/>
      <c r="K237" s="18"/>
      <c r="L237" s="17"/>
      <c r="M237" s="21"/>
      <c r="N237" s="21"/>
      <c r="O237" s="6"/>
      <c r="P237" s="6"/>
      <c r="Q237" s="6"/>
      <c r="R237" s="6"/>
      <c r="S237" s="8"/>
      <c r="T237" s="7"/>
    </row>
    <row r="238" spans="1:34" ht="24.95" customHeight="1" x14ac:dyDescent="0.15">
      <c r="B238" s="25" t="s">
        <v>46</v>
      </c>
      <c r="C238" s="415" t="s">
        <v>25</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row>
    <row r="239" spans="1:34" ht="27.95" customHeight="1" x14ac:dyDescent="0.15">
      <c r="B239" s="14"/>
      <c r="C239" s="355" t="s">
        <v>8</v>
      </c>
      <c r="D239" s="356"/>
      <c r="E239" s="230" t="s">
        <v>11</v>
      </c>
      <c r="F239" s="231"/>
      <c r="G239" s="231"/>
      <c r="H239" s="231"/>
      <c r="I239" s="231"/>
      <c r="J239" s="231"/>
      <c r="K239" s="231"/>
      <c r="L239" s="231"/>
      <c r="M239" s="231"/>
      <c r="N239" s="231"/>
      <c r="O239" s="232"/>
      <c r="P239" s="230" t="s">
        <v>10</v>
      </c>
      <c r="Q239" s="231"/>
      <c r="R239" s="231"/>
      <c r="S239" s="231"/>
      <c r="T239" s="232"/>
      <c r="U239" s="376" t="s">
        <v>12</v>
      </c>
      <c r="V239" s="377"/>
      <c r="W239" s="377"/>
      <c r="X239" s="377"/>
      <c r="Y239" s="378"/>
    </row>
    <row r="240" spans="1:34" ht="27.95" customHeight="1" x14ac:dyDescent="0.15">
      <c r="A240" s="189">
        <f t="shared" ref="A240" si="26">IF(C240&gt;0,C240,A239&amp;"a")</f>
        <v>60</v>
      </c>
      <c r="B240" s="14"/>
      <c r="C240" s="342">
        <f>C235+1</f>
        <v>60</v>
      </c>
      <c r="D240" s="343"/>
      <c r="E240" s="419"/>
      <c r="F240" s="420"/>
      <c r="G240" s="420"/>
      <c r="H240" s="420"/>
      <c r="I240" s="420"/>
      <c r="J240" s="420"/>
      <c r="K240" s="420"/>
      <c r="L240" s="420"/>
      <c r="M240" s="420"/>
      <c r="N240" s="420"/>
      <c r="O240" s="421"/>
      <c r="P240" s="282"/>
      <c r="Q240" s="283"/>
      <c r="R240" s="283"/>
      <c r="S240" s="283"/>
      <c r="T240" s="221" t="s">
        <v>264</v>
      </c>
      <c r="U240" s="280" t="str">
        <f>IF(P240&gt;0,ROUNDDOWN(P240/3000,0),"")</f>
        <v/>
      </c>
      <c r="V240" s="281"/>
      <c r="W240" s="281"/>
      <c r="X240" s="375" t="s">
        <v>44</v>
      </c>
      <c r="Y240" s="285"/>
    </row>
    <row r="241" spans="1:34" s="3" customFormat="1" ht="5.0999999999999996" customHeight="1" x14ac:dyDescent="0.15">
      <c r="A241" s="192"/>
      <c r="C241" s="39"/>
      <c r="G241" s="39"/>
      <c r="H241" s="39"/>
      <c r="I241" s="10"/>
      <c r="J241" s="10"/>
      <c r="K241" s="10"/>
      <c r="L241" s="11"/>
      <c r="M241" s="39"/>
      <c r="N241" s="39"/>
      <c r="O241" s="39"/>
      <c r="P241" s="30"/>
      <c r="Q241" s="30"/>
      <c r="R241" s="6"/>
      <c r="S241" s="6"/>
      <c r="T241" s="6"/>
      <c r="U241" s="6"/>
      <c r="V241" s="8"/>
      <c r="W241" s="7"/>
    </row>
    <row r="242" spans="1:34" s="3" customFormat="1" ht="5.0999999999999996" customHeight="1" x14ac:dyDescent="0.15">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0999999999999996" customHeight="1" x14ac:dyDescent="0.15">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15">
      <c r="A244" s="192"/>
      <c r="D244" s="39"/>
      <c r="E244" s="40"/>
      <c r="F244" s="40"/>
      <c r="G244" s="40"/>
      <c r="H244" s="40"/>
      <c r="I244" s="18"/>
      <c r="J244" s="18"/>
      <c r="K244" s="18"/>
      <c r="L244" s="17"/>
      <c r="M244" s="30"/>
      <c r="N244" s="30"/>
      <c r="O244" s="6"/>
      <c r="P244" s="6"/>
      <c r="Q244" s="6"/>
      <c r="R244" s="6"/>
      <c r="S244" s="8"/>
      <c r="T244" s="7"/>
    </row>
    <row r="245" spans="1:34" s="65" customFormat="1" ht="5.0999999999999996" customHeight="1" x14ac:dyDescent="0.15">
      <c r="A245" s="193"/>
    </row>
    <row r="246" spans="1:34" s="41" customFormat="1" ht="23.1" customHeight="1" x14ac:dyDescent="0.15">
      <c r="A246" s="191"/>
      <c r="B246" s="386" t="s">
        <v>267</v>
      </c>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row>
    <row r="247" spans="1:34" ht="30" customHeight="1" x14ac:dyDescent="0.15">
      <c r="B247" s="25" t="s">
        <v>107</v>
      </c>
      <c r="C247" s="415" t="s">
        <v>32</v>
      </c>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row>
    <row r="248" spans="1:34" ht="24.95" customHeight="1" x14ac:dyDescent="0.15">
      <c r="B248" s="14"/>
      <c r="C248" s="355" t="s">
        <v>8</v>
      </c>
      <c r="D248" s="356"/>
      <c r="E248" s="230" t="s">
        <v>11</v>
      </c>
      <c r="F248" s="231"/>
      <c r="G248" s="231"/>
      <c r="H248" s="231"/>
      <c r="I248" s="231"/>
      <c r="J248" s="231"/>
      <c r="K248" s="231"/>
      <c r="L248" s="231"/>
      <c r="M248" s="231"/>
      <c r="N248" s="231"/>
      <c r="O248" s="232"/>
      <c r="P248" s="230" t="s">
        <v>10</v>
      </c>
      <c r="Q248" s="231"/>
      <c r="R248" s="231"/>
      <c r="S248" s="231"/>
      <c r="T248" s="232"/>
      <c r="U248" s="376" t="s">
        <v>12</v>
      </c>
      <c r="V248" s="382"/>
      <c r="W248" s="382"/>
      <c r="X248" s="382"/>
      <c r="Y248" s="383"/>
    </row>
    <row r="249" spans="1:34" ht="24.95" customHeight="1" x14ac:dyDescent="0.15">
      <c r="A249" s="189">
        <f t="shared" ref="A249" si="27">IF(C249&gt;0,C249,A248&amp;"a")</f>
        <v>61</v>
      </c>
      <c r="B249" s="14"/>
      <c r="C249" s="360">
        <f>+C240+1</f>
        <v>61</v>
      </c>
      <c r="D249" s="361"/>
      <c r="E249" s="419"/>
      <c r="F249" s="420"/>
      <c r="G249" s="420"/>
      <c r="H249" s="420"/>
      <c r="I249" s="420"/>
      <c r="J249" s="420"/>
      <c r="K249" s="420"/>
      <c r="L249" s="420"/>
      <c r="M249" s="420"/>
      <c r="N249" s="420"/>
      <c r="O249" s="421"/>
      <c r="P249" s="282"/>
      <c r="Q249" s="283"/>
      <c r="R249" s="283"/>
      <c r="S249" s="283"/>
      <c r="T249" s="221" t="s">
        <v>264</v>
      </c>
      <c r="U249" s="280" t="str">
        <f>IF(P249&gt;0,ROUNDDOWN(P249/3000,0),"")</f>
        <v/>
      </c>
      <c r="V249" s="281"/>
      <c r="W249" s="281"/>
      <c r="X249" s="471" t="s">
        <v>44</v>
      </c>
      <c r="Y249" s="472"/>
    </row>
    <row r="250" spans="1:34" s="3" customFormat="1" ht="5.0999999999999996" customHeight="1" x14ac:dyDescent="0.15">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499999999999993" customHeight="1" x14ac:dyDescent="0.15">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 customHeight="1" x14ac:dyDescent="0.15">
      <c r="A252" s="191"/>
      <c r="B252" s="386" t="s">
        <v>268</v>
      </c>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row>
    <row r="253" spans="1:34" ht="30" customHeight="1" x14ac:dyDescent="0.15">
      <c r="B253" s="25" t="s">
        <v>108</v>
      </c>
      <c r="C253" s="415" t="s">
        <v>98</v>
      </c>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row>
    <row r="254" spans="1:34" ht="24.95" customHeight="1" x14ac:dyDescent="0.15">
      <c r="B254" s="14"/>
      <c r="C254" s="355" t="s">
        <v>8</v>
      </c>
      <c r="D254" s="356"/>
      <c r="E254" s="230" t="s">
        <v>112</v>
      </c>
      <c r="F254" s="231"/>
      <c r="G254" s="231"/>
      <c r="H254" s="231"/>
      <c r="I254" s="231"/>
      <c r="J254" s="231"/>
      <c r="K254" s="231"/>
      <c r="L254" s="232"/>
      <c r="M254" s="230" t="s">
        <v>113</v>
      </c>
      <c r="N254" s="231"/>
      <c r="O254" s="232"/>
      <c r="P254" s="230" t="s">
        <v>10</v>
      </c>
      <c r="Q254" s="231"/>
      <c r="R254" s="231"/>
      <c r="S254" s="231"/>
      <c r="T254" s="232"/>
      <c r="U254" s="376" t="s">
        <v>12</v>
      </c>
      <c r="V254" s="382"/>
      <c r="W254" s="382"/>
      <c r="X254" s="382"/>
      <c r="Y254" s="383"/>
    </row>
    <row r="255" spans="1:34" s="3" customFormat="1" ht="27.95" customHeight="1" x14ac:dyDescent="0.15">
      <c r="A255" s="189">
        <f t="shared" ref="A255:A256" si="28">IF(C255&gt;0,C255,A254&amp;"a")</f>
        <v>62</v>
      </c>
      <c r="C255" s="246">
        <f>C249+1</f>
        <v>62</v>
      </c>
      <c r="D255" s="247"/>
      <c r="E255" s="344" t="s">
        <v>101</v>
      </c>
      <c r="F255" s="345"/>
      <c r="G255" s="345"/>
      <c r="H255" s="345"/>
      <c r="I255" s="345"/>
      <c r="J255" s="345"/>
      <c r="K255" s="345"/>
      <c r="L255" s="384"/>
      <c r="M255" s="352"/>
      <c r="N255" s="353"/>
      <c r="O255" s="100" t="s">
        <v>4</v>
      </c>
      <c r="P255" s="282"/>
      <c r="Q255" s="283"/>
      <c r="R255" s="283"/>
      <c r="S255" s="283"/>
      <c r="T255" s="221" t="s">
        <v>264</v>
      </c>
      <c r="U255" s="280" t="str">
        <f>IF(AND(M255&gt;0,P255&gt;0),ROUNDDOWN(P255/3000,0),"")</f>
        <v/>
      </c>
      <c r="V255" s="281"/>
      <c r="W255" s="281"/>
      <c r="X255" s="375" t="s">
        <v>44</v>
      </c>
      <c r="Y255" s="285"/>
    </row>
    <row r="256" spans="1:34" ht="19.5" customHeight="1" x14ac:dyDescent="0.15">
      <c r="A256" s="189" t="str">
        <f t="shared" si="28"/>
        <v>62a</v>
      </c>
      <c r="B256" s="14"/>
      <c r="C256" s="250"/>
      <c r="D256" s="251"/>
      <c r="E256" s="241" t="s">
        <v>100</v>
      </c>
      <c r="F256" s="242"/>
      <c r="G256" s="242"/>
      <c r="H256" s="242"/>
      <c r="I256" s="242"/>
      <c r="J256" s="242"/>
      <c r="K256" s="242"/>
      <c r="L256" s="243"/>
      <c r="M256" s="218" t="s">
        <v>116</v>
      </c>
      <c r="N256" s="104"/>
      <c r="O256" s="105"/>
      <c r="P256" s="106"/>
      <c r="Q256" s="106"/>
      <c r="R256" s="106"/>
      <c r="S256" s="105"/>
      <c r="T256" s="105"/>
      <c r="U256" s="107"/>
      <c r="V256" s="107"/>
      <c r="W256" s="107"/>
      <c r="X256" s="105"/>
      <c r="Y256" s="105"/>
      <c r="AE256" s="3"/>
      <c r="AF256" s="3"/>
      <c r="AG256" s="3"/>
      <c r="AH256" s="3"/>
    </row>
    <row r="257" spans="1:34" ht="9.9499999999999993" customHeight="1" x14ac:dyDescent="0.15">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 customHeight="1" x14ac:dyDescent="0.15">
      <c r="A258" s="191"/>
      <c r="B258" s="386" t="s">
        <v>269</v>
      </c>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row>
    <row r="259" spans="1:34" ht="47.45" customHeight="1" x14ac:dyDescent="0.15">
      <c r="B259" s="14"/>
      <c r="C259" s="388" t="s">
        <v>207</v>
      </c>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AE259" s="41"/>
      <c r="AF259" s="41"/>
      <c r="AG259" s="41"/>
      <c r="AH259" s="41"/>
    </row>
    <row r="260" spans="1:34" ht="20.100000000000001" customHeight="1" x14ac:dyDescent="0.15">
      <c r="B260" s="115" t="s">
        <v>155</v>
      </c>
      <c r="C260" s="116" t="s">
        <v>149</v>
      </c>
    </row>
    <row r="261" spans="1:34" ht="54.6" customHeight="1" x14ac:dyDescent="0.15">
      <c r="C261" s="385" t="s">
        <v>262</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row>
    <row r="262" spans="1:34" ht="20.100000000000001" customHeight="1" x14ac:dyDescent="0.15">
      <c r="A262" s="189" t="s">
        <v>241</v>
      </c>
      <c r="C262" s="207" t="s">
        <v>205</v>
      </c>
      <c r="D262" s="208"/>
      <c r="E262" s="209"/>
      <c r="F262" s="209"/>
      <c r="G262" s="209"/>
      <c r="H262" s="209"/>
      <c r="I262" s="209"/>
      <c r="J262" s="209"/>
      <c r="K262" s="210"/>
      <c r="L262" s="158"/>
      <c r="M262" s="211"/>
      <c r="N262" s="212"/>
      <c r="O262" s="210"/>
      <c r="P262" s="158"/>
      <c r="Q262" s="211"/>
      <c r="R262" s="210" t="s">
        <v>91</v>
      </c>
      <c r="S262" s="387"/>
      <c r="T262" s="387"/>
      <c r="U262" s="211" t="s">
        <v>263</v>
      </c>
      <c r="V262" s="212"/>
      <c r="W262" s="212"/>
      <c r="X262" s="158"/>
      <c r="Y262" s="158"/>
    </row>
    <row r="263" spans="1:34" ht="20.100000000000001" customHeight="1" x14ac:dyDescent="0.15">
      <c r="A263" s="189" t="s">
        <v>242</v>
      </c>
      <c r="C263" s="207" t="s">
        <v>206</v>
      </c>
      <c r="D263" s="208"/>
      <c r="E263" s="209"/>
      <c r="F263" s="209"/>
      <c r="G263" s="209"/>
      <c r="H263" s="209"/>
      <c r="I263" s="209"/>
      <c r="J263" s="209"/>
      <c r="K263" s="210"/>
      <c r="L263" s="158"/>
      <c r="M263" s="211"/>
      <c r="N263" s="212"/>
      <c r="O263" s="210"/>
      <c r="P263" s="158"/>
      <c r="Q263" s="211"/>
      <c r="R263" s="210" t="s">
        <v>91</v>
      </c>
      <c r="S263" s="387"/>
      <c r="T263" s="387"/>
      <c r="U263" s="211" t="s">
        <v>156</v>
      </c>
      <c r="V263" s="212"/>
      <c r="W263" s="212"/>
      <c r="X263" s="158"/>
      <c r="Y263" s="158"/>
    </row>
    <row r="264" spans="1:34" ht="6.95" customHeight="1" x14ac:dyDescent="0.15"/>
    <row r="265" spans="1:34" ht="20.100000000000001" customHeight="1" x14ac:dyDescent="0.15">
      <c r="B265" s="25" t="s">
        <v>109</v>
      </c>
      <c r="C265" s="354" t="s">
        <v>121</v>
      </c>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row>
    <row r="266" spans="1:34" ht="20.100000000000001" customHeight="1" x14ac:dyDescent="0.15">
      <c r="C266" s="355" t="s">
        <v>8</v>
      </c>
      <c r="D266" s="356"/>
      <c r="E266" s="230" t="s">
        <v>112</v>
      </c>
      <c r="F266" s="231"/>
      <c r="G266" s="231"/>
      <c r="H266" s="231"/>
      <c r="I266" s="346" t="s">
        <v>194</v>
      </c>
      <c r="J266" s="347"/>
      <c r="K266" s="348"/>
      <c r="L266" s="357" t="s">
        <v>170</v>
      </c>
      <c r="M266" s="358"/>
      <c r="N266" s="358"/>
      <c r="O266" s="358"/>
      <c r="P266" s="359"/>
      <c r="Q266" s="336" t="s">
        <v>179</v>
      </c>
      <c r="R266" s="337"/>
      <c r="S266" s="337"/>
      <c r="T266" s="337"/>
      <c r="U266" s="338"/>
      <c r="V266" s="389" t="s">
        <v>169</v>
      </c>
      <c r="W266" s="390"/>
      <c r="X266" s="390"/>
      <c r="Y266" s="391"/>
    </row>
    <row r="267" spans="1:34" ht="30.6" customHeight="1" x14ac:dyDescent="0.15">
      <c r="A267" s="189">
        <f t="shared" ref="A267:A268" si="29">IF(C267&gt;0,C267,A266&amp;"a")</f>
        <v>63</v>
      </c>
      <c r="C267" s="342">
        <f>C255+1</f>
        <v>63</v>
      </c>
      <c r="D267" s="343"/>
      <c r="E267" s="398" t="s">
        <v>121</v>
      </c>
      <c r="F267" s="399"/>
      <c r="G267" s="399"/>
      <c r="H267" s="399"/>
      <c r="I267" s="352"/>
      <c r="J267" s="353"/>
      <c r="K267" s="114" t="s">
        <v>124</v>
      </c>
      <c r="L267" s="352"/>
      <c r="M267" s="353"/>
      <c r="N267" s="353"/>
      <c r="O267" s="353"/>
      <c r="P267" s="132" t="s">
        <v>264</v>
      </c>
      <c r="Q267" s="392" t="str">
        <f>IF(AND(I267="",L267=""),"ー",IFERROR(ROUND(L267/I267,0),"要望人数を入力してください"))</f>
        <v>ー</v>
      </c>
      <c r="R267" s="393"/>
      <c r="S267" s="393"/>
      <c r="T267" s="393"/>
      <c r="U267" s="132" t="s">
        <v>264</v>
      </c>
      <c r="V267" s="392" t="str">
        <f>IF(AND(I267&gt;0,L267&gt;0),ROUNDDOWN(L267/2000,0),"")</f>
        <v/>
      </c>
      <c r="W267" s="393"/>
      <c r="X267" s="393"/>
      <c r="Y267" s="132" t="s">
        <v>44</v>
      </c>
    </row>
    <row r="268" spans="1:34" ht="30.6" customHeight="1" x14ac:dyDescent="0.15">
      <c r="A268" s="189">
        <f t="shared" si="29"/>
        <v>64</v>
      </c>
      <c r="C268" s="342">
        <f>C267+1</f>
        <v>64</v>
      </c>
      <c r="D268" s="343"/>
      <c r="E268" s="344" t="s">
        <v>123</v>
      </c>
      <c r="F268" s="345"/>
      <c r="G268" s="345"/>
      <c r="H268" s="345"/>
      <c r="I268" s="352"/>
      <c r="J268" s="353"/>
      <c r="K268" s="114" t="s">
        <v>124</v>
      </c>
      <c r="L268" s="352"/>
      <c r="M268" s="353"/>
      <c r="N268" s="353"/>
      <c r="O268" s="353"/>
      <c r="P268" s="132" t="s">
        <v>264</v>
      </c>
      <c r="Q268" s="392" t="str">
        <f>IF(AND(I268="",L268=""),"ー",IFERROR(ROUND(L268/I268,0),"要望人数を入力してください"))</f>
        <v>ー</v>
      </c>
      <c r="R268" s="393"/>
      <c r="S268" s="393"/>
      <c r="T268" s="393"/>
      <c r="U268" s="132" t="s">
        <v>264</v>
      </c>
      <c r="V268" s="392" t="str">
        <f>IF(AND(I268&gt;0,L268&gt;0),ROUNDDOWN(L268/2000,0),"")</f>
        <v/>
      </c>
      <c r="W268" s="393"/>
      <c r="X268" s="393"/>
      <c r="Y268" s="132" t="s">
        <v>44</v>
      </c>
    </row>
    <row r="270" spans="1:34" ht="33.6" customHeight="1" x14ac:dyDescent="0.15">
      <c r="C270" s="206" t="s">
        <v>125</v>
      </c>
      <c r="D270" s="286" t="s">
        <v>192</v>
      </c>
      <c r="E270" s="286"/>
      <c r="F270" s="286"/>
      <c r="G270" s="286"/>
      <c r="H270" s="286"/>
      <c r="I270" s="286"/>
      <c r="J270" s="286"/>
      <c r="K270" s="286"/>
      <c r="L270" s="286"/>
      <c r="M270" s="286"/>
      <c r="N270" s="286"/>
      <c r="O270" s="286"/>
      <c r="P270" s="286"/>
      <c r="Q270" s="286"/>
      <c r="R270" s="286"/>
      <c r="S270" s="286"/>
      <c r="T270" s="286"/>
      <c r="U270" s="286"/>
      <c r="V270" s="286"/>
      <c r="W270" s="286"/>
      <c r="X270" s="286"/>
      <c r="Y270" s="286"/>
    </row>
    <row r="271" spans="1:34" ht="20.100000000000001" customHeight="1" x14ac:dyDescent="0.15">
      <c r="C271" s="204" t="s">
        <v>126</v>
      </c>
      <c r="D271" s="362" t="s">
        <v>129</v>
      </c>
      <c r="E271" s="362"/>
      <c r="F271" s="362"/>
      <c r="G271" s="362"/>
      <c r="H271" s="362"/>
      <c r="I271" s="362"/>
      <c r="J271" s="362"/>
      <c r="K271" s="362"/>
      <c r="L271" s="362"/>
      <c r="M271" s="362"/>
      <c r="N271" s="362"/>
      <c r="O271" s="362"/>
      <c r="P271" s="362"/>
      <c r="Q271" s="362"/>
      <c r="R271" s="362"/>
      <c r="S271" s="362"/>
      <c r="T271" s="362"/>
      <c r="U271" s="362"/>
      <c r="V271" s="362"/>
      <c r="W271" s="362"/>
      <c r="X271" s="362"/>
      <c r="Y271" s="362"/>
    </row>
    <row r="272" spans="1:34" ht="36.6" customHeight="1" x14ac:dyDescent="0.15">
      <c r="C272" s="204" t="s">
        <v>127</v>
      </c>
      <c r="D272" s="286" t="s">
        <v>256</v>
      </c>
      <c r="E272" s="286"/>
      <c r="F272" s="286"/>
      <c r="G272" s="286"/>
      <c r="H272" s="286"/>
      <c r="I272" s="286"/>
      <c r="J272" s="286"/>
      <c r="K272" s="286"/>
      <c r="L272" s="286"/>
      <c r="M272" s="286"/>
      <c r="N272" s="286"/>
      <c r="O272" s="286"/>
      <c r="P272" s="286"/>
      <c r="Q272" s="286"/>
      <c r="R272" s="286"/>
      <c r="S272" s="286"/>
      <c r="T272" s="286"/>
      <c r="U272" s="286"/>
      <c r="V272" s="286"/>
      <c r="W272" s="286"/>
      <c r="X272" s="286"/>
      <c r="Y272" s="286"/>
    </row>
    <row r="273" spans="1:25" ht="32.450000000000003" customHeight="1" x14ac:dyDescent="0.15">
      <c r="C273" s="204" t="s">
        <v>128</v>
      </c>
      <c r="D273" s="286" t="s">
        <v>257</v>
      </c>
      <c r="E273" s="286"/>
      <c r="F273" s="286"/>
      <c r="G273" s="286"/>
      <c r="H273" s="286"/>
      <c r="I273" s="286"/>
      <c r="J273" s="286"/>
      <c r="K273" s="286"/>
      <c r="L273" s="286"/>
      <c r="M273" s="286"/>
      <c r="N273" s="286"/>
      <c r="O273" s="286"/>
      <c r="P273" s="286"/>
      <c r="Q273" s="286"/>
      <c r="R273" s="286"/>
      <c r="S273" s="286"/>
      <c r="T273" s="286"/>
      <c r="U273" s="286"/>
      <c r="V273" s="286"/>
      <c r="W273" s="286"/>
      <c r="X273" s="286"/>
      <c r="Y273" s="286"/>
    </row>
    <row r="274" spans="1:25" s="158" customFormat="1" ht="28.5" customHeight="1" x14ac:dyDescent="0.15">
      <c r="A274" s="194"/>
      <c r="C274" s="206" t="s">
        <v>173</v>
      </c>
      <c r="D274" s="286" t="s">
        <v>191</v>
      </c>
      <c r="E274" s="286"/>
      <c r="F274" s="286"/>
      <c r="G274" s="286"/>
      <c r="H274" s="286"/>
      <c r="I274" s="286"/>
      <c r="J274" s="286"/>
      <c r="K274" s="286"/>
      <c r="L274" s="286"/>
      <c r="M274" s="286"/>
      <c r="N274" s="286"/>
      <c r="O274" s="286"/>
      <c r="P274" s="286"/>
      <c r="Q274" s="286"/>
      <c r="R274" s="286"/>
      <c r="S274" s="286"/>
      <c r="T274" s="286"/>
      <c r="U274" s="286"/>
      <c r="V274" s="286"/>
      <c r="W274" s="286"/>
      <c r="X274" s="286"/>
      <c r="Y274" s="286"/>
    </row>
    <row r="275" spans="1:25" ht="11.45" customHeight="1" x14ac:dyDescent="0.15"/>
    <row r="276" spans="1:25" ht="20.100000000000001" customHeight="1" x14ac:dyDescent="0.15">
      <c r="B276" s="25" t="s">
        <v>110</v>
      </c>
      <c r="C276" s="354" t="s">
        <v>157</v>
      </c>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row>
    <row r="277" spans="1:25" ht="20.100000000000001" customHeight="1" x14ac:dyDescent="0.15">
      <c r="C277" s="355" t="s">
        <v>8</v>
      </c>
      <c r="D277" s="356"/>
      <c r="E277" s="230" t="s">
        <v>112</v>
      </c>
      <c r="F277" s="231"/>
      <c r="G277" s="231"/>
      <c r="H277" s="231"/>
      <c r="I277" s="231"/>
      <c r="J277" s="231"/>
      <c r="K277" s="231"/>
      <c r="L277" s="231"/>
      <c r="M277" s="231"/>
      <c r="N277" s="231"/>
      <c r="O277" s="232"/>
      <c r="P277" s="230" t="s">
        <v>10</v>
      </c>
      <c r="Q277" s="231"/>
      <c r="R277" s="231"/>
      <c r="S277" s="231"/>
      <c r="T277" s="232"/>
      <c r="U277" s="376" t="s">
        <v>19</v>
      </c>
      <c r="V277" s="377"/>
      <c r="W277" s="377"/>
      <c r="X277" s="377"/>
      <c r="Y277" s="378"/>
    </row>
    <row r="278" spans="1:25" ht="27" customHeight="1" x14ac:dyDescent="0.15">
      <c r="A278" s="189">
        <f t="shared" ref="A278" si="30">IF(C278&gt;0,C278,A277&amp;"a")</f>
        <v>65</v>
      </c>
      <c r="C278" s="342">
        <f>C268+1</f>
        <v>65</v>
      </c>
      <c r="D278" s="343"/>
      <c r="E278" s="398" t="s">
        <v>158</v>
      </c>
      <c r="F278" s="399"/>
      <c r="G278" s="399"/>
      <c r="H278" s="399"/>
      <c r="I278" s="399"/>
      <c r="J278" s="399"/>
      <c r="K278" s="399"/>
      <c r="L278" s="399"/>
      <c r="M278" s="399"/>
      <c r="N278" s="399"/>
      <c r="O278" s="400"/>
      <c r="P278" s="282"/>
      <c r="Q278" s="283"/>
      <c r="R278" s="283"/>
      <c r="S278" s="283"/>
      <c r="T278" s="221" t="s">
        <v>264</v>
      </c>
      <c r="U278" s="280" t="str">
        <f>IF(P278&gt;0,ROUNDDOWN(P278/2000,0),"")</f>
        <v/>
      </c>
      <c r="V278" s="281"/>
      <c r="W278" s="281"/>
      <c r="X278" s="375" t="s">
        <v>44</v>
      </c>
      <c r="Y278" s="285"/>
    </row>
    <row r="279" spans="1:25" ht="12.6" customHeight="1" x14ac:dyDescent="0.15"/>
    <row r="280" spans="1:25" ht="20.100000000000001" customHeight="1" x14ac:dyDescent="0.15">
      <c r="C280" t="s">
        <v>130</v>
      </c>
    </row>
    <row r="281" spans="1:25" ht="53.1" customHeight="1" x14ac:dyDescent="0.15">
      <c r="A281" s="189" t="str">
        <f>A278&amp;"a"</f>
        <v>65a</v>
      </c>
      <c r="C281" s="372"/>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4"/>
    </row>
    <row r="282" spans="1:25" ht="12.6" customHeight="1" x14ac:dyDescent="0.15"/>
    <row r="283" spans="1:25" ht="20.100000000000001" customHeight="1" x14ac:dyDescent="0.15">
      <c r="C283" s="355" t="s">
        <v>8</v>
      </c>
      <c r="D283" s="356"/>
      <c r="E283" s="230" t="s">
        <v>112</v>
      </c>
      <c r="F283" s="231"/>
      <c r="G283" s="231"/>
      <c r="H283" s="231"/>
      <c r="I283" s="231"/>
      <c r="J283" s="231"/>
      <c r="K283" s="231"/>
      <c r="L283" s="231"/>
      <c r="M283" s="231"/>
      <c r="N283" s="231"/>
      <c r="O283" s="232"/>
      <c r="P283" s="230" t="s">
        <v>10</v>
      </c>
      <c r="Q283" s="231"/>
      <c r="R283" s="231"/>
      <c r="S283" s="231"/>
      <c r="T283" s="232"/>
      <c r="U283" s="376" t="s">
        <v>19</v>
      </c>
      <c r="V283" s="377"/>
      <c r="W283" s="377"/>
      <c r="X283" s="377"/>
      <c r="Y283" s="378"/>
    </row>
    <row r="284" spans="1:25" ht="27" customHeight="1" x14ac:dyDescent="0.15">
      <c r="A284" s="189">
        <f>IF(C284&gt;0,C284,#REF!&amp;"a")</f>
        <v>66</v>
      </c>
      <c r="C284" s="342">
        <f>C278+1</f>
        <v>66</v>
      </c>
      <c r="D284" s="343"/>
      <c r="E284" s="398" t="s">
        <v>209</v>
      </c>
      <c r="F284" s="399"/>
      <c r="G284" s="399"/>
      <c r="H284" s="399"/>
      <c r="I284" s="399"/>
      <c r="J284" s="399"/>
      <c r="K284" s="399"/>
      <c r="L284" s="399"/>
      <c r="M284" s="399"/>
      <c r="N284" s="399"/>
      <c r="O284" s="400"/>
      <c r="P284" s="282"/>
      <c r="Q284" s="283"/>
      <c r="R284" s="283"/>
      <c r="S284" s="283"/>
      <c r="T284" s="221" t="s">
        <v>264</v>
      </c>
      <c r="U284" s="280" t="str">
        <f>IF(P284&gt;0,ROUNDDOWN(P284/2000,0),"")</f>
        <v/>
      </c>
      <c r="V284" s="281"/>
      <c r="W284" s="281"/>
      <c r="X284" s="375" t="s">
        <v>44</v>
      </c>
      <c r="Y284" s="285"/>
    </row>
    <row r="285" spans="1:25" ht="12.6" customHeight="1" x14ac:dyDescent="0.15"/>
    <row r="286" spans="1:25" ht="20.100000000000001" customHeight="1" x14ac:dyDescent="0.15">
      <c r="C286" t="s">
        <v>130</v>
      </c>
    </row>
    <row r="287" spans="1:25" ht="61.5" customHeight="1" x14ac:dyDescent="0.15">
      <c r="A287" s="189" t="str">
        <f>A284&amp;"a"</f>
        <v>66a</v>
      </c>
      <c r="C287" s="372"/>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4"/>
    </row>
    <row r="289" spans="1:25" ht="33.6" customHeight="1" x14ac:dyDescent="0.15">
      <c r="C289" s="205" t="s">
        <v>125</v>
      </c>
      <c r="D289" s="286" t="s">
        <v>193</v>
      </c>
      <c r="E289" s="286"/>
      <c r="F289" s="286"/>
      <c r="G289" s="286"/>
      <c r="H289" s="286"/>
      <c r="I289" s="286"/>
      <c r="J289" s="286"/>
      <c r="K289" s="286"/>
      <c r="L289" s="286"/>
      <c r="M289" s="286"/>
      <c r="N289" s="286"/>
      <c r="O289" s="286"/>
      <c r="P289" s="286"/>
      <c r="Q289" s="286"/>
      <c r="R289" s="286"/>
      <c r="S289" s="286"/>
      <c r="T289" s="286"/>
      <c r="U289" s="286"/>
      <c r="V289" s="286"/>
      <c r="W289" s="286"/>
      <c r="X289" s="286"/>
      <c r="Y289" s="286"/>
    </row>
    <row r="290" spans="1:25" ht="33" customHeight="1" x14ac:dyDescent="0.15">
      <c r="C290" s="204" t="s">
        <v>126</v>
      </c>
      <c r="D290" s="362"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362"/>
      <c r="F290" s="362"/>
      <c r="G290" s="362"/>
      <c r="H290" s="362"/>
      <c r="I290" s="362"/>
      <c r="J290" s="362"/>
      <c r="K290" s="362"/>
      <c r="L290" s="362"/>
      <c r="M290" s="362"/>
      <c r="N290" s="362"/>
      <c r="O290" s="362"/>
      <c r="P290" s="362"/>
      <c r="Q290" s="362"/>
      <c r="R290" s="362"/>
      <c r="S290" s="362"/>
      <c r="T290" s="362"/>
      <c r="U290" s="362"/>
      <c r="V290" s="362"/>
      <c r="W290" s="362"/>
      <c r="X290" s="362"/>
      <c r="Y290" s="362"/>
    </row>
    <row r="291" spans="1:25" ht="38.450000000000003" customHeight="1" x14ac:dyDescent="0.15">
      <c r="C291" s="204" t="s">
        <v>171</v>
      </c>
      <c r="D291" s="362"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362"/>
      <c r="F291" s="362"/>
      <c r="G291" s="362"/>
      <c r="H291" s="362"/>
      <c r="I291" s="362"/>
      <c r="J291" s="362"/>
      <c r="K291" s="362"/>
      <c r="L291" s="362"/>
      <c r="M291" s="362"/>
      <c r="N291" s="362"/>
      <c r="O291" s="362"/>
      <c r="P291" s="362"/>
      <c r="Q291" s="362"/>
      <c r="R291" s="362"/>
      <c r="S291" s="362"/>
      <c r="T291" s="362"/>
      <c r="U291" s="362"/>
      <c r="V291" s="362"/>
      <c r="W291" s="362"/>
      <c r="X291" s="362"/>
      <c r="Y291" s="362"/>
    </row>
    <row r="292" spans="1:25" ht="20.100000000000001" customHeight="1" x14ac:dyDescent="0.15">
      <c r="C292" s="204" t="s">
        <v>172</v>
      </c>
      <c r="D292" s="362" t="s">
        <v>131</v>
      </c>
      <c r="E292" s="362"/>
      <c r="F292" s="362"/>
      <c r="G292" s="362"/>
      <c r="H292" s="362"/>
      <c r="I292" s="362"/>
      <c r="J292" s="362"/>
      <c r="K292" s="362"/>
      <c r="L292" s="362"/>
      <c r="M292" s="362"/>
      <c r="N292" s="362"/>
      <c r="O292" s="362"/>
      <c r="P292" s="362"/>
      <c r="Q292" s="362"/>
      <c r="R292" s="362"/>
      <c r="S292" s="362"/>
      <c r="T292" s="362"/>
      <c r="U292" s="362"/>
      <c r="V292" s="362"/>
      <c r="W292" s="362"/>
      <c r="X292" s="362"/>
      <c r="Y292" s="362"/>
    </row>
    <row r="294" spans="1:25" ht="20.100000000000001" customHeight="1" x14ac:dyDescent="0.15">
      <c r="B294" s="25" t="s">
        <v>132</v>
      </c>
      <c r="C294" s="354" t="s">
        <v>133</v>
      </c>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row>
    <row r="295" spans="1:25" ht="20.100000000000001" customHeight="1" x14ac:dyDescent="0.15">
      <c r="C295" s="4" t="s">
        <v>134</v>
      </c>
    </row>
    <row r="296" spans="1:25" ht="20.100000000000001" customHeight="1" x14ac:dyDescent="0.15">
      <c r="C296" s="355" t="s">
        <v>8</v>
      </c>
      <c r="D296" s="356"/>
      <c r="E296" s="230" t="s">
        <v>112</v>
      </c>
      <c r="F296" s="231"/>
      <c r="G296" s="231"/>
      <c r="H296" s="231"/>
      <c r="I296" s="346" t="s">
        <v>194</v>
      </c>
      <c r="J296" s="347"/>
      <c r="K296" s="348"/>
      <c r="L296" s="357" t="s">
        <v>170</v>
      </c>
      <c r="M296" s="358"/>
      <c r="N296" s="358"/>
      <c r="O296" s="358"/>
      <c r="P296" s="359"/>
      <c r="Q296" s="336" t="s">
        <v>179</v>
      </c>
      <c r="R296" s="337"/>
      <c r="S296" s="337"/>
      <c r="T296" s="337"/>
      <c r="U296" s="338"/>
      <c r="V296" s="339" t="s">
        <v>169</v>
      </c>
      <c r="W296" s="340"/>
      <c r="X296" s="340"/>
      <c r="Y296" s="341"/>
    </row>
    <row r="297" spans="1:25" ht="30.6" customHeight="1" x14ac:dyDescent="0.15">
      <c r="A297" s="189">
        <f t="shared" ref="A297:A300" si="31">IF(C297&gt;0,C297,A296&amp;"a")</f>
        <v>67</v>
      </c>
      <c r="C297" s="342">
        <f>C284+1</f>
        <v>67</v>
      </c>
      <c r="D297" s="343"/>
      <c r="E297" s="398" t="s">
        <v>135</v>
      </c>
      <c r="F297" s="399"/>
      <c r="G297" s="399"/>
      <c r="H297" s="399"/>
      <c r="I297" s="352"/>
      <c r="J297" s="353"/>
      <c r="K297" s="131" t="s">
        <v>124</v>
      </c>
      <c r="L297" s="352"/>
      <c r="M297" s="353"/>
      <c r="N297" s="353"/>
      <c r="O297" s="353"/>
      <c r="P297" s="132" t="s">
        <v>264</v>
      </c>
      <c r="Q297" s="392" t="str">
        <f>IF(AND(I297="",L297=""),"ー",IFERROR(ROUND(L297/I297,0),"要望人数を入力してください"))</f>
        <v>ー</v>
      </c>
      <c r="R297" s="393"/>
      <c r="S297" s="393"/>
      <c r="T297" s="393"/>
      <c r="U297" s="132" t="s">
        <v>264</v>
      </c>
      <c r="V297" s="392" t="str">
        <f>IF(AND(I297&gt;0,L297&gt;0),ROUNDDOWN(L297/2000,0),"")</f>
        <v/>
      </c>
      <c r="W297" s="393"/>
      <c r="X297" s="393"/>
      <c r="Y297" s="132" t="s">
        <v>44</v>
      </c>
    </row>
    <row r="298" spans="1:25" ht="30.6" customHeight="1" x14ac:dyDescent="0.15">
      <c r="A298" s="189">
        <f t="shared" si="31"/>
        <v>68</v>
      </c>
      <c r="C298" s="342">
        <f>C297+1</f>
        <v>68</v>
      </c>
      <c r="D298" s="343"/>
      <c r="E298" s="344" t="s">
        <v>136</v>
      </c>
      <c r="F298" s="345"/>
      <c r="G298" s="345"/>
      <c r="H298" s="345"/>
      <c r="I298" s="352"/>
      <c r="J298" s="353"/>
      <c r="K298" s="131" t="s">
        <v>124</v>
      </c>
      <c r="L298" s="352"/>
      <c r="M298" s="353"/>
      <c r="N298" s="353"/>
      <c r="O298" s="353"/>
      <c r="P298" s="132" t="s">
        <v>264</v>
      </c>
      <c r="Q298" s="392" t="str">
        <f>IF(AND(I298="",L298=""),"ー",IFERROR(ROUND(L298/I298,0),"要望人数を入力してください"))</f>
        <v>ー</v>
      </c>
      <c r="R298" s="393"/>
      <c r="S298" s="393"/>
      <c r="T298" s="393"/>
      <c r="U298" s="132" t="s">
        <v>264</v>
      </c>
      <c r="V298" s="392" t="str">
        <f>IF(AND(I298&gt;0,L298&gt;0),ROUNDDOWN(L298/2000,0),"")</f>
        <v/>
      </c>
      <c r="W298" s="393"/>
      <c r="X298" s="393"/>
      <c r="Y298" s="132" t="s">
        <v>44</v>
      </c>
    </row>
    <row r="299" spans="1:25" ht="30.6" customHeight="1" x14ac:dyDescent="0.15">
      <c r="A299" s="189">
        <f t="shared" si="31"/>
        <v>69</v>
      </c>
      <c r="C299" s="342">
        <f>C298+1</f>
        <v>69</v>
      </c>
      <c r="D299" s="343"/>
      <c r="E299" s="344" t="s">
        <v>137</v>
      </c>
      <c r="F299" s="345"/>
      <c r="G299" s="345"/>
      <c r="H299" s="345"/>
      <c r="I299" s="352"/>
      <c r="J299" s="353"/>
      <c r="K299" s="131" t="s">
        <v>124</v>
      </c>
      <c r="L299" s="352"/>
      <c r="M299" s="353"/>
      <c r="N299" s="353"/>
      <c r="O299" s="353"/>
      <c r="P299" s="132" t="s">
        <v>264</v>
      </c>
      <c r="Q299" s="392" t="str">
        <f>IF(AND(I299="",L299=""),"ー",IFERROR(ROUND(L299/I299,0),"要望人数を入力してください"))</f>
        <v>ー</v>
      </c>
      <c r="R299" s="393"/>
      <c r="S299" s="393"/>
      <c r="T299" s="393"/>
      <c r="U299" s="132" t="s">
        <v>264</v>
      </c>
      <c r="V299" s="392" t="str">
        <f>IF(AND(I299&gt;0,L299&gt;0),ROUNDDOWN(L299/2000,0),"")</f>
        <v/>
      </c>
      <c r="W299" s="393"/>
      <c r="X299" s="393"/>
      <c r="Y299" s="132" t="s">
        <v>44</v>
      </c>
    </row>
    <row r="300" spans="1:25" ht="30.6" customHeight="1" x14ac:dyDescent="0.15">
      <c r="A300" s="189">
        <f t="shared" si="31"/>
        <v>70</v>
      </c>
      <c r="C300" s="342">
        <f>C299+1</f>
        <v>70</v>
      </c>
      <c r="D300" s="343"/>
      <c r="E300" s="344" t="s">
        <v>138</v>
      </c>
      <c r="F300" s="345"/>
      <c r="G300" s="345"/>
      <c r="H300" s="345"/>
      <c r="I300" s="352"/>
      <c r="J300" s="353"/>
      <c r="K300" s="131" t="s">
        <v>124</v>
      </c>
      <c r="L300" s="352"/>
      <c r="M300" s="353"/>
      <c r="N300" s="353"/>
      <c r="O300" s="353"/>
      <c r="P300" s="132" t="s">
        <v>264</v>
      </c>
      <c r="Q300" s="392" t="str">
        <f>IF(AND(I300="",L300=""),"ー",IFERROR(ROUND(L300/I300,0),"要望人数を入力してください"))</f>
        <v>ー</v>
      </c>
      <c r="R300" s="393"/>
      <c r="S300" s="393"/>
      <c r="T300" s="393"/>
      <c r="U300" s="132" t="s">
        <v>264</v>
      </c>
      <c r="V300" s="392" t="str">
        <f>IF(AND(I300&gt;0,L300&gt;0),ROUNDDOWN(L300/2000,0),"")</f>
        <v/>
      </c>
      <c r="W300" s="393"/>
      <c r="X300" s="393"/>
      <c r="Y300" s="132" t="s">
        <v>44</v>
      </c>
    </row>
    <row r="301" spans="1:25" ht="9.6" customHeight="1" x14ac:dyDescent="0.15"/>
    <row r="302" spans="1:25" ht="20.100000000000001" customHeight="1" x14ac:dyDescent="0.15">
      <c r="C302" t="s">
        <v>139</v>
      </c>
    </row>
    <row r="303" spans="1:25" ht="20.100000000000001" customHeight="1" x14ac:dyDescent="0.15">
      <c r="C303" s="355" t="s">
        <v>8</v>
      </c>
      <c r="D303" s="356"/>
      <c r="E303" s="230" t="s">
        <v>112</v>
      </c>
      <c r="F303" s="231"/>
      <c r="G303" s="231"/>
      <c r="H303" s="231"/>
      <c r="I303" s="346" t="s">
        <v>194</v>
      </c>
      <c r="J303" s="347"/>
      <c r="K303" s="348"/>
      <c r="L303" s="357" t="s">
        <v>170</v>
      </c>
      <c r="M303" s="358"/>
      <c r="N303" s="358"/>
      <c r="O303" s="358"/>
      <c r="P303" s="359"/>
      <c r="Q303" s="336" t="s">
        <v>179</v>
      </c>
      <c r="R303" s="337"/>
      <c r="S303" s="337"/>
      <c r="T303" s="337"/>
      <c r="U303" s="338"/>
      <c r="V303" s="339" t="s">
        <v>169</v>
      </c>
      <c r="W303" s="340"/>
      <c r="X303" s="340"/>
      <c r="Y303" s="341"/>
    </row>
    <row r="304" spans="1:25" ht="27" customHeight="1" x14ac:dyDescent="0.15">
      <c r="A304" s="189">
        <f t="shared" ref="A304" si="32">IF(C304&gt;0,C304,A303&amp;"a")</f>
        <v>71</v>
      </c>
      <c r="C304" s="342">
        <f>C300+1</f>
        <v>71</v>
      </c>
      <c r="D304" s="343"/>
      <c r="E304" s="379"/>
      <c r="F304" s="380"/>
      <c r="G304" s="380"/>
      <c r="H304" s="380"/>
      <c r="I304" s="352"/>
      <c r="J304" s="353"/>
      <c r="K304" s="150" t="s">
        <v>124</v>
      </c>
      <c r="L304" s="352"/>
      <c r="M304" s="353"/>
      <c r="N304" s="353"/>
      <c r="O304" s="353"/>
      <c r="P304" s="132" t="s">
        <v>264</v>
      </c>
      <c r="Q304" s="392" t="str">
        <f>IF(AND(I304="",L304=""),"ー",IFERROR(ROUND(L304/I304,0),"要望人数を入力してください"))</f>
        <v>ー</v>
      </c>
      <c r="R304" s="393"/>
      <c r="S304" s="393"/>
      <c r="T304" s="393"/>
      <c r="U304" s="132" t="s">
        <v>264</v>
      </c>
      <c r="V304" s="392" t="str">
        <f>IF(AND(I304&gt;0,L304&gt;0),ROUNDDOWN(L304/2000,0),"")</f>
        <v/>
      </c>
      <c r="W304" s="393"/>
      <c r="X304" s="393"/>
      <c r="Y304" s="132" t="s">
        <v>44</v>
      </c>
    </row>
    <row r="305" spans="1:25" ht="20.100000000000001" customHeight="1" x14ac:dyDescent="0.15">
      <c r="C305" t="s">
        <v>130</v>
      </c>
    </row>
    <row r="306" spans="1:25" ht="61.5" customHeight="1" x14ac:dyDescent="0.15">
      <c r="A306" s="189" t="str">
        <f>A304&amp;"a"</f>
        <v>71a</v>
      </c>
      <c r="C306" s="372"/>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4"/>
    </row>
    <row r="307" spans="1:25" ht="11.45" customHeight="1" x14ac:dyDescent="0.15"/>
    <row r="308" spans="1:25" ht="33.6" customHeight="1" x14ac:dyDescent="0.15">
      <c r="C308" s="206" t="s">
        <v>125</v>
      </c>
      <c r="D308" s="286" t="s">
        <v>192</v>
      </c>
      <c r="E308" s="286"/>
      <c r="F308" s="286"/>
      <c r="G308" s="286"/>
      <c r="H308" s="286"/>
      <c r="I308" s="286"/>
      <c r="J308" s="286"/>
      <c r="K308" s="286"/>
      <c r="L308" s="286"/>
      <c r="M308" s="286"/>
      <c r="N308" s="286"/>
      <c r="O308" s="286"/>
      <c r="P308" s="286"/>
      <c r="Q308" s="286"/>
      <c r="R308" s="286"/>
      <c r="S308" s="286"/>
      <c r="T308" s="286"/>
      <c r="U308" s="286"/>
      <c r="V308" s="286"/>
      <c r="W308" s="286"/>
      <c r="X308" s="286"/>
      <c r="Y308" s="286"/>
    </row>
    <row r="309" spans="1:25" ht="28.5" customHeight="1" x14ac:dyDescent="0.15">
      <c r="C309" s="206" t="s">
        <v>126</v>
      </c>
      <c r="D309" s="286" t="s">
        <v>208</v>
      </c>
      <c r="E309" s="286"/>
      <c r="F309" s="286"/>
      <c r="G309" s="286"/>
      <c r="H309" s="286"/>
      <c r="I309" s="286"/>
      <c r="J309" s="286"/>
      <c r="K309" s="286"/>
      <c r="L309" s="286"/>
      <c r="M309" s="286"/>
      <c r="N309" s="286"/>
      <c r="O309" s="286"/>
      <c r="P309" s="286"/>
      <c r="Q309" s="286"/>
      <c r="R309" s="286"/>
      <c r="S309" s="286"/>
      <c r="T309" s="286"/>
      <c r="U309" s="286"/>
      <c r="V309" s="286"/>
      <c r="W309" s="286"/>
      <c r="X309" s="286"/>
      <c r="Y309" s="286"/>
    </row>
    <row r="310" spans="1:25" ht="27" customHeight="1" x14ac:dyDescent="0.15">
      <c r="C310" s="204" t="s">
        <v>127</v>
      </c>
      <c r="D310" s="362" t="s">
        <v>140</v>
      </c>
      <c r="E310" s="362"/>
      <c r="F310" s="362"/>
      <c r="G310" s="362"/>
      <c r="H310" s="362"/>
      <c r="I310" s="362"/>
      <c r="J310" s="362"/>
      <c r="K310" s="362"/>
      <c r="L310" s="362"/>
      <c r="M310" s="362"/>
      <c r="N310" s="362"/>
      <c r="O310" s="362"/>
      <c r="P310" s="362"/>
      <c r="Q310" s="362"/>
      <c r="R310" s="362"/>
      <c r="S310" s="362"/>
      <c r="T310" s="362"/>
      <c r="U310" s="362"/>
      <c r="V310" s="362"/>
      <c r="W310" s="362"/>
      <c r="X310" s="362"/>
      <c r="Y310" s="362"/>
    </row>
    <row r="311" spans="1:25" ht="26.45" customHeight="1" x14ac:dyDescent="0.15">
      <c r="C311" s="204" t="s">
        <v>128</v>
      </c>
      <c r="D311" s="362" t="s">
        <v>141</v>
      </c>
      <c r="E311" s="362"/>
      <c r="F311" s="362"/>
      <c r="G311" s="362"/>
      <c r="H311" s="362"/>
      <c r="I311" s="362"/>
      <c r="J311" s="362"/>
      <c r="K311" s="362"/>
      <c r="L311" s="362"/>
      <c r="M311" s="362"/>
      <c r="N311" s="362"/>
      <c r="O311" s="362"/>
      <c r="P311" s="362"/>
      <c r="Q311" s="362"/>
      <c r="R311" s="362"/>
      <c r="S311" s="362"/>
      <c r="T311" s="362"/>
      <c r="U311" s="362"/>
      <c r="V311" s="362"/>
      <c r="W311" s="362"/>
      <c r="X311" s="362"/>
      <c r="Y311" s="362"/>
    </row>
    <row r="312" spans="1:25" ht="24.6" customHeight="1" x14ac:dyDescent="0.15">
      <c r="C312" s="204" t="s">
        <v>173</v>
      </c>
      <c r="D312" s="362"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362"/>
      <c r="F312" s="362"/>
      <c r="G312" s="362"/>
      <c r="H312" s="362"/>
      <c r="I312" s="362"/>
      <c r="J312" s="362"/>
      <c r="K312" s="362"/>
      <c r="L312" s="362"/>
      <c r="M312" s="362"/>
      <c r="N312" s="362"/>
      <c r="O312" s="362"/>
      <c r="P312" s="362"/>
      <c r="Q312" s="362"/>
      <c r="R312" s="362"/>
      <c r="S312" s="362"/>
      <c r="T312" s="362"/>
      <c r="U312" s="362"/>
      <c r="V312" s="362"/>
      <c r="W312" s="362"/>
      <c r="X312" s="362"/>
      <c r="Y312" s="362"/>
    </row>
    <row r="314" spans="1:25" ht="20.100000000000001" customHeight="1" x14ac:dyDescent="0.15">
      <c r="C314" s="4" t="s">
        <v>142</v>
      </c>
    </row>
    <row r="315" spans="1:25" ht="20.100000000000001" customHeight="1" x14ac:dyDescent="0.15">
      <c r="C315" s="355" t="s">
        <v>8</v>
      </c>
      <c r="D315" s="356"/>
      <c r="E315" s="230" t="s">
        <v>112</v>
      </c>
      <c r="F315" s="231"/>
      <c r="G315" s="231"/>
      <c r="H315" s="231"/>
      <c r="I315" s="231"/>
      <c r="J315" s="231"/>
      <c r="K315" s="231"/>
      <c r="L315" s="231"/>
      <c r="M315" s="231"/>
      <c r="N315" s="231"/>
      <c r="O315" s="232"/>
      <c r="P315" s="230" t="s">
        <v>10</v>
      </c>
      <c r="Q315" s="231"/>
      <c r="R315" s="231"/>
      <c r="S315" s="231"/>
      <c r="T315" s="232"/>
      <c r="U315" s="376" t="s">
        <v>19</v>
      </c>
      <c r="V315" s="377"/>
      <c r="W315" s="377"/>
      <c r="X315" s="377"/>
      <c r="Y315" s="378"/>
    </row>
    <row r="316" spans="1:25" ht="27" customHeight="1" x14ac:dyDescent="0.15">
      <c r="A316" s="189">
        <f t="shared" ref="A316" si="33">IF(C316&gt;0,C316,A315&amp;"a")</f>
        <v>72</v>
      </c>
      <c r="C316" s="342">
        <f>C304+1</f>
        <v>72</v>
      </c>
      <c r="D316" s="343"/>
      <c r="E316" s="379"/>
      <c r="F316" s="380"/>
      <c r="G316" s="380"/>
      <c r="H316" s="380"/>
      <c r="I316" s="380"/>
      <c r="J316" s="380"/>
      <c r="K316" s="380"/>
      <c r="L316" s="380"/>
      <c r="M316" s="380"/>
      <c r="N316" s="380"/>
      <c r="O316" s="381"/>
      <c r="P316" s="282"/>
      <c r="Q316" s="283"/>
      <c r="R316" s="283"/>
      <c r="S316" s="283"/>
      <c r="T316" s="221" t="s">
        <v>264</v>
      </c>
      <c r="U316" s="280" t="str">
        <f>IF(P316&gt;0,ROUNDDOWN(P316/2000,0),"")</f>
        <v/>
      </c>
      <c r="V316" s="281"/>
      <c r="W316" s="281"/>
      <c r="X316" s="375" t="s">
        <v>44</v>
      </c>
      <c r="Y316" s="285"/>
    </row>
    <row r="317" spans="1:25" ht="20.100000000000001" customHeight="1" x14ac:dyDescent="0.15">
      <c r="C317" t="s">
        <v>130</v>
      </c>
    </row>
    <row r="318" spans="1:25" ht="61.5" customHeight="1" x14ac:dyDescent="0.15">
      <c r="A318" s="189" t="str">
        <f>A316&amp;"a"</f>
        <v>72a</v>
      </c>
      <c r="C318" s="372"/>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4"/>
    </row>
    <row r="319" spans="1:25" ht="11.45" customHeight="1" x14ac:dyDescent="0.15"/>
    <row r="320" spans="1:25" ht="33.6" customHeight="1" x14ac:dyDescent="0.15">
      <c r="C320" s="206" t="s">
        <v>125</v>
      </c>
      <c r="D320" s="286" t="s">
        <v>195</v>
      </c>
      <c r="E320" s="286"/>
      <c r="F320" s="286"/>
      <c r="G320" s="286"/>
      <c r="H320" s="286"/>
      <c r="I320" s="286"/>
      <c r="J320" s="286"/>
      <c r="K320" s="286"/>
      <c r="L320" s="286"/>
      <c r="M320" s="286"/>
      <c r="N320" s="286"/>
      <c r="O320" s="286"/>
      <c r="P320" s="286"/>
      <c r="Q320" s="286"/>
      <c r="R320" s="286"/>
      <c r="S320" s="286"/>
      <c r="T320" s="286"/>
      <c r="U320" s="286"/>
      <c r="V320" s="286"/>
      <c r="W320" s="286"/>
      <c r="X320" s="286"/>
      <c r="Y320" s="286"/>
    </row>
    <row r="321" spans="3:25" ht="26.1" customHeight="1" x14ac:dyDescent="0.15">
      <c r="C321" s="206" t="s">
        <v>126</v>
      </c>
      <c r="D321" s="286" t="s">
        <v>208</v>
      </c>
      <c r="E321" s="286"/>
      <c r="F321" s="286"/>
      <c r="G321" s="286"/>
      <c r="H321" s="286"/>
      <c r="I321" s="286"/>
      <c r="J321" s="286"/>
      <c r="K321" s="286"/>
      <c r="L321" s="286"/>
      <c r="M321" s="286"/>
      <c r="N321" s="286"/>
      <c r="O321" s="286"/>
      <c r="P321" s="286"/>
      <c r="Q321" s="286"/>
      <c r="R321" s="286"/>
      <c r="S321" s="286"/>
      <c r="T321" s="286"/>
      <c r="U321" s="286"/>
      <c r="V321" s="286"/>
      <c r="W321" s="286"/>
      <c r="X321" s="286"/>
      <c r="Y321" s="286"/>
    </row>
    <row r="322" spans="3:25" ht="26.45" customHeight="1" x14ac:dyDescent="0.15">
      <c r="C322" s="206" t="s">
        <v>127</v>
      </c>
      <c r="D322" s="286" t="s">
        <v>141</v>
      </c>
      <c r="E322" s="286"/>
      <c r="F322" s="286"/>
      <c r="G322" s="286"/>
      <c r="H322" s="286"/>
      <c r="I322" s="286"/>
      <c r="J322" s="286"/>
      <c r="K322" s="286"/>
      <c r="L322" s="286"/>
      <c r="M322" s="286"/>
      <c r="N322" s="286"/>
      <c r="O322" s="286"/>
      <c r="P322" s="286"/>
      <c r="Q322" s="286"/>
      <c r="R322" s="286"/>
      <c r="S322" s="286"/>
      <c r="T322" s="286"/>
      <c r="U322" s="286"/>
      <c r="V322" s="286"/>
      <c r="W322" s="286"/>
      <c r="X322" s="286"/>
      <c r="Y322" s="286"/>
    </row>
    <row r="323" spans="3:25" ht="24.6" customHeight="1" x14ac:dyDescent="0.15">
      <c r="C323" s="204" t="s">
        <v>128</v>
      </c>
      <c r="D323" s="362"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362"/>
      <c r="F323" s="362"/>
      <c r="G323" s="362"/>
      <c r="H323" s="362"/>
      <c r="I323" s="362"/>
      <c r="J323" s="362"/>
      <c r="K323" s="362"/>
      <c r="L323" s="362"/>
      <c r="M323" s="362"/>
      <c r="N323" s="362"/>
      <c r="O323" s="362"/>
      <c r="P323" s="362"/>
      <c r="Q323" s="362"/>
      <c r="R323" s="362"/>
      <c r="S323" s="362"/>
      <c r="T323" s="362"/>
      <c r="U323" s="362"/>
      <c r="V323" s="362"/>
      <c r="W323" s="362"/>
      <c r="X323" s="362"/>
      <c r="Y323" s="362"/>
    </row>
  </sheetData>
  <sheetProtection sheet="1" objects="1" scenarios="1"/>
  <mergeCells count="747">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P188:S188"/>
    <mergeCell ref="P189:S189"/>
    <mergeCell ref="P196:S196"/>
    <mergeCell ref="P202:S202"/>
    <mergeCell ref="P203:S203"/>
    <mergeCell ref="P204:S204"/>
    <mergeCell ref="P205:S205"/>
    <mergeCell ref="P206:S206"/>
    <mergeCell ref="P208:S208"/>
    <mergeCell ref="P128:S129"/>
    <mergeCell ref="T128:T129"/>
    <mergeCell ref="P130:S131"/>
    <mergeCell ref="T130:T131"/>
    <mergeCell ref="P132:S133"/>
    <mergeCell ref="T132:T133"/>
    <mergeCell ref="P140:S141"/>
    <mergeCell ref="T140:T141"/>
    <mergeCell ref="P142:S143"/>
    <mergeCell ref="T142:T143"/>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U160:W160"/>
    <mergeCell ref="X166:Y166"/>
    <mergeCell ref="U171:Y171"/>
    <mergeCell ref="X172:Y172"/>
    <mergeCell ref="C170:Y170"/>
    <mergeCell ref="C171:D171"/>
    <mergeCell ref="C172:D172"/>
    <mergeCell ref="M172:N172"/>
    <mergeCell ref="X167:Y167"/>
    <mergeCell ref="U166:W166"/>
    <mergeCell ref="P160:S160"/>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X59:Y60"/>
    <mergeCell ref="M62:N63"/>
    <mergeCell ref="O62:O63"/>
    <mergeCell ref="M59:N60"/>
    <mergeCell ref="O59:O60"/>
    <mergeCell ref="X63:Y63"/>
    <mergeCell ref="U62:Y62"/>
    <mergeCell ref="U65:Y65"/>
    <mergeCell ref="O65:O66"/>
    <mergeCell ref="U59:W59"/>
    <mergeCell ref="M65:N66"/>
    <mergeCell ref="X66:Y66"/>
    <mergeCell ref="U60:W60"/>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E130:L131"/>
    <mergeCell ref="E132:L133"/>
    <mergeCell ref="C158:D158"/>
    <mergeCell ref="C157:D157"/>
    <mergeCell ref="C155:D155"/>
    <mergeCell ref="C142:D143"/>
    <mergeCell ref="E142:L143"/>
    <mergeCell ref="M142:N143"/>
    <mergeCell ref="C144:D145"/>
    <mergeCell ref="E144:L145"/>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C235:D235"/>
    <mergeCell ref="C234:D234"/>
    <mergeCell ref="U234:W234"/>
    <mergeCell ref="I225:L225"/>
    <mergeCell ref="E229:L229"/>
    <mergeCell ref="M227:N227"/>
    <mergeCell ref="E226:L226"/>
    <mergeCell ref="C225:D226"/>
    <mergeCell ref="X225:Y225"/>
    <mergeCell ref="E227:H227"/>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hyperlinks>
    <hyperlink ref="AH23" r:id="rId1" xr:uid="{60D902A8-0629-4D3D-ACEE-CCD89729455D}"/>
    <hyperlink ref="AH151" r:id="rId2" xr:uid="{C8B6D89A-C922-43FA-9E98-EB8EB8FA5C85}"/>
    <hyperlink ref="AH150" r:id="rId3" xr:uid="{8E2FB4D8-058F-4D6C-9380-35C597381CD3}"/>
    <hyperlink ref="AH122" r:id="rId4" xr:uid="{6CF9CFC6-5D95-4FB8-B0FE-1BE921F99127}"/>
  </hyperlinks>
  <pageMargins left="0.31496062992125984" right="0.11811023622047245" top="0.35433070866141736" bottom="0.19685039370078741" header="0.31496062992125984" footer="0"/>
  <pageSetup paperSize="9" scale="96" fitToHeight="0" orientation="portrait" horizontalDpi="1200" verticalDpi="1200" r:id="rId5"/>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5" x14ac:dyDescent="0.15"/>
  <cols>
    <col min="1" max="1" width="25.625" style="59" customWidth="1"/>
    <col min="2" max="2" width="8.625" style="62" customWidth="1"/>
    <col min="3" max="3" width="9.125" style="62" customWidth="1"/>
    <col min="4" max="8" width="9.125" style="61" customWidth="1"/>
    <col min="9" max="9" width="9.125" style="63" customWidth="1"/>
    <col min="10" max="13" width="9.125" style="61" customWidth="1"/>
    <col min="14" max="15" width="9.125" style="63" customWidth="1"/>
    <col min="16" max="17" width="9.125" style="61" customWidth="1"/>
    <col min="18" max="19" width="9.125" style="63" customWidth="1"/>
    <col min="20" max="21" width="9.125" style="61" customWidth="1"/>
    <col min="22" max="26" width="9.125" style="63" customWidth="1"/>
    <col min="27" max="27" width="9.125" style="61" customWidth="1"/>
    <col min="28" max="29" width="9.125" style="63" customWidth="1"/>
    <col min="30" max="31" width="9.125" style="61" customWidth="1"/>
    <col min="32" max="34" width="9.125" style="63" customWidth="1"/>
    <col min="35" max="35" width="9.125" style="61" customWidth="1"/>
    <col min="36" max="37" width="9.125" style="63" customWidth="1"/>
    <col min="38" max="39" width="9.125" style="61" customWidth="1"/>
    <col min="40" max="42" width="9.125" style="63" customWidth="1"/>
    <col min="43" max="43" width="9.125" style="61" customWidth="1"/>
    <col min="44" max="45" width="9.125" style="63" customWidth="1"/>
    <col min="46" max="47" width="9.125" style="61" customWidth="1"/>
    <col min="48" max="50" width="9.125" style="63" customWidth="1"/>
    <col min="51" max="51" width="9.125" style="61" customWidth="1"/>
    <col min="52" max="53" width="9.125" style="63" customWidth="1"/>
    <col min="54" max="55" width="9.125" style="61" customWidth="1"/>
    <col min="56" max="58" width="9.125" style="63" customWidth="1"/>
    <col min="59" max="59" width="9.125" style="61" customWidth="1"/>
    <col min="60" max="63" width="9.125" style="63" customWidth="1"/>
    <col min="64" max="65" width="9.125" style="61" customWidth="1"/>
    <col min="66" max="279" width="9.125" style="63" customWidth="1"/>
    <col min="280" max="16384" width="9" style="61"/>
  </cols>
  <sheetData>
    <row r="1" spans="1:279" ht="18" customHeight="1" x14ac:dyDescent="0.15">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idden="1" x14ac:dyDescent="0.15">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4.25" hidden="1" x14ac:dyDescent="0.15">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15">
      <c r="A4" s="490" t="s">
        <v>53</v>
      </c>
      <c r="B4" s="492" t="s">
        <v>54</v>
      </c>
      <c r="C4" s="488" t="s">
        <v>55</v>
      </c>
      <c r="D4" s="488" t="s">
        <v>56</v>
      </c>
      <c r="E4" s="488" t="s">
        <v>221</v>
      </c>
      <c r="F4" s="488" t="s">
        <v>222</v>
      </c>
      <c r="G4" s="495" t="str">
        <f>'乗合バス '!B18</f>
        <v>各種認証・認定の取得状況</v>
      </c>
      <c r="H4" s="496"/>
      <c r="I4" s="496"/>
      <c r="J4" s="488" t="s">
        <v>250</v>
      </c>
      <c r="K4" s="488" t="s">
        <v>251</v>
      </c>
      <c r="L4" s="484" t="str">
        <f>VLOOKUP(L3,'乗合バス '!$C:$Z,3,0)</f>
        <v>ノンステップバスの導入</v>
      </c>
      <c r="M4" s="485"/>
      <c r="N4" s="485"/>
      <c r="O4" s="485"/>
      <c r="P4" s="484" t="str">
        <f>VLOOKUP(P3,'乗合バス '!$C:$Z,3,0)</f>
        <v>リフト付きバスの導入</v>
      </c>
      <c r="Q4" s="485"/>
      <c r="R4" s="485"/>
      <c r="S4" s="485"/>
      <c r="T4" s="484" t="str">
        <f>VLOOKUP(T3,'乗合バス '!$C:$Z,3,0)</f>
        <v>エレベーター付きバスの導入</v>
      </c>
      <c r="U4" s="485"/>
      <c r="V4" s="485"/>
      <c r="W4" s="485"/>
      <c r="X4" s="484" t="str">
        <f>VLOOKUP(X3,'乗合バス '!$C:$Z,3,0)</f>
        <v>EVバス（全長約7.0m）の導入</v>
      </c>
      <c r="Y4" s="485"/>
      <c r="Z4" s="485"/>
      <c r="AA4" s="485"/>
      <c r="AB4" s="485"/>
      <c r="AC4" s="485"/>
      <c r="AD4" s="485"/>
      <c r="AE4" s="489"/>
      <c r="AF4" s="484" t="str">
        <f>VLOOKUP(AF3,'乗合バス '!$C:$Z,3,0)</f>
        <v>EVバス（全長約9.0m）の導入</v>
      </c>
      <c r="AG4" s="485"/>
      <c r="AH4" s="485"/>
      <c r="AI4" s="485"/>
      <c r="AJ4" s="485"/>
      <c r="AK4" s="485"/>
      <c r="AL4" s="485"/>
      <c r="AM4" s="489"/>
      <c r="AN4" s="484" t="str">
        <f>VLOOKUP(AN3,'乗合バス '!$C:$Z,3,0)</f>
        <v>EVバス（全長約10.5m）の導入</v>
      </c>
      <c r="AO4" s="485"/>
      <c r="AP4" s="485"/>
      <c r="AQ4" s="485"/>
      <c r="AR4" s="485"/>
      <c r="AS4" s="485"/>
      <c r="AT4" s="485"/>
      <c r="AU4" s="489"/>
      <c r="AV4" s="484" t="str">
        <f>VLOOKUP(AV3,'乗合バス '!$C:$Z,3,0)</f>
        <v>EVバス（全長約12.0m）の導入</v>
      </c>
      <c r="AW4" s="485"/>
      <c r="AX4" s="485"/>
      <c r="AY4" s="485"/>
      <c r="AZ4" s="485"/>
      <c r="BA4" s="485"/>
      <c r="BB4" s="485"/>
      <c r="BC4" s="489"/>
      <c r="BD4" s="484" t="str">
        <f>VLOOKUP(BD3,'乗合バス '!$C:$Z,3,0)</f>
        <v>プラグインハイブリッドバス、FCVバス、全長が上記いずれでもないバス等、上記に当てはまらないバスの導入</v>
      </c>
      <c r="BE4" s="485"/>
      <c r="BF4" s="485"/>
      <c r="BG4" s="485"/>
      <c r="BH4" s="485"/>
      <c r="BI4" s="485"/>
      <c r="BJ4" s="485"/>
      <c r="BK4" s="485"/>
      <c r="BL4" s="485"/>
      <c r="BM4" s="489"/>
      <c r="BN4" s="484" t="str">
        <f>VLOOKUP(BN3,'乗合バス '!$C:$Z,3,0)</f>
        <v>EVバス充電設備の導入</v>
      </c>
      <c r="BO4" s="485"/>
      <c r="BP4" s="485"/>
      <c r="BQ4" s="485"/>
      <c r="BR4" s="484" t="str">
        <f>VLOOKUP(BR3,'乗合バス '!$C:$Z,3,0)</f>
        <v>EVバス充電設備導入工事費</v>
      </c>
      <c r="BS4" s="485"/>
      <c r="BT4" s="485"/>
      <c r="BU4" s="484" t="str">
        <f>VLOOKUP(BU3,'乗合バス '!$C:$Z,3,0)</f>
        <v>高圧受電設備（キュービクル）の導入</v>
      </c>
      <c r="BV4" s="485"/>
      <c r="BW4" s="485"/>
      <c r="BX4" s="484" t="str">
        <f>VLOOKUP(BX3,'乗合バス '!$C:$Z,3,0)</f>
        <v>高圧受電設備（キュービクル）導入工事費</v>
      </c>
      <c r="BY4" s="485"/>
      <c r="BZ4" s="485"/>
      <c r="CA4" s="484" t="str">
        <f>VLOOKUP(CA3,'乗合バス '!$C:$Z,3,0)</f>
        <v>Ｖ２Ｈ充放電設備又は外部給電器の導入</v>
      </c>
      <c r="CB4" s="485"/>
      <c r="CC4" s="485"/>
      <c r="CD4" s="484" t="str">
        <f>VLOOKUP(CD3,'乗合バス '!$C:$Z,3,0)</f>
        <v>Ｖ２Ｈ充放電設備導入工事費</v>
      </c>
      <c r="CE4" s="485"/>
      <c r="CF4" s="485"/>
      <c r="CG4" s="484" t="str">
        <f>VLOOKUP(CG3,'乗合バス '!$C:$Z,3,0)</f>
        <v>連節バスの導入</v>
      </c>
      <c r="CH4" s="485"/>
      <c r="CI4" s="485"/>
      <c r="CJ4" s="484" t="str">
        <f>VLOOKUP(CJ3,'乗合バス '!$C:$Z,3,0)</f>
        <v>ＰＴＰＳ車載器等の導入</v>
      </c>
      <c r="CK4" s="485"/>
      <c r="CL4" s="485"/>
      <c r="CM4" s="484" t="str">
        <f>VLOOKUP(CM3,'乗合バス '!$C:$Z,3,0)</f>
        <v>BRTの停留施設の整備</v>
      </c>
      <c r="CN4" s="485"/>
      <c r="CO4" s="485"/>
      <c r="CP4" s="484" t="str">
        <f>VLOOKUP(CP3,'乗合バス '!$C:$Z,3,0)</f>
        <v>サイクルバスの導入</v>
      </c>
      <c r="CQ4" s="485"/>
      <c r="CR4" s="485"/>
      <c r="CS4" s="484" t="str">
        <f>VLOOKUP(CS3,'乗合バス '!$C:$Z,3,0)</f>
        <v>水陸両用バスの導入</v>
      </c>
      <c r="CT4" s="485"/>
      <c r="CU4" s="485"/>
      <c r="CV4" s="484" t="str">
        <f>VLOOKUP(CV3,'乗合バス '!$C:$Z,3,0)</f>
        <v>オープントップバスの導入</v>
      </c>
      <c r="CW4" s="485"/>
      <c r="CX4" s="485"/>
      <c r="CY4" s="484" t="str">
        <f>VLOOKUP(CY3,'乗合バス '!$C:$Z,3,0)</f>
        <v>上記以外のバスの導入
（例：レストランバス　仮想現実等の車内でエンターテインメントを提供する車両等）</v>
      </c>
      <c r="CZ4" s="485"/>
      <c r="DA4" s="485"/>
      <c r="DB4" s="484" t="str">
        <f>VLOOKUP(DB3,'乗合バス '!$C:$Z,3,0)</f>
        <v>運行管理支援システム</v>
      </c>
      <c r="DC4" s="485"/>
      <c r="DD4" s="485"/>
      <c r="DE4" s="484" t="str">
        <f>VLOOKUP(DE3,'乗合バス '!$C:$Z,3,0)</f>
        <v>乗務日報自動作成システム</v>
      </c>
      <c r="DF4" s="485"/>
      <c r="DG4" s="485"/>
      <c r="DH4" s="484" t="str">
        <f>VLOOKUP(DH3,'乗合バス '!$C:$Z,3,0)</f>
        <v>車両動態管理システム</v>
      </c>
      <c r="DI4" s="485"/>
      <c r="DJ4" s="485"/>
      <c r="DK4" s="484" t="str">
        <f>VLOOKUP(DK3,'乗合バス '!$C:$Z,3,0)</f>
        <v>各種申請書類の作成支援システム</v>
      </c>
      <c r="DL4" s="485"/>
      <c r="DM4" s="485"/>
      <c r="DN4" s="484" t="str">
        <f>VLOOKUP(DN3,'乗合バス '!$C:$Z,3,0)</f>
        <v>運行計画（ダイヤ・運行系統図等）作成支援システム</v>
      </c>
      <c r="DO4" s="485"/>
      <c r="DP4" s="485"/>
      <c r="DQ4" s="484" t="str">
        <f>VLOOKUP(DQ3,'乗合バス '!$C:$Z,3,0)</f>
        <v>ODデータ・乗降人数等自動集計システム</v>
      </c>
      <c r="DR4" s="485"/>
      <c r="DS4" s="485"/>
      <c r="DT4" s="484" t="str">
        <f>VLOOKUP(DT3,'乗合バス '!$C:$Z,3,0)</f>
        <v>売上・利用者動向分析システム</v>
      </c>
      <c r="DU4" s="485"/>
      <c r="DV4" s="485"/>
      <c r="DW4" s="484" t="str">
        <f>VLOOKUP(DW3,'乗合バス '!$C:$Z,3,0)</f>
        <v>事故情報管理システム</v>
      </c>
      <c r="DX4" s="485"/>
      <c r="DY4" s="485"/>
      <c r="DZ4" s="484" t="str">
        <f>VLOOKUP(DZ3,'乗合バス '!$C:$Z,3,0)</f>
        <v>車検・定期点検・整備管理システム</v>
      </c>
      <c r="EA4" s="485"/>
      <c r="EB4" s="485"/>
      <c r="EC4" s="484" t="str">
        <f>VLOOKUP(EC3,'乗合バス '!$C:$Z,3,0)</f>
        <v>乗務シフト自動作成システム</v>
      </c>
      <c r="ED4" s="485"/>
      <c r="EE4" s="485"/>
      <c r="EF4" s="484" t="str">
        <f>VLOOKUP(EF3,'乗合バス '!$C:$Z,3,0)</f>
        <v>勤怠管理システム</v>
      </c>
      <c r="EG4" s="485"/>
      <c r="EH4" s="485"/>
      <c r="EI4" s="484" t="str">
        <f>VLOOKUP(EI3,'乗合バス '!$C:$Z,3,0)</f>
        <v>営業所・乗務員管理システム</v>
      </c>
      <c r="EJ4" s="485"/>
      <c r="EK4" s="485"/>
      <c r="EL4" s="484" t="str">
        <f>VLOOKUP(EL3,'乗合バス '!$C:$Z,3,0)</f>
        <v>売上集計・記録システム</v>
      </c>
      <c r="EM4" s="485"/>
      <c r="EN4" s="485"/>
      <c r="EO4" s="484" t="str">
        <f>VLOOKUP(EO3,'乗合バス '!$C:$Z,3,0)</f>
        <v>会計管理用事務処理系システム</v>
      </c>
      <c r="EP4" s="485"/>
      <c r="EQ4" s="485"/>
      <c r="ER4" s="484" t="str">
        <f>VLOOKUP(ER3,'乗合バス '!$C:$Z,3,0)</f>
        <v>車内空間を活用したデジタル広告</v>
      </c>
      <c r="ES4" s="485"/>
      <c r="ET4" s="485"/>
      <c r="EU4" s="484" t="str">
        <f>VLOOKUP(EU3,'乗合バス '!$C:$Z,3,0)</f>
        <v>コールセンターシステム</v>
      </c>
      <c r="EV4" s="485"/>
      <c r="EW4" s="485"/>
      <c r="EX4" s="484" t="str">
        <f>VLOOKUP(EX3,'乗合バス '!$C:$Z,3,0)</f>
        <v>スマートフォン等モバイル端末を使った集客に繋がる仕組み</v>
      </c>
      <c r="EY4" s="485"/>
      <c r="EZ4" s="485"/>
      <c r="FA4" s="484" t="str">
        <f>VLOOKUP(FA3,'乗合バス '!$C:$Z,3,0)</f>
        <v>デジタルを活用した利用者へのPRや意見収集</v>
      </c>
      <c r="FB4" s="485"/>
      <c r="FC4" s="485"/>
      <c r="FD4" s="484" t="str">
        <f>VLOOKUP(FD3,'乗合バス '!$C:$Z,3,0)</f>
        <v>混雑状況提供システム</v>
      </c>
      <c r="FE4" s="485"/>
      <c r="FF4" s="485"/>
      <c r="FG4" s="484" t="str">
        <f>VLOOKUP(FG3,'乗合バス '!$C:$Z,3,0)</f>
        <v>スマートバス停</v>
      </c>
      <c r="FH4" s="485"/>
      <c r="FI4" s="485"/>
      <c r="FJ4" s="484" t="str">
        <f>VLOOKUP(FJ3,'乗合バス '!$C:$Z,3,0)</f>
        <v>車内乗客への遠隔案内システム</v>
      </c>
      <c r="FK4" s="485"/>
      <c r="FL4" s="485"/>
      <c r="FM4" s="484" t="str">
        <f>VLOOKUP(FM3,'乗合バス '!$C:$Z,3,0)</f>
        <v>その他</v>
      </c>
      <c r="FN4" s="485"/>
      <c r="FO4" s="485"/>
      <c r="FP4" s="184"/>
      <c r="FQ4" s="484" t="str">
        <f>VLOOKUP(FQ3,'乗合バス '!$C:$Z,3,0)</f>
        <v>調査等</v>
      </c>
      <c r="FR4" s="485"/>
      <c r="FS4" s="485"/>
      <c r="FT4" s="184"/>
      <c r="FU4" s="484" t="str">
        <f>VLOOKUP(FU3,'乗合バス '!$C:$Z,3,0)</f>
        <v>多言語案内用タブレット</v>
      </c>
      <c r="FV4" s="485"/>
      <c r="FW4" s="485"/>
      <c r="FX4" s="484" t="str">
        <f>VLOOKUP(FX3,'乗合バス '!$C:$Z,3,0)</f>
        <v>多言語翻訳システム機器</v>
      </c>
      <c r="FY4" s="485"/>
      <c r="FZ4" s="485"/>
      <c r="GA4" s="484" t="str">
        <f>VLOOKUP(GA3,'乗合バス '!$C:$Z,3,0)</f>
        <v>多言語案内サイネージの導入</v>
      </c>
      <c r="GB4" s="485"/>
      <c r="GC4" s="485"/>
      <c r="GD4" s="484" t="str">
        <f>VLOOKUP(GD3,'乗合バス '!$C:$Z,3,0)</f>
        <v>ホームページの多言語表記</v>
      </c>
      <c r="GE4" s="485"/>
      <c r="GF4" s="485"/>
      <c r="GG4" s="484" t="str">
        <f>VLOOKUP(GG3,'乗合バス '!$C:$Z,3,0)</f>
        <v>多言語研修の実施</v>
      </c>
      <c r="GH4" s="485"/>
      <c r="GI4" s="485"/>
      <c r="GJ4" s="484" t="str">
        <f>VLOOKUP(GJ3,'乗合バス '!$C:$Z,3,0)</f>
        <v>多言語バスロケーションシステムの導入</v>
      </c>
      <c r="GK4" s="485"/>
      <c r="GL4" s="485"/>
      <c r="GM4" s="484" t="str">
        <f>VLOOKUP(GM3,'乗合バス '!$C:$Z,3,0)</f>
        <v>その他</v>
      </c>
      <c r="GN4" s="485"/>
      <c r="GO4" s="485"/>
      <c r="GP4" s="184"/>
      <c r="GQ4" s="484" t="str">
        <f>VLOOKUP(GQ3,'乗合バス '!$C:$Z,3,0)</f>
        <v xml:space="preserve"> 無料公衆無線ＬＡＮ　（無料Ｗｉ-Ｆｉ）</v>
      </c>
      <c r="GR4" s="485"/>
      <c r="GS4" s="485"/>
      <c r="GT4" s="484" t="str">
        <f>VLOOKUP(GT3,'乗合バス '!$C:$Z,3,0)</f>
        <v>クレジット決済機器</v>
      </c>
      <c r="GU4" s="485"/>
      <c r="GV4" s="485"/>
      <c r="GW4" s="485"/>
      <c r="GX4" s="184"/>
      <c r="GY4" s="484" t="str">
        <f>VLOOKUP(GY3,'乗合バス '!$C:$Z,3,0)</f>
        <v>交通系ＩＣ決済機器</v>
      </c>
      <c r="GZ4" s="485"/>
      <c r="HA4" s="485"/>
      <c r="HB4" s="485"/>
      <c r="HC4" s="184"/>
      <c r="HD4" s="484" t="str">
        <f>VLOOKUP(HD3,'乗合バス '!$C:$Z,3,0)</f>
        <v>二次元コード決済機器</v>
      </c>
      <c r="HE4" s="485"/>
      <c r="HF4" s="485"/>
      <c r="HG4" s="485"/>
      <c r="HH4" s="184"/>
      <c r="HI4" s="484" t="str">
        <f>VLOOKUP(HI3,'乗合バス '!$C:$Z,3,0)</f>
        <v>その他</v>
      </c>
      <c r="HJ4" s="485"/>
      <c r="HK4" s="485"/>
      <c r="HL4" s="485"/>
      <c r="HM4" s="184"/>
      <c r="HN4" s="184"/>
      <c r="HO4" s="484" t="str">
        <f>VLOOKUP(HO3,'乗合バス '!$C:$Z,3,0)</f>
        <v>情報端末への電源供給機器</v>
      </c>
      <c r="HP4" s="485"/>
      <c r="HQ4" s="485"/>
      <c r="HR4" s="484" t="str">
        <f>VLOOKUP(HR3,'乗合バス '!$C:$Z,3,0)</f>
        <v>非常用電源装置</v>
      </c>
      <c r="HS4" s="485"/>
      <c r="HT4" s="485"/>
      <c r="HU4" s="484" t="str">
        <f>VLOOKUP(HU3,'乗合バス '!$C:$Z,3,0)</f>
        <v>その他付随機器</v>
      </c>
      <c r="HV4" s="485"/>
      <c r="HW4" s="485"/>
      <c r="HX4" s="484" t="s">
        <v>244</v>
      </c>
      <c r="HY4" s="485"/>
      <c r="HZ4" s="485"/>
      <c r="IA4" s="484" t="s">
        <v>246</v>
      </c>
      <c r="IB4" s="485"/>
      <c r="IC4" s="485"/>
      <c r="ID4" s="484" t="str">
        <f>VLOOKUP(ID3,'乗合バス '!$C:$Z,3,0)</f>
        <v>障害者用ＩＣカードシステム等の導入</v>
      </c>
      <c r="IE4" s="485"/>
      <c r="IF4" s="485"/>
      <c r="IG4" s="184"/>
      <c r="IH4" s="484" t="str">
        <f>VLOOKUP(IH3,'乗合バス '!$C:$Z,3,0)</f>
        <v>二種免許取得のための教習</v>
      </c>
      <c r="II4" s="485"/>
      <c r="IJ4" s="485"/>
      <c r="IK4" s="485"/>
      <c r="IL4" s="484" t="str">
        <f>VLOOKUP(IL3,'乗合バス '!$C:$Z,3,0)</f>
        <v>二種免許取得のための受験資格特例教習</v>
      </c>
      <c r="IM4" s="485"/>
      <c r="IN4" s="485"/>
      <c r="IO4" s="485"/>
      <c r="IP4" s="484" t="str">
        <f>VLOOKUP(IP3,'乗合バス '!$C:$Z,3,0)</f>
        <v>人材確保イベントの参加・開催</v>
      </c>
      <c r="IQ4" s="485"/>
      <c r="IR4" s="184"/>
      <c r="IS4" s="484" t="str">
        <f>VLOOKUP(IS3,'乗合バス '!$C:$Z,3,0)</f>
        <v>その他、人材確保のためのPR</v>
      </c>
      <c r="IT4" s="485"/>
      <c r="IU4" s="184"/>
      <c r="IV4" s="484" t="str">
        <f>VLOOKUP(IV3,'乗合バス '!$C:$Z,3,0)</f>
        <v>UD研修</v>
      </c>
      <c r="IW4" s="485"/>
      <c r="IX4" s="485"/>
      <c r="IY4" s="485"/>
      <c r="IZ4" s="484" t="str">
        <f>VLOOKUP(IZ3,'乗合バス '!$C:$Z,3,0)</f>
        <v>観光ドライバー認定講習</v>
      </c>
      <c r="JA4" s="485"/>
      <c r="JB4" s="485"/>
      <c r="JC4" s="485"/>
      <c r="JD4" s="484" t="str">
        <f>VLOOKUP(JD3,'乗合バス '!$C:$Z,3,0)</f>
        <v>子育てタクシードライバー研修</v>
      </c>
      <c r="JE4" s="485"/>
      <c r="JF4" s="485"/>
      <c r="JG4" s="485"/>
      <c r="JH4" s="484" t="str">
        <f>VLOOKUP(JH3,'乗合バス '!$C:$Z,3,0)</f>
        <v>運転手実技講習</v>
      </c>
      <c r="JI4" s="485"/>
      <c r="JJ4" s="485"/>
      <c r="JK4" s="485"/>
      <c r="JL4" s="484" t="s">
        <v>274</v>
      </c>
      <c r="JM4" s="485"/>
      <c r="JN4" s="485"/>
      <c r="JO4" s="485"/>
      <c r="JP4" s="184"/>
      <c r="JQ4" s="484" t="s">
        <v>275</v>
      </c>
      <c r="JR4" s="485"/>
      <c r="JS4" s="184"/>
    </row>
    <row r="5" spans="1:279" s="219" customFormat="1" ht="14.25" customHeight="1" x14ac:dyDescent="0.15">
      <c r="A5" s="490"/>
      <c r="B5" s="493"/>
      <c r="C5" s="488"/>
      <c r="D5" s="488"/>
      <c r="E5" s="488"/>
      <c r="F5" s="488"/>
      <c r="G5" s="497" t="s">
        <v>223</v>
      </c>
      <c r="H5" s="498" t="s">
        <v>229</v>
      </c>
      <c r="I5" s="498" t="s">
        <v>230</v>
      </c>
      <c r="J5" s="488"/>
      <c r="K5" s="488"/>
      <c r="L5" s="487" t="s">
        <v>2</v>
      </c>
      <c r="M5" s="486" t="s">
        <v>231</v>
      </c>
      <c r="N5" s="486" t="s">
        <v>57</v>
      </c>
      <c r="O5" s="486" t="s">
        <v>232</v>
      </c>
      <c r="P5" s="487" t="s">
        <v>2</v>
      </c>
      <c r="Q5" s="486" t="s">
        <v>231</v>
      </c>
      <c r="R5" s="486" t="s">
        <v>57</v>
      </c>
      <c r="S5" s="486" t="s">
        <v>232</v>
      </c>
      <c r="T5" s="487" t="s">
        <v>2</v>
      </c>
      <c r="U5" s="486" t="s">
        <v>231</v>
      </c>
      <c r="V5" s="486" t="s">
        <v>57</v>
      </c>
      <c r="W5" s="486" t="s">
        <v>232</v>
      </c>
      <c r="X5" s="487" t="s">
        <v>203</v>
      </c>
      <c r="Y5" s="486" t="s">
        <v>2</v>
      </c>
      <c r="Z5" s="486" t="s">
        <v>231</v>
      </c>
      <c r="AA5" s="486" t="s">
        <v>233</v>
      </c>
      <c r="AB5" s="486" t="s">
        <v>232</v>
      </c>
      <c r="AC5" s="486" t="s">
        <v>234</v>
      </c>
      <c r="AD5" s="486" t="s">
        <v>235</v>
      </c>
      <c r="AE5" s="486" t="s">
        <v>236</v>
      </c>
      <c r="AF5" s="487" t="s">
        <v>203</v>
      </c>
      <c r="AG5" s="486" t="s">
        <v>2</v>
      </c>
      <c r="AH5" s="486" t="s">
        <v>231</v>
      </c>
      <c r="AI5" s="486" t="s">
        <v>233</v>
      </c>
      <c r="AJ5" s="486" t="s">
        <v>232</v>
      </c>
      <c r="AK5" s="486" t="s">
        <v>234</v>
      </c>
      <c r="AL5" s="486" t="s">
        <v>235</v>
      </c>
      <c r="AM5" s="486" t="s">
        <v>236</v>
      </c>
      <c r="AN5" s="487" t="s">
        <v>203</v>
      </c>
      <c r="AO5" s="486" t="s">
        <v>2</v>
      </c>
      <c r="AP5" s="486" t="s">
        <v>231</v>
      </c>
      <c r="AQ5" s="486" t="s">
        <v>233</v>
      </c>
      <c r="AR5" s="486" t="s">
        <v>232</v>
      </c>
      <c r="AS5" s="486" t="s">
        <v>234</v>
      </c>
      <c r="AT5" s="486" t="s">
        <v>235</v>
      </c>
      <c r="AU5" s="486" t="s">
        <v>236</v>
      </c>
      <c r="AV5" s="487" t="s">
        <v>203</v>
      </c>
      <c r="AW5" s="486" t="s">
        <v>2</v>
      </c>
      <c r="AX5" s="486" t="s">
        <v>231</v>
      </c>
      <c r="AY5" s="486" t="s">
        <v>233</v>
      </c>
      <c r="AZ5" s="486" t="s">
        <v>232</v>
      </c>
      <c r="BA5" s="486" t="s">
        <v>234</v>
      </c>
      <c r="BB5" s="486" t="s">
        <v>235</v>
      </c>
      <c r="BC5" s="486" t="s">
        <v>236</v>
      </c>
      <c r="BD5" s="487" t="s">
        <v>203</v>
      </c>
      <c r="BE5" s="486" t="s">
        <v>2</v>
      </c>
      <c r="BF5" s="486" t="s">
        <v>231</v>
      </c>
      <c r="BG5" s="486" t="s">
        <v>233</v>
      </c>
      <c r="BH5" s="486" t="s">
        <v>237</v>
      </c>
      <c r="BI5" s="486" t="s">
        <v>238</v>
      </c>
      <c r="BJ5" s="486" t="s">
        <v>232</v>
      </c>
      <c r="BK5" s="486" t="s">
        <v>234</v>
      </c>
      <c r="BL5" s="486" t="s">
        <v>235</v>
      </c>
      <c r="BM5" s="486" t="s">
        <v>236</v>
      </c>
      <c r="BN5" s="487" t="s">
        <v>203</v>
      </c>
      <c r="BO5" s="486" t="s">
        <v>2</v>
      </c>
      <c r="BP5" s="486" t="s">
        <v>231</v>
      </c>
      <c r="BQ5" s="486" t="s">
        <v>239</v>
      </c>
      <c r="BR5" s="487" t="s">
        <v>203</v>
      </c>
      <c r="BS5" s="486" t="s">
        <v>2</v>
      </c>
      <c r="BT5" s="486" t="s">
        <v>231</v>
      </c>
      <c r="BU5" s="487" t="s">
        <v>203</v>
      </c>
      <c r="BV5" s="486" t="s">
        <v>2</v>
      </c>
      <c r="BW5" s="486" t="s">
        <v>231</v>
      </c>
      <c r="BX5" s="487" t="s">
        <v>203</v>
      </c>
      <c r="BY5" s="486" t="s">
        <v>2</v>
      </c>
      <c r="BZ5" s="486" t="s">
        <v>231</v>
      </c>
      <c r="CA5" s="487" t="s">
        <v>203</v>
      </c>
      <c r="CB5" s="486" t="s">
        <v>231</v>
      </c>
      <c r="CC5" s="486" t="s">
        <v>231</v>
      </c>
      <c r="CD5" s="487" t="s">
        <v>203</v>
      </c>
      <c r="CE5" s="486" t="s">
        <v>231</v>
      </c>
      <c r="CF5" s="486" t="s">
        <v>231</v>
      </c>
      <c r="CG5" s="486" t="s">
        <v>2</v>
      </c>
      <c r="CH5" s="486" t="s">
        <v>231</v>
      </c>
      <c r="CI5" s="486" t="s">
        <v>231</v>
      </c>
      <c r="CJ5" s="486" t="s">
        <v>2</v>
      </c>
      <c r="CK5" s="486" t="s">
        <v>231</v>
      </c>
      <c r="CL5" s="486" t="s">
        <v>240</v>
      </c>
      <c r="CM5" s="486" t="s">
        <v>2</v>
      </c>
      <c r="CN5" s="486" t="s">
        <v>231</v>
      </c>
      <c r="CO5" s="486" t="s">
        <v>240</v>
      </c>
      <c r="CP5" s="486" t="s">
        <v>2</v>
      </c>
      <c r="CQ5" s="486" t="s">
        <v>231</v>
      </c>
      <c r="CR5" s="486" t="s">
        <v>240</v>
      </c>
      <c r="CS5" s="486" t="s">
        <v>2</v>
      </c>
      <c r="CT5" s="486" t="s">
        <v>231</v>
      </c>
      <c r="CU5" s="486" t="s">
        <v>240</v>
      </c>
      <c r="CV5" s="486" t="s">
        <v>2</v>
      </c>
      <c r="CW5" s="486" t="s">
        <v>231</v>
      </c>
      <c r="CX5" s="486" t="s">
        <v>240</v>
      </c>
      <c r="CY5" s="486" t="s">
        <v>2</v>
      </c>
      <c r="CZ5" s="486" t="s">
        <v>231</v>
      </c>
      <c r="DA5" s="486" t="s">
        <v>240</v>
      </c>
      <c r="DB5" s="486" t="s">
        <v>2</v>
      </c>
      <c r="DC5" s="486" t="s">
        <v>231</v>
      </c>
      <c r="DD5" s="486" t="s">
        <v>240</v>
      </c>
      <c r="DE5" s="486" t="s">
        <v>2</v>
      </c>
      <c r="DF5" s="486" t="s">
        <v>231</v>
      </c>
      <c r="DG5" s="486" t="s">
        <v>240</v>
      </c>
      <c r="DH5" s="486" t="s">
        <v>2</v>
      </c>
      <c r="DI5" s="486" t="s">
        <v>231</v>
      </c>
      <c r="DJ5" s="486" t="s">
        <v>240</v>
      </c>
      <c r="DK5" s="486" t="s">
        <v>2</v>
      </c>
      <c r="DL5" s="486" t="s">
        <v>231</v>
      </c>
      <c r="DM5" s="486" t="s">
        <v>240</v>
      </c>
      <c r="DN5" s="486" t="s">
        <v>2</v>
      </c>
      <c r="DO5" s="486" t="s">
        <v>231</v>
      </c>
      <c r="DP5" s="486" t="s">
        <v>240</v>
      </c>
      <c r="DQ5" s="486" t="s">
        <v>2</v>
      </c>
      <c r="DR5" s="486" t="s">
        <v>231</v>
      </c>
      <c r="DS5" s="486" t="s">
        <v>240</v>
      </c>
      <c r="DT5" s="486" t="s">
        <v>2</v>
      </c>
      <c r="DU5" s="486" t="s">
        <v>231</v>
      </c>
      <c r="DV5" s="486" t="s">
        <v>240</v>
      </c>
      <c r="DW5" s="486" t="s">
        <v>2</v>
      </c>
      <c r="DX5" s="486" t="s">
        <v>231</v>
      </c>
      <c r="DY5" s="486" t="s">
        <v>240</v>
      </c>
      <c r="DZ5" s="486" t="s">
        <v>2</v>
      </c>
      <c r="EA5" s="486" t="s">
        <v>231</v>
      </c>
      <c r="EB5" s="486" t="s">
        <v>240</v>
      </c>
      <c r="EC5" s="486" t="s">
        <v>2</v>
      </c>
      <c r="ED5" s="486" t="s">
        <v>231</v>
      </c>
      <c r="EE5" s="486" t="s">
        <v>240</v>
      </c>
      <c r="EF5" s="486" t="s">
        <v>2</v>
      </c>
      <c r="EG5" s="486" t="s">
        <v>231</v>
      </c>
      <c r="EH5" s="486" t="s">
        <v>240</v>
      </c>
      <c r="EI5" s="486" t="s">
        <v>2</v>
      </c>
      <c r="EJ5" s="486" t="s">
        <v>231</v>
      </c>
      <c r="EK5" s="486" t="s">
        <v>240</v>
      </c>
      <c r="EL5" s="486" t="s">
        <v>2</v>
      </c>
      <c r="EM5" s="486" t="s">
        <v>231</v>
      </c>
      <c r="EN5" s="486" t="s">
        <v>240</v>
      </c>
      <c r="EO5" s="486" t="s">
        <v>2</v>
      </c>
      <c r="EP5" s="486" t="s">
        <v>231</v>
      </c>
      <c r="EQ5" s="486" t="s">
        <v>240</v>
      </c>
      <c r="ER5" s="486" t="s">
        <v>2</v>
      </c>
      <c r="ES5" s="486" t="s">
        <v>231</v>
      </c>
      <c r="ET5" s="486" t="s">
        <v>240</v>
      </c>
      <c r="EU5" s="486" t="s">
        <v>2</v>
      </c>
      <c r="EV5" s="486" t="s">
        <v>231</v>
      </c>
      <c r="EW5" s="486" t="s">
        <v>240</v>
      </c>
      <c r="EX5" s="486" t="s">
        <v>2</v>
      </c>
      <c r="EY5" s="486" t="s">
        <v>231</v>
      </c>
      <c r="EZ5" s="486" t="s">
        <v>240</v>
      </c>
      <c r="FA5" s="486" t="s">
        <v>2</v>
      </c>
      <c r="FB5" s="486" t="s">
        <v>231</v>
      </c>
      <c r="FC5" s="486" t="s">
        <v>240</v>
      </c>
      <c r="FD5" s="486" t="s">
        <v>2</v>
      </c>
      <c r="FE5" s="486" t="s">
        <v>231</v>
      </c>
      <c r="FF5" s="486" t="s">
        <v>240</v>
      </c>
      <c r="FG5" s="486" t="s">
        <v>2</v>
      </c>
      <c r="FH5" s="486" t="s">
        <v>231</v>
      </c>
      <c r="FI5" s="486" t="s">
        <v>240</v>
      </c>
      <c r="FJ5" s="486" t="s">
        <v>2</v>
      </c>
      <c r="FK5" s="486" t="s">
        <v>231</v>
      </c>
      <c r="FL5" s="486" t="s">
        <v>240</v>
      </c>
      <c r="FM5" s="486" t="s">
        <v>2</v>
      </c>
      <c r="FN5" s="486" t="s">
        <v>231</v>
      </c>
      <c r="FO5" s="486" t="s">
        <v>240</v>
      </c>
      <c r="FP5" s="486" t="s">
        <v>115</v>
      </c>
      <c r="FQ5" s="486" t="s">
        <v>2</v>
      </c>
      <c r="FR5" s="486" t="s">
        <v>231</v>
      </c>
      <c r="FS5" s="486" t="s">
        <v>240</v>
      </c>
      <c r="FT5" s="486" t="s">
        <v>115</v>
      </c>
      <c r="FU5" s="486" t="s">
        <v>2</v>
      </c>
      <c r="FV5" s="486" t="s">
        <v>231</v>
      </c>
      <c r="FW5" s="486" t="s">
        <v>240</v>
      </c>
      <c r="FX5" s="486" t="s">
        <v>2</v>
      </c>
      <c r="FY5" s="486" t="s">
        <v>231</v>
      </c>
      <c r="FZ5" s="486" t="s">
        <v>240</v>
      </c>
      <c r="GA5" s="486" t="s">
        <v>2</v>
      </c>
      <c r="GB5" s="486" t="s">
        <v>231</v>
      </c>
      <c r="GC5" s="486" t="s">
        <v>240</v>
      </c>
      <c r="GD5" s="486" t="s">
        <v>2</v>
      </c>
      <c r="GE5" s="486" t="s">
        <v>231</v>
      </c>
      <c r="GF5" s="486" t="s">
        <v>240</v>
      </c>
      <c r="GG5" s="486" t="s">
        <v>2</v>
      </c>
      <c r="GH5" s="486" t="s">
        <v>231</v>
      </c>
      <c r="GI5" s="486" t="s">
        <v>240</v>
      </c>
      <c r="GJ5" s="486" t="s">
        <v>2</v>
      </c>
      <c r="GK5" s="486" t="s">
        <v>231</v>
      </c>
      <c r="GL5" s="486" t="s">
        <v>240</v>
      </c>
      <c r="GM5" s="486" t="s">
        <v>2</v>
      </c>
      <c r="GN5" s="486" t="s">
        <v>231</v>
      </c>
      <c r="GO5" s="486" t="s">
        <v>240</v>
      </c>
      <c r="GP5" s="486" t="s">
        <v>115</v>
      </c>
      <c r="GQ5" s="486" t="s">
        <v>2</v>
      </c>
      <c r="GR5" s="486" t="s">
        <v>231</v>
      </c>
      <c r="GS5" s="486" t="s">
        <v>240</v>
      </c>
      <c r="GT5" s="486" t="s">
        <v>219</v>
      </c>
      <c r="GU5" s="486" t="s">
        <v>247</v>
      </c>
      <c r="GV5" s="486" t="s">
        <v>231</v>
      </c>
      <c r="GW5" s="486" t="s">
        <v>240</v>
      </c>
      <c r="GX5" s="486" t="s">
        <v>243</v>
      </c>
      <c r="GY5" s="486" t="s">
        <v>219</v>
      </c>
      <c r="GZ5" s="486" t="s">
        <v>2</v>
      </c>
      <c r="HA5" s="486" t="s">
        <v>231</v>
      </c>
      <c r="HB5" s="486" t="s">
        <v>240</v>
      </c>
      <c r="HC5" s="486" t="s">
        <v>243</v>
      </c>
      <c r="HD5" s="486" t="s">
        <v>219</v>
      </c>
      <c r="HE5" s="486" t="s">
        <v>2</v>
      </c>
      <c r="HF5" s="486" t="s">
        <v>231</v>
      </c>
      <c r="HG5" s="486" t="s">
        <v>240</v>
      </c>
      <c r="HH5" s="486" t="s">
        <v>243</v>
      </c>
      <c r="HI5" s="486" t="s">
        <v>219</v>
      </c>
      <c r="HJ5" s="486" t="s">
        <v>247</v>
      </c>
      <c r="HK5" s="486" t="s">
        <v>231</v>
      </c>
      <c r="HL5" s="486" t="s">
        <v>240</v>
      </c>
      <c r="HM5" s="486" t="s">
        <v>115</v>
      </c>
      <c r="HN5" s="486" t="s">
        <v>243</v>
      </c>
      <c r="HO5" s="486" t="s">
        <v>2</v>
      </c>
      <c r="HP5" s="486" t="s">
        <v>231</v>
      </c>
      <c r="HQ5" s="486" t="s">
        <v>240</v>
      </c>
      <c r="HR5" s="486" t="s">
        <v>2</v>
      </c>
      <c r="HS5" s="486" t="s">
        <v>231</v>
      </c>
      <c r="HT5" s="486" t="s">
        <v>240</v>
      </c>
      <c r="HU5" s="486" t="s">
        <v>2</v>
      </c>
      <c r="HV5" s="486" t="s">
        <v>231</v>
      </c>
      <c r="HW5" s="486" t="s">
        <v>240</v>
      </c>
      <c r="HX5" s="486" t="s">
        <v>245</v>
      </c>
      <c r="HY5" s="486" t="s">
        <v>231</v>
      </c>
      <c r="HZ5" s="486" t="s">
        <v>240</v>
      </c>
      <c r="IA5" s="486" t="s">
        <v>245</v>
      </c>
      <c r="IB5" s="486" t="s">
        <v>231</v>
      </c>
      <c r="IC5" s="486" t="s">
        <v>240</v>
      </c>
      <c r="ID5" s="486" t="s">
        <v>2</v>
      </c>
      <c r="IE5" s="486" t="s">
        <v>231</v>
      </c>
      <c r="IF5" s="486" t="s">
        <v>240</v>
      </c>
      <c r="IG5" s="486" t="s">
        <v>243</v>
      </c>
      <c r="IH5" s="486" t="s">
        <v>194</v>
      </c>
      <c r="II5" s="486" t="s">
        <v>231</v>
      </c>
      <c r="IJ5" s="486" t="s">
        <v>248</v>
      </c>
      <c r="IK5" s="486" t="s">
        <v>240</v>
      </c>
      <c r="IL5" s="486" t="s">
        <v>194</v>
      </c>
      <c r="IM5" s="486" t="s">
        <v>231</v>
      </c>
      <c r="IN5" s="486" t="s">
        <v>248</v>
      </c>
      <c r="IO5" s="486" t="s">
        <v>240</v>
      </c>
      <c r="IP5" s="486" t="s">
        <v>231</v>
      </c>
      <c r="IQ5" s="486" t="s">
        <v>240</v>
      </c>
      <c r="IR5" s="486" t="s">
        <v>249</v>
      </c>
      <c r="IS5" s="486" t="s">
        <v>231</v>
      </c>
      <c r="IT5" s="486" t="s">
        <v>240</v>
      </c>
      <c r="IU5" s="486" t="s">
        <v>249</v>
      </c>
      <c r="IV5" s="486" t="s">
        <v>194</v>
      </c>
      <c r="IW5" s="486" t="s">
        <v>231</v>
      </c>
      <c r="IX5" s="486" t="s">
        <v>248</v>
      </c>
      <c r="IY5" s="486" t="s">
        <v>240</v>
      </c>
      <c r="IZ5" s="486" t="s">
        <v>194</v>
      </c>
      <c r="JA5" s="486" t="s">
        <v>231</v>
      </c>
      <c r="JB5" s="486" t="s">
        <v>248</v>
      </c>
      <c r="JC5" s="486" t="s">
        <v>240</v>
      </c>
      <c r="JD5" s="486" t="s">
        <v>194</v>
      </c>
      <c r="JE5" s="486" t="s">
        <v>231</v>
      </c>
      <c r="JF5" s="486" t="s">
        <v>248</v>
      </c>
      <c r="JG5" s="486" t="s">
        <v>240</v>
      </c>
      <c r="JH5" s="486" t="s">
        <v>194</v>
      </c>
      <c r="JI5" s="486" t="s">
        <v>231</v>
      </c>
      <c r="JJ5" s="486" t="s">
        <v>248</v>
      </c>
      <c r="JK5" s="486" t="s">
        <v>240</v>
      </c>
      <c r="JL5" s="486" t="s">
        <v>194</v>
      </c>
      <c r="JM5" s="486" t="s">
        <v>231</v>
      </c>
      <c r="JN5" s="486" t="s">
        <v>248</v>
      </c>
      <c r="JO5" s="486" t="s">
        <v>240</v>
      </c>
      <c r="JP5" s="486" t="s">
        <v>249</v>
      </c>
      <c r="JQ5" s="486" t="s">
        <v>231</v>
      </c>
      <c r="JR5" s="486" t="s">
        <v>240</v>
      </c>
      <c r="JS5" s="486" t="s">
        <v>249</v>
      </c>
    </row>
    <row r="6" spans="1:279" s="219" customFormat="1" ht="185.25" customHeight="1" x14ac:dyDescent="0.15">
      <c r="A6" s="491"/>
      <c r="B6" s="494"/>
      <c r="C6" s="488"/>
      <c r="D6" s="488"/>
      <c r="E6" s="488"/>
      <c r="F6" s="488"/>
      <c r="G6" s="497"/>
      <c r="H6" s="498"/>
      <c r="I6" s="498"/>
      <c r="J6" s="488"/>
      <c r="K6" s="488"/>
      <c r="L6" s="487"/>
      <c r="M6" s="486"/>
      <c r="N6" s="486"/>
      <c r="O6" s="486"/>
      <c r="P6" s="487"/>
      <c r="Q6" s="486"/>
      <c r="R6" s="486"/>
      <c r="S6" s="486"/>
      <c r="T6" s="487"/>
      <c r="U6" s="486"/>
      <c r="V6" s="486"/>
      <c r="W6" s="486"/>
      <c r="X6" s="487"/>
      <c r="Y6" s="486"/>
      <c r="Z6" s="486"/>
      <c r="AA6" s="486"/>
      <c r="AB6" s="486"/>
      <c r="AC6" s="486"/>
      <c r="AD6" s="486"/>
      <c r="AE6" s="486"/>
      <c r="AF6" s="487"/>
      <c r="AG6" s="486"/>
      <c r="AH6" s="486"/>
      <c r="AI6" s="486"/>
      <c r="AJ6" s="486"/>
      <c r="AK6" s="486"/>
      <c r="AL6" s="486"/>
      <c r="AM6" s="486"/>
      <c r="AN6" s="487"/>
      <c r="AO6" s="486"/>
      <c r="AP6" s="486"/>
      <c r="AQ6" s="486"/>
      <c r="AR6" s="486"/>
      <c r="AS6" s="486"/>
      <c r="AT6" s="486"/>
      <c r="AU6" s="486"/>
      <c r="AV6" s="487"/>
      <c r="AW6" s="486"/>
      <c r="AX6" s="486"/>
      <c r="AY6" s="486"/>
      <c r="AZ6" s="486"/>
      <c r="BA6" s="486"/>
      <c r="BB6" s="486"/>
      <c r="BC6" s="486"/>
      <c r="BD6" s="487"/>
      <c r="BE6" s="486"/>
      <c r="BF6" s="486"/>
      <c r="BG6" s="486"/>
      <c r="BH6" s="486"/>
      <c r="BI6" s="486"/>
      <c r="BJ6" s="486"/>
      <c r="BK6" s="486"/>
      <c r="BL6" s="486"/>
      <c r="BM6" s="486"/>
      <c r="BN6" s="487"/>
      <c r="BO6" s="486"/>
      <c r="BP6" s="486"/>
      <c r="BQ6" s="486"/>
      <c r="BR6" s="487"/>
      <c r="BS6" s="486"/>
      <c r="BT6" s="486"/>
      <c r="BU6" s="487"/>
      <c r="BV6" s="486"/>
      <c r="BW6" s="486"/>
      <c r="BX6" s="487"/>
      <c r="BY6" s="486"/>
      <c r="BZ6" s="486"/>
      <c r="CA6" s="487"/>
      <c r="CB6" s="486"/>
      <c r="CC6" s="486"/>
      <c r="CD6" s="487"/>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c r="IX6" s="486"/>
      <c r="IY6" s="486"/>
      <c r="IZ6" s="486"/>
      <c r="JA6" s="486"/>
      <c r="JB6" s="486"/>
      <c r="JC6" s="486"/>
      <c r="JD6" s="486"/>
      <c r="JE6" s="486"/>
      <c r="JF6" s="486"/>
      <c r="JG6" s="486"/>
      <c r="JH6" s="486"/>
      <c r="JI6" s="486"/>
      <c r="JJ6" s="486"/>
      <c r="JK6" s="486"/>
      <c r="JL6" s="486"/>
      <c r="JM6" s="486"/>
      <c r="JN6" s="486"/>
      <c r="JO6" s="486"/>
      <c r="JP6" s="486"/>
      <c r="JQ6" s="486"/>
      <c r="JR6" s="486"/>
      <c r="JS6" s="486"/>
    </row>
    <row r="7" spans="1:279" s="188" customFormat="1" ht="24" customHeight="1" x14ac:dyDescent="0.15">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21" x14ac:dyDescent="0.15">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21" x14ac:dyDescent="0.15">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 ref="AA5:AA6"/>
    <mergeCell ref="AF4:AM4"/>
    <mergeCell ref="AF5:AF6"/>
    <mergeCell ref="AG5:AG6"/>
    <mergeCell ref="AH5:AH6"/>
    <mergeCell ref="AI5:AI6"/>
    <mergeCell ref="AJ5:AJ6"/>
    <mergeCell ref="AK5:AK6"/>
    <mergeCell ref="AL5:AL6"/>
    <mergeCell ref="AM5:AM6"/>
    <mergeCell ref="AB5:AB6"/>
    <mergeCell ref="AC5:AC6"/>
    <mergeCell ref="AE5:AE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BR4:BT4"/>
    <mergeCell ref="BR5:BR6"/>
    <mergeCell ref="BS5:BS6"/>
    <mergeCell ref="BT5:BT6"/>
    <mergeCell ref="BU5:BU6"/>
    <mergeCell ref="BU4:BW4"/>
    <mergeCell ref="BV5:BV6"/>
    <mergeCell ref="BW5:BW6"/>
    <mergeCell ref="BX4:BZ4"/>
    <mergeCell ref="BX5:BX6"/>
    <mergeCell ref="BY5:BY6"/>
    <mergeCell ref="BZ5:BZ6"/>
    <mergeCell ref="CG4:CI4"/>
    <mergeCell ref="CG5:CG6"/>
    <mergeCell ref="CH5:CH6"/>
    <mergeCell ref="CI5:CI6"/>
    <mergeCell ref="CJ4:CL4"/>
    <mergeCell ref="CJ5:CJ6"/>
    <mergeCell ref="CK5:CK6"/>
    <mergeCell ref="CL5:CL6"/>
    <mergeCell ref="CM4:CO4"/>
    <mergeCell ref="CM5:CM6"/>
    <mergeCell ref="CN5:CN6"/>
    <mergeCell ref="CO5:CO6"/>
    <mergeCell ref="CP4:CR4"/>
    <mergeCell ref="CP5:CP6"/>
    <mergeCell ref="CQ5:CQ6"/>
    <mergeCell ref="CR5:CR6"/>
    <mergeCell ref="CS4:CU4"/>
    <mergeCell ref="CS5:CS6"/>
    <mergeCell ref="CT5:CT6"/>
    <mergeCell ref="CU5:CU6"/>
    <mergeCell ref="CV4:CX4"/>
    <mergeCell ref="CV5:CV6"/>
    <mergeCell ref="CW5:CW6"/>
    <mergeCell ref="CX5:CX6"/>
    <mergeCell ref="CY4:DA4"/>
    <mergeCell ref="CY5:CY6"/>
    <mergeCell ref="CZ5:CZ6"/>
    <mergeCell ref="DA5:DA6"/>
    <mergeCell ref="DB4:DD4"/>
    <mergeCell ref="DB5:DB6"/>
    <mergeCell ref="DC5:DC6"/>
    <mergeCell ref="DD5:DD6"/>
    <mergeCell ref="DE4:DG4"/>
    <mergeCell ref="DE5:DE6"/>
    <mergeCell ref="DF5:DF6"/>
    <mergeCell ref="DG5:DG6"/>
    <mergeCell ref="DH4:DJ4"/>
    <mergeCell ref="DH5:DH6"/>
    <mergeCell ref="DI5:DI6"/>
    <mergeCell ref="DJ5:DJ6"/>
    <mergeCell ref="DK4:DM4"/>
    <mergeCell ref="DK5:DK6"/>
    <mergeCell ref="DL5:DL6"/>
    <mergeCell ref="DM5:DM6"/>
    <mergeCell ref="DN4:DP4"/>
    <mergeCell ref="DN5:DN6"/>
    <mergeCell ref="DO5:DO6"/>
    <mergeCell ref="DP5:DP6"/>
    <mergeCell ref="DQ4:DS4"/>
    <mergeCell ref="DQ5:DQ6"/>
    <mergeCell ref="DR5:DR6"/>
    <mergeCell ref="DS5:DS6"/>
    <mergeCell ref="DT4:DV4"/>
    <mergeCell ref="DT5:DT6"/>
    <mergeCell ref="DU5:DU6"/>
    <mergeCell ref="DV5:DV6"/>
    <mergeCell ref="DW4:DY4"/>
    <mergeCell ref="DW5:DW6"/>
    <mergeCell ref="DX5:DX6"/>
    <mergeCell ref="DY5:DY6"/>
    <mergeCell ref="DZ4:EB4"/>
    <mergeCell ref="DZ5:DZ6"/>
    <mergeCell ref="EA5:EA6"/>
    <mergeCell ref="EB5:EB6"/>
    <mergeCell ref="EC4:EE4"/>
    <mergeCell ref="EC5:EC6"/>
    <mergeCell ref="ED5:ED6"/>
    <mergeCell ref="EE5:EE6"/>
    <mergeCell ref="EF4:EH4"/>
    <mergeCell ref="EF5:EF6"/>
    <mergeCell ref="EG5:EG6"/>
    <mergeCell ref="EH5:EH6"/>
    <mergeCell ref="EI4:EK4"/>
    <mergeCell ref="EI5:EI6"/>
    <mergeCell ref="EJ5:EJ6"/>
    <mergeCell ref="EK5:EK6"/>
    <mergeCell ref="EL4:EN4"/>
    <mergeCell ref="EL5:EL6"/>
    <mergeCell ref="EM5:EM6"/>
    <mergeCell ref="EN5:EN6"/>
    <mergeCell ref="EO4:EQ4"/>
    <mergeCell ref="EO5:EO6"/>
    <mergeCell ref="EP5:EP6"/>
    <mergeCell ref="EQ5:EQ6"/>
    <mergeCell ref="ER4:ET4"/>
    <mergeCell ref="ER5:ER6"/>
    <mergeCell ref="ES5:ES6"/>
    <mergeCell ref="ET5:ET6"/>
    <mergeCell ref="EU4:EW4"/>
    <mergeCell ref="EU5:EU6"/>
    <mergeCell ref="EV5:EV6"/>
    <mergeCell ref="EW5:EW6"/>
    <mergeCell ref="EX4:EZ4"/>
    <mergeCell ref="EX5:EX6"/>
    <mergeCell ref="EY5:EY6"/>
    <mergeCell ref="EZ5:EZ6"/>
    <mergeCell ref="FA4:FC4"/>
    <mergeCell ref="FA5:FA6"/>
    <mergeCell ref="FB5:FB6"/>
    <mergeCell ref="FC5:FC6"/>
    <mergeCell ref="FD4:FF4"/>
    <mergeCell ref="FD5:FD6"/>
    <mergeCell ref="FE5:FE6"/>
    <mergeCell ref="FF5:FF6"/>
    <mergeCell ref="FG4:FI4"/>
    <mergeCell ref="FG5:FG6"/>
    <mergeCell ref="FH5:FH6"/>
    <mergeCell ref="FI5:FI6"/>
    <mergeCell ref="FJ4:FL4"/>
    <mergeCell ref="FJ5:FJ6"/>
    <mergeCell ref="FK5:FK6"/>
    <mergeCell ref="FL5:FL6"/>
    <mergeCell ref="FM4:FO4"/>
    <mergeCell ref="FM5:FM6"/>
    <mergeCell ref="FN5:FN6"/>
    <mergeCell ref="FO5:FO6"/>
    <mergeCell ref="FP5:FP6"/>
    <mergeCell ref="FQ4:FS4"/>
    <mergeCell ref="FQ5:FQ6"/>
    <mergeCell ref="FR5:FR6"/>
    <mergeCell ref="FS5:FS6"/>
    <mergeCell ref="FT5:FT6"/>
    <mergeCell ref="FU4:FW4"/>
    <mergeCell ref="FU5:FU6"/>
    <mergeCell ref="FV5:FV6"/>
    <mergeCell ref="FW5:FW6"/>
    <mergeCell ref="FX4:FZ4"/>
    <mergeCell ref="FX5:FX6"/>
    <mergeCell ref="FY5:FY6"/>
    <mergeCell ref="FZ5:FZ6"/>
    <mergeCell ref="GA4:GC4"/>
    <mergeCell ref="GA5:GA6"/>
    <mergeCell ref="GB5:GB6"/>
    <mergeCell ref="GC5:GC6"/>
    <mergeCell ref="GD4:GF4"/>
    <mergeCell ref="GD5:GD6"/>
    <mergeCell ref="GE5:GE6"/>
    <mergeCell ref="GF5:GF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GT4:GW4"/>
    <mergeCell ref="GT5:GT6"/>
    <mergeCell ref="GV5:GV6"/>
    <mergeCell ref="GW5:GW6"/>
    <mergeCell ref="GX5:GX6"/>
    <mergeCell ref="GU5:GU6"/>
    <mergeCell ref="GY4:HB4"/>
    <mergeCell ref="GY5:GY6"/>
    <mergeCell ref="GZ5:GZ6"/>
    <mergeCell ref="HA5:HA6"/>
    <mergeCell ref="HB5:HB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HU4:HW4"/>
    <mergeCell ref="HU5:HU6"/>
    <mergeCell ref="HV5:HV6"/>
    <mergeCell ref="HW5:HW6"/>
    <mergeCell ref="HX4:HZ4"/>
    <mergeCell ref="HX5:HX6"/>
    <mergeCell ref="HY5:HY6"/>
    <mergeCell ref="HZ5:HZ6"/>
    <mergeCell ref="IA4:IC4"/>
    <mergeCell ref="IA5:IA6"/>
    <mergeCell ref="IB5:IB6"/>
    <mergeCell ref="IC5:IC6"/>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IZ4:JC4"/>
    <mergeCell ref="IZ5:IZ6"/>
    <mergeCell ref="JA5:JA6"/>
    <mergeCell ref="JB5:JB6"/>
    <mergeCell ref="JC5:JC6"/>
    <mergeCell ref="IR5:IR6"/>
    <mergeCell ref="IS4:IT4"/>
    <mergeCell ref="IS5:IS6"/>
    <mergeCell ref="IT5:IT6"/>
    <mergeCell ref="IU5:I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田中 公樹</cp:lastModifiedBy>
  <cp:lastPrinted>2024-02-02T05:59:45Z</cp:lastPrinted>
  <dcterms:created xsi:type="dcterms:W3CDTF">2017-05-08T03:29:03Z</dcterms:created>
  <dcterms:modified xsi:type="dcterms:W3CDTF">2024-02-02T05:59:55Z</dcterms:modified>
</cp:coreProperties>
</file>