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2_作業中フォルダ（保存期間1年未満）\01_本局\01_総務部\01_総務課\2024年12月作成\20241205_運輸要覧作成\【作業用】九州運輸要覧（令和6年度版）\20. 船舶登録測度業務の現況〇\"/>
    </mc:Choice>
  </mc:AlternateContent>
  <xr:revisionPtr revIDLastSave="0" documentId="13_ncr:1_{AFDAA206-E6DE-45B8-BE66-F1B77FCD83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(1)登録船舶状況（トン数階層別推移）" sheetId="4" r:id="rId1"/>
    <sheet name="20(2)登録船舶状況（用途別推移）" sheetId="5" r:id="rId2"/>
    <sheet name="20(3)登録船舶状況（県別・用途別）" sheetId="6" r:id="rId3"/>
    <sheet name="20(4)登録船舶状況（支局等別・用途別）" sheetId="7" r:id="rId4"/>
  </sheets>
  <definedNames>
    <definedName name="_xlnm.Print_Area" localSheetId="0">'20(1)登録船舶状況（トン数階層別推移）'!$A$1:$N$29</definedName>
    <definedName name="_xlnm.Print_Area" localSheetId="1">'20(2)登録船舶状況（用途別推移）'!$A$1:$N$22</definedName>
    <definedName name="_xlnm.Print_Area" localSheetId="2">'20(3)登録船舶状況（県別・用途別）'!$A$1:$H$25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4" l="1"/>
  <c r="K19" i="4"/>
  <c r="O9" i="5"/>
  <c r="O7" i="5"/>
  <c r="O16" i="5"/>
  <c r="O14" i="5"/>
  <c r="O12" i="5"/>
  <c r="O10" i="5"/>
  <c r="O8" i="5"/>
  <c r="O6" i="5"/>
  <c r="B21" i="6"/>
  <c r="H14" i="6"/>
  <c r="H15" i="6"/>
  <c r="H18" i="6"/>
  <c r="H10" i="6"/>
  <c r="H5" i="6"/>
  <c r="H6" i="6"/>
  <c r="H7" i="6"/>
  <c r="H8" i="6"/>
  <c r="H9" i="6"/>
  <c r="H11" i="6"/>
  <c r="H12" i="6"/>
  <c r="H16" i="6"/>
  <c r="H17" i="6"/>
  <c r="H19" i="6"/>
  <c r="H4" i="6"/>
  <c r="C20" i="6"/>
  <c r="D20" i="6"/>
  <c r="E20" i="6"/>
  <c r="F20" i="6"/>
  <c r="G20" i="6"/>
  <c r="C21" i="6"/>
  <c r="D21" i="6"/>
  <c r="E21" i="6"/>
  <c r="F21" i="6"/>
  <c r="G21" i="6"/>
  <c r="L19" i="5"/>
  <c r="O17" i="5" s="1"/>
  <c r="J19" i="5"/>
  <c r="H19" i="5"/>
  <c r="F19" i="5"/>
  <c r="D19" i="5"/>
  <c r="L18" i="5"/>
  <c r="J18" i="5"/>
  <c r="H18" i="5"/>
  <c r="F18" i="5"/>
  <c r="D18" i="5"/>
  <c r="L20" i="4"/>
  <c r="L19" i="4"/>
  <c r="O11" i="5" l="1"/>
  <c r="O13" i="5"/>
  <c r="O15" i="5"/>
  <c r="H21" i="6"/>
  <c r="H13" i="6"/>
  <c r="B20" i="6"/>
  <c r="H20" i="6" s="1"/>
  <c r="G25" i="4"/>
  <c r="O19" i="5" l="1"/>
  <c r="J24" i="4"/>
  <c r="H24" i="4"/>
  <c r="F24" i="4"/>
  <c r="D24" i="4"/>
  <c r="J23" i="4"/>
  <c r="H23" i="4"/>
  <c r="F23" i="4"/>
  <c r="D23" i="4"/>
  <c r="D20" i="4"/>
  <c r="F20" i="4"/>
  <c r="H20" i="4"/>
  <c r="D19" i="4"/>
  <c r="F19" i="4"/>
  <c r="F25" i="4" s="1"/>
  <c r="H19" i="4"/>
  <c r="J20" i="4"/>
  <c r="J19" i="4"/>
  <c r="L26" i="4"/>
  <c r="L25" i="4"/>
  <c r="J26" i="4"/>
  <c r="J25" i="4"/>
  <c r="H26" i="4"/>
  <c r="F26" i="4"/>
  <c r="D26" i="4"/>
  <c r="D25" i="4"/>
  <c r="G26" i="7"/>
  <c r="F26" i="7"/>
  <c r="E26" i="7"/>
  <c r="D26" i="7"/>
  <c r="C26" i="7"/>
  <c r="B26" i="7"/>
  <c r="G25" i="7"/>
  <c r="F25" i="7"/>
  <c r="E25" i="7"/>
  <c r="D25" i="7"/>
  <c r="C25" i="7"/>
  <c r="B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25" i="7" l="1"/>
  <c r="H26" i="7"/>
  <c r="H25" i="4"/>
  <c r="N19" i="5"/>
  <c r="K19" i="5"/>
  <c r="I19" i="5"/>
  <c r="G19" i="5"/>
  <c r="N18" i="5"/>
  <c r="M18" i="5"/>
  <c r="K18" i="5"/>
  <c r="I18" i="5"/>
  <c r="G18" i="5"/>
  <c r="N17" i="5"/>
  <c r="M17" i="5"/>
  <c r="K17" i="5"/>
  <c r="I17" i="5"/>
  <c r="G17" i="5"/>
  <c r="N16" i="5"/>
  <c r="M16" i="5"/>
  <c r="K16" i="5"/>
  <c r="I16" i="5"/>
  <c r="G16" i="5"/>
  <c r="N15" i="5"/>
  <c r="M15" i="5"/>
  <c r="K15" i="5"/>
  <c r="I15" i="5"/>
  <c r="G15" i="5"/>
  <c r="N14" i="5"/>
  <c r="M14" i="5"/>
  <c r="K14" i="5"/>
  <c r="I14" i="5"/>
  <c r="G14" i="5"/>
  <c r="N13" i="5"/>
  <c r="M13" i="5"/>
  <c r="K13" i="5"/>
  <c r="I13" i="5"/>
  <c r="G13" i="5"/>
  <c r="N12" i="5"/>
  <c r="M12" i="5"/>
  <c r="K12" i="5"/>
  <c r="I12" i="5"/>
  <c r="G12" i="5"/>
  <c r="N11" i="5"/>
  <c r="M11" i="5"/>
  <c r="K11" i="5"/>
  <c r="I11" i="5"/>
  <c r="G11" i="5"/>
  <c r="N10" i="5"/>
  <c r="M10" i="5"/>
  <c r="K10" i="5"/>
  <c r="I10" i="5"/>
  <c r="G10" i="5"/>
  <c r="N9" i="5"/>
  <c r="M9" i="5"/>
  <c r="K9" i="5"/>
  <c r="I9" i="5"/>
  <c r="G9" i="5"/>
  <c r="N8" i="5"/>
  <c r="M8" i="5"/>
  <c r="K8" i="5"/>
  <c r="I8" i="5"/>
  <c r="G8" i="5"/>
  <c r="N7" i="5"/>
  <c r="M7" i="5"/>
  <c r="K7" i="5"/>
  <c r="I7" i="5"/>
  <c r="G7" i="5"/>
  <c r="N6" i="5"/>
  <c r="M6" i="5"/>
  <c r="K6" i="5"/>
  <c r="I6" i="5"/>
  <c r="G6" i="5"/>
  <c r="M19" i="5" l="1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21" i="4"/>
  <c r="M22" i="4"/>
  <c r="M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20" i="4"/>
  <c r="K21" i="4"/>
  <c r="K22" i="4"/>
  <c r="K25" i="4"/>
  <c r="K26" i="4"/>
  <c r="K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5" i="4"/>
  <c r="I26" i="4"/>
  <c r="I5" i="4"/>
  <c r="G26" i="4"/>
  <c r="G21" i="4"/>
  <c r="G22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5" i="4"/>
  <c r="N21" i="4" l="1"/>
  <c r="N22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5" i="4"/>
  <c r="N26" i="4" l="1"/>
  <c r="M26" i="4"/>
  <c r="N20" i="4"/>
  <c r="M20" i="4"/>
  <c r="N19" i="4"/>
  <c r="L23" i="4"/>
  <c r="M25" i="4"/>
  <c r="L24" i="4"/>
  <c r="N25" i="4" l="1"/>
</calcChain>
</file>

<file path=xl/sharedStrings.xml><?xml version="1.0" encoding="utf-8"?>
<sst xmlns="http://schemas.openxmlformats.org/spreadsheetml/2006/main" count="168" uniqueCount="88">
  <si>
    <t xml:space="preserve"> </t>
  </si>
  <si>
    <t>対前年比</t>
  </si>
  <si>
    <t>　</t>
  </si>
  <si>
    <t>総トン数</t>
  </si>
  <si>
    <t>年</t>
    <phoneticPr fontId="2"/>
  </si>
  <si>
    <t>管内計</t>
    <phoneticPr fontId="2"/>
  </si>
  <si>
    <t>全国計</t>
    <phoneticPr fontId="2"/>
  </si>
  <si>
    <t>隻数</t>
  </si>
  <si>
    <t>隻数</t>
    <phoneticPr fontId="2"/>
  </si>
  <si>
    <t>管内</t>
    <rPh sb="0" eb="2">
      <t>カンナイ</t>
    </rPh>
    <phoneticPr fontId="2"/>
  </si>
  <si>
    <t>全国</t>
    <rPh sb="0" eb="2">
      <t>ゼンコク</t>
    </rPh>
    <phoneticPr fontId="2"/>
  </si>
  <si>
    <t>指数</t>
    <phoneticPr fontId="2"/>
  </si>
  <si>
    <t>トン数</t>
    <phoneticPr fontId="2"/>
  </si>
  <si>
    <t>100トン未満</t>
    <phoneticPr fontId="2"/>
  </si>
  <si>
    <t>1,000トン未満</t>
    <rPh sb="7" eb="9">
      <t>ミマン</t>
    </rPh>
    <phoneticPr fontId="2"/>
  </si>
  <si>
    <t>10,000トン以上</t>
    <phoneticPr fontId="2"/>
  </si>
  <si>
    <t>30,000トン以上</t>
    <phoneticPr fontId="2"/>
  </si>
  <si>
    <t>100トン以上</t>
    <rPh sb="5" eb="7">
      <t>イジョウ</t>
    </rPh>
    <phoneticPr fontId="2"/>
  </si>
  <si>
    <t>20トン以上</t>
    <phoneticPr fontId="2"/>
  </si>
  <si>
    <t>10,000トン未満</t>
    <phoneticPr fontId="2"/>
  </si>
  <si>
    <t>50,000トン未満</t>
    <phoneticPr fontId="2"/>
  </si>
  <si>
    <t>30,000トン未満</t>
    <phoneticPr fontId="2"/>
  </si>
  <si>
    <t xml:space="preserve">1隻当たり
平均総トン数　　       　     </t>
    <rPh sb="6" eb="8">
      <t>ヘイキン</t>
    </rPh>
    <rPh sb="8" eb="12">
      <t>ソウトンスウ</t>
    </rPh>
    <phoneticPr fontId="2"/>
  </si>
  <si>
    <t>(1) 登録船舶状況(トン数階層別推移）</t>
    <rPh sb="13" eb="14">
      <t>スウ</t>
    </rPh>
    <rPh sb="14" eb="17">
      <t>カイソウベツ</t>
    </rPh>
    <rPh sb="17" eb="19">
      <t>スイイ</t>
    </rPh>
    <phoneticPr fontId="2"/>
  </si>
  <si>
    <t xml:space="preserve">              </t>
    <phoneticPr fontId="2"/>
  </si>
  <si>
    <t>（ 各 年 12 月 末 現 在 ）</t>
    <phoneticPr fontId="2"/>
  </si>
  <si>
    <t>汽　　　　　船</t>
    <phoneticPr fontId="2"/>
  </si>
  <si>
    <t>1,000トン以上</t>
    <phoneticPr fontId="2"/>
  </si>
  <si>
    <t>3,000トン未満</t>
    <phoneticPr fontId="2"/>
  </si>
  <si>
    <t>3,000トン以上</t>
    <phoneticPr fontId="2"/>
  </si>
  <si>
    <t>50,000トン以上</t>
    <phoneticPr fontId="2"/>
  </si>
  <si>
    <t>対全国比（％）　</t>
    <phoneticPr fontId="2"/>
  </si>
  <si>
    <t>令和4年</t>
    <rPh sb="0" eb="2">
      <t>レイワ</t>
    </rPh>
    <rPh sb="3" eb="4">
      <t>ネン</t>
    </rPh>
    <phoneticPr fontId="2"/>
  </si>
  <si>
    <t>指数</t>
    <rPh sb="0" eb="2">
      <t>シスウ</t>
    </rPh>
    <phoneticPr fontId="2"/>
  </si>
  <si>
    <t>令和2年</t>
    <rPh sb="0" eb="2">
      <t>レイワ</t>
    </rPh>
    <rPh sb="3" eb="4">
      <t>ネン</t>
    </rPh>
    <phoneticPr fontId="2"/>
  </si>
  <si>
    <t>令和3年</t>
    <phoneticPr fontId="2"/>
  </si>
  <si>
    <t>令和5年</t>
    <rPh sb="0" eb="2">
      <t>レイワ</t>
    </rPh>
    <rPh sb="3" eb="4">
      <t>ネン</t>
    </rPh>
    <phoneticPr fontId="2"/>
  </si>
  <si>
    <t>(2) 登録船舶状況(用途別推移）</t>
  </si>
  <si>
    <t>（ 各 年 12 月 末 現 在 ）</t>
  </si>
  <si>
    <t xml:space="preserve">              </t>
  </si>
  <si>
    <t>年</t>
  </si>
  <si>
    <t>令和２年</t>
    <phoneticPr fontId="2"/>
  </si>
  <si>
    <t>令和4年</t>
    <phoneticPr fontId="2"/>
  </si>
  <si>
    <t>令和5年</t>
    <phoneticPr fontId="2"/>
  </si>
  <si>
    <t>トン数</t>
  </si>
  <si>
    <t>指数</t>
  </si>
  <si>
    <t>汽　　　　　船</t>
  </si>
  <si>
    <t>一般貨物船</t>
  </si>
  <si>
    <t>漁船</t>
  </si>
  <si>
    <t>フェリー</t>
  </si>
  <si>
    <t>油槽船</t>
  </si>
  <si>
    <t>砂利船</t>
  </si>
  <si>
    <t>その他</t>
  </si>
  <si>
    <t>管内計</t>
  </si>
  <si>
    <t>　 　 ２.フェリーには、一般旅客船を含む。</t>
  </si>
  <si>
    <t>(3) 登録船舶状況(県別・用途別）</t>
    <rPh sb="11" eb="12">
      <t>ケン</t>
    </rPh>
    <phoneticPr fontId="2"/>
  </si>
  <si>
    <t>　　用途
県</t>
    <rPh sb="6" eb="7">
      <t>ケン</t>
    </rPh>
    <phoneticPr fontId="2"/>
  </si>
  <si>
    <t>一般貨物船</t>
    <phoneticPr fontId="2"/>
  </si>
  <si>
    <t>漁船</t>
    <phoneticPr fontId="2"/>
  </si>
  <si>
    <t>フェリー</t>
    <phoneticPr fontId="2"/>
  </si>
  <si>
    <t>油槽船</t>
    <phoneticPr fontId="2"/>
  </si>
  <si>
    <t>砂利船</t>
    <phoneticPr fontId="2"/>
  </si>
  <si>
    <t>その他</t>
    <phoneticPr fontId="2"/>
  </si>
  <si>
    <t>合計</t>
    <phoneticPr fontId="2"/>
  </si>
  <si>
    <t>福岡</t>
    <phoneticPr fontId="2"/>
  </si>
  <si>
    <t xml:space="preserve"> </t>
    <phoneticPr fontId="2"/>
  </si>
  <si>
    <t>佐賀</t>
    <rPh sb="0" eb="2">
      <t>サガ</t>
    </rPh>
    <phoneticPr fontId="2"/>
  </si>
  <si>
    <t>長崎</t>
    <phoneticPr fontId="2"/>
  </si>
  <si>
    <t>熊本</t>
    <phoneticPr fontId="2"/>
  </si>
  <si>
    <t>大分</t>
    <phoneticPr fontId="2"/>
  </si>
  <si>
    <t>宮崎</t>
    <phoneticPr fontId="2"/>
  </si>
  <si>
    <t>鹿児島</t>
  </si>
  <si>
    <t>山口</t>
    <rPh sb="0" eb="2">
      <t>ヤマグチ</t>
    </rPh>
    <phoneticPr fontId="2"/>
  </si>
  <si>
    <t>計</t>
  </si>
  <si>
    <t>（注）１.上段は隻数を、下段は総トン数を示す。</t>
    <phoneticPr fontId="2"/>
  </si>
  <si>
    <t>　 　 ２.フェリーには、一般旅客船を含む。</t>
    <phoneticPr fontId="2"/>
  </si>
  <si>
    <t>　    ３.「山口県」は九州運輸局管内分のみを計上している。</t>
    <phoneticPr fontId="2"/>
  </si>
  <si>
    <t>(4) 登録船舶状況(支局等別・用途別）</t>
    <phoneticPr fontId="2"/>
  </si>
  <si>
    <t>　　用途
支局等</t>
    <rPh sb="6" eb="8">
      <t>シキョク</t>
    </rPh>
    <rPh sb="8" eb="9">
      <t>トウ</t>
    </rPh>
    <phoneticPr fontId="2"/>
  </si>
  <si>
    <t>本局</t>
    <rPh sb="0" eb="1">
      <t>ホン</t>
    </rPh>
    <rPh sb="1" eb="2">
      <t>キョク</t>
    </rPh>
    <phoneticPr fontId="2"/>
  </si>
  <si>
    <t>若松</t>
    <rPh sb="0" eb="1">
      <t>ワカ</t>
    </rPh>
    <rPh sb="1" eb="2">
      <t>マツ</t>
    </rPh>
    <phoneticPr fontId="2"/>
  </si>
  <si>
    <t>佐世保</t>
    <rPh sb="0" eb="3">
      <t>サセボ</t>
    </rPh>
    <phoneticPr fontId="2"/>
  </si>
  <si>
    <t>下関</t>
    <rPh sb="0" eb="1">
      <t>シタ</t>
    </rPh>
    <rPh sb="1" eb="2">
      <t>セキ</t>
    </rPh>
    <phoneticPr fontId="2"/>
  </si>
  <si>
    <t>令和6年</t>
    <rPh sb="0" eb="2">
      <t>レイワ</t>
    </rPh>
    <rPh sb="3" eb="4">
      <t>ネン</t>
    </rPh>
    <phoneticPr fontId="2"/>
  </si>
  <si>
    <t>（注） 指数は令和2年を100とした。</t>
    <rPh sb="4" eb="6">
      <t>シスウ</t>
    </rPh>
    <rPh sb="7" eb="9">
      <t>レイワ</t>
    </rPh>
    <rPh sb="10" eb="11">
      <t>ネン</t>
    </rPh>
    <rPh sb="11" eb="12">
      <t>ヘイネン</t>
    </rPh>
    <phoneticPr fontId="2"/>
  </si>
  <si>
    <t>令和6年</t>
    <phoneticPr fontId="2"/>
  </si>
  <si>
    <t>（ 令和6年12月末現在 ）</t>
    <rPh sb="2" eb="4">
      <t>レイワ</t>
    </rPh>
    <phoneticPr fontId="2"/>
  </si>
  <si>
    <t>（注）１.指数は、令和2年を100とした。</t>
    <rPh sb="9" eb="11">
      <t>レイワ</t>
    </rPh>
    <rPh sb="12" eb="1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</si>
</sst>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0.0"/>
    <numFmt numFmtId="178" formatCode="0.0_);[Red]\(0.0\)"/>
    <numFmt numFmtId="179" formatCode="#,##0_);[Red]\(#,##0\)"/>
    <numFmt numFmtId="180" formatCode="#,##0.0_ "/>
    <numFmt numFmtId="181" formatCode="0.0_ "/>
    <numFmt numFmtId="182" formatCode="0.000_);[Red]\(0.00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9"/>
      <name val="ＭＳ 明朝"/>
      <family val="1"/>
      <charset val="128"/>
    </font>
    <font>
      <u/>
      <sz val="10.5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ck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251">
    <xf numFmtId="0" fontId="0" fillId="0" borderId="0" xfId="0"/>
    <xf numFmtId="38" fontId="0" fillId="0" borderId="0" xfId="1" applyFont="1" applyFill="1"/>
    <xf numFmtId="38" fontId="3" fillId="0" borderId="0" xfId="1" applyFont="1" applyFill="1"/>
    <xf numFmtId="38" fontId="5" fillId="0" borderId="0" xfId="1" applyFont="1" applyFill="1" applyAlignment="1">
      <alignment horizontal="centerContinuous"/>
    </xf>
    <xf numFmtId="38" fontId="6" fillId="0" borderId="0" xfId="1" applyFont="1" applyFill="1" applyAlignment="1">
      <alignment horizontal="centerContinuous"/>
    </xf>
    <xf numFmtId="38" fontId="7" fillId="0" borderId="0" xfId="1" applyFont="1" applyFill="1"/>
    <xf numFmtId="0" fontId="5" fillId="0" borderId="0" xfId="0" applyFont="1"/>
    <xf numFmtId="0" fontId="5" fillId="0" borderId="0" xfId="0" applyFont="1" applyAlignment="1">
      <alignment horizontal="centerContinuous"/>
    </xf>
    <xf numFmtId="0" fontId="8" fillId="0" borderId="0" xfId="0" applyFont="1" applyBorder="1"/>
    <xf numFmtId="0" fontId="5" fillId="0" borderId="0" xfId="0" applyFont="1" applyBorder="1"/>
    <xf numFmtId="176" fontId="5" fillId="0" borderId="0" xfId="0" applyNumberFormat="1" applyFont="1"/>
    <xf numFmtId="38" fontId="9" fillId="0" borderId="0" xfId="1" applyFont="1" applyFill="1"/>
    <xf numFmtId="38" fontId="10" fillId="0" borderId="0" xfId="1" applyFont="1" applyFill="1"/>
    <xf numFmtId="38" fontId="12" fillId="0" borderId="8" xfId="1" applyFont="1" applyFill="1" applyBorder="1" applyAlignment="1">
      <alignment vertical="center"/>
    </xf>
    <xf numFmtId="38" fontId="12" fillId="0" borderId="9" xfId="1" applyFont="1" applyFill="1" applyBorder="1" applyAlignment="1">
      <alignment vertical="center"/>
    </xf>
    <xf numFmtId="38" fontId="13" fillId="0" borderId="23" xfId="1" applyFont="1" applyFill="1" applyBorder="1" applyAlignment="1">
      <alignment vertical="center"/>
    </xf>
    <xf numFmtId="178" fontId="13" fillId="0" borderId="2" xfId="0" applyNumberFormat="1" applyFont="1" applyFill="1" applyBorder="1" applyAlignment="1">
      <alignment vertical="center"/>
    </xf>
    <xf numFmtId="0" fontId="13" fillId="0" borderId="23" xfId="0" applyNumberFormat="1" applyFont="1" applyFill="1" applyBorder="1" applyAlignment="1">
      <alignment vertical="center"/>
    </xf>
    <xf numFmtId="178" fontId="13" fillId="0" borderId="3" xfId="0" applyNumberFormat="1" applyFont="1" applyFill="1" applyBorder="1" applyAlignment="1">
      <alignment vertical="center"/>
    </xf>
    <xf numFmtId="178" fontId="13" fillId="0" borderId="3" xfId="0" applyNumberFormat="1" applyFont="1" applyBorder="1" applyAlignment="1">
      <alignment vertical="center"/>
    </xf>
    <xf numFmtId="38" fontId="13" fillId="0" borderId="10" xfId="1" applyFont="1" applyFill="1" applyBorder="1" applyAlignment="1">
      <alignment vertical="center"/>
    </xf>
    <xf numFmtId="178" fontId="13" fillId="0" borderId="5" xfId="0" applyNumberFormat="1" applyFont="1" applyFill="1" applyBorder="1" applyAlignment="1">
      <alignment vertical="center"/>
    </xf>
    <xf numFmtId="38" fontId="13" fillId="0" borderId="7" xfId="1" applyFont="1" applyFill="1" applyBorder="1" applyAlignment="1">
      <alignment vertical="center"/>
    </xf>
    <xf numFmtId="0" fontId="13" fillId="0" borderId="7" xfId="0" applyNumberFormat="1" applyFont="1" applyFill="1" applyBorder="1" applyAlignment="1">
      <alignment vertical="center"/>
    </xf>
    <xf numFmtId="38" fontId="13" fillId="0" borderId="8" xfId="1" applyFont="1" applyFill="1" applyBorder="1" applyAlignment="1">
      <alignment vertical="center"/>
    </xf>
    <xf numFmtId="38" fontId="13" fillId="0" borderId="9" xfId="1" applyFont="1" applyFill="1" applyBorder="1" applyAlignment="1">
      <alignment vertical="center"/>
    </xf>
    <xf numFmtId="0" fontId="13" fillId="0" borderId="9" xfId="0" applyNumberFormat="1" applyFont="1" applyFill="1" applyBorder="1" applyAlignment="1">
      <alignment vertical="center"/>
    </xf>
    <xf numFmtId="38" fontId="13" fillId="0" borderId="24" xfId="1" applyFont="1" applyFill="1" applyBorder="1" applyAlignment="1">
      <alignment vertical="center"/>
    </xf>
    <xf numFmtId="177" fontId="13" fillId="0" borderId="23" xfId="0" applyNumberFormat="1" applyFont="1" applyFill="1" applyBorder="1" applyAlignment="1" applyProtection="1">
      <alignment vertical="center"/>
    </xf>
    <xf numFmtId="177" fontId="13" fillId="0" borderId="10" xfId="0" applyNumberFormat="1" applyFont="1" applyFill="1" applyBorder="1" applyAlignment="1" applyProtection="1">
      <alignment vertical="center"/>
    </xf>
    <xf numFmtId="38" fontId="13" fillId="0" borderId="30" xfId="1" applyFont="1" applyFill="1" applyBorder="1" applyAlignment="1" applyProtection="1">
      <alignment vertical="center"/>
      <protection hidden="1"/>
    </xf>
    <xf numFmtId="178" fontId="13" fillId="0" borderId="31" xfId="0" applyNumberFormat="1" applyFont="1" applyFill="1" applyBorder="1" applyAlignment="1">
      <alignment vertical="center"/>
    </xf>
    <xf numFmtId="0" fontId="11" fillId="2" borderId="0" xfId="0" applyFont="1" applyFill="1"/>
    <xf numFmtId="0" fontId="11" fillId="0" borderId="0" xfId="0" applyFont="1"/>
    <xf numFmtId="38" fontId="13" fillId="0" borderId="0" xfId="1" applyFont="1" applyFill="1"/>
    <xf numFmtId="0" fontId="14" fillId="0" borderId="0" xfId="0" applyFont="1"/>
    <xf numFmtId="178" fontId="13" fillId="0" borderId="6" xfId="0" applyNumberFormat="1" applyFont="1" applyFill="1" applyBorder="1" applyAlignment="1">
      <alignment vertical="center"/>
    </xf>
    <xf numFmtId="178" fontId="13" fillId="0" borderId="6" xfId="0" applyNumberFormat="1" applyFont="1" applyBorder="1" applyAlignment="1">
      <alignment vertical="center"/>
    </xf>
    <xf numFmtId="178" fontId="13" fillId="0" borderId="5" xfId="0" applyNumberFormat="1" applyFont="1" applyBorder="1" applyAlignment="1">
      <alignment vertical="center"/>
    </xf>
    <xf numFmtId="178" fontId="13" fillId="0" borderId="38" xfId="0" applyNumberFormat="1" applyFont="1" applyFill="1" applyBorder="1" applyAlignment="1">
      <alignment vertical="center"/>
    </xf>
    <xf numFmtId="178" fontId="13" fillId="0" borderId="38" xfId="0" applyNumberFormat="1" applyFont="1" applyBorder="1" applyAlignment="1">
      <alignment vertical="center"/>
    </xf>
    <xf numFmtId="178" fontId="13" fillId="0" borderId="39" xfId="0" applyNumberFormat="1" applyFont="1" applyFill="1" applyBorder="1" applyAlignment="1">
      <alignment vertical="center"/>
    </xf>
    <xf numFmtId="178" fontId="13" fillId="0" borderId="40" xfId="0" applyNumberFormat="1" applyFont="1" applyFill="1" applyBorder="1" applyAlignment="1">
      <alignment vertical="center"/>
    </xf>
    <xf numFmtId="178" fontId="13" fillId="0" borderId="39" xfId="0" applyNumberFormat="1" applyFont="1" applyBorder="1" applyAlignment="1">
      <alignment vertical="center"/>
    </xf>
    <xf numFmtId="178" fontId="13" fillId="0" borderId="43" xfId="0" applyNumberFormat="1" applyFont="1" applyFill="1" applyBorder="1" applyAlignment="1">
      <alignment vertical="center"/>
    </xf>
    <xf numFmtId="178" fontId="13" fillId="0" borderId="43" xfId="0" applyNumberFormat="1" applyFont="1" applyBorder="1" applyAlignment="1">
      <alignment vertical="center"/>
    </xf>
    <xf numFmtId="0" fontId="13" fillId="0" borderId="12" xfId="0" applyFont="1" applyBorder="1"/>
    <xf numFmtId="0" fontId="13" fillId="0" borderId="13" xfId="0" applyFont="1" applyBorder="1"/>
    <xf numFmtId="0" fontId="13" fillId="0" borderId="14" xfId="0" applyFont="1" applyBorder="1" applyAlignment="1">
      <alignment horizontal="right" vertical="center"/>
    </xf>
    <xf numFmtId="49" fontId="13" fillId="0" borderId="12" xfId="0" applyNumberFormat="1" applyFont="1" applyFill="1" applyBorder="1" applyAlignment="1">
      <alignment horizontal="centerContinuous" vertical="center"/>
    </xf>
    <xf numFmtId="49" fontId="13" fillId="0" borderId="13" xfId="0" applyNumberFormat="1" applyFont="1" applyFill="1" applyBorder="1" applyAlignment="1">
      <alignment horizontal="centerContinuous" vertical="center"/>
    </xf>
    <xf numFmtId="49" fontId="13" fillId="0" borderId="13" xfId="0" applyNumberFormat="1" applyFont="1" applyBorder="1" applyAlignment="1">
      <alignment horizontal="centerContinuous"/>
    </xf>
    <xf numFmtId="178" fontId="13" fillId="0" borderId="14" xfId="0" applyNumberFormat="1" applyFont="1" applyBorder="1" applyAlignment="1">
      <alignment horizontal="centerContinuous"/>
    </xf>
    <xf numFmtId="0" fontId="13" fillId="0" borderId="15" xfId="0" applyFont="1" applyBorder="1"/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/>
    <xf numFmtId="0" fontId="13" fillId="0" borderId="15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78" fontId="13" fillId="0" borderId="6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right" vertic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11" xfId="0" applyFont="1" applyBorder="1" applyAlignment="1">
      <alignment horizontal="right" vertical="center"/>
    </xf>
    <xf numFmtId="0" fontId="13" fillId="0" borderId="4" xfId="0" applyFont="1" applyBorder="1" applyAlignment="1">
      <alignment horizontal="distributed" vertical="center" justifyLastLine="1"/>
    </xf>
    <xf numFmtId="3" fontId="13" fillId="0" borderId="11" xfId="0" applyNumberFormat="1" applyFont="1" applyBorder="1" applyAlignment="1">
      <alignment horizontal="right" vertical="center"/>
    </xf>
    <xf numFmtId="49" fontId="13" fillId="0" borderId="22" xfId="0" applyNumberFormat="1" applyFont="1" applyBorder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3" fillId="0" borderId="17" xfId="0" applyFont="1" applyBorder="1" applyAlignment="1">
      <alignment horizontal="distributed" vertical="center" justifyLastLine="1"/>
    </xf>
    <xf numFmtId="0" fontId="12" fillId="0" borderId="1" xfId="0" applyFont="1" applyBorder="1" applyAlignment="1">
      <alignment horizontal="distributed" vertical="center" justifyLastLine="1"/>
    </xf>
    <xf numFmtId="0" fontId="12" fillId="0" borderId="10" xfId="0" applyFont="1" applyBorder="1"/>
    <xf numFmtId="0" fontId="12" fillId="0" borderId="11" xfId="0" applyFont="1" applyBorder="1" applyAlignment="1">
      <alignment vertical="center"/>
    </xf>
    <xf numFmtId="0" fontId="12" fillId="0" borderId="4" xfId="0" applyFont="1" applyBorder="1" applyAlignment="1">
      <alignment horizontal="distributed" vertical="center" justifyLastLine="1"/>
    </xf>
    <xf numFmtId="0" fontId="13" fillId="0" borderId="10" xfId="0" applyFont="1" applyBorder="1"/>
    <xf numFmtId="0" fontId="13" fillId="0" borderId="11" xfId="0" applyFont="1" applyBorder="1"/>
    <xf numFmtId="0" fontId="13" fillId="0" borderId="26" xfId="0" applyFont="1" applyBorder="1" applyAlignment="1">
      <alignment horizontal="distributed" vertical="center" justifyLastLine="1"/>
    </xf>
    <xf numFmtId="0" fontId="13" fillId="0" borderId="29" xfId="0" applyFont="1" applyBorder="1" applyAlignment="1">
      <alignment horizontal="distributed" vertical="center" justifyLastLine="1"/>
    </xf>
    <xf numFmtId="178" fontId="13" fillId="0" borderId="18" xfId="0" applyNumberFormat="1" applyFont="1" applyFill="1" applyBorder="1" applyAlignment="1">
      <alignment vertical="center"/>
    </xf>
    <xf numFmtId="178" fontId="13" fillId="0" borderId="46" xfId="0" applyNumberFormat="1" applyFont="1" applyFill="1" applyBorder="1" applyAlignment="1">
      <alignment vertical="center"/>
    </xf>
    <xf numFmtId="178" fontId="13" fillId="0" borderId="3" xfId="0" applyNumberFormat="1" applyFont="1" applyBorder="1"/>
    <xf numFmtId="178" fontId="13" fillId="0" borderId="40" xfId="0" applyNumberFormat="1" applyFont="1" applyBorder="1"/>
    <xf numFmtId="178" fontId="13" fillId="0" borderId="37" xfId="0" applyNumberFormat="1" applyFont="1" applyBorder="1"/>
    <xf numFmtId="178" fontId="13" fillId="0" borderId="5" xfId="0" applyNumberFormat="1" applyFont="1" applyBorder="1"/>
    <xf numFmtId="178" fontId="13" fillId="0" borderId="6" xfId="0" applyNumberFormat="1" applyFont="1" applyBorder="1"/>
    <xf numFmtId="178" fontId="13" fillId="0" borderId="28" xfId="0" applyNumberFormat="1" applyFont="1" applyBorder="1"/>
    <xf numFmtId="178" fontId="13" fillId="0" borderId="39" xfId="0" applyNumberFormat="1" applyFont="1" applyBorder="1"/>
    <xf numFmtId="178" fontId="13" fillId="0" borderId="41" xfId="0" applyNumberFormat="1" applyFont="1" applyBorder="1"/>
    <xf numFmtId="178" fontId="13" fillId="0" borderId="2" xfId="0" applyNumberFormat="1" applyFont="1" applyBorder="1"/>
    <xf numFmtId="178" fontId="13" fillId="0" borderId="23" xfId="0" applyNumberFormat="1" applyFont="1" applyBorder="1"/>
    <xf numFmtId="178" fontId="13" fillId="0" borderId="10" xfId="0" applyNumberFormat="1" applyFont="1" applyBorder="1"/>
    <xf numFmtId="178" fontId="13" fillId="0" borderId="42" xfId="0" applyNumberFormat="1" applyFont="1" applyBorder="1"/>
    <xf numFmtId="178" fontId="13" fillId="0" borderId="31" xfId="0" applyNumberFormat="1" applyFont="1" applyBorder="1"/>
    <xf numFmtId="38" fontId="11" fillId="0" borderId="0" xfId="1" applyFont="1" applyFill="1" applyAlignment="1">
      <alignment horizontal="center"/>
    </xf>
    <xf numFmtId="38" fontId="5" fillId="0" borderId="0" xfId="1" applyFont="1" applyFill="1" applyAlignment="1">
      <alignment horizontal="center"/>
    </xf>
    <xf numFmtId="38" fontId="0" fillId="0" borderId="0" xfId="1" applyFont="1" applyFill="1" applyBorder="1"/>
    <xf numFmtId="38" fontId="6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11" fillId="0" borderId="12" xfId="0" applyFont="1" applyBorder="1"/>
    <xf numFmtId="0" fontId="11" fillId="0" borderId="13" xfId="0" applyFont="1" applyBorder="1"/>
    <xf numFmtId="0" fontId="11" fillId="0" borderId="14" xfId="0" applyFont="1" applyBorder="1" applyAlignment="1">
      <alignment horizontal="right" vertical="center"/>
    </xf>
    <xf numFmtId="49" fontId="11" fillId="0" borderId="47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48" xfId="0" applyNumberFormat="1" applyFont="1" applyBorder="1" applyAlignment="1">
      <alignment horizontal="center"/>
    </xf>
    <xf numFmtId="49" fontId="11" fillId="0" borderId="49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vertical="center"/>
    </xf>
    <xf numFmtId="49" fontId="11" fillId="0" borderId="14" xfId="0" applyNumberFormat="1" applyFont="1" applyBorder="1" applyAlignment="1">
      <alignment vertical="center"/>
    </xf>
    <xf numFmtId="0" fontId="5" fillId="0" borderId="23" xfId="0" applyFont="1" applyBorder="1"/>
    <xf numFmtId="0" fontId="11" fillId="0" borderId="15" xfId="0" applyFont="1" applyBorder="1"/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/>
    <xf numFmtId="0" fontId="11" fillId="0" borderId="2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8" fontId="11" fillId="0" borderId="18" xfId="0" applyNumberFormat="1" applyFont="1" applyBorder="1" applyAlignment="1">
      <alignment horizontal="center" vertical="center"/>
    </xf>
    <xf numFmtId="0" fontId="8" fillId="0" borderId="0" xfId="0" applyFont="1"/>
    <xf numFmtId="0" fontId="11" fillId="0" borderId="21" xfId="0" applyFont="1" applyBorder="1" applyAlignment="1">
      <alignment horizontal="center" vertical="center" textRotation="255"/>
    </xf>
    <xf numFmtId="0" fontId="11" fillId="0" borderId="41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distributed" vertical="center" justifyLastLine="1"/>
    </xf>
    <xf numFmtId="178" fontId="13" fillId="0" borderId="50" xfId="0" applyNumberFormat="1" applyFont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38" fontId="13" fillId="0" borderId="0" xfId="0" applyNumberFormat="1" applyFont="1" applyAlignment="1">
      <alignment vertical="center"/>
    </xf>
    <xf numFmtId="178" fontId="13" fillId="0" borderId="41" xfId="0" applyNumberFormat="1" applyFont="1" applyBorder="1" applyAlignment="1">
      <alignment vertical="center"/>
    </xf>
    <xf numFmtId="179" fontId="13" fillId="0" borderId="0" xfId="0" applyNumberFormat="1" applyFont="1" applyAlignment="1">
      <alignment horizontal="right" vertical="center"/>
    </xf>
    <xf numFmtId="180" fontId="13" fillId="0" borderId="50" xfId="0" applyNumberFormat="1" applyFont="1" applyBorder="1" applyAlignment="1">
      <alignment horizontal="right" vertical="center"/>
    </xf>
    <xf numFmtId="180" fontId="13" fillId="0" borderId="2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 textRotation="255"/>
    </xf>
    <xf numFmtId="0" fontId="11" fillId="0" borderId="37" xfId="0" applyFont="1" applyBorder="1" applyAlignment="1">
      <alignment horizontal="distributed" vertical="center" justifyLastLine="1"/>
    </xf>
    <xf numFmtId="0" fontId="11" fillId="0" borderId="4" xfId="0" applyFont="1" applyBorder="1" applyAlignment="1">
      <alignment horizontal="distributed" vertical="center" justifyLastLine="1"/>
    </xf>
    <xf numFmtId="178" fontId="13" fillId="0" borderId="37" xfId="0" applyNumberFormat="1" applyFont="1" applyBorder="1" applyAlignment="1">
      <alignment vertical="center"/>
    </xf>
    <xf numFmtId="38" fontId="13" fillId="0" borderId="51" xfId="1" applyFont="1" applyFill="1" applyBorder="1" applyAlignment="1">
      <alignment vertical="center"/>
    </xf>
    <xf numFmtId="38" fontId="13" fillId="0" borderId="51" xfId="0" applyNumberFormat="1" applyFont="1" applyBorder="1" applyAlignment="1">
      <alignment vertical="center"/>
    </xf>
    <xf numFmtId="179" fontId="13" fillId="0" borderId="51" xfId="0" applyNumberFormat="1" applyFont="1" applyBorder="1" applyAlignment="1">
      <alignment horizontal="right" vertical="center"/>
    </xf>
    <xf numFmtId="180" fontId="13" fillId="0" borderId="37" xfId="0" applyNumberFormat="1" applyFont="1" applyBorder="1" applyAlignment="1">
      <alignment horizontal="right" vertical="center"/>
    </xf>
    <xf numFmtId="180" fontId="13" fillId="0" borderId="5" xfId="0" applyNumberFormat="1" applyFont="1" applyBorder="1" applyAlignment="1">
      <alignment horizontal="right" vertical="center"/>
    </xf>
    <xf numFmtId="0" fontId="11" fillId="0" borderId="28" xfId="0" applyFont="1" applyBorder="1" applyAlignment="1">
      <alignment horizontal="distributed" vertical="center" justifyLastLine="1"/>
    </xf>
    <xf numFmtId="178" fontId="13" fillId="0" borderId="28" xfId="0" applyNumberFormat="1" applyFont="1" applyBorder="1" applyAlignment="1">
      <alignment vertical="center"/>
    </xf>
    <xf numFmtId="180" fontId="13" fillId="0" borderId="6" xfId="0" applyNumberFormat="1" applyFont="1" applyBorder="1" applyAlignment="1">
      <alignment horizontal="right" vertical="center"/>
    </xf>
    <xf numFmtId="38" fontId="13" fillId="0" borderId="32" xfId="1" applyFont="1" applyFill="1" applyBorder="1" applyAlignment="1">
      <alignment vertical="center"/>
    </xf>
    <xf numFmtId="38" fontId="13" fillId="0" borderId="32" xfId="0" applyNumberFormat="1" applyFont="1" applyBorder="1" applyAlignment="1">
      <alignment vertical="center"/>
    </xf>
    <xf numFmtId="180" fontId="13" fillId="0" borderId="28" xfId="0" applyNumberFormat="1" applyFont="1" applyBorder="1" applyAlignment="1">
      <alignment horizontal="right" vertical="center"/>
    </xf>
    <xf numFmtId="38" fontId="13" fillId="0" borderId="11" xfId="1" applyFont="1" applyFill="1" applyBorder="1" applyAlignment="1">
      <alignment vertical="center"/>
    </xf>
    <xf numFmtId="38" fontId="13" fillId="0" borderId="11" xfId="0" applyNumberFormat="1" applyFont="1" applyBorder="1" applyAlignment="1">
      <alignment vertical="center"/>
    </xf>
    <xf numFmtId="38" fontId="13" fillId="0" borderId="22" xfId="1" applyFont="1" applyFill="1" applyBorder="1" applyAlignment="1">
      <alignment vertical="center"/>
    </xf>
    <xf numFmtId="38" fontId="13" fillId="0" borderId="22" xfId="0" applyNumberFormat="1" applyFont="1" applyBorder="1" applyAlignment="1">
      <alignment vertical="center"/>
    </xf>
    <xf numFmtId="0" fontId="11" fillId="0" borderId="24" xfId="0" applyFont="1" applyBorder="1" applyAlignment="1">
      <alignment horizontal="center" vertical="center" textRotation="255"/>
    </xf>
    <xf numFmtId="0" fontId="11" fillId="0" borderId="52" xfId="0" applyFont="1" applyBorder="1" applyAlignment="1">
      <alignment horizontal="distributed" vertical="center" justifyLastLine="1"/>
    </xf>
    <xf numFmtId="0" fontId="11" fillId="0" borderId="17" xfId="0" applyFont="1" applyBorder="1" applyAlignment="1">
      <alignment horizontal="distributed" vertical="center" justifyLastLine="1"/>
    </xf>
    <xf numFmtId="178" fontId="13" fillId="0" borderId="52" xfId="0" applyNumberFormat="1" applyFont="1" applyBorder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25" xfId="0" applyNumberFormat="1" applyFont="1" applyBorder="1" applyAlignment="1">
      <alignment vertical="center"/>
    </xf>
    <xf numFmtId="179" fontId="13" fillId="0" borderId="52" xfId="0" applyNumberFormat="1" applyFont="1" applyBorder="1" applyAlignment="1">
      <alignment horizontal="right" vertical="center"/>
    </xf>
    <xf numFmtId="180" fontId="13" fillId="0" borderId="52" xfId="0" applyNumberFormat="1" applyFont="1" applyBorder="1" applyAlignment="1">
      <alignment horizontal="right" vertical="center"/>
    </xf>
    <xf numFmtId="180" fontId="13" fillId="0" borderId="39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distributed" vertical="center" justifyLastLine="1"/>
    </xf>
    <xf numFmtId="38" fontId="12" fillId="0" borderId="22" xfId="1" applyFont="1" applyFill="1" applyBorder="1" applyAlignment="1">
      <alignment vertical="center"/>
    </xf>
    <xf numFmtId="0" fontId="6" fillId="0" borderId="29" xfId="0" applyFont="1" applyBorder="1" applyAlignment="1">
      <alignment horizontal="distributed" vertical="center" justifyLastLine="1"/>
    </xf>
    <xf numFmtId="38" fontId="12" fillId="0" borderId="30" xfId="1" applyFont="1" applyFill="1" applyBorder="1" applyAlignment="1">
      <alignment vertical="center"/>
    </xf>
    <xf numFmtId="178" fontId="13" fillId="0" borderId="42" xfId="0" applyNumberFormat="1" applyFont="1" applyBorder="1" applyAlignment="1">
      <alignment vertical="center"/>
    </xf>
    <xf numFmtId="38" fontId="12" fillId="0" borderId="42" xfId="1" applyFont="1" applyFill="1" applyBorder="1" applyAlignment="1">
      <alignment vertical="center"/>
    </xf>
    <xf numFmtId="38" fontId="12" fillId="0" borderId="34" xfId="1" applyFont="1" applyFill="1" applyBorder="1" applyAlignment="1">
      <alignment vertical="center"/>
    </xf>
    <xf numFmtId="180" fontId="13" fillId="0" borderId="42" xfId="0" applyNumberFormat="1" applyFont="1" applyBorder="1" applyAlignment="1">
      <alignment horizontal="right" vertical="center"/>
    </xf>
    <xf numFmtId="180" fontId="13" fillId="0" borderId="31" xfId="0" applyNumberFormat="1" applyFont="1" applyBorder="1" applyAlignment="1">
      <alignment horizontal="right" vertical="center"/>
    </xf>
    <xf numFmtId="0" fontId="5" fillId="2" borderId="0" xfId="0" applyFont="1" applyFill="1"/>
    <xf numFmtId="38" fontId="15" fillId="0" borderId="0" xfId="1" applyFont="1" applyFill="1"/>
    <xf numFmtId="38" fontId="5" fillId="0" borderId="0" xfId="1" applyFont="1" applyFill="1"/>
    <xf numFmtId="38" fontId="11" fillId="0" borderId="55" xfId="1" applyFont="1" applyFill="1" applyBorder="1" applyAlignment="1">
      <alignment horizontal="left" vertical="top" wrapText="1"/>
    </xf>
    <xf numFmtId="38" fontId="11" fillId="0" borderId="56" xfId="1" applyFont="1" applyFill="1" applyBorder="1" applyAlignment="1">
      <alignment horizontal="distributed" vertical="center" justifyLastLine="1"/>
    </xf>
    <xf numFmtId="38" fontId="11" fillId="0" borderId="57" xfId="1" applyFont="1" applyFill="1" applyBorder="1" applyAlignment="1">
      <alignment horizontal="distributed" vertical="center" justifyLastLine="1"/>
    </xf>
    <xf numFmtId="38" fontId="11" fillId="0" borderId="58" xfId="1" applyFont="1" applyFill="1" applyBorder="1" applyAlignment="1">
      <alignment horizontal="distributed" vertical="center" justifyLastLine="1"/>
    </xf>
    <xf numFmtId="38" fontId="6" fillId="0" borderId="59" xfId="1" applyFont="1" applyFill="1" applyBorder="1" applyAlignment="1">
      <alignment horizontal="distributed" vertical="center" justifyLastLine="1"/>
    </xf>
    <xf numFmtId="38" fontId="11" fillId="0" borderId="60" xfId="1" applyFont="1" applyFill="1" applyBorder="1" applyAlignment="1">
      <alignment horizontal="distributed" justifyLastLine="1"/>
    </xf>
    <xf numFmtId="38" fontId="13" fillId="0" borderId="61" xfId="1" applyFont="1" applyFill="1" applyBorder="1"/>
    <xf numFmtId="38" fontId="13" fillId="0" borderId="62" xfId="1" applyFont="1" applyFill="1" applyBorder="1"/>
    <xf numFmtId="38" fontId="13" fillId="0" borderId="63" xfId="1" applyFont="1" applyFill="1" applyBorder="1"/>
    <xf numFmtId="38" fontId="12" fillId="0" borderId="64" xfId="1" applyFont="1" applyFill="1" applyBorder="1"/>
    <xf numFmtId="38" fontId="11" fillId="0" borderId="65" xfId="1" applyFont="1" applyFill="1" applyBorder="1" applyAlignment="1">
      <alignment horizontal="distributed" justifyLastLine="1"/>
    </xf>
    <xf numFmtId="38" fontId="13" fillId="0" borderId="66" xfId="1" applyFont="1" applyFill="1" applyBorder="1"/>
    <xf numFmtId="38" fontId="13" fillId="0" borderId="67" xfId="1" applyFont="1" applyFill="1" applyBorder="1"/>
    <xf numFmtId="38" fontId="13" fillId="0" borderId="68" xfId="1" applyFont="1" applyFill="1" applyBorder="1"/>
    <xf numFmtId="38" fontId="13" fillId="0" borderId="69" xfId="1" applyFont="1" applyFill="1" applyBorder="1"/>
    <xf numFmtId="38" fontId="13" fillId="0" borderId="70" xfId="1" applyFont="1" applyFill="1" applyBorder="1"/>
    <xf numFmtId="38" fontId="13" fillId="0" borderId="71" xfId="1" applyFont="1" applyFill="1" applyBorder="1"/>
    <xf numFmtId="38" fontId="13" fillId="0" borderId="72" xfId="1" applyFont="1" applyFill="1" applyBorder="1"/>
    <xf numFmtId="38" fontId="13" fillId="0" borderId="73" xfId="1" applyFont="1" applyFill="1" applyBorder="1"/>
    <xf numFmtId="38" fontId="13" fillId="0" borderId="74" xfId="1" applyFont="1" applyFill="1" applyBorder="1"/>
    <xf numFmtId="38" fontId="13" fillId="0" borderId="75" xfId="1" applyFont="1" applyFill="1" applyBorder="1"/>
    <xf numFmtId="38" fontId="11" fillId="0" borderId="76" xfId="1" applyFont="1" applyFill="1" applyBorder="1" applyAlignment="1">
      <alignment horizontal="distributed" justifyLastLine="1"/>
    </xf>
    <xf numFmtId="38" fontId="11" fillId="0" borderId="77" xfId="1" applyFont="1" applyFill="1" applyBorder="1" applyAlignment="1">
      <alignment horizontal="center"/>
    </xf>
    <xf numFmtId="38" fontId="13" fillId="0" borderId="78" xfId="1" applyFont="1" applyFill="1" applyBorder="1"/>
    <xf numFmtId="38" fontId="13" fillId="0" borderId="79" xfId="1" applyFont="1" applyFill="1" applyBorder="1"/>
    <xf numFmtId="38" fontId="13" fillId="0" borderId="80" xfId="1" applyFont="1" applyFill="1" applyBorder="1"/>
    <xf numFmtId="38" fontId="6" fillId="0" borderId="60" xfId="1" applyFont="1" applyFill="1" applyBorder="1" applyAlignment="1">
      <alignment horizontal="center"/>
    </xf>
    <xf numFmtId="38" fontId="12" fillId="0" borderId="81" xfId="1" applyFont="1" applyFill="1" applyBorder="1"/>
    <xf numFmtId="38" fontId="12" fillId="0" borderId="82" xfId="1" applyFont="1" applyFill="1" applyBorder="1"/>
    <xf numFmtId="38" fontId="6" fillId="0" borderId="83" xfId="1" applyFont="1" applyFill="1" applyBorder="1"/>
    <xf numFmtId="38" fontId="12" fillId="0" borderId="84" xfId="1" applyFont="1" applyFill="1" applyBorder="1"/>
    <xf numFmtId="38" fontId="12" fillId="0" borderId="85" xfId="1" applyFont="1" applyFill="1" applyBorder="1"/>
    <xf numFmtId="38" fontId="5" fillId="0" borderId="0" xfId="1" applyFont="1" applyFill="1" applyBorder="1"/>
    <xf numFmtId="38" fontId="11" fillId="0" borderId="0" xfId="1" applyFont="1" applyFill="1" applyAlignment="1">
      <alignment horizontal="centerContinuous"/>
    </xf>
    <xf numFmtId="38" fontId="0" fillId="0" borderId="0" xfId="1" applyFont="1" applyFill="1" applyAlignment="1">
      <alignment horizontal="centerContinuous"/>
    </xf>
    <xf numFmtId="38" fontId="6" fillId="0" borderId="86" xfId="1" applyFont="1" applyFill="1" applyBorder="1" applyAlignment="1">
      <alignment horizontal="distributed" vertical="center" justifyLastLine="1"/>
    </xf>
    <xf numFmtId="38" fontId="12" fillId="0" borderId="87" xfId="1" applyFont="1" applyFill="1" applyBorder="1"/>
    <xf numFmtId="38" fontId="12" fillId="0" borderId="88" xfId="1" applyFont="1" applyFill="1" applyBorder="1"/>
    <xf numFmtId="38" fontId="12" fillId="0" borderId="89" xfId="1" applyFont="1" applyFill="1" applyBorder="1"/>
    <xf numFmtId="38" fontId="13" fillId="0" borderId="9" xfId="1" applyFont="1" applyFill="1" applyBorder="1"/>
    <xf numFmtId="38" fontId="13" fillId="0" borderId="50" xfId="1" applyFont="1" applyFill="1" applyBorder="1"/>
    <xf numFmtId="38" fontId="13" fillId="0" borderId="90" xfId="1" applyFont="1" applyFill="1" applyBorder="1"/>
    <xf numFmtId="38" fontId="12" fillId="0" borderId="91" xfId="1" applyFont="1" applyFill="1" applyBorder="1"/>
    <xf numFmtId="38" fontId="12" fillId="0" borderId="92" xfId="1" applyFont="1" applyFill="1" applyBorder="1"/>
    <xf numFmtId="38" fontId="12" fillId="0" borderId="4" xfId="1" applyFont="1" applyFill="1" applyBorder="1"/>
    <xf numFmtId="38" fontId="6" fillId="0" borderId="93" xfId="1" applyFont="1" applyFill="1" applyBorder="1"/>
    <xf numFmtId="38" fontId="12" fillId="0" borderId="94" xfId="1" applyFont="1" applyFill="1" applyBorder="1"/>
    <xf numFmtId="38" fontId="11" fillId="0" borderId="0" xfId="1" applyFont="1" applyFill="1"/>
    <xf numFmtId="38" fontId="11" fillId="0" borderId="0" xfId="1" applyFont="1" applyFill="1" applyBorder="1"/>
    <xf numFmtId="181" fontId="13" fillId="0" borderId="23" xfId="0" applyNumberFormat="1" applyFont="1" applyFill="1" applyBorder="1" applyAlignment="1" applyProtection="1">
      <alignment vertical="center"/>
    </xf>
    <xf numFmtId="38" fontId="12" fillId="0" borderId="41" xfId="1" applyFont="1" applyFill="1" applyBorder="1" applyAlignment="1">
      <alignment vertical="center"/>
    </xf>
    <xf numFmtId="38" fontId="12" fillId="0" borderId="95" xfId="1" applyFont="1" applyFill="1" applyBorder="1"/>
    <xf numFmtId="38" fontId="12" fillId="0" borderId="96" xfId="1" applyFont="1" applyFill="1" applyBorder="1"/>
    <xf numFmtId="38" fontId="12" fillId="0" borderId="97" xfId="1" applyFont="1" applyFill="1" applyBorder="1"/>
    <xf numFmtId="38" fontId="12" fillId="0" borderId="1" xfId="1" applyFont="1" applyFill="1" applyBorder="1"/>
    <xf numFmtId="38" fontId="12" fillId="0" borderId="98" xfId="1" applyFont="1" applyFill="1" applyBorder="1"/>
    <xf numFmtId="38" fontId="12" fillId="0" borderId="99" xfId="1" applyFont="1" applyFill="1" applyBorder="1"/>
    <xf numFmtId="182" fontId="5" fillId="0" borderId="0" xfId="0" applyNumberFormat="1" applyFont="1"/>
    <xf numFmtId="38" fontId="12" fillId="0" borderId="21" xfId="1" applyFont="1" applyFill="1" applyBorder="1"/>
    <xf numFmtId="38" fontId="12" fillId="0" borderId="41" xfId="1" applyFont="1" applyFill="1" applyBorder="1"/>
    <xf numFmtId="38" fontId="12" fillId="0" borderId="100" xfId="1" applyFont="1" applyFill="1" applyBorder="1"/>
    <xf numFmtId="38" fontId="12" fillId="0" borderId="101" xfId="1" applyFont="1" applyFill="1" applyBorder="1"/>
    <xf numFmtId="38" fontId="12" fillId="0" borderId="102" xfId="1" applyFont="1" applyFill="1" applyBorder="1"/>
    <xf numFmtId="38" fontId="12" fillId="0" borderId="103" xfId="1" applyFont="1" applyFill="1" applyBorder="1"/>
    <xf numFmtId="178" fontId="13" fillId="0" borderId="35" xfId="0" applyNumberFormat="1" applyFont="1" applyBorder="1" applyAlignment="1">
      <alignment horizontal="center"/>
    </xf>
    <xf numFmtId="178" fontId="13" fillId="0" borderId="36" xfId="0" applyNumberFormat="1" applyFont="1" applyBorder="1" applyAlignment="1">
      <alignment horizontal="center"/>
    </xf>
    <xf numFmtId="178" fontId="13" fillId="0" borderId="44" xfId="0" applyNumberFormat="1" applyFont="1" applyBorder="1" applyAlignment="1">
      <alignment horizontal="center"/>
    </xf>
    <xf numFmtId="178" fontId="13" fillId="0" borderId="45" xfId="0" applyNumberFormat="1" applyFont="1" applyBorder="1" applyAlignment="1">
      <alignment horizontal="center"/>
    </xf>
    <xf numFmtId="38" fontId="11" fillId="0" borderId="0" xfId="1" applyFont="1" applyFill="1" applyAlignment="1">
      <alignment horizontal="center"/>
    </xf>
    <xf numFmtId="0" fontId="13" fillId="0" borderId="27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2" fillId="0" borderId="23" xfId="0" applyFont="1" applyBorder="1" applyAlignment="1">
      <alignment horizontal="distributed" vertical="center" justifyLastLine="1"/>
    </xf>
    <xf numFmtId="0" fontId="12" fillId="0" borderId="22" xfId="0" applyFont="1" applyBorder="1" applyAlignment="1">
      <alignment horizontal="distributed" vertical="center" justifyLastLine="1"/>
    </xf>
    <xf numFmtId="0" fontId="12" fillId="0" borderId="27" xfId="0" applyFont="1" applyBorder="1" applyAlignment="1">
      <alignment horizontal="distributed" justifyLastLine="1"/>
    </xf>
    <xf numFmtId="0" fontId="12" fillId="0" borderId="32" xfId="0" applyFont="1" applyBorder="1" applyAlignment="1">
      <alignment horizontal="distributed" justifyLastLine="1"/>
    </xf>
    <xf numFmtId="0" fontId="13" fillId="0" borderId="27" xfId="0" applyFont="1" applyBorder="1" applyAlignment="1">
      <alignment horizontal="distributed" justifyLastLine="1"/>
    </xf>
    <xf numFmtId="0" fontId="13" fillId="0" borderId="32" xfId="0" applyFont="1" applyBorder="1" applyAlignment="1">
      <alignment horizontal="distributed" justifyLastLine="1"/>
    </xf>
    <xf numFmtId="0" fontId="13" fillId="0" borderId="21" xfId="0" applyFont="1" applyBorder="1" applyAlignment="1">
      <alignment horizontal="center" vertical="center" textRotation="255"/>
    </xf>
    <xf numFmtId="0" fontId="13" fillId="0" borderId="9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6" fillId="0" borderId="53" xfId="0" applyFont="1" applyBorder="1" applyAlignment="1">
      <alignment horizontal="center" vertical="center" justifyLastLine="1"/>
    </xf>
    <xf numFmtId="0" fontId="6" fillId="0" borderId="54" xfId="0" applyFont="1" applyBorder="1" applyAlignment="1">
      <alignment horizontal="center" vertical="center" justifyLastLine="1"/>
    </xf>
    <xf numFmtId="0" fontId="6" fillId="0" borderId="33" xfId="0" applyFont="1" applyBorder="1" applyAlignment="1">
      <alignment horizontal="center" vertical="center" justifyLastLine="1"/>
    </xf>
    <xf numFmtId="0" fontId="6" fillId="0" borderId="34" xfId="0" applyFont="1" applyBorder="1" applyAlignment="1">
      <alignment horizontal="center" vertical="center" justifyLastLine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800100</xdr:colOff>
      <xdr:row>4</xdr:row>
      <xdr:rowOff>0</xdr:rowOff>
    </xdr:to>
    <xdr:sp macro="" textlink="">
      <xdr:nvSpPr>
        <xdr:cNvPr id="5060" name="Line 1">
          <a:extLst>
            <a:ext uri="{FF2B5EF4-FFF2-40B4-BE49-F238E27FC236}">
              <a16:creationId xmlns:a16="http://schemas.microsoft.com/office/drawing/2014/main" id="{00000000-0008-0000-0000-0000C4130000}"/>
            </a:ext>
          </a:extLst>
        </xdr:cNvPr>
        <xdr:cNvSpPr>
          <a:spLocks noChangeShapeType="1"/>
        </xdr:cNvSpPr>
      </xdr:nvSpPr>
      <xdr:spPr bwMode="auto">
        <a:xfrm>
          <a:off x="9525" y="361950"/>
          <a:ext cx="21717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800100</xdr:colOff>
      <xdr:row>4</xdr:row>
      <xdr:rowOff>0</xdr:rowOff>
    </xdr:to>
    <xdr:sp macro="" textlink="">
      <xdr:nvSpPr>
        <xdr:cNvPr id="5061" name="Line 2">
          <a:extLst>
            <a:ext uri="{FF2B5EF4-FFF2-40B4-BE49-F238E27FC236}">
              <a16:creationId xmlns:a16="http://schemas.microsoft.com/office/drawing/2014/main" id="{00000000-0008-0000-0000-0000C5130000}"/>
            </a:ext>
          </a:extLst>
        </xdr:cNvPr>
        <xdr:cNvSpPr>
          <a:spLocks noChangeShapeType="1"/>
        </xdr:cNvSpPr>
      </xdr:nvSpPr>
      <xdr:spPr bwMode="auto">
        <a:xfrm>
          <a:off x="9525" y="361950"/>
          <a:ext cx="2171700" cy="4857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800100</xdr:colOff>
      <xdr:row>21</xdr:row>
      <xdr:rowOff>266700</xdr:rowOff>
    </xdr:from>
    <xdr:to>
      <xdr:col>11</xdr:col>
      <xdr:colOff>0</xdr:colOff>
      <xdr:row>24</xdr:row>
      <xdr:rowOff>9525</xdr:rowOff>
    </xdr:to>
    <xdr:sp macro="" textlink="">
      <xdr:nvSpPr>
        <xdr:cNvPr id="5062" name="Line 22">
          <a:extLst>
            <a:ext uri="{FF2B5EF4-FFF2-40B4-BE49-F238E27FC236}">
              <a16:creationId xmlns:a16="http://schemas.microsoft.com/office/drawing/2014/main" id="{00000000-0008-0000-0000-0000C6130000}"/>
            </a:ext>
          </a:extLst>
        </xdr:cNvPr>
        <xdr:cNvSpPr>
          <a:spLocks noChangeShapeType="1"/>
        </xdr:cNvSpPr>
      </xdr:nvSpPr>
      <xdr:spPr bwMode="auto">
        <a:xfrm flipH="1">
          <a:off x="7924800" y="5305425"/>
          <a:ext cx="1133475" cy="5048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752475</xdr:colOff>
      <xdr:row>22</xdr:row>
      <xdr:rowOff>0</xdr:rowOff>
    </xdr:from>
    <xdr:to>
      <xdr:col>4</xdr:col>
      <xdr:colOff>485775</xdr:colOff>
      <xdr:row>24</xdr:row>
      <xdr:rowOff>0</xdr:rowOff>
    </xdr:to>
    <xdr:sp macro="" textlink="">
      <xdr:nvSpPr>
        <xdr:cNvPr id="5064" name="Line 22">
          <a:extLst>
            <a:ext uri="{FF2B5EF4-FFF2-40B4-BE49-F238E27FC236}">
              <a16:creationId xmlns:a16="http://schemas.microsoft.com/office/drawing/2014/main" id="{00000000-0008-0000-0000-0000C8130000}"/>
            </a:ext>
          </a:extLst>
        </xdr:cNvPr>
        <xdr:cNvSpPr>
          <a:spLocks noChangeShapeType="1"/>
        </xdr:cNvSpPr>
      </xdr:nvSpPr>
      <xdr:spPr bwMode="auto">
        <a:xfrm flipH="1">
          <a:off x="4181475" y="5305425"/>
          <a:ext cx="485775" cy="4953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22</xdr:row>
      <xdr:rowOff>9525</xdr:rowOff>
    </xdr:from>
    <xdr:to>
      <xdr:col>6</xdr:col>
      <xdr:colOff>476250</xdr:colOff>
      <xdr:row>24</xdr:row>
      <xdr:rowOff>9525</xdr:rowOff>
    </xdr:to>
    <xdr:sp macro="" textlink="">
      <xdr:nvSpPr>
        <xdr:cNvPr id="5065" name="Line 22">
          <a:extLst>
            <a:ext uri="{FF2B5EF4-FFF2-40B4-BE49-F238E27FC236}">
              <a16:creationId xmlns:a16="http://schemas.microsoft.com/office/drawing/2014/main" id="{00000000-0008-0000-0000-0000C9130000}"/>
            </a:ext>
          </a:extLst>
        </xdr:cNvPr>
        <xdr:cNvSpPr>
          <a:spLocks noChangeShapeType="1"/>
        </xdr:cNvSpPr>
      </xdr:nvSpPr>
      <xdr:spPr bwMode="auto">
        <a:xfrm flipH="1">
          <a:off x="5429250" y="5314950"/>
          <a:ext cx="485775" cy="4953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22</xdr:row>
      <xdr:rowOff>9525</xdr:rowOff>
    </xdr:from>
    <xdr:to>
      <xdr:col>8</xdr:col>
      <xdr:colOff>457200</xdr:colOff>
      <xdr:row>24</xdr:row>
      <xdr:rowOff>0</xdr:rowOff>
    </xdr:to>
    <xdr:sp macro="" textlink="">
      <xdr:nvSpPr>
        <xdr:cNvPr id="5066" name="Line 22">
          <a:extLst>
            <a:ext uri="{FF2B5EF4-FFF2-40B4-BE49-F238E27FC236}">
              <a16:creationId xmlns:a16="http://schemas.microsoft.com/office/drawing/2014/main" id="{00000000-0008-0000-0000-0000CA130000}"/>
            </a:ext>
          </a:extLst>
        </xdr:cNvPr>
        <xdr:cNvSpPr>
          <a:spLocks noChangeShapeType="1"/>
        </xdr:cNvSpPr>
      </xdr:nvSpPr>
      <xdr:spPr bwMode="auto">
        <a:xfrm flipH="1">
          <a:off x="6696075" y="5314950"/>
          <a:ext cx="447675" cy="4857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800100</xdr:colOff>
      <xdr:row>4</xdr:row>
      <xdr:rowOff>0</xdr:rowOff>
    </xdr:to>
    <xdr:sp macro="" textlink="">
      <xdr:nvSpPr>
        <xdr:cNvPr id="5067" name="Line 1">
          <a:extLst>
            <a:ext uri="{FF2B5EF4-FFF2-40B4-BE49-F238E27FC236}">
              <a16:creationId xmlns:a16="http://schemas.microsoft.com/office/drawing/2014/main" id="{00000000-0008-0000-0000-0000CB130000}"/>
            </a:ext>
          </a:extLst>
        </xdr:cNvPr>
        <xdr:cNvSpPr>
          <a:spLocks noChangeShapeType="1"/>
        </xdr:cNvSpPr>
      </xdr:nvSpPr>
      <xdr:spPr bwMode="auto">
        <a:xfrm>
          <a:off x="9525" y="361950"/>
          <a:ext cx="21717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800100</xdr:colOff>
      <xdr:row>4</xdr:row>
      <xdr:rowOff>0</xdr:rowOff>
    </xdr:to>
    <xdr:sp macro="" textlink="">
      <xdr:nvSpPr>
        <xdr:cNvPr id="5068" name="Line 2">
          <a:extLst>
            <a:ext uri="{FF2B5EF4-FFF2-40B4-BE49-F238E27FC236}">
              <a16:creationId xmlns:a16="http://schemas.microsoft.com/office/drawing/2014/main" id="{00000000-0008-0000-0000-0000CC130000}"/>
            </a:ext>
          </a:extLst>
        </xdr:cNvPr>
        <xdr:cNvSpPr>
          <a:spLocks noChangeShapeType="1"/>
        </xdr:cNvSpPr>
      </xdr:nvSpPr>
      <xdr:spPr bwMode="auto">
        <a:xfrm>
          <a:off x="9525" y="361950"/>
          <a:ext cx="2171700" cy="4857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800100</xdr:colOff>
      <xdr:row>21</xdr:row>
      <xdr:rowOff>266700</xdr:rowOff>
    </xdr:from>
    <xdr:to>
      <xdr:col>11</xdr:col>
      <xdr:colOff>0</xdr:colOff>
      <xdr:row>24</xdr:row>
      <xdr:rowOff>9525</xdr:rowOff>
    </xdr:to>
    <xdr:sp macro="" textlink="">
      <xdr:nvSpPr>
        <xdr:cNvPr id="5069" name="Line 22">
          <a:extLst>
            <a:ext uri="{FF2B5EF4-FFF2-40B4-BE49-F238E27FC236}">
              <a16:creationId xmlns:a16="http://schemas.microsoft.com/office/drawing/2014/main" id="{00000000-0008-0000-0000-0000CD130000}"/>
            </a:ext>
          </a:extLst>
        </xdr:cNvPr>
        <xdr:cNvSpPr>
          <a:spLocks noChangeShapeType="1"/>
        </xdr:cNvSpPr>
      </xdr:nvSpPr>
      <xdr:spPr bwMode="auto">
        <a:xfrm flipH="1">
          <a:off x="7924800" y="5305425"/>
          <a:ext cx="1133475" cy="5048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752475</xdr:colOff>
      <xdr:row>22</xdr:row>
      <xdr:rowOff>0</xdr:rowOff>
    </xdr:from>
    <xdr:to>
      <xdr:col>4</xdr:col>
      <xdr:colOff>485775</xdr:colOff>
      <xdr:row>24</xdr:row>
      <xdr:rowOff>0</xdr:rowOff>
    </xdr:to>
    <xdr:sp macro="" textlink="">
      <xdr:nvSpPr>
        <xdr:cNvPr id="5071" name="Line 22">
          <a:extLst>
            <a:ext uri="{FF2B5EF4-FFF2-40B4-BE49-F238E27FC236}">
              <a16:creationId xmlns:a16="http://schemas.microsoft.com/office/drawing/2014/main" id="{00000000-0008-0000-0000-0000CF130000}"/>
            </a:ext>
          </a:extLst>
        </xdr:cNvPr>
        <xdr:cNvSpPr>
          <a:spLocks noChangeShapeType="1"/>
        </xdr:cNvSpPr>
      </xdr:nvSpPr>
      <xdr:spPr bwMode="auto">
        <a:xfrm flipH="1">
          <a:off x="4181475" y="5305425"/>
          <a:ext cx="485775" cy="4953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22</xdr:row>
      <xdr:rowOff>9525</xdr:rowOff>
    </xdr:from>
    <xdr:to>
      <xdr:col>6</xdr:col>
      <xdr:colOff>476250</xdr:colOff>
      <xdr:row>24</xdr:row>
      <xdr:rowOff>9525</xdr:rowOff>
    </xdr:to>
    <xdr:sp macro="" textlink="">
      <xdr:nvSpPr>
        <xdr:cNvPr id="5072" name="Line 22">
          <a:extLst>
            <a:ext uri="{FF2B5EF4-FFF2-40B4-BE49-F238E27FC236}">
              <a16:creationId xmlns:a16="http://schemas.microsoft.com/office/drawing/2014/main" id="{00000000-0008-0000-0000-0000D0130000}"/>
            </a:ext>
          </a:extLst>
        </xdr:cNvPr>
        <xdr:cNvSpPr>
          <a:spLocks noChangeShapeType="1"/>
        </xdr:cNvSpPr>
      </xdr:nvSpPr>
      <xdr:spPr bwMode="auto">
        <a:xfrm flipH="1">
          <a:off x="5429250" y="5314950"/>
          <a:ext cx="485775" cy="4953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22</xdr:row>
      <xdr:rowOff>9525</xdr:rowOff>
    </xdr:from>
    <xdr:to>
      <xdr:col>8</xdr:col>
      <xdr:colOff>457200</xdr:colOff>
      <xdr:row>24</xdr:row>
      <xdr:rowOff>0</xdr:rowOff>
    </xdr:to>
    <xdr:sp macro="" textlink="">
      <xdr:nvSpPr>
        <xdr:cNvPr id="5073" name="Line 22">
          <a:extLst>
            <a:ext uri="{FF2B5EF4-FFF2-40B4-BE49-F238E27FC236}">
              <a16:creationId xmlns:a16="http://schemas.microsoft.com/office/drawing/2014/main" id="{00000000-0008-0000-0000-0000D1130000}"/>
            </a:ext>
          </a:extLst>
        </xdr:cNvPr>
        <xdr:cNvSpPr>
          <a:spLocks noChangeShapeType="1"/>
        </xdr:cNvSpPr>
      </xdr:nvSpPr>
      <xdr:spPr bwMode="auto">
        <a:xfrm flipH="1">
          <a:off x="6696075" y="5314950"/>
          <a:ext cx="447675" cy="4857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752475</xdr:colOff>
      <xdr:row>22</xdr:row>
      <xdr:rowOff>0</xdr:rowOff>
    </xdr:from>
    <xdr:to>
      <xdr:col>6</xdr:col>
      <xdr:colOff>485775</xdr:colOff>
      <xdr:row>24</xdr:row>
      <xdr:rowOff>0</xdr:rowOff>
    </xdr:to>
    <xdr:sp macro="" textlink="">
      <xdr:nvSpPr>
        <xdr:cNvPr id="2" name="Line 22">
          <a:extLst>
            <a:ext uri="{FF2B5EF4-FFF2-40B4-BE49-F238E27FC236}">
              <a16:creationId xmlns:a16="http://schemas.microsoft.com/office/drawing/2014/main" id="{EC438129-1AB0-4476-9100-65CDB44CE3AD}"/>
            </a:ext>
          </a:extLst>
        </xdr:cNvPr>
        <xdr:cNvSpPr>
          <a:spLocks noChangeShapeType="1"/>
        </xdr:cNvSpPr>
      </xdr:nvSpPr>
      <xdr:spPr bwMode="auto">
        <a:xfrm flipH="1">
          <a:off x="2635704" y="5252357"/>
          <a:ext cx="444137" cy="489857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752475</xdr:colOff>
      <xdr:row>22</xdr:row>
      <xdr:rowOff>0</xdr:rowOff>
    </xdr:from>
    <xdr:to>
      <xdr:col>6</xdr:col>
      <xdr:colOff>485775</xdr:colOff>
      <xdr:row>24</xdr:row>
      <xdr:rowOff>0</xdr:rowOff>
    </xdr:to>
    <xdr:sp macro="" textlink="">
      <xdr:nvSpPr>
        <xdr:cNvPr id="3" name="Line 22">
          <a:extLst>
            <a:ext uri="{FF2B5EF4-FFF2-40B4-BE49-F238E27FC236}">
              <a16:creationId xmlns:a16="http://schemas.microsoft.com/office/drawing/2014/main" id="{687FE6F0-0E7A-4870-9CAE-CC4CAEAAB330}"/>
            </a:ext>
          </a:extLst>
        </xdr:cNvPr>
        <xdr:cNvSpPr>
          <a:spLocks noChangeShapeType="1"/>
        </xdr:cNvSpPr>
      </xdr:nvSpPr>
      <xdr:spPr bwMode="auto">
        <a:xfrm flipH="1">
          <a:off x="2635704" y="5252357"/>
          <a:ext cx="444137" cy="489857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752475</xdr:colOff>
      <xdr:row>22</xdr:row>
      <xdr:rowOff>0</xdr:rowOff>
    </xdr:from>
    <xdr:to>
      <xdr:col>8</xdr:col>
      <xdr:colOff>485775</xdr:colOff>
      <xdr:row>24</xdr:row>
      <xdr:rowOff>0</xdr:rowOff>
    </xdr:to>
    <xdr:sp macro="" textlink="">
      <xdr:nvSpPr>
        <xdr:cNvPr id="6" name="Line 22">
          <a:extLst>
            <a:ext uri="{FF2B5EF4-FFF2-40B4-BE49-F238E27FC236}">
              <a16:creationId xmlns:a16="http://schemas.microsoft.com/office/drawing/2014/main" id="{64451E22-C62C-4C79-B252-FB6ACECDAAFC}"/>
            </a:ext>
          </a:extLst>
        </xdr:cNvPr>
        <xdr:cNvSpPr>
          <a:spLocks noChangeShapeType="1"/>
        </xdr:cNvSpPr>
      </xdr:nvSpPr>
      <xdr:spPr bwMode="auto">
        <a:xfrm flipH="1">
          <a:off x="2635704" y="5252357"/>
          <a:ext cx="444137" cy="489857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752475</xdr:colOff>
      <xdr:row>22</xdr:row>
      <xdr:rowOff>0</xdr:rowOff>
    </xdr:from>
    <xdr:to>
      <xdr:col>8</xdr:col>
      <xdr:colOff>485775</xdr:colOff>
      <xdr:row>24</xdr:row>
      <xdr:rowOff>0</xdr:rowOff>
    </xdr:to>
    <xdr:sp macro="" textlink="">
      <xdr:nvSpPr>
        <xdr:cNvPr id="7" name="Line 22">
          <a:extLst>
            <a:ext uri="{FF2B5EF4-FFF2-40B4-BE49-F238E27FC236}">
              <a16:creationId xmlns:a16="http://schemas.microsoft.com/office/drawing/2014/main" id="{4FA3FCF1-49B7-42CF-BDE6-72CD3272AD95}"/>
            </a:ext>
          </a:extLst>
        </xdr:cNvPr>
        <xdr:cNvSpPr>
          <a:spLocks noChangeShapeType="1"/>
        </xdr:cNvSpPr>
      </xdr:nvSpPr>
      <xdr:spPr bwMode="auto">
        <a:xfrm flipH="1">
          <a:off x="2635704" y="5252357"/>
          <a:ext cx="444137" cy="489857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752475</xdr:colOff>
      <xdr:row>22</xdr:row>
      <xdr:rowOff>0</xdr:rowOff>
    </xdr:from>
    <xdr:to>
      <xdr:col>10</xdr:col>
      <xdr:colOff>485775</xdr:colOff>
      <xdr:row>24</xdr:row>
      <xdr:rowOff>0</xdr:rowOff>
    </xdr:to>
    <xdr:sp macro="" textlink="">
      <xdr:nvSpPr>
        <xdr:cNvPr id="8" name="Line 22">
          <a:extLst>
            <a:ext uri="{FF2B5EF4-FFF2-40B4-BE49-F238E27FC236}">
              <a16:creationId xmlns:a16="http://schemas.microsoft.com/office/drawing/2014/main" id="{9D0C5E99-29B9-4BC7-9C07-EE92867491D8}"/>
            </a:ext>
          </a:extLst>
        </xdr:cNvPr>
        <xdr:cNvSpPr>
          <a:spLocks noChangeShapeType="1"/>
        </xdr:cNvSpPr>
      </xdr:nvSpPr>
      <xdr:spPr bwMode="auto">
        <a:xfrm flipH="1">
          <a:off x="4894489" y="5252357"/>
          <a:ext cx="444137" cy="489857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752475</xdr:colOff>
      <xdr:row>22</xdr:row>
      <xdr:rowOff>0</xdr:rowOff>
    </xdr:from>
    <xdr:to>
      <xdr:col>10</xdr:col>
      <xdr:colOff>485775</xdr:colOff>
      <xdr:row>24</xdr:row>
      <xdr:rowOff>0</xdr:rowOff>
    </xdr:to>
    <xdr:sp macro="" textlink="">
      <xdr:nvSpPr>
        <xdr:cNvPr id="9" name="Line 22">
          <a:extLst>
            <a:ext uri="{FF2B5EF4-FFF2-40B4-BE49-F238E27FC236}">
              <a16:creationId xmlns:a16="http://schemas.microsoft.com/office/drawing/2014/main" id="{AD165748-41E7-4FBE-85B4-2FF434A0DD00}"/>
            </a:ext>
          </a:extLst>
        </xdr:cNvPr>
        <xdr:cNvSpPr>
          <a:spLocks noChangeShapeType="1"/>
        </xdr:cNvSpPr>
      </xdr:nvSpPr>
      <xdr:spPr bwMode="auto">
        <a:xfrm flipH="1">
          <a:off x="4894489" y="5252357"/>
          <a:ext cx="444137" cy="489857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752475</xdr:colOff>
      <xdr:row>22</xdr:row>
      <xdr:rowOff>0</xdr:rowOff>
    </xdr:from>
    <xdr:to>
      <xdr:col>6</xdr:col>
      <xdr:colOff>485775</xdr:colOff>
      <xdr:row>24</xdr:row>
      <xdr:rowOff>0</xdr:rowOff>
    </xdr:to>
    <xdr:sp macro="" textlink="">
      <xdr:nvSpPr>
        <xdr:cNvPr id="10" name="Line 22">
          <a:extLst>
            <a:ext uri="{FF2B5EF4-FFF2-40B4-BE49-F238E27FC236}">
              <a16:creationId xmlns:a16="http://schemas.microsoft.com/office/drawing/2014/main" id="{BD362ED0-0003-4F7F-A858-7ED660349350}"/>
            </a:ext>
          </a:extLst>
        </xdr:cNvPr>
        <xdr:cNvSpPr>
          <a:spLocks noChangeShapeType="1"/>
        </xdr:cNvSpPr>
      </xdr:nvSpPr>
      <xdr:spPr bwMode="auto">
        <a:xfrm flipH="1">
          <a:off x="2635704" y="5252357"/>
          <a:ext cx="444137" cy="489857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752475</xdr:colOff>
      <xdr:row>22</xdr:row>
      <xdr:rowOff>0</xdr:rowOff>
    </xdr:from>
    <xdr:to>
      <xdr:col>6</xdr:col>
      <xdr:colOff>485775</xdr:colOff>
      <xdr:row>24</xdr:row>
      <xdr:rowOff>0</xdr:rowOff>
    </xdr:to>
    <xdr:sp macro="" textlink="">
      <xdr:nvSpPr>
        <xdr:cNvPr id="11" name="Line 22">
          <a:extLst>
            <a:ext uri="{FF2B5EF4-FFF2-40B4-BE49-F238E27FC236}">
              <a16:creationId xmlns:a16="http://schemas.microsoft.com/office/drawing/2014/main" id="{F43D15CE-1BB4-4A4D-92F7-7B1FDCDCF887}"/>
            </a:ext>
          </a:extLst>
        </xdr:cNvPr>
        <xdr:cNvSpPr>
          <a:spLocks noChangeShapeType="1"/>
        </xdr:cNvSpPr>
      </xdr:nvSpPr>
      <xdr:spPr bwMode="auto">
        <a:xfrm flipH="1">
          <a:off x="2635704" y="5252357"/>
          <a:ext cx="444137" cy="489857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752475</xdr:colOff>
      <xdr:row>22</xdr:row>
      <xdr:rowOff>0</xdr:rowOff>
    </xdr:from>
    <xdr:to>
      <xdr:col>8</xdr:col>
      <xdr:colOff>485775</xdr:colOff>
      <xdr:row>24</xdr:row>
      <xdr:rowOff>0</xdr:rowOff>
    </xdr:to>
    <xdr:sp macro="" textlink="">
      <xdr:nvSpPr>
        <xdr:cNvPr id="12" name="Line 22">
          <a:extLst>
            <a:ext uri="{FF2B5EF4-FFF2-40B4-BE49-F238E27FC236}">
              <a16:creationId xmlns:a16="http://schemas.microsoft.com/office/drawing/2014/main" id="{41D970FF-882B-4A5B-9D1E-4D7EE9E8351F}"/>
            </a:ext>
          </a:extLst>
        </xdr:cNvPr>
        <xdr:cNvSpPr>
          <a:spLocks noChangeShapeType="1"/>
        </xdr:cNvSpPr>
      </xdr:nvSpPr>
      <xdr:spPr bwMode="auto">
        <a:xfrm flipH="1">
          <a:off x="2635704" y="5252357"/>
          <a:ext cx="444137" cy="489857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752475</xdr:colOff>
      <xdr:row>22</xdr:row>
      <xdr:rowOff>0</xdr:rowOff>
    </xdr:from>
    <xdr:to>
      <xdr:col>8</xdr:col>
      <xdr:colOff>485775</xdr:colOff>
      <xdr:row>24</xdr:row>
      <xdr:rowOff>0</xdr:rowOff>
    </xdr:to>
    <xdr:sp macro="" textlink="">
      <xdr:nvSpPr>
        <xdr:cNvPr id="13" name="Line 22">
          <a:extLst>
            <a:ext uri="{FF2B5EF4-FFF2-40B4-BE49-F238E27FC236}">
              <a16:creationId xmlns:a16="http://schemas.microsoft.com/office/drawing/2014/main" id="{4EC6F585-924C-477D-8E69-8DC63368A096}"/>
            </a:ext>
          </a:extLst>
        </xdr:cNvPr>
        <xdr:cNvSpPr>
          <a:spLocks noChangeShapeType="1"/>
        </xdr:cNvSpPr>
      </xdr:nvSpPr>
      <xdr:spPr bwMode="auto">
        <a:xfrm flipH="1">
          <a:off x="2635704" y="5252357"/>
          <a:ext cx="444137" cy="489857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752475</xdr:colOff>
      <xdr:row>22</xdr:row>
      <xdr:rowOff>0</xdr:rowOff>
    </xdr:from>
    <xdr:to>
      <xdr:col>10</xdr:col>
      <xdr:colOff>485775</xdr:colOff>
      <xdr:row>24</xdr:row>
      <xdr:rowOff>0</xdr:rowOff>
    </xdr:to>
    <xdr:sp macro="" textlink="">
      <xdr:nvSpPr>
        <xdr:cNvPr id="16" name="Line 22">
          <a:extLst>
            <a:ext uri="{FF2B5EF4-FFF2-40B4-BE49-F238E27FC236}">
              <a16:creationId xmlns:a16="http://schemas.microsoft.com/office/drawing/2014/main" id="{AF024C38-644B-4130-A595-1ADFC3A6B0F1}"/>
            </a:ext>
          </a:extLst>
        </xdr:cNvPr>
        <xdr:cNvSpPr>
          <a:spLocks noChangeShapeType="1"/>
        </xdr:cNvSpPr>
      </xdr:nvSpPr>
      <xdr:spPr bwMode="auto">
        <a:xfrm flipH="1">
          <a:off x="2635704" y="5252357"/>
          <a:ext cx="444137" cy="489857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752475</xdr:colOff>
      <xdr:row>22</xdr:row>
      <xdr:rowOff>0</xdr:rowOff>
    </xdr:from>
    <xdr:to>
      <xdr:col>10</xdr:col>
      <xdr:colOff>485775</xdr:colOff>
      <xdr:row>24</xdr:row>
      <xdr:rowOff>0</xdr:rowOff>
    </xdr:to>
    <xdr:sp macro="" textlink="">
      <xdr:nvSpPr>
        <xdr:cNvPr id="17" name="Line 22">
          <a:extLst>
            <a:ext uri="{FF2B5EF4-FFF2-40B4-BE49-F238E27FC236}">
              <a16:creationId xmlns:a16="http://schemas.microsoft.com/office/drawing/2014/main" id="{A863EEB8-3624-4658-819F-8FD2BC387D93}"/>
            </a:ext>
          </a:extLst>
        </xdr:cNvPr>
        <xdr:cNvSpPr>
          <a:spLocks noChangeShapeType="1"/>
        </xdr:cNvSpPr>
      </xdr:nvSpPr>
      <xdr:spPr bwMode="auto">
        <a:xfrm flipH="1">
          <a:off x="2635704" y="5252357"/>
          <a:ext cx="444137" cy="489857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2</xdr:col>
      <xdr:colOff>800100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869D044-5D9D-4AB4-8575-4617DFF82596}"/>
            </a:ext>
          </a:extLst>
        </xdr:cNvPr>
        <xdr:cNvSpPr>
          <a:spLocks noChangeShapeType="1"/>
        </xdr:cNvSpPr>
      </xdr:nvSpPr>
      <xdr:spPr bwMode="auto">
        <a:xfrm>
          <a:off x="9525" y="542925"/>
          <a:ext cx="21717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2</xdr:col>
      <xdr:colOff>800100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7DD805B-7681-4BE2-8CB2-784CF3F8F001}"/>
            </a:ext>
          </a:extLst>
        </xdr:cNvPr>
        <xdr:cNvSpPr>
          <a:spLocks noChangeShapeType="1"/>
        </xdr:cNvSpPr>
      </xdr:nvSpPr>
      <xdr:spPr bwMode="auto">
        <a:xfrm>
          <a:off x="9525" y="542925"/>
          <a:ext cx="2171700" cy="4857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B256C152-710B-4A6C-9F4F-C17C893E15BB}"/>
            </a:ext>
          </a:extLst>
        </xdr:cNvPr>
        <xdr:cNvSpPr>
          <a:spLocks noChangeShapeType="1"/>
        </xdr:cNvSpPr>
      </xdr:nvSpPr>
      <xdr:spPr bwMode="auto">
        <a:xfrm>
          <a:off x="9525" y="542925"/>
          <a:ext cx="21717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90EF9C65-9B56-409E-B43E-57F0D56E9E5C}"/>
            </a:ext>
          </a:extLst>
        </xdr:cNvPr>
        <xdr:cNvSpPr>
          <a:spLocks noChangeShapeType="1"/>
        </xdr:cNvSpPr>
      </xdr:nvSpPr>
      <xdr:spPr bwMode="auto">
        <a:xfrm>
          <a:off x="9525" y="542925"/>
          <a:ext cx="2171700" cy="4857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0</xdr:col>
      <xdr:colOff>676275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B3A620A-6D2B-4845-BB72-A3DEF05313AC}"/>
            </a:ext>
          </a:extLst>
        </xdr:cNvPr>
        <xdr:cNvSpPr>
          <a:spLocks noChangeShapeType="1"/>
        </xdr:cNvSpPr>
      </xdr:nvSpPr>
      <xdr:spPr bwMode="auto">
        <a:xfrm>
          <a:off x="9525" y="361950"/>
          <a:ext cx="6667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0</xdr:col>
      <xdr:colOff>606425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0758906-9872-4460-A315-32B4F97D93E7}"/>
            </a:ext>
          </a:extLst>
        </xdr:cNvPr>
        <xdr:cNvSpPr>
          <a:spLocks noChangeShapeType="1"/>
        </xdr:cNvSpPr>
      </xdr:nvSpPr>
      <xdr:spPr bwMode="auto">
        <a:xfrm>
          <a:off x="9525" y="552450"/>
          <a:ext cx="5969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9"/>
  <sheetViews>
    <sheetView tabSelected="1" zoomScale="106" zoomScaleNormal="106" workbookViewId="0">
      <selection activeCell="M20" sqref="M20"/>
    </sheetView>
  </sheetViews>
  <sheetFormatPr defaultRowHeight="13.5" x14ac:dyDescent="0.15"/>
  <cols>
    <col min="1" max="1" width="2.875" customWidth="1"/>
    <col min="2" max="2" width="16.5" customWidth="1"/>
    <col min="3" max="3" width="9.25" customWidth="1"/>
    <col min="4" max="4" width="9.875" customWidth="1"/>
    <col min="5" max="5" width="6.5" customWidth="1"/>
    <col min="6" max="6" width="9.875" customWidth="1"/>
    <col min="7" max="7" width="6.625" customWidth="1"/>
    <col min="8" max="8" width="9.875" customWidth="1"/>
    <col min="9" max="9" width="6.5" customWidth="1"/>
    <col min="10" max="10" width="9.875" customWidth="1"/>
    <col min="11" max="11" width="6.375" customWidth="1"/>
    <col min="12" max="12" width="9.875" customWidth="1"/>
    <col min="13" max="13" width="6.375" customWidth="1"/>
    <col min="14" max="14" width="8.5" bestFit="1" customWidth="1"/>
  </cols>
  <sheetData>
    <row r="1" spans="1:20" s="1" customFormat="1" ht="20.100000000000001" customHeight="1" x14ac:dyDescent="0.2">
      <c r="A1" s="12" t="s">
        <v>23</v>
      </c>
      <c r="B1" s="11"/>
      <c r="C1" s="2"/>
      <c r="D1" s="2"/>
      <c r="L1" s="233" t="s">
        <v>25</v>
      </c>
      <c r="M1" s="233"/>
      <c r="N1" s="233"/>
      <c r="Q1" s="3"/>
      <c r="R1" s="4"/>
      <c r="S1" s="4"/>
      <c r="T1" s="4"/>
    </row>
    <row r="2" spans="1:20" s="6" customFormat="1" ht="8.25" customHeight="1" thickBot="1" x14ac:dyDescent="0.2">
      <c r="G2" s="7" t="s">
        <v>0</v>
      </c>
      <c r="I2" s="7"/>
      <c r="J2" s="7"/>
      <c r="L2" s="7" t="s">
        <v>24</v>
      </c>
    </row>
    <row r="3" spans="1:20" s="6" customFormat="1" ht="19.5" customHeight="1" x14ac:dyDescent="0.15">
      <c r="A3" s="46"/>
      <c r="B3" s="47"/>
      <c r="C3" s="48" t="s">
        <v>4</v>
      </c>
      <c r="D3" s="49" t="s">
        <v>34</v>
      </c>
      <c r="E3" s="50"/>
      <c r="F3" s="49" t="s">
        <v>35</v>
      </c>
      <c r="G3" s="50"/>
      <c r="H3" s="49" t="s">
        <v>32</v>
      </c>
      <c r="I3" s="51"/>
      <c r="J3" s="49" t="s">
        <v>36</v>
      </c>
      <c r="K3" s="51"/>
      <c r="L3" s="49" t="s">
        <v>83</v>
      </c>
      <c r="M3" s="51"/>
      <c r="N3" s="52"/>
    </row>
    <row r="4" spans="1:20" s="6" customFormat="1" ht="19.5" customHeight="1" thickBot="1" x14ac:dyDescent="0.2">
      <c r="A4" s="53"/>
      <c r="B4" s="54" t="s">
        <v>12</v>
      </c>
      <c r="C4" s="55"/>
      <c r="D4" s="56"/>
      <c r="E4" s="57" t="s">
        <v>33</v>
      </c>
      <c r="F4" s="56"/>
      <c r="G4" s="58" t="s">
        <v>11</v>
      </c>
      <c r="H4" s="56"/>
      <c r="I4" s="59" t="s">
        <v>11</v>
      </c>
      <c r="J4" s="56"/>
      <c r="K4" s="60" t="s">
        <v>11</v>
      </c>
      <c r="L4" s="56"/>
      <c r="M4" s="60" t="s">
        <v>11</v>
      </c>
      <c r="N4" s="61" t="s">
        <v>1</v>
      </c>
      <c r="O4" s="8"/>
      <c r="P4" s="9"/>
    </row>
    <row r="5" spans="1:20" s="6" customFormat="1" ht="19.5" customHeight="1" thickTop="1" x14ac:dyDescent="0.15">
      <c r="A5" s="244" t="s">
        <v>26</v>
      </c>
      <c r="B5" s="62" t="s">
        <v>18</v>
      </c>
      <c r="C5" s="63" t="s">
        <v>8</v>
      </c>
      <c r="D5" s="15">
        <v>221</v>
      </c>
      <c r="E5" s="16">
        <v>100</v>
      </c>
      <c r="F5" s="17">
        <v>215</v>
      </c>
      <c r="G5" s="16">
        <f>F5/D5*100</f>
        <v>97.285067873303163</v>
      </c>
      <c r="H5" s="17">
        <v>213</v>
      </c>
      <c r="I5" s="18">
        <f>H5/D5*100</f>
        <v>96.380090497737555</v>
      </c>
      <c r="J5" s="17">
        <v>202</v>
      </c>
      <c r="K5" s="19">
        <f>J5/D5*100</f>
        <v>91.402714932126699</v>
      </c>
      <c r="L5" s="17">
        <v>198</v>
      </c>
      <c r="M5" s="80">
        <f>L5/D5*100</f>
        <v>89.592760180995484</v>
      </c>
      <c r="N5" s="81">
        <f t="shared" ref="N5:N22" si="0">L5/J5*100</f>
        <v>98.019801980198025</v>
      </c>
      <c r="O5" s="9"/>
      <c r="P5" s="9"/>
    </row>
    <row r="6" spans="1:20" s="6" customFormat="1" ht="19.5" customHeight="1" x14ac:dyDescent="0.15">
      <c r="A6" s="245"/>
      <c r="B6" s="64" t="s">
        <v>13</v>
      </c>
      <c r="C6" s="65" t="s">
        <v>3</v>
      </c>
      <c r="D6" s="20">
        <v>15138</v>
      </c>
      <c r="E6" s="16">
        <v>100</v>
      </c>
      <c r="F6" s="20">
        <v>14873</v>
      </c>
      <c r="G6" s="16">
        <f t="shared" ref="G6:G26" si="1">F6/D6*100</f>
        <v>98.249438499141235</v>
      </c>
      <c r="H6" s="20">
        <v>14544</v>
      </c>
      <c r="I6" s="21">
        <f t="shared" ref="I6:I26" si="2">H6/D6*100</f>
        <v>96.076099881093938</v>
      </c>
      <c r="J6" s="20">
        <v>13816</v>
      </c>
      <c r="K6" s="19">
        <f t="shared" ref="K6:K26" si="3">J6/D6*100</f>
        <v>91.267010173074382</v>
      </c>
      <c r="L6" s="20">
        <v>13502</v>
      </c>
      <c r="M6" s="82">
        <f t="shared" ref="M6:M22" si="4">L6/D6*100</f>
        <v>89.192759941868147</v>
      </c>
      <c r="N6" s="83">
        <f t="shared" si="0"/>
        <v>97.727272727272734</v>
      </c>
      <c r="O6" s="9"/>
    </row>
    <row r="7" spans="1:20" s="6" customFormat="1" ht="19.5" customHeight="1" x14ac:dyDescent="0.15">
      <c r="A7" s="245"/>
      <c r="B7" s="62" t="s">
        <v>17</v>
      </c>
      <c r="C7" s="63" t="s">
        <v>7</v>
      </c>
      <c r="D7" s="15">
        <v>814</v>
      </c>
      <c r="E7" s="36">
        <v>100</v>
      </c>
      <c r="F7" s="17">
        <v>803</v>
      </c>
      <c r="G7" s="36">
        <f t="shared" si="1"/>
        <v>98.648648648648646</v>
      </c>
      <c r="H7" s="17">
        <v>784</v>
      </c>
      <c r="I7" s="18">
        <f t="shared" si="2"/>
        <v>96.31449631449631</v>
      </c>
      <c r="J7" s="17">
        <v>790</v>
      </c>
      <c r="K7" s="37">
        <f t="shared" si="3"/>
        <v>97.051597051597042</v>
      </c>
      <c r="L7" s="17">
        <v>788</v>
      </c>
      <c r="M7" s="80">
        <f t="shared" si="4"/>
        <v>96.805896805896808</v>
      </c>
      <c r="N7" s="84">
        <f t="shared" si="0"/>
        <v>99.74683544303798</v>
      </c>
    </row>
    <row r="8" spans="1:20" s="6" customFormat="1" ht="19.5" customHeight="1" x14ac:dyDescent="0.15">
      <c r="A8" s="245"/>
      <c r="B8" s="64" t="s">
        <v>14</v>
      </c>
      <c r="C8" s="65" t="s">
        <v>3</v>
      </c>
      <c r="D8" s="20">
        <v>308510</v>
      </c>
      <c r="E8" s="36">
        <v>100</v>
      </c>
      <c r="F8" s="20">
        <v>304704</v>
      </c>
      <c r="G8" s="16">
        <f t="shared" si="1"/>
        <v>98.766328482058924</v>
      </c>
      <c r="H8" s="20">
        <v>300683</v>
      </c>
      <c r="I8" s="21">
        <f t="shared" si="2"/>
        <v>97.462967164759647</v>
      </c>
      <c r="J8" s="20">
        <v>305454</v>
      </c>
      <c r="K8" s="19">
        <f t="shared" si="3"/>
        <v>99.00943243330849</v>
      </c>
      <c r="L8" s="20">
        <v>309139</v>
      </c>
      <c r="M8" s="82">
        <f t="shared" si="4"/>
        <v>100.20388318044795</v>
      </c>
      <c r="N8" s="83">
        <f t="shared" si="0"/>
        <v>101.20640096381123</v>
      </c>
    </row>
    <row r="9" spans="1:20" s="6" customFormat="1" ht="19.5" customHeight="1" x14ac:dyDescent="0.15">
      <c r="A9" s="245"/>
      <c r="B9" s="62" t="s">
        <v>27</v>
      </c>
      <c r="C9" s="63" t="s">
        <v>7</v>
      </c>
      <c r="D9" s="15">
        <v>54</v>
      </c>
      <c r="E9" s="36">
        <v>100</v>
      </c>
      <c r="F9" s="17">
        <v>56</v>
      </c>
      <c r="G9" s="36">
        <f t="shared" si="1"/>
        <v>103.7037037037037</v>
      </c>
      <c r="H9" s="17">
        <v>56</v>
      </c>
      <c r="I9" s="18">
        <f t="shared" si="2"/>
        <v>103.7037037037037</v>
      </c>
      <c r="J9" s="17">
        <v>58</v>
      </c>
      <c r="K9" s="37">
        <f t="shared" si="3"/>
        <v>107.40740740740742</v>
      </c>
      <c r="L9" s="17">
        <v>55</v>
      </c>
      <c r="M9" s="80">
        <f t="shared" si="4"/>
        <v>101.85185185185186</v>
      </c>
      <c r="N9" s="84">
        <f t="shared" si="0"/>
        <v>94.827586206896555</v>
      </c>
    </row>
    <row r="10" spans="1:20" s="6" customFormat="1" ht="19.5" customHeight="1" x14ac:dyDescent="0.15">
      <c r="A10" s="245"/>
      <c r="B10" s="66" t="s">
        <v>28</v>
      </c>
      <c r="C10" s="65" t="s">
        <v>3</v>
      </c>
      <c r="D10" s="20">
        <v>99031</v>
      </c>
      <c r="E10" s="36">
        <v>100</v>
      </c>
      <c r="F10" s="20">
        <v>102748</v>
      </c>
      <c r="G10" s="21">
        <f t="shared" si="1"/>
        <v>103.75337015681959</v>
      </c>
      <c r="H10" s="20">
        <v>103962</v>
      </c>
      <c r="I10" s="21">
        <f t="shared" si="2"/>
        <v>104.97924892205471</v>
      </c>
      <c r="J10" s="20">
        <v>108363</v>
      </c>
      <c r="K10" s="38">
        <f t="shared" si="3"/>
        <v>109.42331189223577</v>
      </c>
      <c r="L10" s="20">
        <v>104519</v>
      </c>
      <c r="M10" s="80">
        <f t="shared" si="4"/>
        <v>105.54169906392947</v>
      </c>
      <c r="N10" s="83">
        <f t="shared" si="0"/>
        <v>96.452663732085682</v>
      </c>
    </row>
    <row r="11" spans="1:20" s="6" customFormat="1" ht="19.5" customHeight="1" x14ac:dyDescent="0.15">
      <c r="A11" s="245"/>
      <c r="B11" s="62" t="s">
        <v>29</v>
      </c>
      <c r="C11" s="63" t="s">
        <v>7</v>
      </c>
      <c r="D11" s="15">
        <v>52</v>
      </c>
      <c r="E11" s="36">
        <v>100</v>
      </c>
      <c r="F11" s="17">
        <v>55</v>
      </c>
      <c r="G11" s="16">
        <f t="shared" si="1"/>
        <v>105.76923076923077</v>
      </c>
      <c r="H11" s="17">
        <v>54</v>
      </c>
      <c r="I11" s="18">
        <f t="shared" si="2"/>
        <v>103.84615384615385</v>
      </c>
      <c r="J11" s="17">
        <v>52</v>
      </c>
      <c r="K11" s="19">
        <f t="shared" si="3"/>
        <v>100</v>
      </c>
      <c r="L11" s="17">
        <v>55</v>
      </c>
      <c r="M11" s="85">
        <f t="shared" si="4"/>
        <v>105.76923076923077</v>
      </c>
      <c r="N11" s="84">
        <f t="shared" si="0"/>
        <v>105.76923076923077</v>
      </c>
    </row>
    <row r="12" spans="1:20" s="6" customFormat="1" ht="19.5" customHeight="1" x14ac:dyDescent="0.15">
      <c r="A12" s="245"/>
      <c r="B12" s="64" t="s">
        <v>19</v>
      </c>
      <c r="C12" s="65" t="s">
        <v>3</v>
      </c>
      <c r="D12" s="20">
        <v>261808</v>
      </c>
      <c r="E12" s="36">
        <v>100</v>
      </c>
      <c r="F12" s="20">
        <v>280977</v>
      </c>
      <c r="G12" s="21">
        <f t="shared" si="1"/>
        <v>107.32177779135856</v>
      </c>
      <c r="H12" s="20">
        <v>275673</v>
      </c>
      <c r="I12" s="21">
        <f t="shared" si="2"/>
        <v>105.29586567255393</v>
      </c>
      <c r="J12" s="20">
        <v>262399</v>
      </c>
      <c r="K12" s="38">
        <f t="shared" si="3"/>
        <v>100.22573794536453</v>
      </c>
      <c r="L12" s="20">
        <v>279521</v>
      </c>
      <c r="M12" s="80">
        <f t="shared" si="4"/>
        <v>106.76564505286316</v>
      </c>
      <c r="N12" s="83">
        <f t="shared" si="0"/>
        <v>106.52517730631594</v>
      </c>
    </row>
    <row r="13" spans="1:20" s="6" customFormat="1" ht="19.5" customHeight="1" x14ac:dyDescent="0.15">
      <c r="A13" s="245"/>
      <c r="B13" s="62" t="s">
        <v>15</v>
      </c>
      <c r="C13" s="63" t="s">
        <v>7</v>
      </c>
      <c r="D13" s="22">
        <v>14</v>
      </c>
      <c r="E13" s="36">
        <v>100</v>
      </c>
      <c r="F13" s="26">
        <v>14</v>
      </c>
      <c r="G13" s="16">
        <f t="shared" si="1"/>
        <v>100</v>
      </c>
      <c r="H13" s="23">
        <v>14</v>
      </c>
      <c r="I13" s="18">
        <f t="shared" si="2"/>
        <v>100</v>
      </c>
      <c r="J13" s="23">
        <v>13</v>
      </c>
      <c r="K13" s="19">
        <f t="shared" si="3"/>
        <v>92.857142857142861</v>
      </c>
      <c r="L13" s="23">
        <v>13</v>
      </c>
      <c r="M13" s="85">
        <f t="shared" si="4"/>
        <v>92.857142857142861</v>
      </c>
      <c r="N13" s="84">
        <f t="shared" si="0"/>
        <v>100</v>
      </c>
    </row>
    <row r="14" spans="1:20" s="6" customFormat="1" ht="19.5" customHeight="1" x14ac:dyDescent="0.15">
      <c r="A14" s="245"/>
      <c r="B14" s="64" t="s">
        <v>21</v>
      </c>
      <c r="C14" s="65" t="s">
        <v>3</v>
      </c>
      <c r="D14" s="24">
        <v>176937</v>
      </c>
      <c r="E14" s="36">
        <v>100</v>
      </c>
      <c r="F14" s="24">
        <v>176937</v>
      </c>
      <c r="G14" s="21">
        <f t="shared" si="1"/>
        <v>100</v>
      </c>
      <c r="H14" s="24">
        <v>181085</v>
      </c>
      <c r="I14" s="21">
        <f t="shared" si="2"/>
        <v>102.34433724998165</v>
      </c>
      <c r="J14" s="24">
        <v>170614</v>
      </c>
      <c r="K14" s="38">
        <f t="shared" si="3"/>
        <v>96.426411660647574</v>
      </c>
      <c r="L14" s="24">
        <v>172063</v>
      </c>
      <c r="M14" s="80">
        <f t="shared" si="4"/>
        <v>97.245347213980111</v>
      </c>
      <c r="N14" s="83">
        <f t="shared" si="0"/>
        <v>100.84928552170396</v>
      </c>
    </row>
    <row r="15" spans="1:20" s="6" customFormat="1" ht="19.5" customHeight="1" x14ac:dyDescent="0.15">
      <c r="A15" s="245"/>
      <c r="B15" s="62" t="s">
        <v>16</v>
      </c>
      <c r="C15" s="63" t="s">
        <v>7</v>
      </c>
      <c r="D15" s="25">
        <v>5</v>
      </c>
      <c r="E15" s="36">
        <v>100</v>
      </c>
      <c r="F15" s="26">
        <v>6</v>
      </c>
      <c r="G15" s="16">
        <f t="shared" si="1"/>
        <v>120</v>
      </c>
      <c r="H15" s="26">
        <v>10</v>
      </c>
      <c r="I15" s="18">
        <f t="shared" si="2"/>
        <v>200</v>
      </c>
      <c r="J15" s="26">
        <v>11</v>
      </c>
      <c r="K15" s="19">
        <f t="shared" si="3"/>
        <v>220.00000000000003</v>
      </c>
      <c r="L15" s="26">
        <v>11</v>
      </c>
      <c r="M15" s="85">
        <f t="shared" si="4"/>
        <v>220.00000000000003</v>
      </c>
      <c r="N15" s="84">
        <f t="shared" si="0"/>
        <v>100</v>
      </c>
    </row>
    <row r="16" spans="1:20" s="6" customFormat="1" ht="19.5" customHeight="1" x14ac:dyDescent="0.15">
      <c r="A16" s="245"/>
      <c r="B16" s="64" t="s">
        <v>20</v>
      </c>
      <c r="C16" s="65" t="s">
        <v>3</v>
      </c>
      <c r="D16" s="24">
        <v>192454</v>
      </c>
      <c r="E16" s="36">
        <v>100</v>
      </c>
      <c r="F16" s="24">
        <v>225089</v>
      </c>
      <c r="G16" s="21">
        <f t="shared" si="1"/>
        <v>116.95729888700677</v>
      </c>
      <c r="H16" s="24">
        <v>377436</v>
      </c>
      <c r="I16" s="39">
        <f t="shared" si="2"/>
        <v>196.11751379550438</v>
      </c>
      <c r="J16" s="24">
        <v>409489</v>
      </c>
      <c r="K16" s="38">
        <f t="shared" si="3"/>
        <v>212.77240275598325</v>
      </c>
      <c r="L16" s="24">
        <v>409489</v>
      </c>
      <c r="M16" s="80">
        <f t="shared" si="4"/>
        <v>212.77240275598325</v>
      </c>
      <c r="N16" s="83">
        <f t="shared" si="0"/>
        <v>100</v>
      </c>
    </row>
    <row r="17" spans="1:16" s="6" customFormat="1" ht="19.5" customHeight="1" x14ac:dyDescent="0.15">
      <c r="A17" s="245"/>
      <c r="B17" s="67" t="s">
        <v>30</v>
      </c>
      <c r="C17" s="63" t="s">
        <v>7</v>
      </c>
      <c r="D17" s="25">
        <v>4</v>
      </c>
      <c r="E17" s="36">
        <v>100</v>
      </c>
      <c r="F17" s="26">
        <v>4</v>
      </c>
      <c r="G17" s="16">
        <f t="shared" si="1"/>
        <v>100</v>
      </c>
      <c r="H17" s="26">
        <v>4</v>
      </c>
      <c r="I17" s="18">
        <f t="shared" si="2"/>
        <v>100</v>
      </c>
      <c r="J17" s="26">
        <v>5</v>
      </c>
      <c r="K17" s="19">
        <f t="shared" si="3"/>
        <v>125</v>
      </c>
      <c r="L17" s="26">
        <v>5</v>
      </c>
      <c r="M17" s="85">
        <f t="shared" si="4"/>
        <v>125</v>
      </c>
      <c r="N17" s="84">
        <f t="shared" si="0"/>
        <v>100</v>
      </c>
      <c r="P17" s="10"/>
    </row>
    <row r="18" spans="1:16" s="6" customFormat="1" ht="19.5" customHeight="1" thickBot="1" x14ac:dyDescent="0.2">
      <c r="A18" s="246"/>
      <c r="B18" s="68" t="s">
        <v>2</v>
      </c>
      <c r="C18" s="69" t="s">
        <v>3</v>
      </c>
      <c r="D18" s="27">
        <v>425074</v>
      </c>
      <c r="E18" s="78">
        <v>100</v>
      </c>
      <c r="F18" s="27">
        <v>425074</v>
      </c>
      <c r="G18" s="41">
        <f t="shared" si="1"/>
        <v>100</v>
      </c>
      <c r="H18" s="27">
        <v>425544</v>
      </c>
      <c r="I18" s="18">
        <f t="shared" si="2"/>
        <v>100.11056898328292</v>
      </c>
      <c r="J18" s="27">
        <v>480177</v>
      </c>
      <c r="K18" s="43">
        <f t="shared" si="3"/>
        <v>112.96315465071964</v>
      </c>
      <c r="L18" s="27">
        <v>480177</v>
      </c>
      <c r="M18" s="80">
        <f t="shared" si="4"/>
        <v>112.96315465071964</v>
      </c>
      <c r="N18" s="86">
        <f t="shared" si="0"/>
        <v>100</v>
      </c>
    </row>
    <row r="19" spans="1:16" s="6" customFormat="1" ht="19.5" customHeight="1" thickTop="1" x14ac:dyDescent="0.15">
      <c r="A19" s="238" t="s">
        <v>5</v>
      </c>
      <c r="B19" s="239"/>
      <c r="C19" s="70" t="s">
        <v>7</v>
      </c>
      <c r="D19" s="14">
        <f>D5+D7+D9+D11+D13+D15+D17</f>
        <v>1164</v>
      </c>
      <c r="E19" s="16">
        <v>100</v>
      </c>
      <c r="F19" s="14">
        <f>F5+F7+F9+F11+F13+F15+F17</f>
        <v>1153</v>
      </c>
      <c r="G19" s="16">
        <f t="shared" si="1"/>
        <v>99.054982817869416</v>
      </c>
      <c r="H19" s="14">
        <f>H5+H7+H9+H11+H13+H15+H17</f>
        <v>1135</v>
      </c>
      <c r="I19" s="42">
        <f t="shared" si="2"/>
        <v>97.508591065292094</v>
      </c>
      <c r="J19" s="14">
        <f>J5+J7+J9+J11+J13+J15+J17</f>
        <v>1131</v>
      </c>
      <c r="K19" s="19">
        <f>J19/D19*100</f>
        <v>97.164948453608247</v>
      </c>
      <c r="L19" s="14">
        <f>L5+L7+L9+L11+L13+L15+L17</f>
        <v>1125</v>
      </c>
      <c r="M19" s="87">
        <f>L19/D19*100</f>
        <v>96.649484536082468</v>
      </c>
      <c r="N19" s="88">
        <f t="shared" si="0"/>
        <v>99.469496021220166</v>
      </c>
    </row>
    <row r="20" spans="1:16" s="6" customFormat="1" ht="19.5" customHeight="1" x14ac:dyDescent="0.15">
      <c r="A20" s="71"/>
      <c r="B20" s="72"/>
      <c r="C20" s="73" t="s">
        <v>3</v>
      </c>
      <c r="D20" s="13">
        <f>D6+D8+D10+D12+D14+D16+D18</f>
        <v>1478952</v>
      </c>
      <c r="E20" s="36">
        <v>100</v>
      </c>
      <c r="F20" s="13">
        <f>F6+F8+F10+F12+F14+F16+F18</f>
        <v>1530402</v>
      </c>
      <c r="G20" s="21">
        <f t="shared" si="1"/>
        <v>103.47881472826703</v>
      </c>
      <c r="H20" s="13">
        <f>H6+H8+H10+H12+H14+H16+H18</f>
        <v>1678927</v>
      </c>
      <c r="I20" s="39">
        <f t="shared" si="2"/>
        <v>113.52139893654424</v>
      </c>
      <c r="J20" s="13">
        <f>J6+J8+J10+J12+J14+J16+J18</f>
        <v>1750312</v>
      </c>
      <c r="K20" s="40">
        <f t="shared" si="3"/>
        <v>118.34812759305238</v>
      </c>
      <c r="L20" s="13">
        <f>L6+L8+L10+L12+L14+L16+L18</f>
        <v>1768410</v>
      </c>
      <c r="M20" s="82">
        <f t="shared" si="4"/>
        <v>119.57183194586436</v>
      </c>
      <c r="N20" s="83">
        <f t="shared" si="0"/>
        <v>101.03398708344568</v>
      </c>
    </row>
    <row r="21" spans="1:16" s="6" customFormat="1" ht="19.5" customHeight="1" x14ac:dyDescent="0.15">
      <c r="A21" s="240" t="s">
        <v>6</v>
      </c>
      <c r="B21" s="241"/>
      <c r="C21" s="70" t="s">
        <v>7</v>
      </c>
      <c r="D21" s="14">
        <v>7024</v>
      </c>
      <c r="E21" s="36">
        <v>100</v>
      </c>
      <c r="F21" s="14">
        <v>6974</v>
      </c>
      <c r="G21" s="16">
        <f>F21/D21*100</f>
        <v>99.288154897494309</v>
      </c>
      <c r="H21" s="14">
        <v>6856</v>
      </c>
      <c r="I21" s="18">
        <f t="shared" si="2"/>
        <v>97.608200455580857</v>
      </c>
      <c r="J21" s="14">
        <v>6804</v>
      </c>
      <c r="K21" s="19">
        <f t="shared" si="3"/>
        <v>96.86788154897495</v>
      </c>
      <c r="L21" s="14">
        <v>6747</v>
      </c>
      <c r="M21" s="80">
        <f t="shared" si="4"/>
        <v>96.056378132118454</v>
      </c>
      <c r="N21" s="84">
        <f t="shared" si="0"/>
        <v>99.162257495590836</v>
      </c>
    </row>
    <row r="22" spans="1:16" s="6" customFormat="1" ht="19.5" customHeight="1" x14ac:dyDescent="0.15">
      <c r="A22" s="71"/>
      <c r="B22" s="72"/>
      <c r="C22" s="73" t="s">
        <v>3</v>
      </c>
      <c r="D22" s="13">
        <v>27457731</v>
      </c>
      <c r="E22" s="79">
        <v>100</v>
      </c>
      <c r="F22" s="13">
        <v>27845808</v>
      </c>
      <c r="G22" s="21">
        <f t="shared" si="1"/>
        <v>101.41336150463415</v>
      </c>
      <c r="H22" s="13">
        <v>29152227</v>
      </c>
      <c r="I22" s="21">
        <f t="shared" si="2"/>
        <v>106.17128924454829</v>
      </c>
      <c r="J22" s="13">
        <v>29788827</v>
      </c>
      <c r="K22" s="38">
        <f t="shared" si="3"/>
        <v>108.48976195447469</v>
      </c>
      <c r="L22" s="13">
        <v>30551666</v>
      </c>
      <c r="M22" s="80">
        <f t="shared" si="4"/>
        <v>111.26799224597255</v>
      </c>
      <c r="N22" s="83">
        <f t="shared" si="0"/>
        <v>102.56082255269736</v>
      </c>
    </row>
    <row r="23" spans="1:16" s="6" customFormat="1" ht="19.5" customHeight="1" x14ac:dyDescent="0.15">
      <c r="A23" s="242" t="s">
        <v>31</v>
      </c>
      <c r="B23" s="243"/>
      <c r="C23" s="63" t="s">
        <v>7</v>
      </c>
      <c r="D23" s="214">
        <f>D19/D21*100</f>
        <v>16.571753986332574</v>
      </c>
      <c r="E23" s="16"/>
      <c r="F23" s="28">
        <f>F19/F21*100</f>
        <v>16.532836248924575</v>
      </c>
      <c r="G23" s="16"/>
      <c r="H23" s="28">
        <f>H19/H21*100</f>
        <v>16.554842473745623</v>
      </c>
      <c r="I23" s="18"/>
      <c r="J23" s="28">
        <f>J19/J21*100</f>
        <v>16.622574955908291</v>
      </c>
      <c r="K23" s="37"/>
      <c r="L23" s="89">
        <f>L19/L21*100</f>
        <v>16.674077367718986</v>
      </c>
      <c r="M23" s="229"/>
      <c r="N23" s="231"/>
    </row>
    <row r="24" spans="1:16" s="6" customFormat="1" ht="19.5" customHeight="1" x14ac:dyDescent="0.15">
      <c r="A24" s="74"/>
      <c r="B24" s="75"/>
      <c r="C24" s="65" t="s">
        <v>3</v>
      </c>
      <c r="D24" s="29">
        <f>D20/D22*100</f>
        <v>5.3862862885502087</v>
      </c>
      <c r="E24" s="21"/>
      <c r="F24" s="29">
        <f>F20/F22*100</f>
        <v>5.4959870440821827</v>
      </c>
      <c r="G24" s="21"/>
      <c r="H24" s="29">
        <f>H20/H22*100</f>
        <v>5.7591723610000711</v>
      </c>
      <c r="I24" s="18"/>
      <c r="J24" s="29">
        <f>J20/J22*100</f>
        <v>5.875733206950378</v>
      </c>
      <c r="K24" s="38"/>
      <c r="L24" s="90">
        <f>L20/L22*100</f>
        <v>5.7882604503466357</v>
      </c>
      <c r="M24" s="230"/>
      <c r="N24" s="232"/>
    </row>
    <row r="25" spans="1:16" s="6" customFormat="1" ht="19.5" customHeight="1" x14ac:dyDescent="0.15">
      <c r="A25" s="234" t="s">
        <v>22</v>
      </c>
      <c r="B25" s="235"/>
      <c r="C25" s="76" t="s">
        <v>9</v>
      </c>
      <c r="D25" s="22">
        <f>D20/D19</f>
        <v>1270.5773195876288</v>
      </c>
      <c r="E25" s="16">
        <v>100</v>
      </c>
      <c r="F25" s="22">
        <f>F20/F19</f>
        <v>1327.3217692974849</v>
      </c>
      <c r="G25" s="16">
        <f>F25/D25*100</f>
        <v>104.46603672480732</v>
      </c>
      <c r="H25" s="22">
        <f>H20/H19</f>
        <v>1479.2308370044052</v>
      </c>
      <c r="I25" s="36">
        <f t="shared" si="2"/>
        <v>116.42194569351322</v>
      </c>
      <c r="J25" s="22">
        <f>J20/J19</f>
        <v>1547.579133510168</v>
      </c>
      <c r="K25" s="37">
        <f t="shared" si="3"/>
        <v>121.8012559843616</v>
      </c>
      <c r="L25" s="22">
        <f>L20/L19</f>
        <v>1571.92</v>
      </c>
      <c r="M25" s="85">
        <f>L25/D25*100</f>
        <v>123.71698878665434</v>
      </c>
      <c r="N25" s="84">
        <f>L25/J25*100</f>
        <v>101.5728350145574</v>
      </c>
    </row>
    <row r="26" spans="1:16" s="6" customFormat="1" ht="19.5" customHeight="1" thickBot="1" x14ac:dyDescent="0.2">
      <c r="A26" s="236"/>
      <c r="B26" s="237"/>
      <c r="C26" s="77" t="s">
        <v>10</v>
      </c>
      <c r="D26" s="30">
        <f>D22/D21</f>
        <v>3909.1302676537584</v>
      </c>
      <c r="E26" s="31">
        <v>100</v>
      </c>
      <c r="F26" s="30">
        <f>F22/F21</f>
        <v>3992.8029825064527</v>
      </c>
      <c r="G26" s="31">
        <f t="shared" si="1"/>
        <v>102.14044324756959</v>
      </c>
      <c r="H26" s="30">
        <f>H22/H21</f>
        <v>4252.0751166861146</v>
      </c>
      <c r="I26" s="44">
        <f t="shared" si="2"/>
        <v>108.77291943607166</v>
      </c>
      <c r="J26" s="30">
        <f>J22/J21</f>
        <v>4378.1344797178126</v>
      </c>
      <c r="K26" s="45">
        <f t="shared" si="3"/>
        <v>111.99766137099208</v>
      </c>
      <c r="L26" s="30">
        <f>L22/L21</f>
        <v>4528.1852675263081</v>
      </c>
      <c r="M26" s="91">
        <f>L26/D26*100</f>
        <v>115.83613124880854</v>
      </c>
      <c r="N26" s="92">
        <f>L26/J26*100</f>
        <v>103.42727681170192</v>
      </c>
    </row>
    <row r="27" spans="1:16" s="6" customFormat="1" ht="4.5" customHeight="1" x14ac:dyDescent="0.15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6" x14ac:dyDescent="0.15">
      <c r="A28" s="34" t="s">
        <v>84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16" ht="14.25" customHeight="1" x14ac:dyDescent="0.15">
      <c r="A29" s="5"/>
    </row>
  </sheetData>
  <mergeCells count="8">
    <mergeCell ref="M23:M24"/>
    <mergeCell ref="N23:N24"/>
    <mergeCell ref="L1:N1"/>
    <mergeCell ref="A25:B26"/>
    <mergeCell ref="A19:B19"/>
    <mergeCell ref="A21:B21"/>
    <mergeCell ref="A23:B23"/>
    <mergeCell ref="A5:A18"/>
  </mergeCells>
  <phoneticPr fontId="2"/>
  <pageMargins left="0.47244094488188981" right="0.27559055118110237" top="1.0236220472440944" bottom="0.59055118110236227" header="0.51181102362204722" footer="0.51181102362204722"/>
  <pageSetup paperSize="9" scale="97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AA179-2CBF-402A-A558-820B3AC48296}">
  <dimension ref="A1:T22"/>
  <sheetViews>
    <sheetView zoomScaleNormal="100" workbookViewId="0">
      <selection activeCell="L19" sqref="L19"/>
    </sheetView>
  </sheetViews>
  <sheetFormatPr defaultRowHeight="13.5" x14ac:dyDescent="0.15"/>
  <cols>
    <col min="1" max="1" width="2.875" customWidth="1"/>
    <col min="2" max="2" width="16.5" customWidth="1"/>
    <col min="3" max="3" width="9.25" customWidth="1"/>
    <col min="4" max="4" width="9.875" customWidth="1"/>
    <col min="5" max="5" width="6.5" customWidth="1"/>
    <col min="6" max="6" width="9.875" customWidth="1"/>
    <col min="7" max="7" width="6.625" customWidth="1"/>
    <col min="8" max="8" width="9.875" customWidth="1"/>
    <col min="9" max="9" width="6.5" customWidth="1"/>
    <col min="10" max="10" width="9.875" customWidth="1"/>
    <col min="11" max="11" width="6.375" customWidth="1"/>
    <col min="12" max="12" width="9.875" customWidth="1"/>
    <col min="13" max="13" width="6.375" customWidth="1"/>
    <col min="14" max="14" width="8.5" bestFit="1" customWidth="1"/>
    <col min="15" max="15" width="13.25" customWidth="1"/>
  </cols>
  <sheetData>
    <row r="1" spans="1:20" ht="14.25" customHeight="1" x14ac:dyDescent="0.15">
      <c r="A1" s="5"/>
    </row>
    <row r="2" spans="1:20" s="1" customFormat="1" ht="20.100000000000001" customHeight="1" x14ac:dyDescent="0.2">
      <c r="A2" s="12" t="s">
        <v>37</v>
      </c>
      <c r="B2" s="11"/>
      <c r="C2" s="2"/>
      <c r="D2" s="2"/>
      <c r="M2" s="93" t="s">
        <v>38</v>
      </c>
      <c r="N2" s="94"/>
      <c r="O2" s="95"/>
      <c r="Q2" s="94"/>
      <c r="R2" s="96"/>
      <c r="S2" s="96"/>
      <c r="T2" s="96"/>
    </row>
    <row r="3" spans="1:20" s="6" customFormat="1" ht="8.25" customHeight="1" thickBot="1" x14ac:dyDescent="0.2">
      <c r="G3" s="97" t="s">
        <v>0</v>
      </c>
      <c r="I3" s="97"/>
      <c r="J3" s="97"/>
      <c r="L3" s="97" t="s">
        <v>39</v>
      </c>
    </row>
    <row r="4" spans="1:20" s="6" customFormat="1" ht="19.5" customHeight="1" x14ac:dyDescent="0.15">
      <c r="A4" s="98"/>
      <c r="B4" s="99"/>
      <c r="C4" s="100" t="s">
        <v>40</v>
      </c>
      <c r="D4" s="102" t="s">
        <v>41</v>
      </c>
      <c r="E4" s="101"/>
      <c r="F4" s="102" t="s">
        <v>35</v>
      </c>
      <c r="G4" s="101"/>
      <c r="H4" s="102" t="s">
        <v>42</v>
      </c>
      <c r="I4" s="101"/>
      <c r="J4" s="104" t="s">
        <v>43</v>
      </c>
      <c r="K4" s="103"/>
      <c r="L4" s="104" t="s">
        <v>85</v>
      </c>
      <c r="M4" s="105"/>
      <c r="N4" s="106"/>
      <c r="O4" s="107"/>
    </row>
    <row r="5" spans="1:20" s="6" customFormat="1" ht="19.5" customHeight="1" thickBot="1" x14ac:dyDescent="0.2">
      <c r="A5" s="108"/>
      <c r="B5" s="109" t="s">
        <v>44</v>
      </c>
      <c r="C5" s="110"/>
      <c r="D5" s="112"/>
      <c r="E5" s="111" t="s">
        <v>45</v>
      </c>
      <c r="F5" s="112"/>
      <c r="G5" s="111" t="s">
        <v>45</v>
      </c>
      <c r="H5" s="112"/>
      <c r="I5" s="111" t="s">
        <v>45</v>
      </c>
      <c r="J5" s="112"/>
      <c r="K5" s="111" t="s">
        <v>45</v>
      </c>
      <c r="L5" s="112"/>
      <c r="M5" s="111" t="s">
        <v>45</v>
      </c>
      <c r="N5" s="113" t="s">
        <v>1</v>
      </c>
      <c r="O5" s="114"/>
    </row>
    <row r="6" spans="1:20" s="6" customFormat="1" ht="19.5" customHeight="1" thickTop="1" x14ac:dyDescent="0.15">
      <c r="A6" s="115" t="s">
        <v>46</v>
      </c>
      <c r="B6" s="116" t="s">
        <v>47</v>
      </c>
      <c r="C6" s="117" t="s">
        <v>7</v>
      </c>
      <c r="D6" s="119">
        <v>269</v>
      </c>
      <c r="E6" s="118">
        <v>100</v>
      </c>
      <c r="F6" s="119">
        <v>259</v>
      </c>
      <c r="G6" s="118">
        <f>F6/D6*100</f>
        <v>96.282527881040892</v>
      </c>
      <c r="H6" s="120">
        <v>256</v>
      </c>
      <c r="I6" s="118">
        <f>H6/D6*100</f>
        <v>95.167286245353154</v>
      </c>
      <c r="J6" s="122">
        <v>258</v>
      </c>
      <c r="K6" s="121">
        <f>J6/D6*100</f>
        <v>95.910780669144984</v>
      </c>
      <c r="L6" s="122">
        <v>264</v>
      </c>
      <c r="M6" s="123">
        <f>L6/D6*100</f>
        <v>98.141263940520446</v>
      </c>
      <c r="N6" s="124">
        <f>L6/$J6*100</f>
        <v>102.32558139534885</v>
      </c>
      <c r="O6" s="222">
        <f>L6/L18</f>
        <v>0.23466666666666666</v>
      </c>
    </row>
    <row r="7" spans="1:20" s="6" customFormat="1" ht="19.5" customHeight="1" x14ac:dyDescent="0.15">
      <c r="A7" s="125"/>
      <c r="B7" s="126"/>
      <c r="C7" s="127" t="s">
        <v>3</v>
      </c>
      <c r="D7" s="129">
        <v>172547</v>
      </c>
      <c r="E7" s="128">
        <v>100</v>
      </c>
      <c r="F7" s="129">
        <v>168304</v>
      </c>
      <c r="G7" s="128">
        <f t="shared" ref="G7:G19" si="0">F7/D7*100</f>
        <v>97.540959854416471</v>
      </c>
      <c r="H7" s="130">
        <v>150261</v>
      </c>
      <c r="I7" s="118">
        <f t="shared" ref="I7:I19" si="1">H7/D7*100</f>
        <v>87.084098825247608</v>
      </c>
      <c r="J7" s="131">
        <v>112446</v>
      </c>
      <c r="K7" s="118">
        <f t="shared" ref="K7:K19" si="2">J7/D7*100</f>
        <v>65.168330947509958</v>
      </c>
      <c r="L7" s="131">
        <v>115354</v>
      </c>
      <c r="M7" s="132">
        <f t="shared" ref="M7:M19" si="3">L7/D7*100</f>
        <v>66.85366885544228</v>
      </c>
      <c r="N7" s="133">
        <f t="shared" ref="N7:N19" si="4">L7/$J7*100</f>
        <v>102.58613023139995</v>
      </c>
      <c r="O7" s="222">
        <f>L7/L19</f>
        <v>6.5976515805789254E-2</v>
      </c>
    </row>
    <row r="8" spans="1:20" s="6" customFormat="1" ht="19.5" customHeight="1" x14ac:dyDescent="0.15">
      <c r="A8" s="125"/>
      <c r="B8" s="134" t="s">
        <v>48</v>
      </c>
      <c r="C8" s="117" t="s">
        <v>7</v>
      </c>
      <c r="D8" s="119">
        <v>186</v>
      </c>
      <c r="E8" s="118">
        <v>100</v>
      </c>
      <c r="F8" s="119">
        <v>184</v>
      </c>
      <c r="G8" s="118">
        <f t="shared" si="0"/>
        <v>98.924731182795696</v>
      </c>
      <c r="H8" s="120">
        <v>171</v>
      </c>
      <c r="I8" s="135">
        <f t="shared" si="1"/>
        <v>91.935483870967744</v>
      </c>
      <c r="J8" s="122">
        <v>161</v>
      </c>
      <c r="K8" s="135">
        <f t="shared" si="2"/>
        <v>86.55913978494624</v>
      </c>
      <c r="L8" s="122">
        <v>159</v>
      </c>
      <c r="M8" s="123">
        <f t="shared" si="3"/>
        <v>85.483870967741936</v>
      </c>
      <c r="N8" s="136">
        <f t="shared" si="4"/>
        <v>98.757763975155271</v>
      </c>
      <c r="O8" s="222">
        <f>L8/L18</f>
        <v>0.14133333333333334</v>
      </c>
    </row>
    <row r="9" spans="1:20" s="6" customFormat="1" ht="19.5" customHeight="1" x14ac:dyDescent="0.15">
      <c r="A9" s="125"/>
      <c r="B9" s="126"/>
      <c r="C9" s="127" t="s">
        <v>3</v>
      </c>
      <c r="D9" s="129">
        <v>41584</v>
      </c>
      <c r="E9" s="118">
        <v>100</v>
      </c>
      <c r="F9" s="129">
        <v>40593</v>
      </c>
      <c r="G9" s="118">
        <f t="shared" si="0"/>
        <v>97.616871873797621</v>
      </c>
      <c r="H9" s="130">
        <v>38148</v>
      </c>
      <c r="I9" s="128">
        <f t="shared" si="1"/>
        <v>91.737206617929985</v>
      </c>
      <c r="J9" s="131">
        <v>36369</v>
      </c>
      <c r="K9" s="118">
        <f t="shared" si="2"/>
        <v>87.459118891881488</v>
      </c>
      <c r="L9" s="131">
        <v>44791</v>
      </c>
      <c r="M9" s="132">
        <f t="shared" si="3"/>
        <v>107.71210080800309</v>
      </c>
      <c r="N9" s="133">
        <f t="shared" si="4"/>
        <v>123.15708433006132</v>
      </c>
      <c r="O9" s="222">
        <f>L9/L19</f>
        <v>2.5618133046596624E-2</v>
      </c>
    </row>
    <row r="10" spans="1:20" s="6" customFormat="1" ht="19.5" customHeight="1" x14ac:dyDescent="0.15">
      <c r="A10" s="125"/>
      <c r="B10" s="134" t="s">
        <v>49</v>
      </c>
      <c r="C10" s="117" t="s">
        <v>7</v>
      </c>
      <c r="D10" s="119">
        <v>155</v>
      </c>
      <c r="E10" s="135">
        <v>100</v>
      </c>
      <c r="F10" s="119">
        <v>164</v>
      </c>
      <c r="G10" s="135">
        <f t="shared" si="0"/>
        <v>105.80645161290323</v>
      </c>
      <c r="H10" s="120">
        <v>159</v>
      </c>
      <c r="I10" s="118">
        <f t="shared" si="1"/>
        <v>102.58064516129033</v>
      </c>
      <c r="J10" s="122">
        <v>157</v>
      </c>
      <c r="K10" s="135">
        <f t="shared" si="2"/>
        <v>101.29032258064517</v>
      </c>
      <c r="L10" s="122">
        <v>153</v>
      </c>
      <c r="M10" s="123">
        <f t="shared" si="3"/>
        <v>98.709677419354833</v>
      </c>
      <c r="N10" s="136">
        <f t="shared" si="4"/>
        <v>97.452229299363054</v>
      </c>
      <c r="O10" s="222">
        <f>L10/L18</f>
        <v>0.13600000000000001</v>
      </c>
    </row>
    <row r="11" spans="1:20" s="6" customFormat="1" ht="19.5" customHeight="1" x14ac:dyDescent="0.15">
      <c r="A11" s="125"/>
      <c r="B11" s="126"/>
      <c r="C11" s="127" t="s">
        <v>3</v>
      </c>
      <c r="D11" s="129">
        <v>204845</v>
      </c>
      <c r="E11" s="128">
        <v>100</v>
      </c>
      <c r="F11" s="129">
        <v>231102</v>
      </c>
      <c r="G11" s="128">
        <f t="shared" si="0"/>
        <v>112.81798432961507</v>
      </c>
      <c r="H11" s="130">
        <v>244833</v>
      </c>
      <c r="I11" s="118">
        <f t="shared" si="1"/>
        <v>119.52110132051064</v>
      </c>
      <c r="J11" s="131">
        <v>223265</v>
      </c>
      <c r="K11" s="128">
        <f t="shared" si="2"/>
        <v>108.99216480753742</v>
      </c>
      <c r="L11" s="131">
        <v>200231</v>
      </c>
      <c r="M11" s="132">
        <f t="shared" si="3"/>
        <v>97.747565232248775</v>
      </c>
      <c r="N11" s="133">
        <f t="shared" si="4"/>
        <v>89.683111996954295</v>
      </c>
      <c r="O11" s="222">
        <f>L11/L19</f>
        <v>0.11452176548978786</v>
      </c>
    </row>
    <row r="12" spans="1:20" s="6" customFormat="1" ht="19.5" customHeight="1" x14ac:dyDescent="0.15">
      <c r="A12" s="125"/>
      <c r="B12" s="134" t="s">
        <v>50</v>
      </c>
      <c r="C12" s="117" t="s">
        <v>7</v>
      </c>
      <c r="D12" s="119">
        <v>120</v>
      </c>
      <c r="E12" s="118">
        <v>100</v>
      </c>
      <c r="F12" s="119">
        <v>115</v>
      </c>
      <c r="G12" s="118">
        <f t="shared" si="0"/>
        <v>95.833333333333343</v>
      </c>
      <c r="H12" s="120">
        <v>111</v>
      </c>
      <c r="I12" s="135">
        <f t="shared" si="1"/>
        <v>92.5</v>
      </c>
      <c r="J12" s="122">
        <v>108</v>
      </c>
      <c r="K12" s="118">
        <f t="shared" si="2"/>
        <v>90</v>
      </c>
      <c r="L12" s="122">
        <v>107</v>
      </c>
      <c r="M12" s="123">
        <f t="shared" si="3"/>
        <v>89.166666666666671</v>
      </c>
      <c r="N12" s="136">
        <f t="shared" si="4"/>
        <v>99.074074074074076</v>
      </c>
      <c r="O12" s="222">
        <f>L12/L18</f>
        <v>9.5111111111111105E-2</v>
      </c>
    </row>
    <row r="13" spans="1:20" s="6" customFormat="1" ht="19.5" customHeight="1" x14ac:dyDescent="0.15">
      <c r="A13" s="125"/>
      <c r="B13" s="126"/>
      <c r="C13" s="127" t="s">
        <v>3</v>
      </c>
      <c r="D13" s="129">
        <v>172050</v>
      </c>
      <c r="E13" s="128">
        <v>100</v>
      </c>
      <c r="F13" s="129">
        <v>170818</v>
      </c>
      <c r="G13" s="128">
        <f t="shared" si="0"/>
        <v>99.28392909038071</v>
      </c>
      <c r="H13" s="130">
        <v>170369</v>
      </c>
      <c r="I13" s="128">
        <f t="shared" si="1"/>
        <v>99.022958442313282</v>
      </c>
      <c r="J13" s="131">
        <v>170662</v>
      </c>
      <c r="K13" s="118">
        <f t="shared" si="2"/>
        <v>99.193257773902928</v>
      </c>
      <c r="L13" s="131">
        <v>173872</v>
      </c>
      <c r="M13" s="123">
        <f t="shared" si="3"/>
        <v>101.05899447834932</v>
      </c>
      <c r="N13" s="133">
        <f t="shared" si="4"/>
        <v>101.88091080615484</v>
      </c>
      <c r="O13" s="222">
        <f>L13/L19</f>
        <v>9.9445782167798175E-2</v>
      </c>
    </row>
    <row r="14" spans="1:20" s="6" customFormat="1" ht="19.5" customHeight="1" x14ac:dyDescent="0.15">
      <c r="A14" s="125"/>
      <c r="B14" s="134" t="s">
        <v>51</v>
      </c>
      <c r="C14" s="117" t="s">
        <v>7</v>
      </c>
      <c r="D14" s="137">
        <v>60</v>
      </c>
      <c r="E14" s="118">
        <v>100</v>
      </c>
      <c r="F14" s="137">
        <v>58</v>
      </c>
      <c r="G14" s="118">
        <f t="shared" si="0"/>
        <v>96.666666666666671</v>
      </c>
      <c r="H14" s="138">
        <v>58</v>
      </c>
      <c r="I14" s="118">
        <f t="shared" si="1"/>
        <v>96.666666666666671</v>
      </c>
      <c r="J14" s="122">
        <v>57</v>
      </c>
      <c r="K14" s="135">
        <f t="shared" si="2"/>
        <v>95</v>
      </c>
      <c r="L14" s="122">
        <v>64</v>
      </c>
      <c r="M14" s="139">
        <f t="shared" si="3"/>
        <v>106.66666666666667</v>
      </c>
      <c r="N14" s="136">
        <f t="shared" si="4"/>
        <v>112.28070175438596</v>
      </c>
      <c r="O14" s="222">
        <f>L14/L18</f>
        <v>5.6888888888888892E-2</v>
      </c>
    </row>
    <row r="15" spans="1:20" s="6" customFormat="1" ht="19.5" customHeight="1" x14ac:dyDescent="0.15">
      <c r="A15" s="125"/>
      <c r="B15" s="126"/>
      <c r="C15" s="127" t="s">
        <v>3</v>
      </c>
      <c r="D15" s="140">
        <v>39110</v>
      </c>
      <c r="E15" s="128">
        <v>100</v>
      </c>
      <c r="F15" s="140">
        <v>38886</v>
      </c>
      <c r="G15" s="118">
        <f t="shared" si="0"/>
        <v>99.427256456149323</v>
      </c>
      <c r="H15" s="141">
        <v>39008</v>
      </c>
      <c r="I15" s="128">
        <f t="shared" si="1"/>
        <v>99.739197136282272</v>
      </c>
      <c r="J15" s="131">
        <v>37459</v>
      </c>
      <c r="K15" s="118">
        <f t="shared" si="2"/>
        <v>95.778573254922023</v>
      </c>
      <c r="L15" s="131">
        <v>40931</v>
      </c>
      <c r="M15" s="123">
        <f t="shared" si="3"/>
        <v>104.65609818460753</v>
      </c>
      <c r="N15" s="133">
        <f t="shared" si="4"/>
        <v>109.26880055527377</v>
      </c>
      <c r="O15" s="222">
        <f>L15/L19</f>
        <v>2.3410412889425251E-2</v>
      </c>
    </row>
    <row r="16" spans="1:20" s="6" customFormat="1" ht="19.5" customHeight="1" x14ac:dyDescent="0.15">
      <c r="A16" s="125"/>
      <c r="B16" s="134" t="s">
        <v>52</v>
      </c>
      <c r="C16" s="117" t="s">
        <v>7</v>
      </c>
      <c r="D16" s="142">
        <v>374</v>
      </c>
      <c r="E16" s="118">
        <v>100</v>
      </c>
      <c r="F16" s="142">
        <v>373</v>
      </c>
      <c r="G16" s="135">
        <f t="shared" si="0"/>
        <v>99.732620320855617</v>
      </c>
      <c r="H16" s="143">
        <v>380</v>
      </c>
      <c r="I16" s="118">
        <f t="shared" si="1"/>
        <v>101.60427807486631</v>
      </c>
      <c r="J16" s="122">
        <v>390</v>
      </c>
      <c r="K16" s="135">
        <f t="shared" si="2"/>
        <v>104.27807486631015</v>
      </c>
      <c r="L16" s="122">
        <v>378</v>
      </c>
      <c r="M16" s="139">
        <f t="shared" si="3"/>
        <v>101.06951871657755</v>
      </c>
      <c r="N16" s="124">
        <f t="shared" si="4"/>
        <v>96.92307692307692</v>
      </c>
      <c r="O16" s="222">
        <f>L16/L18</f>
        <v>0.33600000000000002</v>
      </c>
    </row>
    <row r="17" spans="1:15" s="6" customFormat="1" ht="19.5" customHeight="1" thickBot="1" x14ac:dyDescent="0.2">
      <c r="A17" s="144"/>
      <c r="B17" s="145"/>
      <c r="C17" s="146" t="s">
        <v>3</v>
      </c>
      <c r="D17" s="148">
        <v>848816</v>
      </c>
      <c r="E17" s="147">
        <v>100</v>
      </c>
      <c r="F17" s="148">
        <v>880699</v>
      </c>
      <c r="G17" s="147">
        <f t="shared" si="0"/>
        <v>103.75617330493299</v>
      </c>
      <c r="H17" s="149">
        <v>1036308</v>
      </c>
      <c r="I17" s="147">
        <f t="shared" si="1"/>
        <v>122.08865054381633</v>
      </c>
      <c r="J17" s="150">
        <v>1170111</v>
      </c>
      <c r="K17" s="147">
        <f t="shared" si="2"/>
        <v>137.85213756573862</v>
      </c>
      <c r="L17" s="150">
        <v>1173231</v>
      </c>
      <c r="M17" s="151">
        <f t="shared" si="3"/>
        <v>138.21970839380973</v>
      </c>
      <c r="N17" s="152">
        <f t="shared" si="4"/>
        <v>100.26664136992132</v>
      </c>
      <c r="O17" s="222">
        <f>L17/L19</f>
        <v>0.67102739060060279</v>
      </c>
    </row>
    <row r="18" spans="1:15" s="6" customFormat="1" ht="19.5" customHeight="1" thickTop="1" x14ac:dyDescent="0.15">
      <c r="A18" s="247" t="s">
        <v>53</v>
      </c>
      <c r="B18" s="248"/>
      <c r="C18" s="153" t="s">
        <v>7</v>
      </c>
      <c r="D18" s="14">
        <f>D6+D8+D10+D12+D14+D16</f>
        <v>1164</v>
      </c>
      <c r="E18" s="19">
        <v>100</v>
      </c>
      <c r="F18" s="215">
        <f>F6+F8+F10+F12+F14+F16</f>
        <v>1153</v>
      </c>
      <c r="G18" s="121">
        <f t="shared" si="0"/>
        <v>99.054982817869416</v>
      </c>
      <c r="H18" s="154">
        <f>H6+H8+H10+H12+H14+H16</f>
        <v>1135</v>
      </c>
      <c r="I18" s="19">
        <f t="shared" si="1"/>
        <v>97.508591065292094</v>
      </c>
      <c r="J18" s="215">
        <f>J6+J8+J10+J12+J14+J16</f>
        <v>1131</v>
      </c>
      <c r="K18" s="121">
        <f t="shared" si="2"/>
        <v>97.164948453608247</v>
      </c>
      <c r="L18" s="154">
        <f>L6+L8+L10+L12+L14+L16</f>
        <v>1125</v>
      </c>
      <c r="M18" s="123">
        <f t="shared" si="3"/>
        <v>96.649484536082468</v>
      </c>
      <c r="N18" s="124">
        <f t="shared" si="4"/>
        <v>99.469496021220166</v>
      </c>
    </row>
    <row r="19" spans="1:15" s="6" customFormat="1" ht="19.5" customHeight="1" thickBot="1" x14ac:dyDescent="0.2">
      <c r="A19" s="249"/>
      <c r="B19" s="250"/>
      <c r="C19" s="155" t="s">
        <v>3</v>
      </c>
      <c r="D19" s="156">
        <f>D7+D9+D11+D13+D15+D17</f>
        <v>1478952</v>
      </c>
      <c r="E19" s="45">
        <v>100</v>
      </c>
      <c r="F19" s="158">
        <f>F7+F9+F11+F13+F15+F17</f>
        <v>1530402</v>
      </c>
      <c r="G19" s="157">
        <f t="shared" si="0"/>
        <v>103.47881472826703</v>
      </c>
      <c r="H19" s="159">
        <f>H7+H9+H11+H13+H15+H17</f>
        <v>1678927</v>
      </c>
      <c r="I19" s="45">
        <f t="shared" si="1"/>
        <v>113.52139893654424</v>
      </c>
      <c r="J19" s="158">
        <f>J7+J9+J11+J13+J15+J17</f>
        <v>1750312</v>
      </c>
      <c r="K19" s="157">
        <f t="shared" si="2"/>
        <v>118.34812759305238</v>
      </c>
      <c r="L19" s="159">
        <f>L7+L9+L11+L13+L15+L17</f>
        <v>1748410</v>
      </c>
      <c r="M19" s="160">
        <f t="shared" si="3"/>
        <v>118.21952301359342</v>
      </c>
      <c r="N19" s="161">
        <f t="shared" si="4"/>
        <v>99.891333659370446</v>
      </c>
      <c r="O19" s="222">
        <f>O7+O9+O11+O13+O15+O17</f>
        <v>1</v>
      </c>
    </row>
    <row r="20" spans="1:15" s="6" customFormat="1" ht="4.5" customHeight="1" x14ac:dyDescent="0.15">
      <c r="A20" s="162"/>
    </row>
    <row r="21" spans="1:15" ht="14.25" customHeight="1" x14ac:dyDescent="0.15">
      <c r="A21" s="5" t="s">
        <v>87</v>
      </c>
    </row>
    <row r="22" spans="1:15" x14ac:dyDescent="0.15">
      <c r="A22" s="5" t="s">
        <v>54</v>
      </c>
    </row>
  </sheetData>
  <mergeCells count="1">
    <mergeCell ref="A18:B19"/>
  </mergeCells>
  <phoneticPr fontId="2"/>
  <pageMargins left="0.47244094488188981" right="0.27559055118110237" top="1.0236220472440944" bottom="0.59055118110236227" header="0.51181102362204722" footer="0.51181102362204722"/>
  <pageSetup paperSize="9" scale="11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17DE7-069C-4650-829E-67E38E700CF4}">
  <dimension ref="A1:I25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24" sqref="B24"/>
    </sheetView>
  </sheetViews>
  <sheetFormatPr defaultColWidth="9" defaultRowHeight="13.5" x14ac:dyDescent="0.15"/>
  <cols>
    <col min="1" max="1" width="18.75" style="1" customWidth="1"/>
    <col min="2" max="7" width="14.875" style="1" customWidth="1"/>
    <col min="8" max="8" width="18.75" style="1" customWidth="1"/>
    <col min="9" max="11" width="9" style="1"/>
    <col min="12" max="12" width="10.75" style="1" customWidth="1"/>
    <col min="13" max="16384" width="9" style="1"/>
  </cols>
  <sheetData>
    <row r="1" spans="1:9" ht="20.100000000000001" customHeight="1" x14ac:dyDescent="0.15">
      <c r="A1" s="12" t="s">
        <v>55</v>
      </c>
      <c r="B1" s="2"/>
      <c r="G1" s="4" t="s">
        <v>86</v>
      </c>
      <c r="H1" s="4"/>
    </row>
    <row r="2" spans="1:9" ht="8.25" customHeight="1" thickBot="1" x14ac:dyDescent="0.25">
      <c r="A2" s="163"/>
      <c r="H2" s="164"/>
    </row>
    <row r="3" spans="1:9" s="164" customFormat="1" ht="40.5" customHeight="1" thickBot="1" x14ac:dyDescent="0.2">
      <c r="A3" s="165" t="s">
        <v>56</v>
      </c>
      <c r="B3" s="166" t="s">
        <v>57</v>
      </c>
      <c r="C3" s="167" t="s">
        <v>58</v>
      </c>
      <c r="D3" s="167" t="s">
        <v>59</v>
      </c>
      <c r="E3" s="167" t="s">
        <v>60</v>
      </c>
      <c r="F3" s="167" t="s">
        <v>61</v>
      </c>
      <c r="G3" s="168" t="s">
        <v>62</v>
      </c>
      <c r="H3" s="169" t="s">
        <v>63</v>
      </c>
    </row>
    <row r="4" spans="1:9" s="164" customFormat="1" ht="16.5" customHeight="1" thickTop="1" x14ac:dyDescent="0.15">
      <c r="A4" s="170" t="s">
        <v>64</v>
      </c>
      <c r="B4" s="171">
        <v>29</v>
      </c>
      <c r="C4" s="172">
        <v>4</v>
      </c>
      <c r="D4" s="172">
        <v>30</v>
      </c>
      <c r="E4" s="172">
        <v>18</v>
      </c>
      <c r="F4" s="172">
        <v>15</v>
      </c>
      <c r="G4" s="173">
        <v>153</v>
      </c>
      <c r="H4" s="201">
        <f>SUM(B4:G4)</f>
        <v>249</v>
      </c>
    </row>
    <row r="5" spans="1:9" s="164" customFormat="1" ht="16.5" customHeight="1" x14ac:dyDescent="0.15">
      <c r="A5" s="175"/>
      <c r="B5" s="176">
        <v>16188</v>
      </c>
      <c r="C5" s="177">
        <v>933</v>
      </c>
      <c r="D5" s="177">
        <v>26434</v>
      </c>
      <c r="E5" s="177">
        <v>16571</v>
      </c>
      <c r="F5" s="177">
        <v>7826</v>
      </c>
      <c r="G5" s="178">
        <v>464150</v>
      </c>
      <c r="H5" s="218">
        <f t="shared" ref="H5:H21" si="0">SUM(B5:G5)</f>
        <v>532102</v>
      </c>
      <c r="I5" s="164" t="s">
        <v>65</v>
      </c>
    </row>
    <row r="6" spans="1:9" s="164" customFormat="1" ht="16.5" customHeight="1" x14ac:dyDescent="0.15">
      <c r="A6" s="170" t="s">
        <v>66</v>
      </c>
      <c r="B6" s="179">
        <v>22</v>
      </c>
      <c r="C6" s="180">
        <v>0</v>
      </c>
      <c r="D6" s="180">
        <v>2</v>
      </c>
      <c r="E6" s="180">
        <v>6</v>
      </c>
      <c r="F6" s="180">
        <v>0</v>
      </c>
      <c r="G6" s="181">
        <v>10</v>
      </c>
      <c r="H6" s="207">
        <f t="shared" si="0"/>
        <v>40</v>
      </c>
    </row>
    <row r="7" spans="1:9" s="164" customFormat="1" ht="16.5" customHeight="1" x14ac:dyDescent="0.15">
      <c r="A7" s="175"/>
      <c r="B7" s="176">
        <v>7630</v>
      </c>
      <c r="C7" s="177">
        <v>0</v>
      </c>
      <c r="D7" s="177">
        <v>130</v>
      </c>
      <c r="E7" s="177">
        <v>4089</v>
      </c>
      <c r="F7" s="177">
        <v>0</v>
      </c>
      <c r="G7" s="178">
        <v>3728</v>
      </c>
      <c r="H7" s="218">
        <f t="shared" si="0"/>
        <v>15577</v>
      </c>
      <c r="I7" s="164" t="s">
        <v>65</v>
      </c>
    </row>
    <row r="8" spans="1:9" s="164" customFormat="1" ht="16.5" customHeight="1" x14ac:dyDescent="0.15">
      <c r="A8" s="170" t="s">
        <v>67</v>
      </c>
      <c r="B8" s="179">
        <v>38</v>
      </c>
      <c r="C8" s="180">
        <v>78</v>
      </c>
      <c r="D8" s="180">
        <v>52</v>
      </c>
      <c r="E8" s="180">
        <v>27</v>
      </c>
      <c r="F8" s="180">
        <v>23</v>
      </c>
      <c r="G8" s="181">
        <v>54</v>
      </c>
      <c r="H8" s="174">
        <f t="shared" si="0"/>
        <v>272</v>
      </c>
    </row>
    <row r="9" spans="1:9" s="164" customFormat="1" ht="16.5" customHeight="1" x14ac:dyDescent="0.15">
      <c r="A9" s="175"/>
      <c r="B9" s="176">
        <v>12963</v>
      </c>
      <c r="C9" s="177">
        <v>16914</v>
      </c>
      <c r="D9" s="177">
        <v>22260</v>
      </c>
      <c r="E9" s="177">
        <v>47791</v>
      </c>
      <c r="F9" s="177">
        <v>18895</v>
      </c>
      <c r="G9" s="178">
        <v>76921</v>
      </c>
      <c r="H9" s="219">
        <f t="shared" si="0"/>
        <v>195744</v>
      </c>
      <c r="I9" s="164" t="s">
        <v>65</v>
      </c>
    </row>
    <row r="10" spans="1:9" s="164" customFormat="1" ht="16.5" customHeight="1" x14ac:dyDescent="0.15">
      <c r="A10" s="170" t="s">
        <v>68</v>
      </c>
      <c r="B10" s="182">
        <v>84</v>
      </c>
      <c r="C10" s="180">
        <v>4</v>
      </c>
      <c r="D10" s="183">
        <v>7</v>
      </c>
      <c r="E10" s="180">
        <v>10</v>
      </c>
      <c r="F10" s="183">
        <v>11</v>
      </c>
      <c r="G10" s="181">
        <v>40</v>
      </c>
      <c r="H10" s="207">
        <f t="shared" si="0"/>
        <v>156</v>
      </c>
    </row>
    <row r="11" spans="1:9" s="164" customFormat="1" ht="16.5" customHeight="1" x14ac:dyDescent="0.15">
      <c r="A11" s="175"/>
      <c r="B11" s="184">
        <v>37699</v>
      </c>
      <c r="C11" s="177">
        <v>1695</v>
      </c>
      <c r="D11" s="185">
        <v>3542</v>
      </c>
      <c r="E11" s="177">
        <v>3765</v>
      </c>
      <c r="F11" s="185">
        <v>6234</v>
      </c>
      <c r="G11" s="178">
        <v>101796</v>
      </c>
      <c r="H11" s="218">
        <f t="shared" si="0"/>
        <v>154731</v>
      </c>
      <c r="I11" s="164" t="s">
        <v>65</v>
      </c>
    </row>
    <row r="12" spans="1:9" s="164" customFormat="1" ht="16.5" customHeight="1" x14ac:dyDescent="0.15">
      <c r="A12" s="170" t="s">
        <v>69</v>
      </c>
      <c r="B12" s="179">
        <v>39</v>
      </c>
      <c r="C12" s="180">
        <v>8</v>
      </c>
      <c r="D12" s="180">
        <v>15</v>
      </c>
      <c r="E12" s="180">
        <v>7</v>
      </c>
      <c r="F12" s="180">
        <v>4</v>
      </c>
      <c r="G12" s="181">
        <v>51</v>
      </c>
      <c r="H12" s="174">
        <f t="shared" si="0"/>
        <v>124</v>
      </c>
    </row>
    <row r="13" spans="1:9" s="164" customFormat="1" ht="16.5" customHeight="1" x14ac:dyDescent="0.15">
      <c r="A13" s="175"/>
      <c r="B13" s="176">
        <v>17516</v>
      </c>
      <c r="C13" s="177">
        <v>557</v>
      </c>
      <c r="D13" s="177">
        <v>40533</v>
      </c>
      <c r="E13" s="177">
        <v>2378</v>
      </c>
      <c r="F13" s="177">
        <v>2546</v>
      </c>
      <c r="G13" s="178">
        <v>317911</v>
      </c>
      <c r="H13" s="219">
        <f t="shared" si="0"/>
        <v>381441</v>
      </c>
      <c r="I13" s="164" t="s">
        <v>65</v>
      </c>
    </row>
    <row r="14" spans="1:9" s="164" customFormat="1" ht="16.5" customHeight="1" x14ac:dyDescent="0.15">
      <c r="A14" s="170" t="s">
        <v>70</v>
      </c>
      <c r="B14" s="179">
        <v>1</v>
      </c>
      <c r="C14" s="180">
        <v>27</v>
      </c>
      <c r="D14" s="180">
        <v>4</v>
      </c>
      <c r="E14" s="180">
        <v>0</v>
      </c>
      <c r="F14" s="180">
        <v>0</v>
      </c>
      <c r="G14" s="181">
        <v>7</v>
      </c>
      <c r="H14" s="207">
        <f t="shared" si="0"/>
        <v>39</v>
      </c>
    </row>
    <row r="15" spans="1:9" s="164" customFormat="1" ht="16.5" customHeight="1" x14ac:dyDescent="0.15">
      <c r="A15" s="175"/>
      <c r="B15" s="176">
        <v>499</v>
      </c>
      <c r="C15" s="177">
        <v>2998</v>
      </c>
      <c r="D15" s="177">
        <v>33207</v>
      </c>
      <c r="E15" s="177">
        <v>0</v>
      </c>
      <c r="F15" s="177">
        <v>0</v>
      </c>
      <c r="G15" s="178">
        <v>49339</v>
      </c>
      <c r="H15" s="202">
        <f t="shared" si="0"/>
        <v>86043</v>
      </c>
      <c r="I15" s="164" t="s">
        <v>65</v>
      </c>
    </row>
    <row r="16" spans="1:9" s="164" customFormat="1" ht="16.5" customHeight="1" x14ac:dyDescent="0.15">
      <c r="A16" s="170" t="s">
        <v>71</v>
      </c>
      <c r="B16" s="179">
        <v>35</v>
      </c>
      <c r="C16" s="180">
        <v>25</v>
      </c>
      <c r="D16" s="180">
        <v>41</v>
      </c>
      <c r="E16" s="180">
        <v>8</v>
      </c>
      <c r="F16" s="180">
        <v>11</v>
      </c>
      <c r="G16" s="181">
        <v>23</v>
      </c>
      <c r="H16" s="174">
        <f t="shared" si="0"/>
        <v>143</v>
      </c>
    </row>
    <row r="17" spans="1:9" s="164" customFormat="1" ht="16.5" customHeight="1" x14ac:dyDescent="0.15">
      <c r="A17" s="175"/>
      <c r="B17" s="176">
        <v>17603</v>
      </c>
      <c r="C17" s="177">
        <v>11457</v>
      </c>
      <c r="D17" s="177">
        <v>86329</v>
      </c>
      <c r="E17" s="177">
        <v>68030</v>
      </c>
      <c r="F17" s="177">
        <v>5430</v>
      </c>
      <c r="G17" s="178">
        <v>47710</v>
      </c>
      <c r="H17" s="219">
        <f t="shared" si="0"/>
        <v>236559</v>
      </c>
      <c r="I17" s="164" t="s">
        <v>65</v>
      </c>
    </row>
    <row r="18" spans="1:9" s="164" customFormat="1" ht="16.5" customHeight="1" x14ac:dyDescent="0.15">
      <c r="A18" s="186" t="s">
        <v>72</v>
      </c>
      <c r="B18" s="179">
        <v>16</v>
      </c>
      <c r="C18" s="180">
        <v>13</v>
      </c>
      <c r="D18" s="180">
        <v>2</v>
      </c>
      <c r="E18" s="180">
        <v>31</v>
      </c>
      <c r="F18" s="180">
        <v>0</v>
      </c>
      <c r="G18" s="181">
        <v>40</v>
      </c>
      <c r="H18" s="207">
        <f t="shared" si="0"/>
        <v>102</v>
      </c>
    </row>
    <row r="19" spans="1:9" s="164" customFormat="1" ht="16.5" customHeight="1" thickBot="1" x14ac:dyDescent="0.2">
      <c r="A19" s="187"/>
      <c r="B19" s="188">
        <v>5256</v>
      </c>
      <c r="C19" s="189">
        <v>10237</v>
      </c>
      <c r="D19" s="189">
        <v>7796</v>
      </c>
      <c r="E19" s="189">
        <v>31248</v>
      </c>
      <c r="F19" s="189">
        <v>0</v>
      </c>
      <c r="G19" s="190">
        <v>111676</v>
      </c>
      <c r="H19" s="220">
        <f t="shared" si="0"/>
        <v>166213</v>
      </c>
      <c r="I19" s="164" t="s">
        <v>65</v>
      </c>
    </row>
    <row r="20" spans="1:9" s="164" customFormat="1" ht="16.5" customHeight="1" thickTop="1" x14ac:dyDescent="0.15">
      <c r="A20" s="191" t="s">
        <v>73</v>
      </c>
      <c r="B20" s="216">
        <f>B4+B6+B8+B10+B12+B14+B16+B18</f>
        <v>264</v>
      </c>
      <c r="C20" s="192">
        <f t="shared" ref="C20:G20" si="1">C4+C6+C8+C10+C12+C14+C16+C18</f>
        <v>159</v>
      </c>
      <c r="D20" s="192">
        <f t="shared" si="1"/>
        <v>153</v>
      </c>
      <c r="E20" s="192">
        <f t="shared" si="1"/>
        <v>107</v>
      </c>
      <c r="F20" s="192">
        <f t="shared" si="1"/>
        <v>64</v>
      </c>
      <c r="G20" s="193">
        <f t="shared" si="1"/>
        <v>378</v>
      </c>
      <c r="H20" s="201">
        <f t="shared" si="0"/>
        <v>1125</v>
      </c>
    </row>
    <row r="21" spans="1:9" s="164" customFormat="1" ht="16.5" customHeight="1" thickBot="1" x14ac:dyDescent="0.2">
      <c r="A21" s="194"/>
      <c r="B21" s="217">
        <f>B5+B7+B9+B11+B13+B15+B17+B19</f>
        <v>115354</v>
      </c>
      <c r="C21" s="195">
        <f t="shared" ref="C21:G21" si="2">C5+C7+C9+C11+C13+C15+C17+C19</f>
        <v>44791</v>
      </c>
      <c r="D21" s="195">
        <f t="shared" si="2"/>
        <v>220231</v>
      </c>
      <c r="E21" s="195">
        <f t="shared" si="2"/>
        <v>173872</v>
      </c>
      <c r="F21" s="195">
        <f t="shared" si="2"/>
        <v>40931</v>
      </c>
      <c r="G21" s="196">
        <f t="shared" si="2"/>
        <v>1173231</v>
      </c>
      <c r="H21" s="221">
        <f t="shared" si="0"/>
        <v>1768410</v>
      </c>
      <c r="I21" s="197" t="s">
        <v>65</v>
      </c>
    </row>
    <row r="22" spans="1:9" s="164" customFormat="1" ht="4.5" customHeight="1" x14ac:dyDescent="0.15">
      <c r="B22" s="164" t="s">
        <v>65</v>
      </c>
      <c r="C22" s="164" t="s">
        <v>65</v>
      </c>
      <c r="D22" s="164" t="s">
        <v>65</v>
      </c>
      <c r="E22" s="164" t="s">
        <v>65</v>
      </c>
      <c r="F22" s="164" t="s">
        <v>65</v>
      </c>
      <c r="G22" s="164" t="s">
        <v>65</v>
      </c>
    </row>
    <row r="23" spans="1:9" s="164" customFormat="1" ht="14.25" customHeight="1" x14ac:dyDescent="0.15">
      <c r="A23" s="34" t="s">
        <v>74</v>
      </c>
      <c r="H23" s="164" t="s">
        <v>65</v>
      </c>
    </row>
    <row r="24" spans="1:9" s="164" customFormat="1" ht="14.25" customHeight="1" x14ac:dyDescent="0.15">
      <c r="A24" s="34" t="s">
        <v>75</v>
      </c>
      <c r="H24" s="164" t="s">
        <v>65</v>
      </c>
    </row>
    <row r="25" spans="1:9" s="164" customFormat="1" ht="15" customHeight="1" x14ac:dyDescent="0.15">
      <c r="A25" s="34" t="s">
        <v>76</v>
      </c>
    </row>
  </sheetData>
  <phoneticPr fontId="2"/>
  <pageMargins left="0.9055118110236221" right="0.70866141732283472" top="1.0236220472440944" bottom="0.74803149606299213" header="0.31496062992125984" footer="0.31496062992125984"/>
  <pageSetup paperSize="9" scale="8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D1B0A-C59A-4310-B1F9-D9B444014802}">
  <dimension ref="A1:H29"/>
  <sheetViews>
    <sheetView zoomScale="91" zoomScaleNormal="91" workbookViewId="0">
      <selection activeCell="F30" sqref="F30"/>
    </sheetView>
  </sheetViews>
  <sheetFormatPr defaultRowHeight="13.5" x14ac:dyDescent="0.15"/>
  <cols>
    <col min="1" max="7" width="15.75" customWidth="1"/>
    <col min="8" max="8" width="12.25" customWidth="1"/>
  </cols>
  <sheetData>
    <row r="1" spans="1:8" ht="14.25" x14ac:dyDescent="0.15">
      <c r="A1" s="12"/>
      <c r="B1" s="1"/>
      <c r="C1" s="1"/>
      <c r="D1" s="1"/>
      <c r="E1" s="1"/>
      <c r="F1" s="1"/>
      <c r="G1" s="198"/>
      <c r="H1" s="199"/>
    </row>
    <row r="2" spans="1:8" ht="14.25" x14ac:dyDescent="0.15">
      <c r="A2" s="12" t="s">
        <v>77</v>
      </c>
      <c r="B2" s="1"/>
      <c r="C2" s="1"/>
      <c r="D2" s="1"/>
      <c r="E2" s="1"/>
      <c r="F2" s="1"/>
      <c r="G2" s="198" t="s">
        <v>86</v>
      </c>
      <c r="H2" s="199"/>
    </row>
    <row r="3" spans="1:8" ht="14.25" thickBot="1" x14ac:dyDescent="0.2">
      <c r="A3" s="1"/>
      <c r="B3" s="1"/>
      <c r="C3" s="1"/>
      <c r="D3" s="1"/>
      <c r="E3" s="1"/>
      <c r="F3" s="1"/>
      <c r="G3" s="1"/>
      <c r="H3" s="1"/>
    </row>
    <row r="4" spans="1:8" ht="39" thickBot="1" x14ac:dyDescent="0.2">
      <c r="A4" s="165" t="s">
        <v>78</v>
      </c>
      <c r="B4" s="166" t="s">
        <v>57</v>
      </c>
      <c r="C4" s="167" t="s">
        <v>58</v>
      </c>
      <c r="D4" s="167" t="s">
        <v>59</v>
      </c>
      <c r="E4" s="167" t="s">
        <v>60</v>
      </c>
      <c r="F4" s="167" t="s">
        <v>61</v>
      </c>
      <c r="G4" s="168" t="s">
        <v>62</v>
      </c>
      <c r="H4" s="200" t="s">
        <v>63</v>
      </c>
    </row>
    <row r="5" spans="1:8" ht="14.25" thickTop="1" x14ac:dyDescent="0.15">
      <c r="A5" s="170" t="s">
        <v>79</v>
      </c>
      <c r="B5" s="171">
        <v>42</v>
      </c>
      <c r="C5" s="172">
        <v>4</v>
      </c>
      <c r="D5" s="172">
        <v>29</v>
      </c>
      <c r="E5" s="172">
        <v>10</v>
      </c>
      <c r="F5" s="172">
        <v>5</v>
      </c>
      <c r="G5" s="173">
        <v>53</v>
      </c>
      <c r="H5" s="201">
        <f>SUM(B5:G5)</f>
        <v>143</v>
      </c>
    </row>
    <row r="6" spans="1:8" x14ac:dyDescent="0.15">
      <c r="A6" s="175"/>
      <c r="B6" s="176">
        <v>13986</v>
      </c>
      <c r="C6" s="177">
        <v>933</v>
      </c>
      <c r="D6" s="177">
        <v>26700</v>
      </c>
      <c r="E6" s="177">
        <v>2737</v>
      </c>
      <c r="F6" s="177">
        <v>2617</v>
      </c>
      <c r="G6" s="178">
        <v>245911</v>
      </c>
      <c r="H6" s="202">
        <f t="shared" ref="H6:H24" si="0">SUM(B6:G6)</f>
        <v>292884</v>
      </c>
    </row>
    <row r="7" spans="1:8" x14ac:dyDescent="0.15">
      <c r="A7" s="170" t="s">
        <v>64</v>
      </c>
      <c r="B7" s="179">
        <v>12</v>
      </c>
      <c r="C7" s="180">
        <v>0</v>
      </c>
      <c r="D7" s="180">
        <v>2</v>
      </c>
      <c r="E7" s="180">
        <v>0</v>
      </c>
      <c r="F7" s="180">
        <v>3</v>
      </c>
      <c r="G7" s="181">
        <v>61</v>
      </c>
      <c r="H7" s="203">
        <f t="shared" si="0"/>
        <v>78</v>
      </c>
    </row>
    <row r="8" spans="1:8" x14ac:dyDescent="0.15">
      <c r="A8" s="175"/>
      <c r="B8" s="176">
        <v>5868</v>
      </c>
      <c r="C8" s="177">
        <v>0</v>
      </c>
      <c r="D8" s="177">
        <v>128</v>
      </c>
      <c r="E8" s="177">
        <v>0</v>
      </c>
      <c r="F8" s="177">
        <v>2151</v>
      </c>
      <c r="G8" s="178">
        <v>63645</v>
      </c>
      <c r="H8" s="202">
        <f t="shared" si="0"/>
        <v>71792</v>
      </c>
    </row>
    <row r="9" spans="1:8" x14ac:dyDescent="0.15">
      <c r="A9" s="186" t="s">
        <v>80</v>
      </c>
      <c r="B9" s="179">
        <v>16</v>
      </c>
      <c r="C9" s="180">
        <v>0</v>
      </c>
      <c r="D9" s="180">
        <v>3</v>
      </c>
      <c r="E9" s="180">
        <v>13</v>
      </c>
      <c r="F9" s="180">
        <v>11</v>
      </c>
      <c r="G9" s="181">
        <v>51</v>
      </c>
      <c r="H9" s="203">
        <f t="shared" si="0"/>
        <v>94</v>
      </c>
    </row>
    <row r="10" spans="1:8" x14ac:dyDescent="0.15">
      <c r="A10" s="175"/>
      <c r="B10" s="204">
        <v>10121</v>
      </c>
      <c r="C10" s="205">
        <v>0</v>
      </c>
      <c r="D10" s="205">
        <v>610</v>
      </c>
      <c r="E10" s="205">
        <v>16249</v>
      </c>
      <c r="F10" s="205">
        <v>5176</v>
      </c>
      <c r="G10" s="206">
        <v>160642</v>
      </c>
      <c r="H10" s="202">
        <f t="shared" si="0"/>
        <v>192798</v>
      </c>
    </row>
    <row r="11" spans="1:8" x14ac:dyDescent="0.15">
      <c r="A11" s="170" t="s">
        <v>67</v>
      </c>
      <c r="B11" s="179">
        <v>8</v>
      </c>
      <c r="C11" s="180">
        <v>48</v>
      </c>
      <c r="D11" s="180">
        <v>33</v>
      </c>
      <c r="E11" s="180">
        <v>27</v>
      </c>
      <c r="F11" s="180">
        <v>10</v>
      </c>
      <c r="G11" s="181">
        <v>36</v>
      </c>
      <c r="H11" s="203">
        <f t="shared" si="0"/>
        <v>162</v>
      </c>
    </row>
    <row r="12" spans="1:8" x14ac:dyDescent="0.15">
      <c r="A12" s="175"/>
      <c r="B12" s="176">
        <v>2905</v>
      </c>
      <c r="C12" s="177">
        <v>9846</v>
      </c>
      <c r="D12" s="177">
        <v>17918</v>
      </c>
      <c r="E12" s="177">
        <v>49438</v>
      </c>
      <c r="F12" s="177">
        <v>10838</v>
      </c>
      <c r="G12" s="178">
        <v>15323</v>
      </c>
      <c r="H12" s="202">
        <f t="shared" si="0"/>
        <v>106268</v>
      </c>
    </row>
    <row r="13" spans="1:8" x14ac:dyDescent="0.15">
      <c r="A13" s="170" t="s">
        <v>81</v>
      </c>
      <c r="B13" s="171">
        <v>11</v>
      </c>
      <c r="C13" s="172">
        <v>30</v>
      </c>
      <c r="D13" s="172">
        <v>17</v>
      </c>
      <c r="E13" s="172">
        <v>1</v>
      </c>
      <c r="F13" s="172">
        <v>9</v>
      </c>
      <c r="G13" s="173">
        <v>16</v>
      </c>
      <c r="H13" s="203">
        <f t="shared" si="0"/>
        <v>84</v>
      </c>
    </row>
    <row r="14" spans="1:8" x14ac:dyDescent="0.15">
      <c r="A14" s="175"/>
      <c r="B14" s="176">
        <v>3901</v>
      </c>
      <c r="C14" s="177">
        <v>7068</v>
      </c>
      <c r="D14" s="177">
        <v>3468</v>
      </c>
      <c r="E14" s="177">
        <v>27</v>
      </c>
      <c r="F14" s="177">
        <v>5939</v>
      </c>
      <c r="G14" s="178">
        <v>59278</v>
      </c>
      <c r="H14" s="202">
        <f t="shared" si="0"/>
        <v>79681</v>
      </c>
    </row>
    <row r="15" spans="1:8" x14ac:dyDescent="0.15">
      <c r="A15" s="186" t="s">
        <v>68</v>
      </c>
      <c r="B15" s="182">
        <v>84</v>
      </c>
      <c r="C15" s="180">
        <v>4</v>
      </c>
      <c r="D15" s="183">
        <v>7</v>
      </c>
      <c r="E15" s="180">
        <v>10</v>
      </c>
      <c r="F15" s="183">
        <v>11</v>
      </c>
      <c r="G15" s="181">
        <v>40</v>
      </c>
      <c r="H15" s="203">
        <f t="shared" si="0"/>
        <v>156</v>
      </c>
    </row>
    <row r="16" spans="1:8" x14ac:dyDescent="0.15">
      <c r="A16" s="175"/>
      <c r="B16" s="184">
        <v>37699</v>
      </c>
      <c r="C16" s="177">
        <v>1695</v>
      </c>
      <c r="D16" s="185">
        <v>3542</v>
      </c>
      <c r="E16" s="177">
        <v>3765</v>
      </c>
      <c r="F16" s="185">
        <v>6234</v>
      </c>
      <c r="G16" s="178">
        <v>101796</v>
      </c>
      <c r="H16" s="202">
        <f t="shared" si="0"/>
        <v>154731</v>
      </c>
    </row>
    <row r="17" spans="1:8" x14ac:dyDescent="0.15">
      <c r="A17" s="170" t="s">
        <v>69</v>
      </c>
      <c r="B17" s="179">
        <v>39</v>
      </c>
      <c r="C17" s="180">
        <v>8</v>
      </c>
      <c r="D17" s="180">
        <v>15</v>
      </c>
      <c r="E17" s="180">
        <v>7</v>
      </c>
      <c r="F17" s="180">
        <v>4</v>
      </c>
      <c r="G17" s="181">
        <v>51</v>
      </c>
      <c r="H17" s="203">
        <f t="shared" si="0"/>
        <v>124</v>
      </c>
    </row>
    <row r="18" spans="1:8" x14ac:dyDescent="0.15">
      <c r="A18" s="175"/>
      <c r="B18" s="176">
        <v>17516</v>
      </c>
      <c r="C18" s="177">
        <v>557</v>
      </c>
      <c r="D18" s="177">
        <v>40533</v>
      </c>
      <c r="E18" s="177">
        <v>2378</v>
      </c>
      <c r="F18" s="177">
        <v>2546</v>
      </c>
      <c r="G18" s="178">
        <v>317911</v>
      </c>
      <c r="H18" s="202">
        <f t="shared" si="0"/>
        <v>381441</v>
      </c>
    </row>
    <row r="19" spans="1:8" x14ac:dyDescent="0.15">
      <c r="A19" s="170" t="s">
        <v>70</v>
      </c>
      <c r="B19" s="179">
        <v>1</v>
      </c>
      <c r="C19" s="180">
        <v>27</v>
      </c>
      <c r="D19" s="180">
        <v>4</v>
      </c>
      <c r="E19" s="180">
        <v>0</v>
      </c>
      <c r="F19" s="180">
        <v>0</v>
      </c>
      <c r="G19" s="181">
        <v>7</v>
      </c>
      <c r="H19" s="203">
        <f t="shared" si="0"/>
        <v>39</v>
      </c>
    </row>
    <row r="20" spans="1:8" x14ac:dyDescent="0.15">
      <c r="A20" s="175"/>
      <c r="B20" s="176">
        <v>499</v>
      </c>
      <c r="C20" s="177">
        <v>2998</v>
      </c>
      <c r="D20" s="177">
        <v>33207</v>
      </c>
      <c r="E20" s="177">
        <v>0</v>
      </c>
      <c r="F20" s="177">
        <v>0</v>
      </c>
      <c r="G20" s="178">
        <v>49339</v>
      </c>
      <c r="H20" s="202">
        <f t="shared" si="0"/>
        <v>86043</v>
      </c>
    </row>
    <row r="21" spans="1:8" x14ac:dyDescent="0.15">
      <c r="A21" s="170" t="s">
        <v>71</v>
      </c>
      <c r="B21" s="179">
        <v>35</v>
      </c>
      <c r="C21" s="180">
        <v>25</v>
      </c>
      <c r="D21" s="180">
        <v>41</v>
      </c>
      <c r="E21" s="180">
        <v>8</v>
      </c>
      <c r="F21" s="180">
        <v>11</v>
      </c>
      <c r="G21" s="181">
        <v>23</v>
      </c>
      <c r="H21" s="203">
        <f t="shared" si="0"/>
        <v>143</v>
      </c>
    </row>
    <row r="22" spans="1:8" x14ac:dyDescent="0.15">
      <c r="A22" s="175"/>
      <c r="B22" s="176">
        <v>17603</v>
      </c>
      <c r="C22" s="177">
        <v>11457</v>
      </c>
      <c r="D22" s="177">
        <v>86329</v>
      </c>
      <c r="E22" s="177">
        <v>68030</v>
      </c>
      <c r="F22" s="177">
        <v>5430</v>
      </c>
      <c r="G22" s="178">
        <v>47710</v>
      </c>
      <c r="H22" s="202">
        <f t="shared" si="0"/>
        <v>236559</v>
      </c>
    </row>
    <row r="23" spans="1:8" x14ac:dyDescent="0.15">
      <c r="A23" s="186" t="s">
        <v>82</v>
      </c>
      <c r="B23" s="179">
        <v>16</v>
      </c>
      <c r="C23" s="180">
        <v>13</v>
      </c>
      <c r="D23" s="180">
        <v>2</v>
      </c>
      <c r="E23" s="180">
        <v>31</v>
      </c>
      <c r="F23" s="180">
        <v>0</v>
      </c>
      <c r="G23" s="181">
        <v>40</v>
      </c>
      <c r="H23" s="207">
        <f t="shared" si="0"/>
        <v>102</v>
      </c>
    </row>
    <row r="24" spans="1:8" ht="14.25" thickBot="1" x14ac:dyDescent="0.2">
      <c r="A24" s="187"/>
      <c r="B24" s="188">
        <v>5256</v>
      </c>
      <c r="C24" s="189">
        <v>10237</v>
      </c>
      <c r="D24" s="189">
        <v>7796</v>
      </c>
      <c r="E24" s="189">
        <v>31248</v>
      </c>
      <c r="F24" s="189">
        <v>0</v>
      </c>
      <c r="G24" s="190">
        <v>111676</v>
      </c>
      <c r="H24" s="208">
        <f t="shared" si="0"/>
        <v>166213</v>
      </c>
    </row>
    <row r="25" spans="1:8" ht="14.25" thickTop="1" x14ac:dyDescent="0.15">
      <c r="A25" s="191" t="s">
        <v>73</v>
      </c>
      <c r="B25" s="223">
        <f>B5+B7+B9+B11+B13+B15+B17+B19+B21+B23</f>
        <v>264</v>
      </c>
      <c r="C25" s="224">
        <f t="shared" ref="C25:H26" si="1">C5+C7+C9+C11+C13+C15+C17+C19+C21+C23</f>
        <v>159</v>
      </c>
      <c r="D25" s="224">
        <f t="shared" si="1"/>
        <v>153</v>
      </c>
      <c r="E25" s="224">
        <f t="shared" si="1"/>
        <v>107</v>
      </c>
      <c r="F25" s="224">
        <f t="shared" si="1"/>
        <v>64</v>
      </c>
      <c r="G25" s="225">
        <f>G5+G7+G9+G11+G13+G15+G17+G19+G21+G23</f>
        <v>378</v>
      </c>
      <c r="H25" s="209">
        <f t="shared" si="1"/>
        <v>1125</v>
      </c>
    </row>
    <row r="26" spans="1:8" ht="14.25" thickBot="1" x14ac:dyDescent="0.2">
      <c r="A26" s="210"/>
      <c r="B26" s="226">
        <f>B6+B8+B10+B12+B14+B16+B18+B20+B22+B24</f>
        <v>115354</v>
      </c>
      <c r="C26" s="227">
        <f t="shared" si="1"/>
        <v>44791</v>
      </c>
      <c r="D26" s="227">
        <f t="shared" si="1"/>
        <v>220231</v>
      </c>
      <c r="E26" s="227">
        <f t="shared" si="1"/>
        <v>173872</v>
      </c>
      <c r="F26" s="227">
        <f t="shared" si="1"/>
        <v>40931</v>
      </c>
      <c r="G26" s="228">
        <f t="shared" si="1"/>
        <v>1173231</v>
      </c>
      <c r="H26" s="211">
        <f t="shared" si="1"/>
        <v>1768410</v>
      </c>
    </row>
    <row r="27" spans="1:8" ht="14.25" thickTop="1" x14ac:dyDescent="0.15">
      <c r="A27" s="212"/>
      <c r="B27" s="212" t="s">
        <v>65</v>
      </c>
      <c r="C27" s="212" t="s">
        <v>65</v>
      </c>
      <c r="D27" s="212" t="s">
        <v>0</v>
      </c>
      <c r="E27" s="212" t="s">
        <v>65</v>
      </c>
      <c r="F27" s="212" t="s">
        <v>65</v>
      </c>
      <c r="G27" s="212"/>
      <c r="H27" s="212" t="s">
        <v>65</v>
      </c>
    </row>
    <row r="28" spans="1:8" x14ac:dyDescent="0.15">
      <c r="A28" s="34" t="s">
        <v>74</v>
      </c>
      <c r="B28" s="212"/>
      <c r="C28" s="212"/>
      <c r="D28" s="212"/>
      <c r="E28" s="212"/>
      <c r="F28" s="212"/>
      <c r="G28" s="212"/>
      <c r="H28" s="212"/>
    </row>
    <row r="29" spans="1:8" x14ac:dyDescent="0.15">
      <c r="A29" s="34" t="s">
        <v>75</v>
      </c>
      <c r="B29" s="212"/>
      <c r="C29" s="212"/>
      <c r="D29" s="212"/>
      <c r="E29" s="212"/>
      <c r="F29" s="212"/>
      <c r="G29" s="213"/>
      <c r="H29" s="212"/>
    </row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20(1)登録船舶状況（トン数階層別推移）</vt:lpstr>
      <vt:lpstr>20(2)登録船舶状況（用途別推移）</vt:lpstr>
      <vt:lpstr>20(3)登録船舶状況（県別・用途別）</vt:lpstr>
      <vt:lpstr>20(4)登録船舶状況（支局等別・用途別）</vt:lpstr>
      <vt:lpstr>'20(1)登録船舶状況（トン数階層別推移）'!Print_Area</vt:lpstr>
      <vt:lpstr>'20(2)登録船舶状況（用途別推移）'!Print_Area</vt:lpstr>
      <vt:lpstr>'20(3)登録船舶状況（県別・用途別）'!Print_Area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