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4年12月作成\20241205_運輸要覧作成\【作業用】九州運輸要覧（令和6年度版）\14. 旅客航路事業の現況○\総務課チェック済\"/>
    </mc:Choice>
  </mc:AlternateContent>
  <xr:revisionPtr revIDLastSave="0" documentId="8_{6FCC2E1A-25E8-453C-AA9B-4CEC6A520FE4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（８）" sheetId="2" r:id="rId1"/>
    <sheet name="（９）" sheetId="4" r:id="rId2"/>
    <sheet name="（１０）" sheetId="5" r:id="rId3"/>
    <sheet name="（１１）" sheetId="6" r:id="rId4"/>
    <sheet name="（１２）" sheetId="7" r:id="rId5"/>
    <sheet name="（１３）" sheetId="8" r:id="rId6"/>
  </sheets>
  <definedNames>
    <definedName name="_xlnm._FilterDatabase" localSheetId="2" hidden="1">'（１０）'!$B$4:$R$29</definedName>
    <definedName name="_xlnm.Print_Area" localSheetId="2">'（１０）'!$A$1:$AD$30</definedName>
    <definedName name="_xlnm.Print_Area" localSheetId="0">'（８）'!$A$1:$AJ$25</definedName>
    <definedName name="_xlnm.Print_Area" localSheetId="1">'（９）'!$A$1:$Q$38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6" i="7" l="1"/>
  <c r="AI16" i="7"/>
  <c r="AM6" i="6"/>
  <c r="F6" i="8"/>
  <c r="I6" i="8"/>
  <c r="L6" i="8"/>
  <c r="O6" i="8"/>
  <c r="R6" i="8"/>
  <c r="U6" i="8"/>
  <c r="X6" i="8"/>
  <c r="AA6" i="8"/>
  <c r="AD6" i="8"/>
  <c r="F7" i="8"/>
  <c r="I7" i="8"/>
  <c r="L7" i="8"/>
  <c r="O7" i="8"/>
  <c r="R7" i="8"/>
  <c r="U7" i="8"/>
  <c r="X7" i="8"/>
  <c r="AA7" i="8"/>
  <c r="AD7" i="8"/>
  <c r="F8" i="8"/>
  <c r="I8" i="8"/>
  <c r="L8" i="8"/>
  <c r="O8" i="8"/>
  <c r="R8" i="8"/>
  <c r="U8" i="8"/>
  <c r="X8" i="8"/>
  <c r="AA8" i="8"/>
  <c r="AD8" i="8"/>
  <c r="V9" i="8"/>
  <c r="W9" i="8"/>
  <c r="Y9" i="8"/>
  <c r="Z9" i="8"/>
  <c r="F10" i="8"/>
  <c r="I10" i="8"/>
  <c r="L10" i="8"/>
  <c r="O10" i="8"/>
  <c r="R10" i="8"/>
  <c r="U10" i="8"/>
  <c r="X10" i="8"/>
  <c r="AA10" i="8"/>
  <c r="AD10" i="8"/>
  <c r="F11" i="8"/>
  <c r="I11" i="8"/>
  <c r="L11" i="8"/>
  <c r="O11" i="8"/>
  <c r="R11" i="8"/>
  <c r="U11" i="8"/>
  <c r="X11" i="8"/>
  <c r="AA11" i="8"/>
  <c r="AD11" i="8"/>
  <c r="F12" i="8"/>
  <c r="I12" i="8"/>
  <c r="L12" i="8"/>
  <c r="O12" i="8"/>
  <c r="R12" i="8"/>
  <c r="U12" i="8"/>
  <c r="X12" i="8"/>
  <c r="AA12" i="8"/>
  <c r="AD12" i="8"/>
  <c r="F13" i="8"/>
  <c r="I13" i="8"/>
  <c r="L13" i="8"/>
  <c r="O13" i="8"/>
  <c r="R13" i="8"/>
  <c r="U13" i="8"/>
  <c r="X13" i="8"/>
  <c r="AA13" i="8"/>
  <c r="AD13" i="8"/>
  <c r="F14" i="8"/>
  <c r="I14" i="8"/>
  <c r="L14" i="8"/>
  <c r="O14" i="8"/>
  <c r="R14" i="8"/>
  <c r="U14" i="8"/>
  <c r="X14" i="8"/>
  <c r="AA14" i="8"/>
  <c r="AD14" i="8"/>
  <c r="F15" i="8"/>
  <c r="I15" i="8"/>
  <c r="L15" i="8"/>
  <c r="O15" i="8"/>
  <c r="R15" i="8"/>
  <c r="U15" i="8"/>
  <c r="X15" i="8"/>
  <c r="AA15" i="8"/>
  <c r="AD15" i="8"/>
  <c r="D16" i="8"/>
  <c r="E16" i="8"/>
  <c r="F16" i="8"/>
  <c r="G16" i="8"/>
  <c r="I16" i="8" s="1"/>
  <c r="H16" i="8"/>
  <c r="J16" i="8"/>
  <c r="K16" i="8"/>
  <c r="L16" i="8"/>
  <c r="M16" i="8"/>
  <c r="O16" i="8" s="1"/>
  <c r="N16" i="8"/>
  <c r="P16" i="8"/>
  <c r="Q16" i="8"/>
  <c r="R16" i="8"/>
  <c r="S16" i="8"/>
  <c r="U16" i="8" s="1"/>
  <c r="T16" i="8"/>
  <c r="V16" i="8"/>
  <c r="W16" i="8"/>
  <c r="X16" i="8"/>
  <c r="Y16" i="8"/>
  <c r="AA16" i="8" s="1"/>
  <c r="Z16" i="8"/>
  <c r="AB16" i="8"/>
  <c r="AC16" i="8"/>
  <c r="AD16" i="8"/>
  <c r="D17" i="8"/>
  <c r="E17" i="8"/>
  <c r="G17" i="8"/>
  <c r="H17" i="8"/>
  <c r="J17" i="8"/>
  <c r="K17" i="8"/>
  <c r="M17" i="8"/>
  <c r="N17" i="8"/>
  <c r="P17" i="8"/>
  <c r="Q17" i="8"/>
  <c r="S17" i="8"/>
  <c r="T17" i="8"/>
  <c r="V17" i="8"/>
  <c r="W17" i="8"/>
  <c r="Y17" i="8"/>
  <c r="Z17" i="8"/>
  <c r="AB17" i="8"/>
  <c r="AC17" i="8"/>
  <c r="F18" i="8"/>
  <c r="I18" i="8"/>
  <c r="L18" i="8"/>
  <c r="O18" i="8"/>
  <c r="R18" i="8"/>
  <c r="U18" i="8"/>
  <c r="X18" i="8"/>
  <c r="AA18" i="8"/>
  <c r="AD18" i="8"/>
  <c r="R6" i="7"/>
  <c r="S6" i="7"/>
  <c r="X6" i="7"/>
  <c r="AC6" i="7"/>
  <c r="AH6" i="7"/>
  <c r="AQ6" i="7"/>
  <c r="H7" i="7"/>
  <c r="I7" i="7"/>
  <c r="N7" i="7"/>
  <c r="R7" i="7"/>
  <c r="R11" i="7" s="1"/>
  <c r="R16" i="7" s="1"/>
  <c r="S7" i="7"/>
  <c r="X7" i="7"/>
  <c r="AC7" i="7"/>
  <c r="AH7" i="7"/>
  <c r="AM7" i="7"/>
  <c r="AQ7" i="7"/>
  <c r="AR7" i="7"/>
  <c r="H8" i="7"/>
  <c r="I8" i="7"/>
  <c r="N8" i="7"/>
  <c r="R8" i="7"/>
  <c r="S8" i="7"/>
  <c r="X8" i="7"/>
  <c r="AC8" i="7"/>
  <c r="AH8" i="7"/>
  <c r="AM8" i="7"/>
  <c r="AQ8" i="7"/>
  <c r="AR8" i="7"/>
  <c r="H9" i="7"/>
  <c r="I9" i="7"/>
  <c r="N9" i="7"/>
  <c r="R9" i="7"/>
  <c r="S9" i="7"/>
  <c r="X9" i="7"/>
  <c r="AC9" i="7"/>
  <c r="AH9" i="7"/>
  <c r="AM9" i="7"/>
  <c r="AQ9" i="7"/>
  <c r="AR9" i="7"/>
  <c r="H10" i="7"/>
  <c r="I10" i="7"/>
  <c r="N10" i="7"/>
  <c r="R10" i="7"/>
  <c r="S10" i="7"/>
  <c r="X10" i="7"/>
  <c r="AC10" i="7"/>
  <c r="AH10" i="7"/>
  <c r="AM10" i="7"/>
  <c r="AQ10" i="7"/>
  <c r="AR10" i="7"/>
  <c r="E11" i="7"/>
  <c r="F11" i="7"/>
  <c r="I11" i="7" s="1"/>
  <c r="G11" i="7"/>
  <c r="H11" i="7"/>
  <c r="J11" i="7"/>
  <c r="K11" i="7"/>
  <c r="K16" i="7" s="1"/>
  <c r="L11" i="7"/>
  <c r="L16" i="7" s="1"/>
  <c r="M11" i="7"/>
  <c r="M16" i="7" s="1"/>
  <c r="N11" i="7"/>
  <c r="O11" i="7"/>
  <c r="P11" i="7"/>
  <c r="Q11" i="7"/>
  <c r="S11" i="7"/>
  <c r="X11" i="7"/>
  <c r="AC11" i="7"/>
  <c r="AD11" i="7"/>
  <c r="AH11" i="7"/>
  <c r="AM11" i="7"/>
  <c r="AN11" i="7"/>
  <c r="AO11" i="7"/>
  <c r="AQ11" i="7" s="1"/>
  <c r="AP11" i="7"/>
  <c r="H12" i="7"/>
  <c r="I12" i="7"/>
  <c r="N12" i="7"/>
  <c r="R12" i="7"/>
  <c r="S12" i="7"/>
  <c r="X12" i="7"/>
  <c r="AC12" i="7"/>
  <c r="AH12" i="7"/>
  <c r="AM12" i="7"/>
  <c r="AQ12" i="7"/>
  <c r="AR12" i="7"/>
  <c r="H13" i="7"/>
  <c r="I13" i="7"/>
  <c r="N13" i="7"/>
  <c r="R13" i="7"/>
  <c r="S13" i="7"/>
  <c r="X13" i="7"/>
  <c r="AC13" i="7"/>
  <c r="AH13" i="7"/>
  <c r="AM13" i="7"/>
  <c r="AQ13" i="7"/>
  <c r="AR13" i="7"/>
  <c r="H14" i="7"/>
  <c r="I14" i="7"/>
  <c r="N14" i="7"/>
  <c r="R14" i="7"/>
  <c r="S14" i="7"/>
  <c r="X14" i="7"/>
  <c r="AC14" i="7"/>
  <c r="AH14" i="7"/>
  <c r="AM14" i="7"/>
  <c r="AQ14" i="7"/>
  <c r="AR14" i="7"/>
  <c r="H15" i="7"/>
  <c r="I15" i="7"/>
  <c r="N15" i="7"/>
  <c r="R15" i="7"/>
  <c r="S15" i="7"/>
  <c r="AQ15" i="7"/>
  <c r="E16" i="7"/>
  <c r="F16" i="7"/>
  <c r="G16" i="7"/>
  <c r="H16" i="7"/>
  <c r="I16" i="7"/>
  <c r="J16" i="7"/>
  <c r="O16" i="7"/>
  <c r="P16" i="7"/>
  <c r="S16" i="7" s="1"/>
  <c r="Q16" i="7"/>
  <c r="X16" i="7"/>
  <c r="AC16" i="7"/>
  <c r="AD16" i="7"/>
  <c r="AH16" i="7"/>
  <c r="AM16" i="7"/>
  <c r="AP16" i="7"/>
  <c r="N16" i="7" l="1"/>
  <c r="AR11" i="7"/>
  <c r="AO16" i="7"/>
  <c r="R6" i="6"/>
  <c r="S6" i="6"/>
  <c r="X6" i="6"/>
  <c r="AC6" i="6"/>
  <c r="AH6" i="6"/>
  <c r="AQ6" i="6"/>
  <c r="AR6" i="6"/>
  <c r="H7" i="6"/>
  <c r="H11" i="6" s="1"/>
  <c r="H16" i="6" s="1"/>
  <c r="I7" i="6"/>
  <c r="N7" i="6"/>
  <c r="R7" i="6"/>
  <c r="R11" i="6" s="1"/>
  <c r="R16" i="6" s="1"/>
  <c r="S7" i="6"/>
  <c r="X7" i="6"/>
  <c r="AC7" i="6"/>
  <c r="AH7" i="6"/>
  <c r="AM7" i="6"/>
  <c r="AQ7" i="6"/>
  <c r="AR7" i="6"/>
  <c r="H8" i="6"/>
  <c r="I8" i="6"/>
  <c r="N8" i="6"/>
  <c r="R8" i="6"/>
  <c r="S8" i="6"/>
  <c r="X8" i="6"/>
  <c r="AC8" i="6"/>
  <c r="AH8" i="6"/>
  <c r="AM8" i="6"/>
  <c r="AQ8" i="6"/>
  <c r="AR8" i="6"/>
  <c r="H9" i="6"/>
  <c r="I9" i="6"/>
  <c r="N9" i="6"/>
  <c r="R9" i="6"/>
  <c r="S9" i="6"/>
  <c r="X9" i="6"/>
  <c r="AC9" i="6"/>
  <c r="AH9" i="6"/>
  <c r="AM9" i="6"/>
  <c r="AQ9" i="6"/>
  <c r="AR9" i="6"/>
  <c r="H10" i="6"/>
  <c r="I10" i="6"/>
  <c r="N10" i="6"/>
  <c r="R10" i="6"/>
  <c r="S10" i="6"/>
  <c r="X10" i="6"/>
  <c r="AC10" i="6"/>
  <c r="AH10" i="6"/>
  <c r="AM10" i="6"/>
  <c r="AQ10" i="6"/>
  <c r="AR10" i="6"/>
  <c r="E11" i="6"/>
  <c r="E16" i="6" s="1"/>
  <c r="F11" i="6"/>
  <c r="F16" i="6" s="1"/>
  <c r="G11" i="6"/>
  <c r="G16" i="6" s="1"/>
  <c r="J11" i="6"/>
  <c r="K11" i="6"/>
  <c r="N11" i="6" s="1"/>
  <c r="L11" i="6"/>
  <c r="L16" i="6" s="1"/>
  <c r="M11" i="6"/>
  <c r="O11" i="6"/>
  <c r="P11" i="6"/>
  <c r="P16" i="6" s="1"/>
  <c r="Q11" i="6"/>
  <c r="Q16" i="6" s="1"/>
  <c r="S11" i="6"/>
  <c r="X11" i="6"/>
  <c r="Y11" i="6"/>
  <c r="AC11" i="6"/>
  <c r="AH11" i="6"/>
  <c r="AM11" i="6"/>
  <c r="AN11" i="6"/>
  <c r="AO11" i="6"/>
  <c r="AP11" i="6"/>
  <c r="AQ11" i="6"/>
  <c r="AR11" i="6"/>
  <c r="H12" i="6"/>
  <c r="I12" i="6"/>
  <c r="N12" i="6"/>
  <c r="R12" i="6"/>
  <c r="S12" i="6"/>
  <c r="X12" i="6"/>
  <c r="AC12" i="6"/>
  <c r="AH12" i="6"/>
  <c r="AM12" i="6"/>
  <c r="AQ12" i="6"/>
  <c r="AR12" i="6"/>
  <c r="H13" i="6"/>
  <c r="I13" i="6"/>
  <c r="N13" i="6"/>
  <c r="R13" i="6"/>
  <c r="S13" i="6"/>
  <c r="X13" i="6"/>
  <c r="AC13" i="6"/>
  <c r="AH13" i="6"/>
  <c r="AM13" i="6"/>
  <c r="AQ13" i="6"/>
  <c r="AR13" i="6"/>
  <c r="H14" i="6"/>
  <c r="I14" i="6"/>
  <c r="N14" i="6"/>
  <c r="R14" i="6"/>
  <c r="S14" i="6"/>
  <c r="X14" i="6"/>
  <c r="AC14" i="6"/>
  <c r="AH14" i="6"/>
  <c r="AM14" i="6"/>
  <c r="AQ14" i="6"/>
  <c r="AR14" i="6"/>
  <c r="H15" i="6"/>
  <c r="I15" i="6"/>
  <c r="N15" i="6"/>
  <c r="R15" i="6"/>
  <c r="S15" i="6"/>
  <c r="X15" i="6"/>
  <c r="AC15" i="6"/>
  <c r="AH15" i="6"/>
  <c r="AM15" i="6"/>
  <c r="AQ15" i="6"/>
  <c r="AR15" i="6"/>
  <c r="J16" i="6"/>
  <c r="M16" i="6"/>
  <c r="O16" i="6"/>
  <c r="X16" i="6"/>
  <c r="Y16" i="6"/>
  <c r="AC16" i="6"/>
  <c r="AH16" i="6"/>
  <c r="AM16" i="6"/>
  <c r="AN16" i="6"/>
  <c r="AO16" i="6"/>
  <c r="AQ16" i="6" s="1"/>
  <c r="AP16" i="6"/>
  <c r="AQ16" i="7" l="1"/>
  <c r="AR16" i="7"/>
  <c r="I16" i="6"/>
  <c r="S16" i="6"/>
  <c r="I11" i="6"/>
  <c r="K16" i="6"/>
  <c r="N16" i="6" s="1"/>
  <c r="AR16" i="6"/>
  <c r="V6" i="5"/>
  <c r="X6" i="5"/>
  <c r="Z6" i="5"/>
  <c r="AB6" i="5"/>
  <c r="AD6" i="5"/>
  <c r="V7" i="5"/>
  <c r="X7" i="5"/>
  <c r="Z7" i="5"/>
  <c r="AB7" i="5"/>
  <c r="AD7" i="5"/>
  <c r="V8" i="5"/>
  <c r="X8" i="5"/>
  <c r="Z8" i="5"/>
  <c r="AB8" i="5"/>
  <c r="AD8" i="5"/>
  <c r="V9" i="5"/>
  <c r="X9" i="5"/>
  <c r="Z9" i="5"/>
  <c r="AB9" i="5"/>
  <c r="AD9" i="5"/>
  <c r="V10" i="5"/>
  <c r="X10" i="5"/>
  <c r="Z10" i="5"/>
  <c r="AB10" i="5"/>
  <c r="AD10" i="5"/>
  <c r="V11" i="5"/>
  <c r="X11" i="5"/>
  <c r="Z11" i="5"/>
  <c r="AB11" i="5"/>
  <c r="AD11" i="5"/>
  <c r="V12" i="5"/>
  <c r="X12" i="5"/>
  <c r="Z12" i="5"/>
  <c r="AB12" i="5"/>
  <c r="AD12" i="5"/>
  <c r="V13" i="5"/>
  <c r="X13" i="5"/>
  <c r="Z13" i="5"/>
  <c r="AB13" i="5"/>
  <c r="AD13" i="5"/>
  <c r="V14" i="5"/>
  <c r="X14" i="5"/>
  <c r="Z14" i="5"/>
  <c r="AB14" i="5"/>
  <c r="AD14" i="5"/>
  <c r="V15" i="5"/>
  <c r="X15" i="5"/>
  <c r="Z15" i="5"/>
  <c r="AB15" i="5"/>
  <c r="AD15" i="5"/>
  <c r="V16" i="5"/>
  <c r="X16" i="5"/>
  <c r="Z16" i="5"/>
  <c r="AB16" i="5"/>
  <c r="AD16" i="5"/>
  <c r="V17" i="5"/>
  <c r="X17" i="5"/>
  <c r="Z17" i="5"/>
  <c r="AB17" i="5"/>
  <c r="AD17" i="5"/>
  <c r="V18" i="5"/>
  <c r="X18" i="5"/>
  <c r="Z18" i="5"/>
  <c r="AB18" i="5"/>
  <c r="AD18" i="5"/>
  <c r="V19" i="5"/>
  <c r="X19" i="5"/>
  <c r="Z19" i="5"/>
  <c r="AB19" i="5"/>
  <c r="AD19" i="5"/>
  <c r="V20" i="5"/>
  <c r="X20" i="5"/>
  <c r="Z20" i="5"/>
  <c r="AB20" i="5"/>
  <c r="AD20" i="5"/>
  <c r="V21" i="5"/>
  <c r="X21" i="5"/>
  <c r="Z21" i="5"/>
  <c r="AB21" i="5"/>
  <c r="AD21" i="5"/>
  <c r="V22" i="5"/>
  <c r="X22" i="5"/>
  <c r="Z22" i="5"/>
  <c r="AB22" i="5"/>
  <c r="AD22" i="5"/>
  <c r="V23" i="5"/>
  <c r="X23" i="5"/>
  <c r="Z23" i="5"/>
  <c r="AB23" i="5"/>
  <c r="AD23" i="5"/>
  <c r="V24" i="5"/>
  <c r="X24" i="5"/>
  <c r="Z24" i="5"/>
  <c r="AB24" i="5"/>
  <c r="AD24" i="5"/>
  <c r="V25" i="5"/>
  <c r="X25" i="5"/>
  <c r="Z25" i="5"/>
  <c r="AB25" i="5"/>
  <c r="AD25" i="5"/>
  <c r="V26" i="5"/>
  <c r="X26" i="5"/>
  <c r="Z26" i="5"/>
  <c r="AB26" i="5"/>
  <c r="AD26" i="5"/>
  <c r="V27" i="5"/>
  <c r="X27" i="5"/>
  <c r="Z27" i="5"/>
  <c r="AB27" i="5"/>
  <c r="AD27" i="5"/>
  <c r="V28" i="5"/>
  <c r="W28" i="5"/>
  <c r="X28" i="5"/>
  <c r="Y28" i="5"/>
  <c r="Z28" i="5"/>
  <c r="AA28" i="5"/>
  <c r="AB29" i="5" s="1"/>
  <c r="AB28" i="5"/>
  <c r="AC28" i="5"/>
  <c r="AD29" i="5" s="1"/>
  <c r="AD28" i="5"/>
  <c r="V29" i="5"/>
  <c r="W29" i="5"/>
  <c r="X29" i="5"/>
  <c r="Y29" i="5"/>
  <c r="Z29" i="5" s="1"/>
  <c r="AA29" i="5"/>
  <c r="AC29" i="5"/>
  <c r="G21" i="4" l="1"/>
  <c r="L21" i="4"/>
  <c r="Q21" i="4"/>
  <c r="G22" i="4"/>
  <c r="L22" i="4"/>
  <c r="L24" i="4" s="1"/>
  <c r="L30" i="4" s="1"/>
  <c r="Q22" i="4"/>
  <c r="C24" i="4"/>
  <c r="D24" i="4"/>
  <c r="E24" i="4"/>
  <c r="F24" i="4"/>
  <c r="F30" i="4" s="1"/>
  <c r="G24" i="4"/>
  <c r="G30" i="4" s="1"/>
  <c r="H24" i="4"/>
  <c r="H30" i="4" s="1"/>
  <c r="I24" i="4"/>
  <c r="J24" i="4"/>
  <c r="K24" i="4"/>
  <c r="M24" i="4"/>
  <c r="N24" i="4"/>
  <c r="O24" i="4"/>
  <c r="P24" i="4"/>
  <c r="Q24" i="4"/>
  <c r="G25" i="4"/>
  <c r="G26" i="4" s="1"/>
  <c r="L25" i="4"/>
  <c r="Q25" i="4"/>
  <c r="Q26" i="4" s="1"/>
  <c r="Q30" i="4" s="1"/>
  <c r="C26" i="4"/>
  <c r="D26" i="4"/>
  <c r="E26" i="4"/>
  <c r="F26" i="4"/>
  <c r="H26" i="4"/>
  <c r="I26" i="4"/>
  <c r="J26" i="4"/>
  <c r="K26" i="4"/>
  <c r="K30" i="4" s="1"/>
  <c r="L26" i="4"/>
  <c r="M26" i="4"/>
  <c r="M30" i="4" s="1"/>
  <c r="N26" i="4"/>
  <c r="N30" i="4" s="1"/>
  <c r="O26" i="4"/>
  <c r="P26" i="4"/>
  <c r="G27" i="4"/>
  <c r="L27" i="4"/>
  <c r="L29" i="4" s="1"/>
  <c r="Q27" i="4"/>
  <c r="C29" i="4"/>
  <c r="D29" i="4"/>
  <c r="E29" i="4"/>
  <c r="F29" i="4"/>
  <c r="G29" i="4"/>
  <c r="H29" i="4"/>
  <c r="I29" i="4"/>
  <c r="J29" i="4"/>
  <c r="K29" i="4"/>
  <c r="M29" i="4"/>
  <c r="N29" i="4"/>
  <c r="O29" i="4"/>
  <c r="P29" i="4"/>
  <c r="Q29" i="4"/>
  <c r="C30" i="4"/>
  <c r="D30" i="4"/>
  <c r="E30" i="4"/>
  <c r="I30" i="4"/>
  <c r="J30" i="4"/>
  <c r="O30" i="4"/>
  <c r="P30" i="4"/>
  <c r="C31" i="4"/>
  <c r="D31" i="4"/>
  <c r="E31" i="4"/>
  <c r="I31" i="4"/>
  <c r="J31" i="4"/>
  <c r="O31" i="4"/>
  <c r="P31" i="4"/>
  <c r="F32" i="4"/>
  <c r="C33" i="4"/>
  <c r="D33" i="4"/>
  <c r="E33" i="4"/>
  <c r="I33" i="4"/>
  <c r="J33" i="4"/>
  <c r="O33" i="4"/>
  <c r="P33" i="4"/>
  <c r="AH7" i="2"/>
  <c r="AH22" i="2"/>
  <c r="AE22" i="2"/>
  <c r="AH18" i="2"/>
  <c r="AH16" i="2"/>
  <c r="AH14" i="2"/>
  <c r="AH12" i="2"/>
  <c r="AH9" i="2"/>
  <c r="AJ6" i="2"/>
  <c r="AJ21" i="2"/>
  <c r="AJ17" i="2"/>
  <c r="AJ15" i="2"/>
  <c r="AJ13" i="2"/>
  <c r="AJ11" i="2"/>
  <c r="AJ8" i="2"/>
  <c r="AF19" i="2"/>
  <c r="AG19" i="2" s="1"/>
  <c r="AG21" i="2"/>
  <c r="AG17" i="2"/>
  <c r="AG15" i="2"/>
  <c r="AG13" i="2"/>
  <c r="AG11" i="2"/>
  <c r="AG8" i="2"/>
  <c r="AG6" i="2"/>
  <c r="AE18" i="2"/>
  <c r="AE16" i="2"/>
  <c r="AE14" i="2"/>
  <c r="AE12" i="2"/>
  <c r="AE9" i="2"/>
  <c r="AB9" i="2"/>
  <c r="AE7" i="2"/>
  <c r="AB7" i="2"/>
  <c r="AE19" i="2"/>
  <c r="AA6" i="2"/>
  <c r="Y7" i="2"/>
  <c r="AA8" i="2"/>
  <c r="Y9" i="2"/>
  <c r="AA11" i="2"/>
  <c r="Y12" i="2"/>
  <c r="AA13" i="2"/>
  <c r="Y14" i="2"/>
  <c r="AA15" i="2"/>
  <c r="Y16" i="2"/>
  <c r="AA17" i="2"/>
  <c r="Y18" i="2"/>
  <c r="Y19" i="2"/>
  <c r="AA19" i="2" s="1"/>
  <c r="AA21" i="2"/>
  <c r="Y22" i="2"/>
  <c r="G7" i="2"/>
  <c r="AC19" i="2"/>
  <c r="Q31" i="4" l="1"/>
  <c r="Q33" i="4"/>
  <c r="K33" i="4"/>
  <c r="K31" i="4"/>
  <c r="F31" i="4"/>
  <c r="F33" i="4"/>
  <c r="G31" i="4"/>
  <c r="G33" i="4"/>
  <c r="L33" i="4"/>
  <c r="L31" i="4"/>
  <c r="H31" i="4"/>
  <c r="H33" i="4"/>
  <c r="N33" i="4"/>
  <c r="N31" i="4"/>
  <c r="M33" i="4"/>
  <c r="M31" i="4"/>
  <c r="AJ19" i="2"/>
  <c r="AB19" i="2"/>
  <c r="AD6" i="2"/>
  <c r="AB22" i="2"/>
  <c r="AB18" i="2"/>
  <c r="AB16" i="2"/>
  <c r="AB14" i="2"/>
  <c r="AB12" i="2"/>
  <c r="AD21" i="2"/>
  <c r="AD17" i="2"/>
  <c r="AD15" i="2"/>
  <c r="AD13" i="2"/>
  <c r="AD11" i="2"/>
  <c r="AD8" i="2"/>
  <c r="V22" i="2"/>
  <c r="X21" i="2"/>
  <c r="X17" i="2"/>
  <c r="X15" i="2"/>
  <c r="X13" i="2"/>
  <c r="X11" i="2"/>
  <c r="X8" i="2"/>
  <c r="W19" i="2"/>
  <c r="V19" i="2"/>
  <c r="V7" i="2"/>
  <c r="X6" i="2"/>
  <c r="AD19" i="2" l="1"/>
  <c r="X19" i="2"/>
  <c r="U6" i="2"/>
  <c r="S7" i="2"/>
  <c r="U8" i="2"/>
  <c r="S9" i="2"/>
  <c r="U11" i="2"/>
  <c r="S12" i="2"/>
  <c r="U13" i="2"/>
  <c r="S14" i="2"/>
  <c r="U15" i="2"/>
  <c r="S16" i="2"/>
  <c r="U17" i="2"/>
  <c r="S18" i="2"/>
  <c r="S19" i="2"/>
  <c r="T19" i="2"/>
  <c r="U21" i="2"/>
  <c r="S22" i="2"/>
  <c r="U19" i="2" l="1"/>
  <c r="P22" i="2" l="1"/>
  <c r="M22" i="2"/>
  <c r="J22" i="2"/>
  <c r="G22" i="2"/>
  <c r="R21" i="2"/>
  <c r="O21" i="2"/>
  <c r="L21" i="2"/>
  <c r="I21" i="2"/>
  <c r="F21" i="2"/>
  <c r="Q19" i="2"/>
  <c r="P19" i="2"/>
  <c r="P20" i="2" s="1"/>
  <c r="O19" i="2"/>
  <c r="L19" i="2"/>
  <c r="H19" i="2"/>
  <c r="G19" i="2"/>
  <c r="E19" i="2"/>
  <c r="D19" i="2"/>
  <c r="P18" i="2"/>
  <c r="M18" i="2"/>
  <c r="J18" i="2"/>
  <c r="G18" i="2"/>
  <c r="R17" i="2"/>
  <c r="O17" i="2"/>
  <c r="L17" i="2"/>
  <c r="I17" i="2"/>
  <c r="F17" i="2"/>
  <c r="P16" i="2"/>
  <c r="M16" i="2"/>
  <c r="J16" i="2"/>
  <c r="G16" i="2"/>
  <c r="R15" i="2"/>
  <c r="O15" i="2"/>
  <c r="L15" i="2"/>
  <c r="I15" i="2"/>
  <c r="F15" i="2"/>
  <c r="P14" i="2"/>
  <c r="M14" i="2"/>
  <c r="J14" i="2"/>
  <c r="G14" i="2"/>
  <c r="R13" i="2"/>
  <c r="O13" i="2"/>
  <c r="L13" i="2"/>
  <c r="I13" i="2"/>
  <c r="F13" i="2"/>
  <c r="P12" i="2"/>
  <c r="M12" i="2"/>
  <c r="J12" i="2"/>
  <c r="G12" i="2"/>
  <c r="R11" i="2"/>
  <c r="O11" i="2"/>
  <c r="L11" i="2"/>
  <c r="I11" i="2"/>
  <c r="F11" i="2"/>
  <c r="P9" i="2"/>
  <c r="M9" i="2"/>
  <c r="J9" i="2"/>
  <c r="G9" i="2"/>
  <c r="R8" i="2"/>
  <c r="O8" i="2"/>
  <c r="L8" i="2"/>
  <c r="I8" i="2"/>
  <c r="F8" i="2"/>
  <c r="P7" i="2"/>
  <c r="M7" i="2"/>
  <c r="J7" i="2"/>
  <c r="R6" i="2"/>
  <c r="O6" i="2"/>
  <c r="L6" i="2"/>
  <c r="I6" i="2"/>
  <c r="F6" i="2"/>
  <c r="AH20" i="2" l="1"/>
  <c r="AE20" i="2"/>
  <c r="Y20" i="2"/>
  <c r="AB20" i="2"/>
  <c r="I19" i="2"/>
  <c r="J20" i="2"/>
  <c r="V20" i="2"/>
  <c r="S20" i="2"/>
  <c r="F19" i="2"/>
  <c r="R19" i="2"/>
  <c r="M20" i="2"/>
  <c r="G20" i="2"/>
</calcChain>
</file>

<file path=xl/sharedStrings.xml><?xml version="1.0" encoding="utf-8"?>
<sst xmlns="http://schemas.openxmlformats.org/spreadsheetml/2006/main" count="448" uniqueCount="135">
  <si>
    <t>（８） 旅客船輸送実績の推移</t>
    <rPh sb="4" eb="7">
      <t>リョカクセン</t>
    </rPh>
    <rPh sb="7" eb="9">
      <t>ユソウ</t>
    </rPh>
    <rPh sb="9" eb="11">
      <t>ジッセキ</t>
    </rPh>
    <rPh sb="12" eb="14">
      <t>スイイ</t>
    </rPh>
    <phoneticPr fontId="2"/>
  </si>
  <si>
    <t>年度</t>
    <rPh sb="0" eb="2">
      <t>ネンド</t>
    </rPh>
    <phoneticPr fontId="2"/>
  </si>
  <si>
    <t>管内・全国</t>
    <rPh sb="0" eb="2">
      <t>カンナイ</t>
    </rPh>
    <rPh sb="3" eb="5">
      <t>ゼンコク</t>
    </rPh>
    <phoneticPr fontId="2"/>
  </si>
  <si>
    <t>管内</t>
    <rPh sb="0" eb="2">
      <t>カンナイ</t>
    </rPh>
    <phoneticPr fontId="2"/>
  </si>
  <si>
    <t>全国</t>
    <rPh sb="0" eb="2">
      <t>ゼンコク</t>
    </rPh>
    <phoneticPr fontId="2"/>
  </si>
  <si>
    <t>対比</t>
    <rPh sb="0" eb="2">
      <t>タイヒ</t>
    </rPh>
    <phoneticPr fontId="2"/>
  </si>
  <si>
    <t>種別</t>
    <rPh sb="0" eb="2">
      <t>シュベツ</t>
    </rPh>
    <phoneticPr fontId="2"/>
  </si>
  <si>
    <t>旅客輸送</t>
    <rPh sb="0" eb="2">
      <t>リョカク</t>
    </rPh>
    <rPh sb="2" eb="4">
      <t>ユソウ</t>
    </rPh>
    <phoneticPr fontId="2"/>
  </si>
  <si>
    <t>人員（万人）</t>
    <rPh sb="0" eb="1">
      <t>ヒト</t>
    </rPh>
    <rPh sb="1" eb="2">
      <t>イン</t>
    </rPh>
    <rPh sb="3" eb="5">
      <t>マンニン</t>
    </rPh>
    <phoneticPr fontId="2"/>
  </si>
  <si>
    <t>（指数）</t>
    <rPh sb="1" eb="3">
      <t>シスウ</t>
    </rPh>
    <phoneticPr fontId="2"/>
  </si>
  <si>
    <t>人キロ（百万人）</t>
    <rPh sb="0" eb="1">
      <t>ヒト</t>
    </rPh>
    <rPh sb="4" eb="7">
      <t>ヒャクマンニン</t>
    </rPh>
    <phoneticPr fontId="2"/>
  </si>
  <si>
    <t>利用率（％）</t>
    <rPh sb="0" eb="3">
      <t>リヨウリツ</t>
    </rPh>
    <phoneticPr fontId="2"/>
  </si>
  <si>
    <t>-</t>
    <phoneticPr fontId="2"/>
  </si>
  <si>
    <t>自　動　車　航　送</t>
    <rPh sb="0" eb="1">
      <t>ジ</t>
    </rPh>
    <rPh sb="2" eb="3">
      <t>ドウ</t>
    </rPh>
    <rPh sb="4" eb="5">
      <t>クルマ</t>
    </rPh>
    <rPh sb="6" eb="7">
      <t>コウ</t>
    </rPh>
    <rPh sb="8" eb="9">
      <t>ソウ</t>
    </rPh>
    <phoneticPr fontId="2"/>
  </si>
  <si>
    <t>バス（千台）</t>
    <rPh sb="3" eb="5">
      <t>センダイ</t>
    </rPh>
    <phoneticPr fontId="2"/>
  </si>
  <si>
    <t>乗用車（千台）</t>
    <rPh sb="0" eb="3">
      <t>ジョウヨウシャ</t>
    </rPh>
    <rPh sb="4" eb="6">
      <t>センダイ</t>
    </rPh>
    <phoneticPr fontId="2"/>
  </si>
  <si>
    <t>トラック（千台）</t>
    <rPh sb="5" eb="7">
      <t>センダイ</t>
    </rPh>
    <phoneticPr fontId="2"/>
  </si>
  <si>
    <t>その他の自動車（千台）</t>
    <rPh sb="2" eb="3">
      <t>タ</t>
    </rPh>
    <rPh sb="4" eb="7">
      <t>ジドウシャ</t>
    </rPh>
    <rPh sb="8" eb="10">
      <t>センダイ</t>
    </rPh>
    <phoneticPr fontId="2"/>
  </si>
  <si>
    <t>計（千台）</t>
    <rPh sb="0" eb="1">
      <t>ケイ</t>
    </rPh>
    <rPh sb="2" eb="3">
      <t>セン</t>
    </rPh>
    <rPh sb="3" eb="4">
      <t>ダイ</t>
    </rPh>
    <phoneticPr fontId="2"/>
  </si>
  <si>
    <t>台キロ（百万台）</t>
    <rPh sb="0" eb="1">
      <t>ダイ</t>
    </rPh>
    <rPh sb="4" eb="6">
      <t>ヒャクマン</t>
    </rPh>
    <rPh sb="6" eb="7">
      <t>ダイ</t>
    </rPh>
    <phoneticPr fontId="2"/>
  </si>
  <si>
    <t>(注)</t>
    <rPh sb="1" eb="2">
      <t>チュウ</t>
    </rPh>
    <phoneticPr fontId="2"/>
  </si>
  <si>
    <t>　１　管内には九州運輸局所管航路分のみを計上している。</t>
    <rPh sb="3" eb="5">
      <t>カンナイ</t>
    </rPh>
    <rPh sb="7" eb="9">
      <t>キュウシュウ</t>
    </rPh>
    <rPh sb="9" eb="11">
      <t>ウンユ</t>
    </rPh>
    <rPh sb="11" eb="12">
      <t>キョク</t>
    </rPh>
    <rPh sb="12" eb="14">
      <t>ショカン</t>
    </rPh>
    <rPh sb="14" eb="16">
      <t>コウロ</t>
    </rPh>
    <rPh sb="16" eb="17">
      <t>ブン</t>
    </rPh>
    <rPh sb="20" eb="22">
      <t>ケイジョウ</t>
    </rPh>
    <phoneticPr fontId="2"/>
  </si>
  <si>
    <t>-</t>
    <phoneticPr fontId="2"/>
  </si>
  <si>
    <t>H10</t>
    <phoneticPr fontId="2"/>
  </si>
  <si>
    <t>H25</t>
    <phoneticPr fontId="2"/>
  </si>
  <si>
    <t>H29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</si>
  <si>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</si>
  <si>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</si>
  <si>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</si>
  <si>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</si>
  <si>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４　南九州～京浜間は、17年 6月から休止した後、廃止している。</t>
    <rPh sb="2" eb="3">
      <t>ミナミ</t>
    </rPh>
    <rPh sb="3" eb="5">
      <t>キュウシュウ</t>
    </rPh>
    <rPh sb="6" eb="8">
      <t>ケイヒン</t>
    </rPh>
    <rPh sb="8" eb="9">
      <t>アイダ</t>
    </rPh>
    <rPh sb="13" eb="14">
      <t>ネン</t>
    </rPh>
    <rPh sb="16" eb="17">
      <t>ガツ</t>
    </rPh>
    <rPh sb="19" eb="21">
      <t>キュウシ</t>
    </rPh>
    <rPh sb="23" eb="24">
      <t>アト</t>
    </rPh>
    <rPh sb="25" eb="27">
      <t>ハイシ</t>
    </rPh>
    <phoneticPr fontId="2"/>
  </si>
  <si>
    <t>３　「北九州」は、小倉、新門司港、博多港。「中九州」は、大分、別府港。「南九州」は、細島、宮崎、志布志、鹿児島港。「阪神」は、神戸、大阪、泉大津港。「京浜」は、東京、川崎港。「北陸」は、直江津港。</t>
    <rPh sb="3" eb="6">
      <t>キタキュウシュウ</t>
    </rPh>
    <rPh sb="9" eb="11">
      <t>コクラ</t>
    </rPh>
    <rPh sb="12" eb="13">
      <t>シン</t>
    </rPh>
    <rPh sb="13" eb="15">
      <t>モジ</t>
    </rPh>
    <rPh sb="15" eb="16">
      <t>コウ</t>
    </rPh>
    <rPh sb="17" eb="20">
      <t>ハカタコウ</t>
    </rPh>
    <rPh sb="22" eb="23">
      <t>ナカ</t>
    </rPh>
    <rPh sb="23" eb="25">
      <t>キュウシュウ</t>
    </rPh>
    <rPh sb="28" eb="30">
      <t>オオイタ</t>
    </rPh>
    <rPh sb="31" eb="33">
      <t>ベップ</t>
    </rPh>
    <rPh sb="33" eb="34">
      <t>コウ</t>
    </rPh>
    <rPh sb="36" eb="37">
      <t>ミナミ</t>
    </rPh>
    <rPh sb="37" eb="39">
      <t>キュウシュウ</t>
    </rPh>
    <rPh sb="42" eb="43">
      <t>ホソ</t>
    </rPh>
    <rPh sb="43" eb="44">
      <t>シマ</t>
    </rPh>
    <rPh sb="45" eb="47">
      <t>ミヤザキ</t>
    </rPh>
    <rPh sb="48" eb="51">
      <t>シブシ</t>
    </rPh>
    <rPh sb="52" eb="55">
      <t>カゴシマ</t>
    </rPh>
    <rPh sb="55" eb="56">
      <t>コウ</t>
    </rPh>
    <rPh sb="58" eb="60">
      <t>ハンシン</t>
    </rPh>
    <rPh sb="63" eb="65">
      <t>コウベ</t>
    </rPh>
    <rPh sb="66" eb="68">
      <t>オオサカ</t>
    </rPh>
    <rPh sb="69" eb="70">
      <t>イズミ</t>
    </rPh>
    <rPh sb="70" eb="73">
      <t>オオツコウ</t>
    </rPh>
    <rPh sb="75" eb="77">
      <t>ケイヒン</t>
    </rPh>
    <rPh sb="80" eb="82">
      <t>トウキョウ</t>
    </rPh>
    <rPh sb="83" eb="85">
      <t>カワサキ</t>
    </rPh>
    <rPh sb="85" eb="86">
      <t>コウ</t>
    </rPh>
    <rPh sb="88" eb="90">
      <t>ホクリク</t>
    </rPh>
    <rPh sb="93" eb="94">
      <t>チョク</t>
    </rPh>
    <rPh sb="94" eb="96">
      <t>ゴウツ</t>
    </rPh>
    <rPh sb="96" eb="97">
      <t>コウ</t>
    </rPh>
    <phoneticPr fontId="2"/>
  </si>
  <si>
    <t>２　九州に発着する全航路分を計上したものである。</t>
    <rPh sb="2" eb="4">
      <t>キュウシュウ</t>
    </rPh>
    <rPh sb="5" eb="7">
      <t>ハッチャク</t>
    </rPh>
    <rPh sb="9" eb="10">
      <t>ゼン</t>
    </rPh>
    <rPh sb="10" eb="12">
      <t>コウロ</t>
    </rPh>
    <rPh sb="12" eb="13">
      <t>ブン</t>
    </rPh>
    <rPh sb="14" eb="16">
      <t>ケイジョウ</t>
    </rPh>
    <phoneticPr fontId="2"/>
  </si>
  <si>
    <t>１　トラック換算とは、バス１台を1.5台、乗用車１台を0.5台、トラック１台を１台としたものである。</t>
    <rPh sb="6" eb="8">
      <t>カンザン</t>
    </rPh>
    <rPh sb="14" eb="15">
      <t>ダイ</t>
    </rPh>
    <rPh sb="19" eb="20">
      <t>ダイ</t>
    </rPh>
    <rPh sb="21" eb="24">
      <t>ジョウヨウシャ</t>
    </rPh>
    <rPh sb="25" eb="26">
      <t>ダイ</t>
    </rPh>
    <rPh sb="30" eb="31">
      <t>ダイ</t>
    </rPh>
    <rPh sb="37" eb="38">
      <t>ダイ</t>
    </rPh>
    <rPh sb="40" eb="41">
      <t>ダイ</t>
    </rPh>
    <phoneticPr fontId="2"/>
  </si>
  <si>
    <t>(注)　</t>
    <rPh sb="1" eb="2">
      <t>チュウ</t>
    </rPh>
    <phoneticPr fontId="2"/>
  </si>
  <si>
    <t>対比（％）</t>
    <rPh sb="0" eb="2">
      <t>タイヒ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</si>
  <si>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</si>
  <si>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</si>
  <si>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京浜</t>
    <rPh sb="0" eb="2">
      <t>ケイヒン</t>
    </rPh>
    <phoneticPr fontId="2"/>
  </si>
  <si>
    <t>阪神</t>
    <rPh sb="0" eb="2">
      <t>ハンシン</t>
    </rPh>
    <phoneticPr fontId="2"/>
  </si>
  <si>
    <t>南九州</t>
    <rPh sb="0" eb="1">
      <t>ミナミ</t>
    </rPh>
    <rPh sb="1" eb="3">
      <t>キュウシュウ</t>
    </rPh>
    <phoneticPr fontId="2"/>
  </si>
  <si>
    <t>中九州</t>
    <rPh sb="0" eb="1">
      <t>ナカ</t>
    </rPh>
    <rPh sb="1" eb="3">
      <t>キュウシュウ</t>
    </rPh>
    <phoneticPr fontId="2"/>
  </si>
  <si>
    <t>小計</t>
    <rPh sb="0" eb="1">
      <t>チイ</t>
    </rPh>
    <rPh sb="1" eb="2">
      <t>ケイ</t>
    </rPh>
    <phoneticPr fontId="2"/>
  </si>
  <si>
    <t>北陸</t>
    <rPh sb="0" eb="2">
      <t>ホクリク</t>
    </rPh>
    <phoneticPr fontId="2"/>
  </si>
  <si>
    <t>北九州</t>
    <rPh sb="0" eb="3">
      <t>キタキュウシュウ</t>
    </rPh>
    <phoneticPr fontId="2"/>
  </si>
  <si>
    <t>トラック換算</t>
    <rPh sb="4" eb="6">
      <t>カンザン</t>
    </rPh>
    <phoneticPr fontId="2"/>
  </si>
  <si>
    <t>トラック</t>
    <phoneticPr fontId="2"/>
  </si>
  <si>
    <t>乗用車</t>
    <rPh sb="0" eb="3">
      <t>ジョウヨウシャ</t>
    </rPh>
    <phoneticPr fontId="2"/>
  </si>
  <si>
    <t>バス</t>
    <phoneticPr fontId="2"/>
  </si>
  <si>
    <t>旅客</t>
    <rPh sb="0" eb="2">
      <t>リョカク</t>
    </rPh>
    <phoneticPr fontId="2"/>
  </si>
  <si>
    <t>区分</t>
    <rPh sb="0" eb="2">
      <t>クブン</t>
    </rPh>
    <phoneticPr fontId="2"/>
  </si>
  <si>
    <t>発着地</t>
    <rPh sb="0" eb="2">
      <t>ハッチャク</t>
    </rPh>
    <rPh sb="2" eb="3">
      <t>チ</t>
    </rPh>
    <phoneticPr fontId="2"/>
  </si>
  <si>
    <t>H30</t>
    <phoneticPr fontId="2"/>
  </si>
  <si>
    <t>H20</t>
    <phoneticPr fontId="2"/>
  </si>
  <si>
    <t>（９） 地域間航路別長距離フェリー輸送実績の推移</t>
    <rPh sb="4" eb="7">
      <t>チイキカン</t>
    </rPh>
    <rPh sb="7" eb="9">
      <t>コウロ</t>
    </rPh>
    <rPh sb="9" eb="10">
      <t>ベツ</t>
    </rPh>
    <rPh sb="10" eb="13">
      <t>チョウキョリ</t>
    </rPh>
    <rPh sb="17" eb="19">
      <t>ユソウ</t>
    </rPh>
    <rPh sb="19" eb="21">
      <t>ジッセキ</t>
    </rPh>
    <rPh sb="22" eb="24">
      <t>スイイ</t>
    </rPh>
    <phoneticPr fontId="2"/>
  </si>
  <si>
    <t>資料：国土交通省「国内定期航空路線別、区間別、月別運航及び運送実績」</t>
    <rPh sb="0" eb="2">
      <t>シリョウ</t>
    </rPh>
    <rPh sb="3" eb="5">
      <t>コクド</t>
    </rPh>
    <rPh sb="5" eb="8">
      <t>コウツウショウ</t>
    </rPh>
    <rPh sb="9" eb="11">
      <t>コクナイ</t>
    </rPh>
    <rPh sb="11" eb="13">
      <t>テイキ</t>
    </rPh>
    <rPh sb="13" eb="15">
      <t>コウクウ</t>
    </rPh>
    <rPh sb="15" eb="18">
      <t>ロセンベツ</t>
    </rPh>
    <rPh sb="19" eb="22">
      <t>クカンベツ</t>
    </rPh>
    <rPh sb="23" eb="25">
      <t>ツキベツ</t>
    </rPh>
    <rPh sb="25" eb="27">
      <t>ウンコウ</t>
    </rPh>
    <rPh sb="27" eb="28">
      <t>オヨ</t>
    </rPh>
    <rPh sb="29" eb="31">
      <t>ウンソウ</t>
    </rPh>
    <rPh sb="31" eb="33">
      <t>ジッセキ</t>
    </rPh>
    <phoneticPr fontId="2"/>
  </si>
  <si>
    <t>航空機</t>
    <rPh sb="0" eb="3">
      <t>コウクウキ</t>
    </rPh>
    <phoneticPr fontId="2"/>
  </si>
  <si>
    <t>船舶</t>
    <rPh sb="0" eb="2">
      <t>センパク</t>
    </rPh>
    <phoneticPr fontId="2"/>
  </si>
  <si>
    <t>沖縄</t>
    <rPh sb="0" eb="2">
      <t>オキナワ</t>
    </rPh>
    <phoneticPr fontId="2"/>
  </si>
  <si>
    <t>与論</t>
    <rPh sb="0" eb="2">
      <t>ヨロン</t>
    </rPh>
    <phoneticPr fontId="2"/>
  </si>
  <si>
    <t>沖永良部</t>
    <rPh sb="0" eb="2">
      <t>オキナガ</t>
    </rPh>
    <rPh sb="2" eb="3">
      <t>リョウ</t>
    </rPh>
    <rPh sb="3" eb="4">
      <t>ブ</t>
    </rPh>
    <phoneticPr fontId="2"/>
  </si>
  <si>
    <t>徳之島</t>
    <rPh sb="0" eb="1">
      <t>トク</t>
    </rPh>
    <rPh sb="1" eb="2">
      <t>ノ</t>
    </rPh>
    <rPh sb="2" eb="3">
      <t>シマ</t>
    </rPh>
    <phoneticPr fontId="2"/>
  </si>
  <si>
    <t>奄美大島</t>
    <rPh sb="0" eb="2">
      <t>アマミ</t>
    </rPh>
    <rPh sb="2" eb="4">
      <t>オオシマ</t>
    </rPh>
    <phoneticPr fontId="2"/>
  </si>
  <si>
    <t>屋久</t>
    <rPh sb="0" eb="2">
      <t>ヤク</t>
    </rPh>
    <phoneticPr fontId="2"/>
  </si>
  <si>
    <t>種子</t>
    <rPh sb="0" eb="2">
      <t>シュシ</t>
    </rPh>
    <phoneticPr fontId="2"/>
  </si>
  <si>
    <t>下五島</t>
    <rPh sb="0" eb="1">
      <t>シタ</t>
    </rPh>
    <rPh sb="1" eb="3">
      <t>ゴトウ</t>
    </rPh>
    <phoneticPr fontId="2"/>
  </si>
  <si>
    <t>上五島</t>
    <rPh sb="0" eb="1">
      <t>ウエ</t>
    </rPh>
    <rPh sb="1" eb="3">
      <t>ゴトウ</t>
    </rPh>
    <phoneticPr fontId="2"/>
  </si>
  <si>
    <t>対馬</t>
    <rPh sb="0" eb="2">
      <t>ツシマ</t>
    </rPh>
    <phoneticPr fontId="2"/>
  </si>
  <si>
    <t>壱岐</t>
    <rPh sb="0" eb="2">
      <t>イキ</t>
    </rPh>
    <phoneticPr fontId="2"/>
  </si>
  <si>
    <t>シェア</t>
    <phoneticPr fontId="2"/>
  </si>
  <si>
    <t>シェア</t>
  </si>
  <si>
    <t>離　島</t>
    <rPh sb="0" eb="1">
      <t>リ</t>
    </rPh>
    <rPh sb="2" eb="3">
      <t>シマ</t>
    </rPh>
    <phoneticPr fontId="2"/>
  </si>
  <si>
    <t>R1</t>
    <phoneticPr fontId="2"/>
  </si>
  <si>
    <t>H30</t>
  </si>
  <si>
    <t>H29</t>
  </si>
  <si>
    <t>H28</t>
  </si>
  <si>
    <t>H15</t>
    <phoneticPr fontId="2"/>
  </si>
  <si>
    <t>年　度</t>
    <rPh sb="0" eb="1">
      <t>トシ</t>
    </rPh>
    <rPh sb="2" eb="3">
      <t>ド</t>
    </rPh>
    <phoneticPr fontId="2"/>
  </si>
  <si>
    <t>（単位：千人、％）</t>
    <rPh sb="1" eb="3">
      <t>タンイ</t>
    </rPh>
    <rPh sb="4" eb="6">
      <t>センニン</t>
    </rPh>
    <phoneticPr fontId="2"/>
  </si>
  <si>
    <t>（10）　主要離島における船舶・航空機による旅客輸送実績及びシェアの推移</t>
    <rPh sb="5" eb="7">
      <t>シュヨウ</t>
    </rPh>
    <rPh sb="7" eb="9">
      <t>リトウ</t>
    </rPh>
    <rPh sb="13" eb="15">
      <t>センパク</t>
    </rPh>
    <rPh sb="16" eb="19">
      <t>コウクウキ</t>
    </rPh>
    <rPh sb="22" eb="24">
      <t>リョカク</t>
    </rPh>
    <rPh sb="24" eb="26">
      <t>ユソウ</t>
    </rPh>
    <rPh sb="26" eb="28">
      <t>ジッセキ</t>
    </rPh>
    <rPh sb="28" eb="29">
      <t>オヨ</t>
    </rPh>
    <rPh sb="34" eb="36">
      <t>スイイ</t>
    </rPh>
    <phoneticPr fontId="2"/>
  </si>
  <si>
    <t>　２　各年度とも各事業者の会計年度による。</t>
    <rPh sb="3" eb="6">
      <t>カクネンド</t>
    </rPh>
    <rPh sb="8" eb="9">
      <t>カク</t>
    </rPh>
    <rPh sb="9" eb="12">
      <t>ジギョウシャ</t>
    </rPh>
    <rPh sb="13" eb="15">
      <t>カイケイ</t>
    </rPh>
    <rPh sb="15" eb="17">
      <t>ネンド</t>
    </rPh>
    <phoneticPr fontId="2"/>
  </si>
  <si>
    <t>　１　旅客航路事業者のうち経営実態報告を提出したものを集計した。</t>
    <rPh sb="3" eb="5">
      <t>リョカク</t>
    </rPh>
    <rPh sb="5" eb="7">
      <t>コウロ</t>
    </rPh>
    <rPh sb="7" eb="10">
      <t>ジギョウシャ</t>
    </rPh>
    <rPh sb="13" eb="15">
      <t>ケイエイ</t>
    </rPh>
    <rPh sb="15" eb="17">
      <t>ジッタイ</t>
    </rPh>
    <rPh sb="17" eb="19">
      <t>ホウコク</t>
    </rPh>
    <rPh sb="20" eb="22">
      <t>テイシュツ</t>
    </rPh>
    <rPh sb="27" eb="29">
      <t>シュウケイ</t>
    </rPh>
    <phoneticPr fontId="2"/>
  </si>
  <si>
    <t>(注）</t>
    <rPh sb="1" eb="2">
      <t>チュウ</t>
    </rPh>
    <phoneticPr fontId="2"/>
  </si>
  <si>
    <t>個人</t>
    <rPh sb="0" eb="2">
      <t>コジン</t>
    </rPh>
    <phoneticPr fontId="2"/>
  </si>
  <si>
    <t>協同組合</t>
    <rPh sb="0" eb="2">
      <t>キョウドウ</t>
    </rPh>
    <rPh sb="2" eb="4">
      <t>クミアイ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</si>
  <si>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</si>
  <si>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有限会社等</t>
    <rPh sb="0" eb="5">
      <t>ユウゲンガイシャトウ</t>
    </rPh>
    <phoneticPr fontId="2"/>
  </si>
  <si>
    <t>小　　　　　　　　　計</t>
    <rPh sb="0" eb="1">
      <t>ショウ</t>
    </rPh>
    <rPh sb="10" eb="11">
      <t>ケイ</t>
    </rPh>
    <phoneticPr fontId="2"/>
  </si>
  <si>
    <t>5億円以上</t>
    <rPh sb="1" eb="5">
      <t>オクエンイジョウ</t>
    </rPh>
    <phoneticPr fontId="2"/>
  </si>
  <si>
    <t>1億円以上5億円未満</t>
    <rPh sb="1" eb="5">
      <t>オクエンイジョウ</t>
    </rPh>
    <rPh sb="6" eb="8">
      <t>オクエン</t>
    </rPh>
    <rPh sb="8" eb="10">
      <t>ミマン</t>
    </rPh>
    <phoneticPr fontId="2"/>
  </si>
  <si>
    <t>5千万円以上1億円未満</t>
    <rPh sb="1" eb="6">
      <t>センマンエンイジョウ</t>
    </rPh>
    <rPh sb="7" eb="9">
      <t>オクエン</t>
    </rPh>
    <rPh sb="9" eb="11">
      <t>ミマン</t>
    </rPh>
    <phoneticPr fontId="2"/>
  </si>
  <si>
    <t>1千万円以上5千万円未満</t>
    <rPh sb="1" eb="4">
      <t>センマンエン</t>
    </rPh>
    <rPh sb="4" eb="6">
      <t>イジョウ</t>
    </rPh>
    <rPh sb="7" eb="10">
      <t>センマンエン</t>
    </rPh>
    <rPh sb="10" eb="12">
      <t>ミマン</t>
    </rPh>
    <phoneticPr fontId="2"/>
  </si>
  <si>
    <t>1千万円未満</t>
    <rPh sb="1" eb="4">
      <t>センマンエン</t>
    </rPh>
    <rPh sb="4" eb="6">
      <t>ミマン</t>
    </rPh>
    <phoneticPr fontId="2"/>
  </si>
  <si>
    <t>株式会社</t>
    <rPh sb="0" eb="4">
      <t>カブシキガイシャ</t>
    </rPh>
    <phoneticPr fontId="2"/>
  </si>
  <si>
    <t>収支率(％)</t>
    <rPh sb="0" eb="2">
      <t>シュウシ</t>
    </rPh>
    <rPh sb="2" eb="3">
      <t>リツ</t>
    </rPh>
    <phoneticPr fontId="2"/>
  </si>
  <si>
    <t>損益</t>
    <rPh sb="0" eb="2">
      <t>ソンエキ</t>
    </rPh>
    <phoneticPr fontId="2"/>
  </si>
  <si>
    <t>費用</t>
    <rPh sb="0" eb="2">
      <t>ヒヨウ</t>
    </rPh>
    <phoneticPr fontId="2"/>
  </si>
  <si>
    <t>収益</t>
    <rPh sb="0" eb="2">
      <t>シュウエキ</t>
    </rPh>
    <phoneticPr fontId="2"/>
  </si>
  <si>
    <t>事業者数</t>
    <rPh sb="0" eb="3">
      <t>ジギョウシャ</t>
    </rPh>
    <rPh sb="3" eb="4">
      <t>スウ</t>
    </rPh>
    <phoneticPr fontId="2"/>
  </si>
  <si>
    <t>経営形態</t>
    <rPh sb="0" eb="2">
      <t>ケイエイ</t>
    </rPh>
    <rPh sb="2" eb="4">
      <t>ケイタイ</t>
    </rPh>
    <phoneticPr fontId="2"/>
  </si>
  <si>
    <t>（単位：百万円）</t>
    <rPh sb="1" eb="3">
      <t>タンイ</t>
    </rPh>
    <rPh sb="4" eb="7">
      <t>ヒャクマンエン</t>
    </rPh>
    <phoneticPr fontId="2"/>
  </si>
  <si>
    <t>（11） 管内旅客航路事業者の航路収支状況の推移（経営形態別・資本金階層別）</t>
    <rPh sb="5" eb="7">
      <t>カンナイ</t>
    </rPh>
    <rPh sb="7" eb="9">
      <t>リョカク</t>
    </rPh>
    <rPh sb="9" eb="11">
      <t>コウロ</t>
    </rPh>
    <rPh sb="11" eb="14">
      <t>ジギョウシャ</t>
    </rPh>
    <rPh sb="15" eb="17">
      <t>コウロ</t>
    </rPh>
    <rPh sb="17" eb="19">
      <t>シュウシ</t>
    </rPh>
    <rPh sb="19" eb="21">
      <t>ジョウキョウ</t>
    </rPh>
    <rPh sb="22" eb="24">
      <t>スイイ</t>
    </rPh>
    <rPh sb="25" eb="27">
      <t>ケイエイ</t>
    </rPh>
    <rPh sb="27" eb="29">
      <t>ケイタイ</t>
    </rPh>
    <rPh sb="29" eb="30">
      <t>ベツ</t>
    </rPh>
    <rPh sb="31" eb="34">
      <t>シホンキン</t>
    </rPh>
    <rPh sb="34" eb="37">
      <t>カイソウベツ</t>
    </rPh>
    <phoneticPr fontId="2"/>
  </si>
  <si>
    <t>（12）　管内一般旅客航路事業者の航路収支状況の推移（経営形態別・資本金階層別）</t>
    <rPh sb="5" eb="7">
      <t>カンナイ</t>
    </rPh>
    <rPh sb="7" eb="9">
      <t>イッパン</t>
    </rPh>
    <rPh sb="9" eb="11">
      <t>リョカク</t>
    </rPh>
    <rPh sb="11" eb="13">
      <t>コウロ</t>
    </rPh>
    <rPh sb="13" eb="16">
      <t>ジギョウシャ</t>
    </rPh>
    <rPh sb="17" eb="19">
      <t>コウロ</t>
    </rPh>
    <rPh sb="19" eb="21">
      <t>シュウシ</t>
    </rPh>
    <rPh sb="21" eb="23">
      <t>ジョウキョウ</t>
    </rPh>
    <rPh sb="24" eb="26">
      <t>スイイ</t>
    </rPh>
    <rPh sb="27" eb="29">
      <t>ケイエイ</t>
    </rPh>
    <rPh sb="29" eb="31">
      <t>ケイタイ</t>
    </rPh>
    <rPh sb="31" eb="32">
      <t>ベツ</t>
    </rPh>
    <rPh sb="33" eb="36">
      <t>シホンキン</t>
    </rPh>
    <rPh sb="36" eb="39">
      <t>カイソウベツ</t>
    </rPh>
    <phoneticPr fontId="2"/>
  </si>
  <si>
    <t>※収支状況の収益・費用及び損益には単年度において黒字となった航路を含む。</t>
    <rPh sb="1" eb="3">
      <t>シュウシ</t>
    </rPh>
    <rPh sb="3" eb="5">
      <t>ジョウキョウ</t>
    </rPh>
    <rPh sb="6" eb="8">
      <t>シュウエキ</t>
    </rPh>
    <rPh sb="9" eb="11">
      <t>ヒヨウ</t>
    </rPh>
    <rPh sb="11" eb="12">
      <t>オヨ</t>
    </rPh>
    <rPh sb="13" eb="15">
      <t>ソンエキ</t>
    </rPh>
    <rPh sb="17" eb="20">
      <t>タンネンド</t>
    </rPh>
    <rPh sb="24" eb="26">
      <t>クロジ</t>
    </rPh>
    <rPh sb="30" eb="32">
      <t>コウロ</t>
    </rPh>
    <rPh sb="33" eb="34">
      <t>フク</t>
    </rPh>
    <phoneticPr fontId="16"/>
  </si>
  <si>
    <t>国庫補助金交付額
（百万円）</t>
    <rPh sb="0" eb="2">
      <t>コッコ</t>
    </rPh>
    <rPh sb="2" eb="5">
      <t>ホジョキン</t>
    </rPh>
    <rPh sb="5" eb="8">
      <t>コウフガク</t>
    </rPh>
    <rPh sb="10" eb="11">
      <t>ヒャク</t>
    </rPh>
    <rPh sb="11" eb="13">
      <t>マンエン</t>
    </rPh>
    <phoneticPr fontId="16"/>
  </si>
  <si>
    <t>-</t>
  </si>
  <si>
    <t>収支率（　％　）</t>
    <rPh sb="0" eb="3">
      <t>シュウシリツ</t>
    </rPh>
    <phoneticPr fontId="16"/>
  </si>
  <si>
    <t>損　益（百万円）</t>
    <rPh sb="0" eb="1">
      <t>ソン</t>
    </rPh>
    <rPh sb="2" eb="3">
      <t>エキ</t>
    </rPh>
    <rPh sb="4" eb="5">
      <t>ヒャク</t>
    </rPh>
    <rPh sb="5" eb="7">
      <t>マンエン</t>
    </rPh>
    <phoneticPr fontId="16"/>
  </si>
  <si>
    <t>費　用（百万円）</t>
    <rPh sb="0" eb="1">
      <t>ヒ</t>
    </rPh>
    <rPh sb="2" eb="3">
      <t>ヨウ</t>
    </rPh>
    <rPh sb="4" eb="5">
      <t>ヒャク</t>
    </rPh>
    <rPh sb="5" eb="7">
      <t>マンエン</t>
    </rPh>
    <phoneticPr fontId="16"/>
  </si>
  <si>
    <t>収　益（百万円）</t>
    <rPh sb="0" eb="1">
      <t>オサム</t>
    </rPh>
    <rPh sb="2" eb="3">
      <t>エキ</t>
    </rPh>
    <rPh sb="4" eb="5">
      <t>ヒャク</t>
    </rPh>
    <rPh sb="5" eb="7">
      <t>マンエン</t>
    </rPh>
    <phoneticPr fontId="16"/>
  </si>
  <si>
    <t>収支状況</t>
    <rPh sb="0" eb="2">
      <t>シュウシ</t>
    </rPh>
    <rPh sb="2" eb="4">
      <t>ジョウキョウ</t>
    </rPh>
    <phoneticPr fontId="16"/>
  </si>
  <si>
    <t>貨　物（千トン）</t>
    <rPh sb="0" eb="1">
      <t>カ</t>
    </rPh>
    <rPh sb="2" eb="3">
      <t>モノ</t>
    </rPh>
    <rPh sb="4" eb="5">
      <t>セン</t>
    </rPh>
    <phoneticPr fontId="16"/>
  </si>
  <si>
    <t>車　両（千台）</t>
    <rPh sb="0" eb="1">
      <t>クルマ</t>
    </rPh>
    <rPh sb="2" eb="3">
      <t>リョウ</t>
    </rPh>
    <rPh sb="4" eb="5">
      <t>セン</t>
    </rPh>
    <rPh sb="5" eb="6">
      <t>ダイ</t>
    </rPh>
    <phoneticPr fontId="16"/>
  </si>
  <si>
    <t>旅　客（千人）</t>
    <rPh sb="0" eb="1">
      <t>タビ</t>
    </rPh>
    <rPh sb="2" eb="3">
      <t>キャク</t>
    </rPh>
    <rPh sb="4" eb="6">
      <t>センニン</t>
    </rPh>
    <phoneticPr fontId="16"/>
  </si>
  <si>
    <t>輸送実績</t>
    <rPh sb="0" eb="2">
      <t>ユソウ</t>
    </rPh>
    <rPh sb="2" eb="4">
      <t>ジッセキ</t>
    </rPh>
    <phoneticPr fontId="16"/>
  </si>
  <si>
    <t>Ｇ／Ｔ</t>
  </si>
  <si>
    <t>平均（トン）</t>
    <rPh sb="0" eb="2">
      <t>ヘイキン</t>
    </rPh>
    <phoneticPr fontId="16"/>
  </si>
  <si>
    <t>ト  ン</t>
  </si>
  <si>
    <t>隻数</t>
    <rPh sb="0" eb="2">
      <t>セキスウ</t>
    </rPh>
    <phoneticPr fontId="16"/>
  </si>
  <si>
    <t>使用船舶</t>
    <rPh sb="0" eb="2">
      <t>シヨウ</t>
    </rPh>
    <rPh sb="2" eb="4">
      <t>センパク</t>
    </rPh>
    <phoneticPr fontId="16"/>
  </si>
  <si>
    <t>航　　　　　　　　路</t>
    <rPh sb="0" eb="1">
      <t>ワタル</t>
    </rPh>
    <rPh sb="9" eb="10">
      <t>ミチ</t>
    </rPh>
    <phoneticPr fontId="16"/>
  </si>
  <si>
    <t>事　　　業　　　者</t>
    <rPh sb="0" eb="1">
      <t>コト</t>
    </rPh>
    <rPh sb="4" eb="5">
      <t>ギョウ</t>
    </rPh>
    <rPh sb="8" eb="9">
      <t>シャ</t>
    </rPh>
    <phoneticPr fontId="16"/>
  </si>
  <si>
    <t>対比
（％）</t>
    <rPh sb="0" eb="2">
      <t>タイヒ</t>
    </rPh>
    <phoneticPr fontId="16"/>
  </si>
  <si>
    <t>全国</t>
    <rPh sb="0" eb="2">
      <t>ゼンコク</t>
    </rPh>
    <phoneticPr fontId="16"/>
  </si>
  <si>
    <t>管内</t>
    <rPh sb="0" eb="2">
      <t>カンナイ</t>
    </rPh>
    <phoneticPr fontId="16"/>
  </si>
  <si>
    <t>R5</t>
    <phoneticPr fontId="16"/>
  </si>
  <si>
    <t>R４</t>
    <phoneticPr fontId="16"/>
  </si>
  <si>
    <t>R３</t>
    <phoneticPr fontId="16"/>
  </si>
  <si>
    <t>R2</t>
  </si>
  <si>
    <t>R1</t>
    <phoneticPr fontId="16"/>
  </si>
  <si>
    <t>H30</t>
    <phoneticPr fontId="16"/>
  </si>
  <si>
    <t>H29</t>
    <phoneticPr fontId="16"/>
  </si>
  <si>
    <t>H20</t>
    <phoneticPr fontId="16"/>
  </si>
  <si>
    <t>H10</t>
    <phoneticPr fontId="16"/>
  </si>
  <si>
    <t>(13)　国庫補助航路の推移（運営費補助金）</t>
    <rPh sb="5" eb="11">
      <t>コッコホジョコウロ</t>
    </rPh>
    <rPh sb="12" eb="14">
      <t>スイイ</t>
    </rPh>
    <rPh sb="15" eb="18">
      <t>ウンエイヒ</t>
    </rPh>
    <rPh sb="18" eb="21">
      <t>ホジョキン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</si>
</sst>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%"/>
    <numFmt numFmtId="177" formatCode="0.0_);\(0.0\)"/>
    <numFmt numFmtId="178" formatCode="\(#,##0.0\)"/>
    <numFmt numFmtId="179" formatCode="#,##0.0_);[Red]\(#,##0.0\)"/>
    <numFmt numFmtId="180" formatCode="#,##0_);[Red]\(#,##0\)"/>
    <numFmt numFmtId="181" formatCode="#,##0.00_ ;[Red]\-#,##0.00\ "/>
    <numFmt numFmtId="182" formatCode="#,##0;&quot;△ &quot;#,##0"/>
    <numFmt numFmtId="183" formatCode="0;&quot;△ &quot;0"/>
    <numFmt numFmtId="184" formatCode="#,##0.0;[Red]\-#,##0.0"/>
    <numFmt numFmtId="185" formatCode="#,##0.0_ ;[Red]\-#,##0.0\ "/>
    <numFmt numFmtId="186" formatCode="#,##0_ "/>
    <numFmt numFmtId="187" formatCode="#,##0.0_ "/>
    <numFmt numFmtId="188" formatCode="0.0_ "/>
    <numFmt numFmtId="189" formatCode="#,##0&quot; &quot;;&quot;△ &quot;#,##0&quot; 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</font>
    <font>
      <sz val="10.5"/>
      <color theme="1"/>
      <name val="ＭＳ Ｐ明朝"/>
      <family val="1"/>
    </font>
    <font>
      <sz val="10.5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sz val="11"/>
      <name val="ＭＳ Ｐゴシック"/>
      <family val="3"/>
    </font>
    <font>
      <sz val="10.5"/>
      <name val="ＭＳ Ｐ明朝"/>
      <family val="1"/>
      <charset val="128"/>
    </font>
    <font>
      <b/>
      <sz val="10.5"/>
      <name val="ＭＳ Ｐゴシック"/>
      <family val="3"/>
    </font>
    <font>
      <sz val="14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49">
    <xf numFmtId="0" fontId="0" fillId="0" borderId="0" xfId="0">
      <alignment vertical="center"/>
    </xf>
    <xf numFmtId="0" fontId="3" fillId="0" borderId="11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7" fontId="4" fillId="0" borderId="19" xfId="0" applyNumberFormat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178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38" fontId="4" fillId="2" borderId="18" xfId="1" applyFont="1" applyFill="1" applyBorder="1" applyAlignment="1">
      <alignment horizontal="right" vertical="center"/>
    </xf>
    <xf numFmtId="178" fontId="4" fillId="2" borderId="20" xfId="0" applyNumberFormat="1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178" fontId="4" fillId="2" borderId="26" xfId="0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178" fontId="4" fillId="2" borderId="7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38" fontId="8" fillId="0" borderId="18" xfId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2" borderId="18" xfId="1" applyFont="1" applyFill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7" fontId="8" fillId="0" borderId="20" xfId="0" applyNumberFormat="1" applyFont="1" applyBorder="1" applyAlignment="1">
      <alignment horizontal="right" vertical="center"/>
    </xf>
    <xf numFmtId="178" fontId="8" fillId="2" borderId="0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38" fontId="4" fillId="0" borderId="0" xfId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38" fontId="8" fillId="0" borderId="18" xfId="1" applyFont="1" applyFill="1" applyBorder="1" applyAlignment="1">
      <alignment horizontal="right" vertical="center"/>
    </xf>
    <xf numFmtId="178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79" fontId="3" fillId="0" borderId="30" xfId="1" applyNumberFormat="1" applyFont="1" applyBorder="1" applyAlignment="1">
      <alignment horizontal="right" vertical="center"/>
    </xf>
    <xf numFmtId="179" fontId="3" fillId="0" borderId="31" xfId="1" applyNumberFormat="1" applyFont="1" applyBorder="1" applyAlignment="1">
      <alignment horizontal="right" vertical="center"/>
    </xf>
    <xf numFmtId="179" fontId="3" fillId="0" borderId="32" xfId="1" applyNumberFormat="1" applyFont="1" applyBorder="1" applyAlignment="1">
      <alignment horizontal="right" vertical="center"/>
    </xf>
    <xf numFmtId="179" fontId="3" fillId="0" borderId="34" xfId="1" applyNumberFormat="1" applyFont="1" applyFill="1" applyBorder="1" applyAlignment="1">
      <alignment vertical="center"/>
    </xf>
    <xf numFmtId="180" fontId="3" fillId="0" borderId="16" xfId="1" applyNumberFormat="1" applyFont="1" applyFill="1" applyBorder="1" applyAlignment="1">
      <alignment vertical="center"/>
    </xf>
    <xf numFmtId="180" fontId="3" fillId="0" borderId="35" xfId="1" applyNumberFormat="1" applyFont="1" applyFill="1" applyBorder="1" applyAlignment="1">
      <alignment vertical="center"/>
    </xf>
    <xf numFmtId="179" fontId="6" fillId="0" borderId="36" xfId="1" applyNumberFormat="1" applyFont="1" applyBorder="1" applyAlignment="1">
      <alignment horizontal="right" vertical="center"/>
    </xf>
    <xf numFmtId="179" fontId="6" fillId="0" borderId="9" xfId="1" applyNumberFormat="1" applyFont="1" applyBorder="1" applyAlignment="1">
      <alignment horizontal="right" vertical="center"/>
    </xf>
    <xf numFmtId="179" fontId="6" fillId="0" borderId="37" xfId="1" applyNumberFormat="1" applyFont="1" applyBorder="1" applyAlignment="1">
      <alignment horizontal="right" vertical="center"/>
    </xf>
    <xf numFmtId="179" fontId="6" fillId="0" borderId="20" xfId="1" applyNumberFormat="1" applyFont="1" applyBorder="1" applyAlignment="1">
      <alignment horizontal="right" vertical="center"/>
    </xf>
    <xf numFmtId="179" fontId="6" fillId="0" borderId="38" xfId="1" applyNumberFormat="1" applyFont="1" applyBorder="1" applyAlignment="1">
      <alignment horizontal="right"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40" xfId="1" applyNumberFormat="1" applyFont="1" applyBorder="1" applyAlignment="1">
      <alignment horizontal="right" vertical="center"/>
    </xf>
    <xf numFmtId="180" fontId="6" fillId="0" borderId="41" xfId="1" applyNumberFormat="1" applyFont="1" applyBorder="1" applyAlignment="1">
      <alignment horizontal="right" vertical="center"/>
    </xf>
    <xf numFmtId="180" fontId="6" fillId="0" borderId="42" xfId="1" applyNumberFormat="1" applyFont="1" applyBorder="1" applyAlignment="1">
      <alignment horizontal="right" vertical="center"/>
    </xf>
    <xf numFmtId="179" fontId="6" fillId="0" borderId="34" xfId="1" applyNumberFormat="1" applyFont="1" applyBorder="1" applyAlignment="1">
      <alignment horizontal="right" vertical="center"/>
    </xf>
    <xf numFmtId="180" fontId="6" fillId="0" borderId="16" xfId="1" applyNumberFormat="1" applyFont="1" applyBorder="1" applyAlignment="1">
      <alignment horizontal="right" vertical="center"/>
    </xf>
    <xf numFmtId="180" fontId="6" fillId="0" borderId="35" xfId="1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179" fontId="3" fillId="0" borderId="45" xfId="1" applyNumberFormat="1" applyFont="1" applyBorder="1" applyAlignment="1">
      <alignment horizontal="right" vertical="center"/>
    </xf>
    <xf numFmtId="179" fontId="3" fillId="0" borderId="46" xfId="1" applyNumberFormat="1" applyFont="1" applyBorder="1" applyAlignment="1">
      <alignment horizontal="right" vertical="center"/>
    </xf>
    <xf numFmtId="179" fontId="3" fillId="0" borderId="47" xfId="1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179" fontId="3" fillId="0" borderId="34" xfId="1" applyNumberFormat="1" applyFont="1" applyBorder="1" applyAlignment="1">
      <alignment horizontal="right" vertical="center"/>
    </xf>
    <xf numFmtId="180" fontId="3" fillId="0" borderId="16" xfId="1" applyNumberFormat="1" applyFont="1" applyFill="1" applyBorder="1" applyAlignment="1">
      <alignment horizontal="right" vertical="center"/>
    </xf>
    <xf numFmtId="180" fontId="3" fillId="0" borderId="35" xfId="1" applyNumberFormat="1" applyFont="1" applyFill="1" applyBorder="1" applyAlignment="1">
      <alignment horizontal="right" vertical="center"/>
    </xf>
    <xf numFmtId="179" fontId="3" fillId="0" borderId="36" xfId="1" applyNumberFormat="1" applyFont="1" applyBorder="1" applyAlignment="1">
      <alignment horizontal="right" vertical="center"/>
    </xf>
    <xf numFmtId="180" fontId="3" fillId="0" borderId="9" xfId="1" applyNumberFormat="1" applyFont="1" applyFill="1" applyBorder="1" applyAlignment="1">
      <alignment horizontal="right" vertical="center"/>
    </xf>
    <xf numFmtId="180" fontId="3" fillId="0" borderId="37" xfId="1" applyNumberFormat="1" applyFont="1" applyFill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179" fontId="3" fillId="0" borderId="33" xfId="1" applyNumberFormat="1" applyFont="1" applyBorder="1" applyAlignment="1">
      <alignment horizontal="right" vertical="center"/>
    </xf>
    <xf numFmtId="179" fontId="3" fillId="0" borderId="58" xfId="1" applyNumberFormat="1" applyFont="1" applyBorder="1" applyAlignment="1">
      <alignment horizontal="right" vertical="center"/>
    </xf>
    <xf numFmtId="180" fontId="3" fillId="0" borderId="16" xfId="1" applyNumberFormat="1" applyFont="1" applyBorder="1" applyAlignment="1">
      <alignment horizontal="right" vertical="center"/>
    </xf>
    <xf numFmtId="180" fontId="3" fillId="0" borderId="15" xfId="1" applyNumberFormat="1" applyFont="1" applyBorder="1" applyAlignment="1">
      <alignment horizontal="right" vertical="center"/>
    </xf>
    <xf numFmtId="180" fontId="3" fillId="0" borderId="35" xfId="1" applyNumberFormat="1" applyFont="1" applyBorder="1" applyAlignment="1">
      <alignment horizontal="right" vertical="center"/>
    </xf>
    <xf numFmtId="179" fontId="6" fillId="0" borderId="8" xfId="1" applyNumberFormat="1" applyFont="1" applyBorder="1" applyAlignment="1">
      <alignment horizontal="right" vertical="center"/>
    </xf>
    <xf numFmtId="180" fontId="6" fillId="0" borderId="59" xfId="1" applyNumberFormat="1" applyFont="1" applyBorder="1" applyAlignment="1">
      <alignment horizontal="right" vertical="center"/>
    </xf>
    <xf numFmtId="179" fontId="6" fillId="0" borderId="60" xfId="1" applyNumberFormat="1" applyFont="1" applyBorder="1" applyAlignment="1">
      <alignment horizontal="right" vertical="center"/>
    </xf>
    <xf numFmtId="180" fontId="6" fillId="0" borderId="15" xfId="1" applyNumberFormat="1" applyFont="1" applyBorder="1" applyAlignment="1">
      <alignment horizontal="right" vertical="center"/>
    </xf>
    <xf numFmtId="180" fontId="3" fillId="0" borderId="46" xfId="1" applyNumberFormat="1" applyFont="1" applyBorder="1" applyAlignment="1">
      <alignment horizontal="right" vertical="center"/>
    </xf>
    <xf numFmtId="180" fontId="3" fillId="0" borderId="61" xfId="1" applyNumberFormat="1" applyFont="1" applyBorder="1" applyAlignment="1">
      <alignment horizontal="right" vertical="center"/>
    </xf>
    <xf numFmtId="180" fontId="3" fillId="0" borderId="9" xfId="1" applyNumberFormat="1" applyFont="1" applyBorder="1" applyAlignment="1">
      <alignment horizontal="right" vertical="center"/>
    </xf>
    <xf numFmtId="180" fontId="3" fillId="0" borderId="37" xfId="1" applyNumberFormat="1" applyFont="1" applyBorder="1" applyAlignment="1">
      <alignment horizontal="right" vertical="center"/>
    </xf>
    <xf numFmtId="179" fontId="3" fillId="0" borderId="62" xfId="1" applyNumberFormat="1" applyFont="1" applyBorder="1" applyAlignment="1">
      <alignment horizontal="right" vertical="center"/>
    </xf>
    <xf numFmtId="180" fontId="3" fillId="0" borderId="63" xfId="1" applyNumberFormat="1" applyFont="1" applyBorder="1" applyAlignment="1">
      <alignment horizontal="right" vertical="center"/>
    </xf>
    <xf numFmtId="180" fontId="3" fillId="0" borderId="64" xfId="1" applyNumberFormat="1" applyFont="1" applyBorder="1" applyAlignment="1">
      <alignment horizontal="right" vertical="center"/>
    </xf>
    <xf numFmtId="180" fontId="3" fillId="0" borderId="65" xfId="1" applyNumberFormat="1" applyFont="1" applyBorder="1" applyAlignment="1">
      <alignment horizontal="right" vertical="center"/>
    </xf>
    <xf numFmtId="0" fontId="3" fillId="0" borderId="6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38" fontId="11" fillId="0" borderId="3" xfId="1" applyFont="1" applyFill="1" applyBorder="1">
      <alignment vertical="center"/>
    </xf>
    <xf numFmtId="0" fontId="11" fillId="0" borderId="29" xfId="0" applyFont="1" applyBorder="1">
      <alignment vertical="center"/>
    </xf>
    <xf numFmtId="0" fontId="11" fillId="0" borderId="28" xfId="0" applyFont="1" applyBorder="1" applyAlignment="1">
      <alignment horizontal="distributed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38" fontId="7" fillId="0" borderId="3" xfId="1" applyFont="1" applyFill="1" applyBorder="1">
      <alignment vertical="center"/>
    </xf>
    <xf numFmtId="0" fontId="7" fillId="0" borderId="29" xfId="0" applyFont="1" applyBorder="1">
      <alignment vertical="center"/>
    </xf>
    <xf numFmtId="0" fontId="7" fillId="0" borderId="28" xfId="0" applyFont="1" applyBorder="1" applyAlignment="1">
      <alignment horizontal="distributed" vertical="center"/>
    </xf>
    <xf numFmtId="0" fontId="7" fillId="0" borderId="71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>
      <alignment vertical="center"/>
    </xf>
    <xf numFmtId="0" fontId="7" fillId="0" borderId="26" xfId="0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7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181" fontId="11" fillId="0" borderId="3" xfId="1" applyNumberFormat="1" applyFont="1" applyFill="1" applyBorder="1">
      <alignment vertical="center"/>
    </xf>
    <xf numFmtId="182" fontId="7" fillId="0" borderId="3" xfId="1" applyNumberFormat="1" applyFont="1" applyFill="1" applyBorder="1" applyAlignment="1">
      <alignment vertical="center"/>
    </xf>
    <xf numFmtId="38" fontId="11" fillId="0" borderId="3" xfId="1" applyFont="1" applyFill="1" applyBorder="1" applyAlignment="1">
      <alignment horizontal="right" vertical="center"/>
    </xf>
    <xf numFmtId="182" fontId="11" fillId="0" borderId="3" xfId="1" applyNumberFormat="1" applyFont="1" applyFill="1" applyBorder="1" applyAlignment="1">
      <alignment horizontal="right" vertical="center"/>
    </xf>
    <xf numFmtId="182" fontId="6" fillId="0" borderId="3" xfId="1" applyNumberFormat="1" applyFont="1" applyFill="1" applyBorder="1" applyAlignment="1">
      <alignment horizontal="right" vertical="center"/>
    </xf>
    <xf numFmtId="183" fontId="11" fillId="0" borderId="3" xfId="1" applyNumberFormat="1" applyFont="1" applyFill="1" applyBorder="1" applyAlignment="1">
      <alignment horizontal="right" vertical="center"/>
    </xf>
    <xf numFmtId="181" fontId="11" fillId="0" borderId="3" xfId="1" applyNumberFormat="1" applyFont="1" applyBorder="1">
      <alignment vertical="center"/>
    </xf>
    <xf numFmtId="182" fontId="11" fillId="0" borderId="3" xfId="1" applyNumberFormat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181" fontId="11" fillId="0" borderId="17" xfId="1" applyNumberFormat="1" applyFont="1" applyBorder="1">
      <alignment vertical="center"/>
    </xf>
    <xf numFmtId="38" fontId="11" fillId="0" borderId="16" xfId="1" applyFont="1" applyBorder="1" applyAlignment="1">
      <alignment horizontal="right" vertical="center"/>
    </xf>
    <xf numFmtId="184" fontId="11" fillId="0" borderId="16" xfId="1" applyNumberFormat="1" applyFont="1" applyBorder="1">
      <alignment vertical="center"/>
    </xf>
    <xf numFmtId="38" fontId="11" fillId="0" borderId="15" xfId="1" applyFont="1" applyBorder="1" applyAlignment="1">
      <alignment horizontal="right" vertical="center"/>
    </xf>
    <xf numFmtId="181" fontId="7" fillId="0" borderId="3" xfId="1" applyNumberFormat="1" applyFont="1" applyFill="1" applyBorder="1">
      <alignment vertical="center"/>
    </xf>
    <xf numFmtId="38" fontId="7" fillId="0" borderId="3" xfId="1" applyFont="1" applyFill="1" applyBorder="1" applyAlignment="1">
      <alignment horizontal="right" vertical="center"/>
    </xf>
    <xf numFmtId="183" fontId="7" fillId="0" borderId="3" xfId="1" applyNumberFormat="1" applyFont="1" applyFill="1" applyBorder="1" applyAlignment="1">
      <alignment vertical="center"/>
    </xf>
    <xf numFmtId="181" fontId="7" fillId="0" borderId="3" xfId="1" applyNumberFormat="1" applyFont="1" applyBorder="1">
      <alignment vertical="center"/>
    </xf>
    <xf numFmtId="182" fontId="7" fillId="0" borderId="3" xfId="1" applyNumberFormat="1" applyFont="1" applyBorder="1" applyAlignment="1">
      <alignment vertical="center"/>
    </xf>
    <xf numFmtId="38" fontId="7" fillId="0" borderId="3" xfId="1" applyFont="1" applyBorder="1" applyAlignment="1">
      <alignment horizontal="right" vertical="center"/>
    </xf>
    <xf numFmtId="181" fontId="7" fillId="0" borderId="17" xfId="1" applyNumberFormat="1" applyFont="1" applyBorder="1">
      <alignment vertical="center"/>
    </xf>
    <xf numFmtId="38" fontId="7" fillId="0" borderId="16" xfId="1" applyFont="1" applyBorder="1" applyAlignment="1">
      <alignment horizontal="right" vertical="center"/>
    </xf>
    <xf numFmtId="184" fontId="7" fillId="0" borderId="16" xfId="1" applyNumberFormat="1" applyFont="1" applyBorder="1">
      <alignment vertical="center"/>
    </xf>
    <xf numFmtId="38" fontId="7" fillId="0" borderId="15" xfId="1" applyFont="1" applyBorder="1" applyAlignment="1">
      <alignment horizontal="right" vertical="center"/>
    </xf>
    <xf numFmtId="181" fontId="7" fillId="0" borderId="3" xfId="1" applyNumberFormat="1" applyFont="1" applyBorder="1" applyAlignment="1">
      <alignment vertical="center"/>
    </xf>
    <xf numFmtId="182" fontId="3" fillId="0" borderId="3" xfId="1" applyNumberFormat="1" applyFont="1" applyFill="1" applyBorder="1" applyAlignment="1">
      <alignment vertical="center"/>
    </xf>
    <xf numFmtId="38" fontId="7" fillId="0" borderId="17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2" xfId="0" applyFont="1" applyBorder="1" applyAlignment="1">
      <alignment horizontal="right" vertical="top"/>
    </xf>
    <xf numFmtId="0" fontId="7" fillId="0" borderId="26" xfId="0" applyFont="1" applyBorder="1">
      <alignment vertical="center"/>
    </xf>
    <xf numFmtId="0" fontId="7" fillId="0" borderId="73" xfId="0" applyFont="1" applyBorder="1" applyAlignment="1">
      <alignment horizontal="right" vertical="top"/>
    </xf>
    <xf numFmtId="0" fontId="7" fillId="0" borderId="2" xfId="0" applyFont="1" applyBorder="1">
      <alignment vertical="center"/>
    </xf>
    <xf numFmtId="183" fontId="0" fillId="0" borderId="0" xfId="1" applyNumberFormat="1" applyFont="1">
      <alignment vertical="center"/>
    </xf>
    <xf numFmtId="181" fontId="11" fillId="0" borderId="3" xfId="1" applyNumberFormat="1" applyFont="1" applyFill="1" applyBorder="1" applyAlignment="1">
      <alignment vertical="center" shrinkToFit="1"/>
    </xf>
    <xf numFmtId="182" fontId="7" fillId="0" borderId="3" xfId="1" applyNumberFormat="1" applyFont="1" applyFill="1" applyBorder="1" applyAlignment="1">
      <alignment vertical="center" shrinkToFit="1"/>
    </xf>
    <xf numFmtId="38" fontId="11" fillId="0" borderId="3" xfId="1" applyFont="1" applyFill="1" applyBorder="1" applyAlignment="1">
      <alignment horizontal="right" vertical="center" shrinkToFit="1"/>
    </xf>
    <xf numFmtId="182" fontId="11" fillId="0" borderId="3" xfId="1" applyNumberFormat="1" applyFont="1" applyFill="1" applyBorder="1" applyAlignment="1">
      <alignment horizontal="right" vertical="center" shrinkToFit="1"/>
    </xf>
    <xf numFmtId="183" fontId="11" fillId="0" borderId="3" xfId="1" applyNumberFormat="1" applyFont="1" applyFill="1" applyBorder="1" applyAlignment="1">
      <alignment horizontal="right" vertical="center" shrinkToFit="1"/>
    </xf>
    <xf numFmtId="185" fontId="11" fillId="0" borderId="75" xfId="1" applyNumberFormat="1" applyFont="1" applyBorder="1">
      <alignment vertical="center"/>
    </xf>
    <xf numFmtId="38" fontId="11" fillId="0" borderId="27" xfId="1" applyFont="1" applyBorder="1" applyAlignment="1">
      <alignment horizontal="right" vertical="center"/>
    </xf>
    <xf numFmtId="184" fontId="11" fillId="0" borderId="27" xfId="1" applyNumberFormat="1" applyFont="1" applyBorder="1">
      <alignment vertical="center"/>
    </xf>
    <xf numFmtId="38" fontId="11" fillId="0" borderId="68" xfId="1" applyFont="1" applyBorder="1" applyAlignment="1">
      <alignment horizontal="right" vertical="center"/>
    </xf>
    <xf numFmtId="181" fontId="7" fillId="0" borderId="3" xfId="1" applyNumberFormat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right" vertical="center" shrinkToFit="1"/>
    </xf>
    <xf numFmtId="183" fontId="7" fillId="0" borderId="3" xfId="1" applyNumberFormat="1" applyFont="1" applyFill="1" applyBorder="1" applyAlignment="1">
      <alignment vertical="center" shrinkToFit="1"/>
    </xf>
    <xf numFmtId="185" fontId="7" fillId="0" borderId="17" xfId="1" applyNumberFormat="1" applyFont="1" applyBorder="1">
      <alignment vertical="center"/>
    </xf>
    <xf numFmtId="183" fontId="11" fillId="0" borderId="3" xfId="1" applyNumberFormat="1" applyFont="1" applyBorder="1" applyAlignment="1">
      <alignment horizontal="right" vertical="center"/>
    </xf>
    <xf numFmtId="185" fontId="11" fillId="0" borderId="17" xfId="1" applyNumberFormat="1" applyFont="1" applyBorder="1">
      <alignment vertical="center"/>
    </xf>
    <xf numFmtId="183" fontId="7" fillId="0" borderId="3" xfId="1" applyNumberFormat="1" applyFont="1" applyFill="1" applyBorder="1" applyAlignment="1">
      <alignment horizontal="center" vertical="center" shrinkToFit="1"/>
    </xf>
    <xf numFmtId="0" fontId="13" fillId="0" borderId="0" xfId="2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186" fontId="14" fillId="0" borderId="0" xfId="2" applyNumberFormat="1" applyFont="1">
      <alignment vertical="center"/>
    </xf>
    <xf numFmtId="187" fontId="5" fillId="0" borderId="79" xfId="2" applyNumberFormat="1" applyFont="1" applyBorder="1">
      <alignment vertical="center"/>
    </xf>
    <xf numFmtId="186" fontId="5" fillId="0" borderId="80" xfId="2" applyNumberFormat="1" applyFont="1" applyBorder="1">
      <alignment vertical="center"/>
    </xf>
    <xf numFmtId="186" fontId="5" fillId="0" borderId="81" xfId="2" applyNumberFormat="1" applyFont="1" applyBorder="1">
      <alignment vertical="center"/>
    </xf>
    <xf numFmtId="187" fontId="17" fillId="0" borderId="79" xfId="2" applyNumberFormat="1" applyFont="1" applyBorder="1">
      <alignment vertical="center"/>
    </xf>
    <xf numFmtId="186" fontId="17" fillId="0" borderId="80" xfId="2" applyNumberFormat="1" applyFont="1" applyBorder="1">
      <alignment vertical="center"/>
    </xf>
    <xf numFmtId="186" fontId="17" fillId="0" borderId="81" xfId="2" applyNumberFormat="1" applyFont="1" applyBorder="1">
      <alignment vertical="center"/>
    </xf>
    <xf numFmtId="188" fontId="14" fillId="0" borderId="0" xfId="2" applyNumberFormat="1" applyFont="1">
      <alignment vertical="center"/>
    </xf>
    <xf numFmtId="188" fontId="5" fillId="0" borderId="84" xfId="2" applyNumberFormat="1" applyFont="1" applyBorder="1" applyAlignment="1">
      <alignment horizontal="right" vertical="center"/>
    </xf>
    <xf numFmtId="188" fontId="5" fillId="0" borderId="18" xfId="2" applyNumberFormat="1" applyFont="1" applyBorder="1">
      <alignment vertical="center"/>
    </xf>
    <xf numFmtId="188" fontId="5" fillId="0" borderId="85" xfId="2" applyNumberFormat="1" applyFont="1" applyBorder="1">
      <alignment vertical="center"/>
    </xf>
    <xf numFmtId="188" fontId="17" fillId="0" borderId="84" xfId="2" applyNumberFormat="1" applyFont="1" applyBorder="1" applyAlignment="1">
      <alignment horizontal="right" vertical="center"/>
    </xf>
    <xf numFmtId="188" fontId="17" fillId="0" borderId="18" xfId="2" applyNumberFormat="1" applyFont="1" applyBorder="1">
      <alignment vertical="center"/>
    </xf>
    <xf numFmtId="188" fontId="17" fillId="0" borderId="85" xfId="2" applyNumberFormat="1" applyFont="1" applyBorder="1">
      <alignment vertical="center"/>
    </xf>
    <xf numFmtId="182" fontId="14" fillId="0" borderId="0" xfId="2" applyNumberFormat="1" applyFont="1">
      <alignment vertical="center"/>
    </xf>
    <xf numFmtId="187" fontId="5" fillId="0" borderId="87" xfId="2" applyNumberFormat="1" applyFont="1" applyBorder="1">
      <alignment vertical="center"/>
    </xf>
    <xf numFmtId="189" fontId="5" fillId="0" borderId="3" xfId="2" applyNumberFormat="1" applyFont="1" applyBorder="1">
      <alignment vertical="center"/>
    </xf>
    <xf numFmtId="189" fontId="5" fillId="0" borderId="88" xfId="2" applyNumberFormat="1" applyFont="1" applyBorder="1">
      <alignment vertical="center"/>
    </xf>
    <xf numFmtId="187" fontId="17" fillId="0" borderId="87" xfId="2" applyNumberFormat="1" applyFont="1" applyBorder="1">
      <alignment vertical="center"/>
    </xf>
    <xf numFmtId="189" fontId="17" fillId="0" borderId="3" xfId="2" applyNumberFormat="1" applyFont="1" applyBorder="1">
      <alignment vertical="center"/>
    </xf>
    <xf numFmtId="189" fontId="17" fillId="0" borderId="88" xfId="2" applyNumberFormat="1" applyFont="1" applyBorder="1">
      <alignment vertical="center"/>
    </xf>
    <xf numFmtId="186" fontId="5" fillId="0" borderId="3" xfId="2" applyNumberFormat="1" applyFont="1" applyBorder="1">
      <alignment vertical="center"/>
    </xf>
    <xf numFmtId="186" fontId="5" fillId="0" borderId="88" xfId="2" applyNumberFormat="1" applyFont="1" applyBorder="1">
      <alignment vertical="center"/>
    </xf>
    <xf numFmtId="186" fontId="17" fillId="0" borderId="3" xfId="2" applyNumberFormat="1" applyFont="1" applyBorder="1">
      <alignment vertical="center"/>
    </xf>
    <xf numFmtId="186" fontId="17" fillId="0" borderId="88" xfId="2" applyNumberFormat="1" applyFont="1" applyBorder="1">
      <alignment vertical="center"/>
    </xf>
    <xf numFmtId="187" fontId="5" fillId="0" borderId="89" xfId="2" applyNumberFormat="1" applyFont="1" applyBorder="1">
      <alignment vertical="center"/>
    </xf>
    <xf numFmtId="186" fontId="5" fillId="0" borderId="6" xfId="2" applyNumberFormat="1" applyFont="1" applyBorder="1">
      <alignment vertical="center"/>
    </xf>
    <xf numFmtId="186" fontId="5" fillId="0" borderId="90" xfId="2" applyNumberFormat="1" applyFont="1" applyBorder="1">
      <alignment vertical="center"/>
    </xf>
    <xf numFmtId="187" fontId="17" fillId="0" borderId="89" xfId="2" applyNumberFormat="1" applyFont="1" applyBorder="1">
      <alignment vertical="center"/>
    </xf>
    <xf numFmtId="186" fontId="17" fillId="0" borderId="6" xfId="2" applyNumberFormat="1" applyFont="1" applyBorder="1">
      <alignment vertical="center"/>
    </xf>
    <xf numFmtId="186" fontId="17" fillId="0" borderId="90" xfId="2" applyNumberFormat="1" applyFont="1" applyBorder="1">
      <alignment vertical="center"/>
    </xf>
    <xf numFmtId="187" fontId="17" fillId="0" borderId="94" xfId="2" applyNumberFormat="1" applyFont="1" applyBorder="1">
      <alignment vertical="center"/>
    </xf>
    <xf numFmtId="186" fontId="17" fillId="0" borderId="95" xfId="2" applyNumberFormat="1" applyFont="1" applyBorder="1">
      <alignment vertical="center"/>
    </xf>
    <xf numFmtId="186" fontId="17" fillId="0" borderId="96" xfId="2" applyNumberFormat="1" applyFont="1" applyBorder="1">
      <alignment vertical="center"/>
    </xf>
    <xf numFmtId="186" fontId="5" fillId="0" borderId="96" xfId="2" applyNumberFormat="1" applyFont="1" applyBorder="1">
      <alignment vertical="center"/>
    </xf>
    <xf numFmtId="187" fontId="17" fillId="0" borderId="91" xfId="2" applyNumberFormat="1" applyFont="1" applyBorder="1">
      <alignment vertical="center"/>
    </xf>
    <xf numFmtId="186" fontId="17" fillId="0" borderId="98" xfId="2" applyNumberFormat="1" applyFont="1" applyBorder="1">
      <alignment vertical="center"/>
    </xf>
    <xf numFmtId="186" fontId="5" fillId="0" borderId="99" xfId="2" applyNumberFormat="1" applyFont="1" applyBorder="1">
      <alignment vertical="center"/>
    </xf>
    <xf numFmtId="186" fontId="17" fillId="0" borderId="99" xfId="2" applyNumberFormat="1" applyFont="1" applyBorder="1">
      <alignment vertical="center"/>
    </xf>
    <xf numFmtId="187" fontId="17" fillId="0" borderId="95" xfId="2" applyNumberFormat="1" applyFont="1" applyBorder="1">
      <alignment vertical="center"/>
    </xf>
    <xf numFmtId="187" fontId="5" fillId="0" borderId="96" xfId="2" applyNumberFormat="1" applyFont="1" applyBorder="1">
      <alignment vertical="center"/>
    </xf>
    <xf numFmtId="187" fontId="5" fillId="0" borderId="95" xfId="2" applyNumberFormat="1" applyFont="1" applyBorder="1">
      <alignment vertical="center"/>
    </xf>
    <xf numFmtId="187" fontId="17" fillId="0" borderId="96" xfId="2" applyNumberFormat="1" applyFont="1" applyBorder="1">
      <alignment vertical="center"/>
    </xf>
    <xf numFmtId="0" fontId="17" fillId="0" borderId="94" xfId="2" applyFont="1" applyBorder="1" applyAlignment="1">
      <alignment horizontal="center" vertical="center"/>
    </xf>
    <xf numFmtId="188" fontId="17" fillId="0" borderId="87" xfId="2" applyNumberFormat="1" applyFont="1" applyBorder="1" applyAlignment="1">
      <alignment horizontal="right" vertical="center"/>
    </xf>
    <xf numFmtId="187" fontId="17" fillId="0" borderId="29" xfId="2" applyNumberFormat="1" applyFont="1" applyBorder="1">
      <alignment vertical="center"/>
    </xf>
    <xf numFmtId="187" fontId="17" fillId="0" borderId="88" xfId="2" applyNumberFormat="1" applyFont="1" applyBorder="1">
      <alignment vertical="center"/>
    </xf>
    <xf numFmtId="187" fontId="17" fillId="0" borderId="3" xfId="2" applyNumberFormat="1" applyFont="1" applyBorder="1">
      <alignment vertical="center"/>
    </xf>
    <xf numFmtId="0" fontId="17" fillId="0" borderId="87" xfId="2" applyFont="1" applyBorder="1" applyAlignment="1">
      <alignment horizontal="center" vertical="center"/>
    </xf>
    <xf numFmtId="0" fontId="15" fillId="0" borderId="104" xfId="2" applyFont="1" applyBorder="1">
      <alignment vertical="center"/>
    </xf>
    <xf numFmtId="0" fontId="15" fillId="0" borderId="105" xfId="2" applyFont="1" applyBorder="1">
      <alignment vertical="center"/>
    </xf>
    <xf numFmtId="0" fontId="15" fillId="0" borderId="106" xfId="2" applyFont="1" applyBorder="1">
      <alignment vertical="center"/>
    </xf>
    <xf numFmtId="0" fontId="15" fillId="0" borderId="53" xfId="2" applyFont="1" applyBorder="1">
      <alignment vertical="center"/>
    </xf>
    <xf numFmtId="0" fontId="15" fillId="0" borderId="54" xfId="2" applyFont="1" applyBorder="1">
      <alignment vertical="center"/>
    </xf>
    <xf numFmtId="0" fontId="15" fillId="0" borderId="55" xfId="2" applyFont="1" applyBorder="1">
      <alignment vertical="center"/>
    </xf>
    <xf numFmtId="0" fontId="15" fillId="0" borderId="56" xfId="2" applyFont="1" applyBorder="1">
      <alignment vertical="center"/>
    </xf>
    <xf numFmtId="0" fontId="15" fillId="0" borderId="57" xfId="2" applyFont="1" applyBorder="1">
      <alignment vertical="center"/>
    </xf>
    <xf numFmtId="0" fontId="18" fillId="0" borderId="0" xfId="2" applyFont="1">
      <alignment vertical="center"/>
    </xf>
    <xf numFmtId="0" fontId="20" fillId="0" borderId="0" xfId="2" applyFont="1">
      <alignment vertical="center"/>
    </xf>
    <xf numFmtId="0" fontId="21" fillId="0" borderId="0" xfId="2" applyFo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38" fontId="4" fillId="0" borderId="18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38" fontId="8" fillId="0" borderId="18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38" fontId="8" fillId="0" borderId="3" xfId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76" fontId="8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top"/>
    </xf>
    <xf numFmtId="0" fontId="4" fillId="0" borderId="8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distributed" vertical="center" shrinkToFit="1"/>
    </xf>
    <xf numFmtId="38" fontId="4" fillId="0" borderId="3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shrinkToFit="1"/>
    </xf>
    <xf numFmtId="176" fontId="4" fillId="0" borderId="14" xfId="0" applyNumberFormat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2" borderId="18" xfId="1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shrinkToFit="1"/>
    </xf>
    <xf numFmtId="0" fontId="8" fillId="0" borderId="18" xfId="0" applyFont="1" applyBorder="1" applyAlignment="1">
      <alignment horizontal="distributed" vertical="center" shrinkToFit="1"/>
    </xf>
    <xf numFmtId="38" fontId="8" fillId="0" borderId="3" xfId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8" fillId="2" borderId="18" xfId="0" applyNumberFormat="1" applyFont="1" applyFill="1" applyBorder="1" applyAlignment="1">
      <alignment horizontal="right" vertical="center"/>
    </xf>
    <xf numFmtId="176" fontId="8" fillId="2" borderId="6" xfId="0" applyNumberFormat="1" applyFont="1" applyFill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38" fontId="8" fillId="0" borderId="3" xfId="1" applyFont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2" borderId="18" xfId="1" applyFont="1" applyFill="1" applyBorder="1" applyAlignment="1">
      <alignment vertical="center"/>
    </xf>
    <xf numFmtId="38" fontId="8" fillId="2" borderId="6" xfId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textRotation="255"/>
    </xf>
    <xf numFmtId="0" fontId="6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14" xfId="0" applyFont="1" applyBorder="1" applyAlignment="1">
      <alignment horizontal="distributed" vertical="center" indent="1"/>
    </xf>
    <xf numFmtId="0" fontId="11" fillId="0" borderId="28" xfId="0" applyFont="1" applyBorder="1" applyAlignment="1">
      <alignment horizontal="distributed" vertical="center" indent="1"/>
    </xf>
    <xf numFmtId="0" fontId="11" fillId="0" borderId="29" xfId="0" applyFont="1" applyBorder="1" applyAlignment="1">
      <alignment horizontal="distributed" vertical="center" indent="1"/>
    </xf>
    <xf numFmtId="0" fontId="7" fillId="0" borderId="14" xfId="0" applyFont="1" applyBorder="1" applyAlignment="1">
      <alignment horizontal="distributed" vertical="center" indent="1"/>
    </xf>
    <xf numFmtId="0" fontId="7" fillId="0" borderId="28" xfId="0" applyFont="1" applyBorder="1" applyAlignment="1">
      <alignment horizontal="distributed" vertical="center" indent="1"/>
    </xf>
    <xf numFmtId="0" fontId="7" fillId="0" borderId="29" xfId="0" applyFont="1" applyBorder="1" applyAlignment="1">
      <alignment horizontal="distributed" vertical="center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vertical="center" wrapText="1" indent="1"/>
    </xf>
    <xf numFmtId="0" fontId="7" fillId="0" borderId="29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right" vertical="top"/>
    </xf>
    <xf numFmtId="0" fontId="7" fillId="0" borderId="73" xfId="0" applyFont="1" applyBorder="1" applyAlignment="1">
      <alignment horizontal="right" vertical="top"/>
    </xf>
    <xf numFmtId="0" fontId="7" fillId="0" borderId="26" xfId="0" applyFont="1" applyBorder="1" applyAlignment="1">
      <alignment horizontal="distributed" vertical="center" indent="1"/>
    </xf>
    <xf numFmtId="0" fontId="7" fillId="0" borderId="72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15" fillId="0" borderId="84" xfId="2" applyFont="1" applyBorder="1" applyAlignment="1">
      <alignment horizontal="center" vertical="center" wrapText="1"/>
    </xf>
    <xf numFmtId="0" fontId="15" fillId="0" borderId="108" xfId="2" applyFont="1" applyBorder="1" applyAlignment="1">
      <alignment horizontal="center" vertical="center" wrapText="1"/>
    </xf>
    <xf numFmtId="0" fontId="15" fillId="0" borderId="103" xfId="2" applyFont="1" applyBorder="1" applyAlignment="1">
      <alignment horizontal="center" vertical="center"/>
    </xf>
    <xf numFmtId="0" fontId="15" fillId="0" borderId="107" xfId="2" applyFont="1" applyBorder="1" applyAlignment="1">
      <alignment horizontal="center" vertical="center"/>
    </xf>
    <xf numFmtId="0" fontId="15" fillId="0" borderId="102" xfId="2" applyFont="1" applyBorder="1" applyAlignment="1">
      <alignment horizontal="center" vertical="center"/>
    </xf>
    <xf numFmtId="0" fontId="15" fillId="0" borderId="85" xfId="2" applyFont="1" applyBorder="1" applyAlignment="1">
      <alignment horizontal="center" vertical="center"/>
    </xf>
    <xf numFmtId="0" fontId="15" fillId="0" borderId="110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09" xfId="2" applyFont="1" applyBorder="1" applyAlignment="1">
      <alignment horizontal="center" vertical="center"/>
    </xf>
    <xf numFmtId="0" fontId="15" fillId="0" borderId="99" xfId="2" applyFont="1" applyBorder="1" applyAlignment="1">
      <alignment horizontal="center" vertical="center"/>
    </xf>
    <xf numFmtId="0" fontId="15" fillId="0" borderId="98" xfId="2" applyFont="1" applyBorder="1" applyAlignment="1">
      <alignment horizontal="center" vertical="center"/>
    </xf>
    <xf numFmtId="0" fontId="15" fillId="0" borderId="91" xfId="2" applyFont="1" applyBorder="1" applyAlignment="1">
      <alignment horizontal="center" vertical="center"/>
    </xf>
    <xf numFmtId="0" fontId="15" fillId="0" borderId="87" xfId="2" applyFont="1" applyBorder="1" applyAlignment="1">
      <alignment horizontal="center" vertical="center" wrapText="1"/>
    </xf>
    <xf numFmtId="0" fontId="15" fillId="0" borderId="94" xfId="2" applyFont="1" applyBorder="1" applyAlignment="1">
      <alignment horizontal="center" vertical="center" wrapText="1"/>
    </xf>
    <xf numFmtId="0" fontId="17" fillId="0" borderId="92" xfId="2" applyFont="1" applyBorder="1" applyAlignment="1">
      <alignment horizontal="center" vertical="center"/>
    </xf>
    <xf numFmtId="0" fontId="17" fillId="0" borderId="91" xfId="2" applyFont="1" applyBorder="1" applyAlignment="1">
      <alignment horizontal="center" vertical="center"/>
    </xf>
    <xf numFmtId="0" fontId="17" fillId="0" borderId="106" xfId="2" applyFont="1" applyBorder="1" applyAlignment="1">
      <alignment horizontal="center" vertical="center"/>
    </xf>
    <xf numFmtId="0" fontId="17" fillId="0" borderId="105" xfId="2" applyFont="1" applyBorder="1" applyAlignment="1">
      <alignment horizontal="center" vertical="center"/>
    </xf>
    <xf numFmtId="0" fontId="17" fillId="0" borderId="104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95" xfId="2" applyFont="1" applyBorder="1" applyAlignment="1">
      <alignment horizontal="center" vertical="center"/>
    </xf>
    <xf numFmtId="0" fontId="17" fillId="0" borderId="103" xfId="2" applyFont="1" applyBorder="1" applyAlignment="1">
      <alignment horizontal="center" vertical="center"/>
    </xf>
    <xf numFmtId="0" fontId="17" fillId="0" borderId="107" xfId="2" applyFont="1" applyBorder="1" applyAlignment="1">
      <alignment horizontal="center" vertical="center"/>
    </xf>
    <xf numFmtId="0" fontId="17" fillId="0" borderId="102" xfId="2" applyFont="1" applyBorder="1" applyAlignment="1">
      <alignment horizontal="center" vertical="center"/>
    </xf>
    <xf numFmtId="0" fontId="17" fillId="0" borderId="100" xfId="2" applyFont="1" applyBorder="1" applyAlignment="1">
      <alignment horizontal="center" vertical="center" wrapText="1"/>
    </xf>
    <xf numFmtId="0" fontId="17" fillId="0" borderId="86" xfId="2" applyFont="1" applyBorder="1" applyAlignment="1">
      <alignment horizontal="center" vertical="center" wrapText="1"/>
    </xf>
    <xf numFmtId="0" fontId="17" fillId="0" borderId="97" xfId="2" applyFont="1" applyBorder="1" applyAlignment="1">
      <alignment horizontal="center" vertical="center" wrapText="1"/>
    </xf>
    <xf numFmtId="0" fontId="17" fillId="0" borderId="93" xfId="2" applyFont="1" applyBorder="1" applyAlignment="1">
      <alignment horizontal="center" vertical="center" wrapText="1"/>
    </xf>
    <xf numFmtId="0" fontId="17" fillId="0" borderId="83" xfId="2" applyFont="1" applyBorder="1" applyAlignment="1">
      <alignment horizontal="center" vertical="center" wrapText="1"/>
    </xf>
    <xf numFmtId="0" fontId="17" fillId="0" borderId="87" xfId="2" applyFont="1" applyBorder="1" applyAlignment="1">
      <alignment horizontal="center" vertical="center"/>
    </xf>
    <xf numFmtId="0" fontId="17" fillId="0" borderId="73" xfId="2" applyFont="1" applyBorder="1" applyAlignment="1">
      <alignment horizontal="center" vertical="center"/>
    </xf>
    <xf numFmtId="0" fontId="17" fillId="0" borderId="84" xfId="2" applyFont="1" applyBorder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15" fillId="0" borderId="96" xfId="2" applyFont="1" applyBorder="1" applyAlignment="1">
      <alignment horizontal="center" vertical="center"/>
    </xf>
    <xf numFmtId="0" fontId="17" fillId="0" borderId="82" xfId="2" applyFont="1" applyBorder="1" applyAlignment="1">
      <alignment horizontal="center" vertical="center" wrapText="1"/>
    </xf>
    <xf numFmtId="0" fontId="17" fillId="0" borderId="79" xfId="2" applyFont="1" applyBorder="1" applyAlignment="1">
      <alignment horizontal="center" vertical="center"/>
    </xf>
    <xf numFmtId="0" fontId="17" fillId="0" borderId="74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 wrapText="1"/>
    </xf>
    <xf numFmtId="0" fontId="17" fillId="0" borderId="101" xfId="2" applyFont="1" applyBorder="1" applyAlignment="1">
      <alignment horizontal="center" vertical="center" wrapText="1"/>
    </xf>
    <xf numFmtId="0" fontId="17" fillId="0" borderId="103" xfId="2" applyFont="1" applyBorder="1" applyAlignment="1">
      <alignment horizontal="center" vertical="center" wrapText="1"/>
    </xf>
    <xf numFmtId="0" fontId="18" fillId="0" borderId="102" xfId="2" applyFont="1" applyBorder="1" applyAlignment="1">
      <alignment horizontal="center" vertical="center"/>
    </xf>
    <xf numFmtId="0" fontId="19" fillId="0" borderId="107" xfId="2" applyFont="1" applyBorder="1" applyAlignment="1">
      <alignment horizontal="center" vertical="center"/>
    </xf>
    <xf numFmtId="0" fontId="19" fillId="0" borderId="102" xfId="2" applyFont="1" applyBorder="1" applyAlignment="1">
      <alignment horizontal="center" vertical="center"/>
    </xf>
    <xf numFmtId="0" fontId="19" fillId="0" borderId="110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09" xfId="2" applyFont="1" applyBorder="1" applyAlignment="1">
      <alignment horizontal="center" vertical="center"/>
    </xf>
    <xf numFmtId="0" fontId="19" fillId="0" borderId="84" xfId="2" applyFont="1" applyBorder="1" applyAlignment="1">
      <alignment horizontal="center" vertical="center" wrapText="1"/>
    </xf>
    <xf numFmtId="0" fontId="19" fillId="0" borderId="108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58767E05-3D2F-43CA-B221-1D720B84A2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persons/person.xml" Type="http://schemas.microsoft.com/office/2017/10/relationships/person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115252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533400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D379168-90FD-4F85-8D1A-2574E47C55B8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1219200" cy="342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872C735-70D8-44FF-AF42-A650F4A5113B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676275" cy="342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621CCBB-AAC9-42C7-985C-CA49E1F2CAE8}"/>
            </a:ext>
          </a:extLst>
        </xdr:cNvPr>
        <xdr:cNvSpPr>
          <a:spLocks noChangeShapeType="1"/>
        </xdr:cNvSpPr>
      </xdr:nvSpPr>
      <xdr:spPr bwMode="auto">
        <a:xfrm>
          <a:off x="9525" y="2914650"/>
          <a:ext cx="1362075" cy="342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8428300-1CA1-4558-BF97-2E364239BB34}"/>
            </a:ext>
          </a:extLst>
        </xdr:cNvPr>
        <xdr:cNvSpPr>
          <a:spLocks noChangeShapeType="1"/>
        </xdr:cNvSpPr>
      </xdr:nvSpPr>
      <xdr:spPr bwMode="auto">
        <a:xfrm>
          <a:off x="9525" y="2914650"/>
          <a:ext cx="676275" cy="342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ECA2314-ECAC-4117-AFD9-AE86E0735019}"/>
            </a:ext>
          </a:extLst>
        </xdr:cNvPr>
        <xdr:cNvSpPr>
          <a:spLocks noChangeShapeType="1"/>
        </xdr:cNvSpPr>
      </xdr:nvSpPr>
      <xdr:spPr bwMode="auto">
        <a:xfrm>
          <a:off x="9525" y="514350"/>
          <a:ext cx="4105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9E80356-7233-4749-B64B-917826B6D3D8}"/>
            </a:ext>
          </a:extLst>
        </xdr:cNvPr>
        <xdr:cNvSpPr>
          <a:spLocks noChangeShapeType="1"/>
        </xdr:cNvSpPr>
      </xdr:nvSpPr>
      <xdr:spPr bwMode="auto">
        <a:xfrm flipH="1" flipV="1">
          <a:off x="0" y="514350"/>
          <a:ext cx="20574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8E41EE7-82D6-4092-A73F-E7C6F92DE60E}"/>
            </a:ext>
          </a:extLst>
        </xdr:cNvPr>
        <xdr:cNvSpPr>
          <a:spLocks noChangeShapeType="1"/>
        </xdr:cNvSpPr>
      </xdr:nvSpPr>
      <xdr:spPr bwMode="auto">
        <a:xfrm>
          <a:off x="9525" y="514350"/>
          <a:ext cx="2733675" cy="17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AC97E36-4A6D-4FB9-BE96-4A3835F4EDB0}"/>
            </a:ext>
          </a:extLst>
        </xdr:cNvPr>
        <xdr:cNvSpPr>
          <a:spLocks noChangeShapeType="1"/>
        </xdr:cNvSpPr>
      </xdr:nvSpPr>
      <xdr:spPr bwMode="auto">
        <a:xfrm>
          <a:off x="9525" y="523875"/>
          <a:ext cx="2733675" cy="333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7F34FA12-9E9F-476C-A377-5987949EF735}"/>
            </a:ext>
          </a:extLst>
        </xdr:cNvPr>
        <xdr:cNvSpPr>
          <a:spLocks noChangeShapeType="1"/>
        </xdr:cNvSpPr>
      </xdr:nvSpPr>
      <xdr:spPr bwMode="auto">
        <a:xfrm>
          <a:off x="9525" y="514350"/>
          <a:ext cx="2733675" cy="17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791B11B3-41FF-4939-94D4-50330E57BD13}"/>
            </a:ext>
          </a:extLst>
        </xdr:cNvPr>
        <xdr:cNvSpPr>
          <a:spLocks noChangeShapeType="1"/>
        </xdr:cNvSpPr>
      </xdr:nvSpPr>
      <xdr:spPr bwMode="auto">
        <a:xfrm>
          <a:off x="9525" y="523875"/>
          <a:ext cx="2733675" cy="333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290830</xdr:colOff>
      <xdr:row>4</xdr:row>
      <xdr:rowOff>13970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536C138-9F51-4683-A4A7-9169DC574146}"/>
            </a:ext>
          </a:extLst>
        </xdr:cNvPr>
        <xdr:cNvCxnSpPr/>
      </xdr:nvCxnSpPr>
      <xdr:spPr>
        <a:xfrm>
          <a:off x="0" y="361950"/>
          <a:ext cx="976630" cy="337820"/>
        </a:xfrm>
        <a:prstGeom prst="straightConnector1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8890</xdr:rowOff>
    </xdr:from>
    <xdr:to>
      <xdr:col>2</xdr:col>
      <xdr:colOff>0</xdr:colOff>
      <xdr:row>3</xdr:row>
      <xdr:rowOff>0</xdr:rowOff>
    </xdr:to>
    <xdr:cxnSp macro="">
      <xdr:nvCxnSpPr>
        <xdr:cNvPr id="3" name="直線コネクタ 5">
          <a:extLst>
            <a:ext uri="{FF2B5EF4-FFF2-40B4-BE49-F238E27FC236}">
              <a16:creationId xmlns:a16="http://schemas.microsoft.com/office/drawing/2014/main" id="{0DAC5AEE-6BC4-4CEE-BBC4-62C9218CBA75}"/>
            </a:ext>
          </a:extLst>
        </xdr:cNvPr>
        <xdr:cNvCxnSpPr/>
      </xdr:nvCxnSpPr>
      <xdr:spPr>
        <a:xfrm>
          <a:off x="0" y="351790"/>
          <a:ext cx="1371600" cy="162560"/>
        </a:xfrm>
        <a:prstGeom prst="straightConnector1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9525</xdr:colOff>
      <xdr:row>3</xdr:row>
      <xdr:rowOff>0</xdr:rowOff>
    </xdr:to>
    <xdr:cxnSp macro="">
      <xdr:nvCxnSpPr>
        <xdr:cNvPr id="4" name="直線コネクタ 7">
          <a:extLst>
            <a:ext uri="{FF2B5EF4-FFF2-40B4-BE49-F238E27FC236}">
              <a16:creationId xmlns:a16="http://schemas.microsoft.com/office/drawing/2014/main" id="{B89F153C-75CE-4608-AAFA-7E6B38225251}"/>
            </a:ext>
          </a:extLst>
        </xdr:cNvPr>
        <xdr:cNvCxnSpPr/>
      </xdr:nvCxnSpPr>
      <xdr:spPr>
        <a:xfrm>
          <a:off x="1371600" y="514350"/>
          <a:ext cx="695325" cy="0"/>
        </a:xfrm>
        <a:prstGeom prst="straightConnector1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281305</xdr:colOff>
      <xdr:row>4</xdr:row>
      <xdr:rowOff>13970</xdr:rowOff>
    </xdr:from>
    <xdr:to>
      <xdr:col>3</xdr:col>
      <xdr:colOff>0</xdr:colOff>
      <xdr:row>4</xdr:row>
      <xdr:rowOff>248285</xdr:rowOff>
    </xdr:to>
    <xdr:cxnSp macro="">
      <xdr:nvCxnSpPr>
        <xdr:cNvPr id="5" name="直線コネクタ 14">
          <a:extLst>
            <a:ext uri="{FF2B5EF4-FFF2-40B4-BE49-F238E27FC236}">
              <a16:creationId xmlns:a16="http://schemas.microsoft.com/office/drawing/2014/main" id="{E08E1DF4-6C5E-4DA8-B3AE-82EC6E3F0390}"/>
            </a:ext>
          </a:extLst>
        </xdr:cNvPr>
        <xdr:cNvCxnSpPr/>
      </xdr:nvCxnSpPr>
      <xdr:spPr>
        <a:xfrm>
          <a:off x="967105" y="699770"/>
          <a:ext cx="1090295" cy="158115"/>
        </a:xfrm>
        <a:prstGeom prst="straightConnector1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548005</xdr:colOff>
      <xdr:row>2</xdr:row>
      <xdr:rowOff>0</xdr:rowOff>
    </xdr:from>
    <xdr:to>
      <xdr:col>2</xdr:col>
      <xdr:colOff>1337945</xdr:colOff>
      <xdr:row>3</xdr:row>
      <xdr:rowOff>8890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6BE5021-3CAA-4B3C-9191-3A5261F4CD68}"/>
            </a:ext>
          </a:extLst>
        </xdr:cNvPr>
        <xdr:cNvSpPr txBox="1"/>
      </xdr:nvSpPr>
      <xdr:spPr>
        <a:xfrm>
          <a:off x="1919605" y="342900"/>
          <a:ext cx="142240" cy="1803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/>
              <a:ea typeface="ＭＳ 明朝"/>
            </a:rPr>
            <a:t>年　度</a:t>
          </a:r>
        </a:p>
      </xdr:txBody>
    </xdr:sp>
    <xdr:clientData/>
  </xdr:twoCellAnchor>
  <xdr:twoCellAnchor>
    <xdr:from>
      <xdr:col>2</xdr:col>
      <xdr:colOff>399415</xdr:colOff>
      <xdr:row>3</xdr:row>
      <xdr:rowOff>62230</xdr:rowOff>
    </xdr:from>
    <xdr:to>
      <xdr:col>3</xdr:col>
      <xdr:colOff>33655</xdr:colOff>
      <xdr:row>4</xdr:row>
      <xdr:rowOff>118745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4E42C57-52A4-4689-A6D9-AD2B2996C3A3}"/>
            </a:ext>
          </a:extLst>
        </xdr:cNvPr>
        <xdr:cNvSpPr txBox="1"/>
      </xdr:nvSpPr>
      <xdr:spPr>
        <a:xfrm>
          <a:off x="1771015" y="576580"/>
          <a:ext cx="320040" cy="2279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>
              <a:latin typeface="ＭＳ 明朝"/>
              <a:ea typeface="ＭＳ 明朝"/>
            </a:rPr>
            <a:t>管内・全国</a:t>
          </a:r>
        </a:p>
      </xdr:txBody>
    </xdr:sp>
    <xdr:clientData/>
  </xdr:twoCellAnchor>
  <xdr:twoCellAnchor>
    <xdr:from>
      <xdr:col>0</xdr:col>
      <xdr:colOff>80645</xdr:colOff>
      <xdr:row>4</xdr:row>
      <xdr:rowOff>13970</xdr:rowOff>
    </xdr:from>
    <xdr:to>
      <xdr:col>2</xdr:col>
      <xdr:colOff>280670</xdr:colOff>
      <xdr:row>5</xdr:row>
      <xdr:rowOff>14605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DFD41F0-7CE3-4D40-880B-E1A6F16423FF}"/>
            </a:ext>
          </a:extLst>
        </xdr:cNvPr>
        <xdr:cNvSpPr txBox="1"/>
      </xdr:nvSpPr>
      <xdr:spPr>
        <a:xfrm>
          <a:off x="80645" y="699770"/>
          <a:ext cx="1571625" cy="1720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showGridLines="0" view="pageBreakPreview" zoomScaleNormal="90" zoomScaleSheetLayoutView="100" workbookViewId="0">
      <selection activeCell="AM16" sqref="AM16"/>
    </sheetView>
  </sheetViews>
  <sheetFormatPr defaultRowHeight="10.5" x14ac:dyDescent="0.15"/>
  <cols>
    <col min="1" max="1" width="2.875" style="19" customWidth="1"/>
    <col min="2" max="2" width="5.125" style="19" customWidth="1"/>
    <col min="3" max="3" width="7.25" style="19" customWidth="1"/>
    <col min="4" max="9" width="6.625" style="19" customWidth="1"/>
    <col min="10" max="24" width="6.625" style="19" hidden="1" customWidth="1"/>
    <col min="25" max="36" width="6.625" style="19" customWidth="1"/>
    <col min="37" max="253" width="9" style="19"/>
    <col min="254" max="254" width="2.875" style="19" customWidth="1"/>
    <col min="255" max="255" width="5.125" style="19" customWidth="1"/>
    <col min="256" max="256" width="7.25" style="19" customWidth="1"/>
    <col min="257" max="262" width="6.625" style="19" customWidth="1"/>
    <col min="263" max="268" width="0" style="19" hidden="1" customWidth="1"/>
    <col min="269" max="280" width="6.625" style="19" customWidth="1"/>
    <col min="281" max="509" width="9" style="19"/>
    <col min="510" max="510" width="2.875" style="19" customWidth="1"/>
    <col min="511" max="511" width="5.125" style="19" customWidth="1"/>
    <col min="512" max="512" width="7.25" style="19" customWidth="1"/>
    <col min="513" max="518" width="6.625" style="19" customWidth="1"/>
    <col min="519" max="524" width="0" style="19" hidden="1" customWidth="1"/>
    <col min="525" max="536" width="6.625" style="19" customWidth="1"/>
    <col min="537" max="765" width="9" style="19"/>
    <col min="766" max="766" width="2.875" style="19" customWidth="1"/>
    <col min="767" max="767" width="5.125" style="19" customWidth="1"/>
    <col min="768" max="768" width="7.25" style="19" customWidth="1"/>
    <col min="769" max="774" width="6.625" style="19" customWidth="1"/>
    <col min="775" max="780" width="0" style="19" hidden="1" customWidth="1"/>
    <col min="781" max="792" width="6.625" style="19" customWidth="1"/>
    <col min="793" max="1021" width="9" style="19"/>
    <col min="1022" max="1022" width="2.875" style="19" customWidth="1"/>
    <col min="1023" max="1023" width="5.125" style="19" customWidth="1"/>
    <col min="1024" max="1024" width="7.25" style="19" customWidth="1"/>
    <col min="1025" max="1030" width="6.625" style="19" customWidth="1"/>
    <col min="1031" max="1036" width="0" style="19" hidden="1" customWidth="1"/>
    <col min="1037" max="1048" width="6.625" style="19" customWidth="1"/>
    <col min="1049" max="1277" width="9" style="19"/>
    <col min="1278" max="1278" width="2.875" style="19" customWidth="1"/>
    <col min="1279" max="1279" width="5.125" style="19" customWidth="1"/>
    <col min="1280" max="1280" width="7.25" style="19" customWidth="1"/>
    <col min="1281" max="1286" width="6.625" style="19" customWidth="1"/>
    <col min="1287" max="1292" width="0" style="19" hidden="1" customWidth="1"/>
    <col min="1293" max="1304" width="6.625" style="19" customWidth="1"/>
    <col min="1305" max="1533" width="9" style="19"/>
    <col min="1534" max="1534" width="2.875" style="19" customWidth="1"/>
    <col min="1535" max="1535" width="5.125" style="19" customWidth="1"/>
    <col min="1536" max="1536" width="7.25" style="19" customWidth="1"/>
    <col min="1537" max="1542" width="6.625" style="19" customWidth="1"/>
    <col min="1543" max="1548" width="0" style="19" hidden="1" customWidth="1"/>
    <col min="1549" max="1560" width="6.625" style="19" customWidth="1"/>
    <col min="1561" max="1789" width="9" style="19"/>
    <col min="1790" max="1790" width="2.875" style="19" customWidth="1"/>
    <col min="1791" max="1791" width="5.125" style="19" customWidth="1"/>
    <col min="1792" max="1792" width="7.25" style="19" customWidth="1"/>
    <col min="1793" max="1798" width="6.625" style="19" customWidth="1"/>
    <col min="1799" max="1804" width="0" style="19" hidden="1" customWidth="1"/>
    <col min="1805" max="1816" width="6.625" style="19" customWidth="1"/>
    <col min="1817" max="2045" width="9" style="19"/>
    <col min="2046" max="2046" width="2.875" style="19" customWidth="1"/>
    <col min="2047" max="2047" width="5.125" style="19" customWidth="1"/>
    <col min="2048" max="2048" width="7.25" style="19" customWidth="1"/>
    <col min="2049" max="2054" width="6.625" style="19" customWidth="1"/>
    <col min="2055" max="2060" width="0" style="19" hidden="1" customWidth="1"/>
    <col min="2061" max="2072" width="6.625" style="19" customWidth="1"/>
    <col min="2073" max="2301" width="9" style="19"/>
    <col min="2302" max="2302" width="2.875" style="19" customWidth="1"/>
    <col min="2303" max="2303" width="5.125" style="19" customWidth="1"/>
    <col min="2304" max="2304" width="7.25" style="19" customWidth="1"/>
    <col min="2305" max="2310" width="6.625" style="19" customWidth="1"/>
    <col min="2311" max="2316" width="0" style="19" hidden="1" customWidth="1"/>
    <col min="2317" max="2328" width="6.625" style="19" customWidth="1"/>
    <col min="2329" max="2557" width="9" style="19"/>
    <col min="2558" max="2558" width="2.875" style="19" customWidth="1"/>
    <col min="2559" max="2559" width="5.125" style="19" customWidth="1"/>
    <col min="2560" max="2560" width="7.25" style="19" customWidth="1"/>
    <col min="2561" max="2566" width="6.625" style="19" customWidth="1"/>
    <col min="2567" max="2572" width="0" style="19" hidden="1" customWidth="1"/>
    <col min="2573" max="2584" width="6.625" style="19" customWidth="1"/>
    <col min="2585" max="2813" width="9" style="19"/>
    <col min="2814" max="2814" width="2.875" style="19" customWidth="1"/>
    <col min="2815" max="2815" width="5.125" style="19" customWidth="1"/>
    <col min="2816" max="2816" width="7.25" style="19" customWidth="1"/>
    <col min="2817" max="2822" width="6.625" style="19" customWidth="1"/>
    <col min="2823" max="2828" width="0" style="19" hidden="1" customWidth="1"/>
    <col min="2829" max="2840" width="6.625" style="19" customWidth="1"/>
    <col min="2841" max="3069" width="9" style="19"/>
    <col min="3070" max="3070" width="2.875" style="19" customWidth="1"/>
    <col min="3071" max="3071" width="5.125" style="19" customWidth="1"/>
    <col min="3072" max="3072" width="7.25" style="19" customWidth="1"/>
    <col min="3073" max="3078" width="6.625" style="19" customWidth="1"/>
    <col min="3079" max="3084" width="0" style="19" hidden="1" customWidth="1"/>
    <col min="3085" max="3096" width="6.625" style="19" customWidth="1"/>
    <col min="3097" max="3325" width="9" style="19"/>
    <col min="3326" max="3326" width="2.875" style="19" customWidth="1"/>
    <col min="3327" max="3327" width="5.125" style="19" customWidth="1"/>
    <col min="3328" max="3328" width="7.25" style="19" customWidth="1"/>
    <col min="3329" max="3334" width="6.625" style="19" customWidth="1"/>
    <col min="3335" max="3340" width="0" style="19" hidden="1" customWidth="1"/>
    <col min="3341" max="3352" width="6.625" style="19" customWidth="1"/>
    <col min="3353" max="3581" width="9" style="19"/>
    <col min="3582" max="3582" width="2.875" style="19" customWidth="1"/>
    <col min="3583" max="3583" width="5.125" style="19" customWidth="1"/>
    <col min="3584" max="3584" width="7.25" style="19" customWidth="1"/>
    <col min="3585" max="3590" width="6.625" style="19" customWidth="1"/>
    <col min="3591" max="3596" width="0" style="19" hidden="1" customWidth="1"/>
    <col min="3597" max="3608" width="6.625" style="19" customWidth="1"/>
    <col min="3609" max="3837" width="9" style="19"/>
    <col min="3838" max="3838" width="2.875" style="19" customWidth="1"/>
    <col min="3839" max="3839" width="5.125" style="19" customWidth="1"/>
    <col min="3840" max="3840" width="7.25" style="19" customWidth="1"/>
    <col min="3841" max="3846" width="6.625" style="19" customWidth="1"/>
    <col min="3847" max="3852" width="0" style="19" hidden="1" customWidth="1"/>
    <col min="3853" max="3864" width="6.625" style="19" customWidth="1"/>
    <col min="3865" max="4093" width="9" style="19"/>
    <col min="4094" max="4094" width="2.875" style="19" customWidth="1"/>
    <col min="4095" max="4095" width="5.125" style="19" customWidth="1"/>
    <col min="4096" max="4096" width="7.25" style="19" customWidth="1"/>
    <col min="4097" max="4102" width="6.625" style="19" customWidth="1"/>
    <col min="4103" max="4108" width="0" style="19" hidden="1" customWidth="1"/>
    <col min="4109" max="4120" width="6.625" style="19" customWidth="1"/>
    <col min="4121" max="4349" width="9" style="19"/>
    <col min="4350" max="4350" width="2.875" style="19" customWidth="1"/>
    <col min="4351" max="4351" width="5.125" style="19" customWidth="1"/>
    <col min="4352" max="4352" width="7.25" style="19" customWidth="1"/>
    <col min="4353" max="4358" width="6.625" style="19" customWidth="1"/>
    <col min="4359" max="4364" width="0" style="19" hidden="1" customWidth="1"/>
    <col min="4365" max="4376" width="6.625" style="19" customWidth="1"/>
    <col min="4377" max="4605" width="9" style="19"/>
    <col min="4606" max="4606" width="2.875" style="19" customWidth="1"/>
    <col min="4607" max="4607" width="5.125" style="19" customWidth="1"/>
    <col min="4608" max="4608" width="7.25" style="19" customWidth="1"/>
    <col min="4609" max="4614" width="6.625" style="19" customWidth="1"/>
    <col min="4615" max="4620" width="0" style="19" hidden="1" customWidth="1"/>
    <col min="4621" max="4632" width="6.625" style="19" customWidth="1"/>
    <col min="4633" max="4861" width="9" style="19"/>
    <col min="4862" max="4862" width="2.875" style="19" customWidth="1"/>
    <col min="4863" max="4863" width="5.125" style="19" customWidth="1"/>
    <col min="4864" max="4864" width="7.25" style="19" customWidth="1"/>
    <col min="4865" max="4870" width="6.625" style="19" customWidth="1"/>
    <col min="4871" max="4876" width="0" style="19" hidden="1" customWidth="1"/>
    <col min="4877" max="4888" width="6.625" style="19" customWidth="1"/>
    <col min="4889" max="5117" width="9" style="19"/>
    <col min="5118" max="5118" width="2.875" style="19" customWidth="1"/>
    <col min="5119" max="5119" width="5.125" style="19" customWidth="1"/>
    <col min="5120" max="5120" width="7.25" style="19" customWidth="1"/>
    <col min="5121" max="5126" width="6.625" style="19" customWidth="1"/>
    <col min="5127" max="5132" width="0" style="19" hidden="1" customWidth="1"/>
    <col min="5133" max="5144" width="6.625" style="19" customWidth="1"/>
    <col min="5145" max="5373" width="9" style="19"/>
    <col min="5374" max="5374" width="2.875" style="19" customWidth="1"/>
    <col min="5375" max="5375" width="5.125" style="19" customWidth="1"/>
    <col min="5376" max="5376" width="7.25" style="19" customWidth="1"/>
    <col min="5377" max="5382" width="6.625" style="19" customWidth="1"/>
    <col min="5383" max="5388" width="0" style="19" hidden="1" customWidth="1"/>
    <col min="5389" max="5400" width="6.625" style="19" customWidth="1"/>
    <col min="5401" max="5629" width="9" style="19"/>
    <col min="5630" max="5630" width="2.875" style="19" customWidth="1"/>
    <col min="5631" max="5631" width="5.125" style="19" customWidth="1"/>
    <col min="5632" max="5632" width="7.25" style="19" customWidth="1"/>
    <col min="5633" max="5638" width="6.625" style="19" customWidth="1"/>
    <col min="5639" max="5644" width="0" style="19" hidden="1" customWidth="1"/>
    <col min="5645" max="5656" width="6.625" style="19" customWidth="1"/>
    <col min="5657" max="5885" width="9" style="19"/>
    <col min="5886" max="5886" width="2.875" style="19" customWidth="1"/>
    <col min="5887" max="5887" width="5.125" style="19" customWidth="1"/>
    <col min="5888" max="5888" width="7.25" style="19" customWidth="1"/>
    <col min="5889" max="5894" width="6.625" style="19" customWidth="1"/>
    <col min="5895" max="5900" width="0" style="19" hidden="1" customWidth="1"/>
    <col min="5901" max="5912" width="6.625" style="19" customWidth="1"/>
    <col min="5913" max="6141" width="9" style="19"/>
    <col min="6142" max="6142" width="2.875" style="19" customWidth="1"/>
    <col min="6143" max="6143" width="5.125" style="19" customWidth="1"/>
    <col min="6144" max="6144" width="7.25" style="19" customWidth="1"/>
    <col min="6145" max="6150" width="6.625" style="19" customWidth="1"/>
    <col min="6151" max="6156" width="0" style="19" hidden="1" customWidth="1"/>
    <col min="6157" max="6168" width="6.625" style="19" customWidth="1"/>
    <col min="6169" max="6397" width="9" style="19"/>
    <col min="6398" max="6398" width="2.875" style="19" customWidth="1"/>
    <col min="6399" max="6399" width="5.125" style="19" customWidth="1"/>
    <col min="6400" max="6400" width="7.25" style="19" customWidth="1"/>
    <col min="6401" max="6406" width="6.625" style="19" customWidth="1"/>
    <col min="6407" max="6412" width="0" style="19" hidden="1" customWidth="1"/>
    <col min="6413" max="6424" width="6.625" style="19" customWidth="1"/>
    <col min="6425" max="6653" width="9" style="19"/>
    <col min="6654" max="6654" width="2.875" style="19" customWidth="1"/>
    <col min="6655" max="6655" width="5.125" style="19" customWidth="1"/>
    <col min="6656" max="6656" width="7.25" style="19" customWidth="1"/>
    <col min="6657" max="6662" width="6.625" style="19" customWidth="1"/>
    <col min="6663" max="6668" width="0" style="19" hidden="1" customWidth="1"/>
    <col min="6669" max="6680" width="6.625" style="19" customWidth="1"/>
    <col min="6681" max="6909" width="9" style="19"/>
    <col min="6910" max="6910" width="2.875" style="19" customWidth="1"/>
    <col min="6911" max="6911" width="5.125" style="19" customWidth="1"/>
    <col min="6912" max="6912" width="7.25" style="19" customWidth="1"/>
    <col min="6913" max="6918" width="6.625" style="19" customWidth="1"/>
    <col min="6919" max="6924" width="0" style="19" hidden="1" customWidth="1"/>
    <col min="6925" max="6936" width="6.625" style="19" customWidth="1"/>
    <col min="6937" max="7165" width="9" style="19"/>
    <col min="7166" max="7166" width="2.875" style="19" customWidth="1"/>
    <col min="7167" max="7167" width="5.125" style="19" customWidth="1"/>
    <col min="7168" max="7168" width="7.25" style="19" customWidth="1"/>
    <col min="7169" max="7174" width="6.625" style="19" customWidth="1"/>
    <col min="7175" max="7180" width="0" style="19" hidden="1" customWidth="1"/>
    <col min="7181" max="7192" width="6.625" style="19" customWidth="1"/>
    <col min="7193" max="7421" width="9" style="19"/>
    <col min="7422" max="7422" width="2.875" style="19" customWidth="1"/>
    <col min="7423" max="7423" width="5.125" style="19" customWidth="1"/>
    <col min="7424" max="7424" width="7.25" style="19" customWidth="1"/>
    <col min="7425" max="7430" width="6.625" style="19" customWidth="1"/>
    <col min="7431" max="7436" width="0" style="19" hidden="1" customWidth="1"/>
    <col min="7437" max="7448" width="6.625" style="19" customWidth="1"/>
    <col min="7449" max="7677" width="9" style="19"/>
    <col min="7678" max="7678" width="2.875" style="19" customWidth="1"/>
    <col min="7679" max="7679" width="5.125" style="19" customWidth="1"/>
    <col min="7680" max="7680" width="7.25" style="19" customWidth="1"/>
    <col min="7681" max="7686" width="6.625" style="19" customWidth="1"/>
    <col min="7687" max="7692" width="0" style="19" hidden="1" customWidth="1"/>
    <col min="7693" max="7704" width="6.625" style="19" customWidth="1"/>
    <col min="7705" max="7933" width="9" style="19"/>
    <col min="7934" max="7934" width="2.875" style="19" customWidth="1"/>
    <col min="7935" max="7935" width="5.125" style="19" customWidth="1"/>
    <col min="7936" max="7936" width="7.25" style="19" customWidth="1"/>
    <col min="7937" max="7942" width="6.625" style="19" customWidth="1"/>
    <col min="7943" max="7948" width="0" style="19" hidden="1" customWidth="1"/>
    <col min="7949" max="7960" width="6.625" style="19" customWidth="1"/>
    <col min="7961" max="8189" width="9" style="19"/>
    <col min="8190" max="8190" width="2.875" style="19" customWidth="1"/>
    <col min="8191" max="8191" width="5.125" style="19" customWidth="1"/>
    <col min="8192" max="8192" width="7.25" style="19" customWidth="1"/>
    <col min="8193" max="8198" width="6.625" style="19" customWidth="1"/>
    <col min="8199" max="8204" width="0" style="19" hidden="1" customWidth="1"/>
    <col min="8205" max="8216" width="6.625" style="19" customWidth="1"/>
    <col min="8217" max="8445" width="9" style="19"/>
    <col min="8446" max="8446" width="2.875" style="19" customWidth="1"/>
    <col min="8447" max="8447" width="5.125" style="19" customWidth="1"/>
    <col min="8448" max="8448" width="7.25" style="19" customWidth="1"/>
    <col min="8449" max="8454" width="6.625" style="19" customWidth="1"/>
    <col min="8455" max="8460" width="0" style="19" hidden="1" customWidth="1"/>
    <col min="8461" max="8472" width="6.625" style="19" customWidth="1"/>
    <col min="8473" max="8701" width="9" style="19"/>
    <col min="8702" max="8702" width="2.875" style="19" customWidth="1"/>
    <col min="8703" max="8703" width="5.125" style="19" customWidth="1"/>
    <col min="8704" max="8704" width="7.25" style="19" customWidth="1"/>
    <col min="8705" max="8710" width="6.625" style="19" customWidth="1"/>
    <col min="8711" max="8716" width="0" style="19" hidden="1" customWidth="1"/>
    <col min="8717" max="8728" width="6.625" style="19" customWidth="1"/>
    <col min="8729" max="8957" width="9" style="19"/>
    <col min="8958" max="8958" width="2.875" style="19" customWidth="1"/>
    <col min="8959" max="8959" width="5.125" style="19" customWidth="1"/>
    <col min="8960" max="8960" width="7.25" style="19" customWidth="1"/>
    <col min="8961" max="8966" width="6.625" style="19" customWidth="1"/>
    <col min="8967" max="8972" width="0" style="19" hidden="1" customWidth="1"/>
    <col min="8973" max="8984" width="6.625" style="19" customWidth="1"/>
    <col min="8985" max="9213" width="9" style="19"/>
    <col min="9214" max="9214" width="2.875" style="19" customWidth="1"/>
    <col min="9215" max="9215" width="5.125" style="19" customWidth="1"/>
    <col min="9216" max="9216" width="7.25" style="19" customWidth="1"/>
    <col min="9217" max="9222" width="6.625" style="19" customWidth="1"/>
    <col min="9223" max="9228" width="0" style="19" hidden="1" customWidth="1"/>
    <col min="9229" max="9240" width="6.625" style="19" customWidth="1"/>
    <col min="9241" max="9469" width="9" style="19"/>
    <col min="9470" max="9470" width="2.875" style="19" customWidth="1"/>
    <col min="9471" max="9471" width="5.125" style="19" customWidth="1"/>
    <col min="9472" max="9472" width="7.25" style="19" customWidth="1"/>
    <col min="9473" max="9478" width="6.625" style="19" customWidth="1"/>
    <col min="9479" max="9484" width="0" style="19" hidden="1" customWidth="1"/>
    <col min="9485" max="9496" width="6.625" style="19" customWidth="1"/>
    <col min="9497" max="9725" width="9" style="19"/>
    <col min="9726" max="9726" width="2.875" style="19" customWidth="1"/>
    <col min="9727" max="9727" width="5.125" style="19" customWidth="1"/>
    <col min="9728" max="9728" width="7.25" style="19" customWidth="1"/>
    <col min="9729" max="9734" width="6.625" style="19" customWidth="1"/>
    <col min="9735" max="9740" width="0" style="19" hidden="1" customWidth="1"/>
    <col min="9741" max="9752" width="6.625" style="19" customWidth="1"/>
    <col min="9753" max="9981" width="9" style="19"/>
    <col min="9982" max="9982" width="2.875" style="19" customWidth="1"/>
    <col min="9983" max="9983" width="5.125" style="19" customWidth="1"/>
    <col min="9984" max="9984" width="7.25" style="19" customWidth="1"/>
    <col min="9985" max="9990" width="6.625" style="19" customWidth="1"/>
    <col min="9991" max="9996" width="0" style="19" hidden="1" customWidth="1"/>
    <col min="9997" max="10008" width="6.625" style="19" customWidth="1"/>
    <col min="10009" max="10237" width="9" style="19"/>
    <col min="10238" max="10238" width="2.875" style="19" customWidth="1"/>
    <col min="10239" max="10239" width="5.125" style="19" customWidth="1"/>
    <col min="10240" max="10240" width="7.25" style="19" customWidth="1"/>
    <col min="10241" max="10246" width="6.625" style="19" customWidth="1"/>
    <col min="10247" max="10252" width="0" style="19" hidden="1" customWidth="1"/>
    <col min="10253" max="10264" width="6.625" style="19" customWidth="1"/>
    <col min="10265" max="10493" width="9" style="19"/>
    <col min="10494" max="10494" width="2.875" style="19" customWidth="1"/>
    <col min="10495" max="10495" width="5.125" style="19" customWidth="1"/>
    <col min="10496" max="10496" width="7.25" style="19" customWidth="1"/>
    <col min="10497" max="10502" width="6.625" style="19" customWidth="1"/>
    <col min="10503" max="10508" width="0" style="19" hidden="1" customWidth="1"/>
    <col min="10509" max="10520" width="6.625" style="19" customWidth="1"/>
    <col min="10521" max="10749" width="9" style="19"/>
    <col min="10750" max="10750" width="2.875" style="19" customWidth="1"/>
    <col min="10751" max="10751" width="5.125" style="19" customWidth="1"/>
    <col min="10752" max="10752" width="7.25" style="19" customWidth="1"/>
    <col min="10753" max="10758" width="6.625" style="19" customWidth="1"/>
    <col min="10759" max="10764" width="0" style="19" hidden="1" customWidth="1"/>
    <col min="10765" max="10776" width="6.625" style="19" customWidth="1"/>
    <col min="10777" max="11005" width="9" style="19"/>
    <col min="11006" max="11006" width="2.875" style="19" customWidth="1"/>
    <col min="11007" max="11007" width="5.125" style="19" customWidth="1"/>
    <col min="11008" max="11008" width="7.25" style="19" customWidth="1"/>
    <col min="11009" max="11014" width="6.625" style="19" customWidth="1"/>
    <col min="11015" max="11020" width="0" style="19" hidden="1" customWidth="1"/>
    <col min="11021" max="11032" width="6.625" style="19" customWidth="1"/>
    <col min="11033" max="11261" width="9" style="19"/>
    <col min="11262" max="11262" width="2.875" style="19" customWidth="1"/>
    <col min="11263" max="11263" width="5.125" style="19" customWidth="1"/>
    <col min="11264" max="11264" width="7.25" style="19" customWidth="1"/>
    <col min="11265" max="11270" width="6.625" style="19" customWidth="1"/>
    <col min="11271" max="11276" width="0" style="19" hidden="1" customWidth="1"/>
    <col min="11277" max="11288" width="6.625" style="19" customWidth="1"/>
    <col min="11289" max="11517" width="9" style="19"/>
    <col min="11518" max="11518" width="2.875" style="19" customWidth="1"/>
    <col min="11519" max="11519" width="5.125" style="19" customWidth="1"/>
    <col min="11520" max="11520" width="7.25" style="19" customWidth="1"/>
    <col min="11521" max="11526" width="6.625" style="19" customWidth="1"/>
    <col min="11527" max="11532" width="0" style="19" hidden="1" customWidth="1"/>
    <col min="11533" max="11544" width="6.625" style="19" customWidth="1"/>
    <col min="11545" max="11773" width="9" style="19"/>
    <col min="11774" max="11774" width="2.875" style="19" customWidth="1"/>
    <col min="11775" max="11775" width="5.125" style="19" customWidth="1"/>
    <col min="11776" max="11776" width="7.25" style="19" customWidth="1"/>
    <col min="11777" max="11782" width="6.625" style="19" customWidth="1"/>
    <col min="11783" max="11788" width="0" style="19" hidden="1" customWidth="1"/>
    <col min="11789" max="11800" width="6.625" style="19" customWidth="1"/>
    <col min="11801" max="12029" width="9" style="19"/>
    <col min="12030" max="12030" width="2.875" style="19" customWidth="1"/>
    <col min="12031" max="12031" width="5.125" style="19" customWidth="1"/>
    <col min="12032" max="12032" width="7.25" style="19" customWidth="1"/>
    <col min="12033" max="12038" width="6.625" style="19" customWidth="1"/>
    <col min="12039" max="12044" width="0" style="19" hidden="1" customWidth="1"/>
    <col min="12045" max="12056" width="6.625" style="19" customWidth="1"/>
    <col min="12057" max="12285" width="9" style="19"/>
    <col min="12286" max="12286" width="2.875" style="19" customWidth="1"/>
    <col min="12287" max="12287" width="5.125" style="19" customWidth="1"/>
    <col min="12288" max="12288" width="7.25" style="19" customWidth="1"/>
    <col min="12289" max="12294" width="6.625" style="19" customWidth="1"/>
    <col min="12295" max="12300" width="0" style="19" hidden="1" customWidth="1"/>
    <col min="12301" max="12312" width="6.625" style="19" customWidth="1"/>
    <col min="12313" max="12541" width="9" style="19"/>
    <col min="12542" max="12542" width="2.875" style="19" customWidth="1"/>
    <col min="12543" max="12543" width="5.125" style="19" customWidth="1"/>
    <col min="12544" max="12544" width="7.25" style="19" customWidth="1"/>
    <col min="12545" max="12550" width="6.625" style="19" customWidth="1"/>
    <col min="12551" max="12556" width="0" style="19" hidden="1" customWidth="1"/>
    <col min="12557" max="12568" width="6.625" style="19" customWidth="1"/>
    <col min="12569" max="12797" width="9" style="19"/>
    <col min="12798" max="12798" width="2.875" style="19" customWidth="1"/>
    <col min="12799" max="12799" width="5.125" style="19" customWidth="1"/>
    <col min="12800" max="12800" width="7.25" style="19" customWidth="1"/>
    <col min="12801" max="12806" width="6.625" style="19" customWidth="1"/>
    <col min="12807" max="12812" width="0" style="19" hidden="1" customWidth="1"/>
    <col min="12813" max="12824" width="6.625" style="19" customWidth="1"/>
    <col min="12825" max="13053" width="9" style="19"/>
    <col min="13054" max="13054" width="2.875" style="19" customWidth="1"/>
    <col min="13055" max="13055" width="5.125" style="19" customWidth="1"/>
    <col min="13056" max="13056" width="7.25" style="19" customWidth="1"/>
    <col min="13057" max="13062" width="6.625" style="19" customWidth="1"/>
    <col min="13063" max="13068" width="0" style="19" hidden="1" customWidth="1"/>
    <col min="13069" max="13080" width="6.625" style="19" customWidth="1"/>
    <col min="13081" max="13309" width="9" style="19"/>
    <col min="13310" max="13310" width="2.875" style="19" customWidth="1"/>
    <col min="13311" max="13311" width="5.125" style="19" customWidth="1"/>
    <col min="13312" max="13312" width="7.25" style="19" customWidth="1"/>
    <col min="13313" max="13318" width="6.625" style="19" customWidth="1"/>
    <col min="13319" max="13324" width="0" style="19" hidden="1" customWidth="1"/>
    <col min="13325" max="13336" width="6.625" style="19" customWidth="1"/>
    <col min="13337" max="13565" width="9" style="19"/>
    <col min="13566" max="13566" width="2.875" style="19" customWidth="1"/>
    <col min="13567" max="13567" width="5.125" style="19" customWidth="1"/>
    <col min="13568" max="13568" width="7.25" style="19" customWidth="1"/>
    <col min="13569" max="13574" width="6.625" style="19" customWidth="1"/>
    <col min="13575" max="13580" width="0" style="19" hidden="1" customWidth="1"/>
    <col min="13581" max="13592" width="6.625" style="19" customWidth="1"/>
    <col min="13593" max="13821" width="9" style="19"/>
    <col min="13822" max="13822" width="2.875" style="19" customWidth="1"/>
    <col min="13823" max="13823" width="5.125" style="19" customWidth="1"/>
    <col min="13824" max="13824" width="7.25" style="19" customWidth="1"/>
    <col min="13825" max="13830" width="6.625" style="19" customWidth="1"/>
    <col min="13831" max="13836" width="0" style="19" hidden="1" customWidth="1"/>
    <col min="13837" max="13848" width="6.625" style="19" customWidth="1"/>
    <col min="13849" max="14077" width="9" style="19"/>
    <col min="14078" max="14078" width="2.875" style="19" customWidth="1"/>
    <col min="14079" max="14079" width="5.125" style="19" customWidth="1"/>
    <col min="14080" max="14080" width="7.25" style="19" customWidth="1"/>
    <col min="14081" max="14086" width="6.625" style="19" customWidth="1"/>
    <col min="14087" max="14092" width="0" style="19" hidden="1" customWidth="1"/>
    <col min="14093" max="14104" width="6.625" style="19" customWidth="1"/>
    <col min="14105" max="14333" width="9" style="19"/>
    <col min="14334" max="14334" width="2.875" style="19" customWidth="1"/>
    <col min="14335" max="14335" width="5.125" style="19" customWidth="1"/>
    <col min="14336" max="14336" width="7.25" style="19" customWidth="1"/>
    <col min="14337" max="14342" width="6.625" style="19" customWidth="1"/>
    <col min="14343" max="14348" width="0" style="19" hidden="1" customWidth="1"/>
    <col min="14349" max="14360" width="6.625" style="19" customWidth="1"/>
    <col min="14361" max="14589" width="9" style="19"/>
    <col min="14590" max="14590" width="2.875" style="19" customWidth="1"/>
    <col min="14591" max="14591" width="5.125" style="19" customWidth="1"/>
    <col min="14592" max="14592" width="7.25" style="19" customWidth="1"/>
    <col min="14593" max="14598" width="6.625" style="19" customWidth="1"/>
    <col min="14599" max="14604" width="0" style="19" hidden="1" customWidth="1"/>
    <col min="14605" max="14616" width="6.625" style="19" customWidth="1"/>
    <col min="14617" max="14845" width="9" style="19"/>
    <col min="14846" max="14846" width="2.875" style="19" customWidth="1"/>
    <col min="14847" max="14847" width="5.125" style="19" customWidth="1"/>
    <col min="14848" max="14848" width="7.25" style="19" customWidth="1"/>
    <col min="14849" max="14854" width="6.625" style="19" customWidth="1"/>
    <col min="14855" max="14860" width="0" style="19" hidden="1" customWidth="1"/>
    <col min="14861" max="14872" width="6.625" style="19" customWidth="1"/>
    <col min="14873" max="15101" width="9" style="19"/>
    <col min="15102" max="15102" width="2.875" style="19" customWidth="1"/>
    <col min="15103" max="15103" width="5.125" style="19" customWidth="1"/>
    <col min="15104" max="15104" width="7.25" style="19" customWidth="1"/>
    <col min="15105" max="15110" width="6.625" style="19" customWidth="1"/>
    <col min="15111" max="15116" width="0" style="19" hidden="1" customWidth="1"/>
    <col min="15117" max="15128" width="6.625" style="19" customWidth="1"/>
    <col min="15129" max="15357" width="9" style="19"/>
    <col min="15358" max="15358" width="2.875" style="19" customWidth="1"/>
    <col min="15359" max="15359" width="5.125" style="19" customWidth="1"/>
    <col min="15360" max="15360" width="7.25" style="19" customWidth="1"/>
    <col min="15361" max="15366" width="6.625" style="19" customWidth="1"/>
    <col min="15367" max="15372" width="0" style="19" hidden="1" customWidth="1"/>
    <col min="15373" max="15384" width="6.625" style="19" customWidth="1"/>
    <col min="15385" max="15613" width="9" style="19"/>
    <col min="15614" max="15614" width="2.875" style="19" customWidth="1"/>
    <col min="15615" max="15615" width="5.125" style="19" customWidth="1"/>
    <col min="15616" max="15616" width="7.25" style="19" customWidth="1"/>
    <col min="15617" max="15622" width="6.625" style="19" customWidth="1"/>
    <col min="15623" max="15628" width="0" style="19" hidden="1" customWidth="1"/>
    <col min="15629" max="15640" width="6.625" style="19" customWidth="1"/>
    <col min="15641" max="15869" width="9" style="19"/>
    <col min="15870" max="15870" width="2.875" style="19" customWidth="1"/>
    <col min="15871" max="15871" width="5.125" style="19" customWidth="1"/>
    <col min="15872" max="15872" width="7.25" style="19" customWidth="1"/>
    <col min="15873" max="15878" width="6.625" style="19" customWidth="1"/>
    <col min="15879" max="15884" width="0" style="19" hidden="1" customWidth="1"/>
    <col min="15885" max="15896" width="6.625" style="19" customWidth="1"/>
    <col min="15897" max="16125" width="9" style="19"/>
    <col min="16126" max="16126" width="2.875" style="19" customWidth="1"/>
    <col min="16127" max="16127" width="5.125" style="19" customWidth="1"/>
    <col min="16128" max="16128" width="7.25" style="19" customWidth="1"/>
    <col min="16129" max="16134" width="6.625" style="19" customWidth="1"/>
    <col min="16135" max="16140" width="0" style="19" hidden="1" customWidth="1"/>
    <col min="16141" max="16152" width="6.625" style="19" customWidth="1"/>
    <col min="16153" max="16384" width="9" style="19"/>
  </cols>
  <sheetData>
    <row r="1" spans="1:36" ht="39.6" customHeight="1" x14ac:dyDescent="0.15">
      <c r="A1" s="44" t="s">
        <v>0</v>
      </c>
    </row>
    <row r="2" spans="1:36" ht="3" customHeight="1" x14ac:dyDescent="0.15"/>
    <row r="3" spans="1:36" ht="17.100000000000001" customHeight="1" x14ac:dyDescent="0.15">
      <c r="A3" s="286"/>
      <c r="B3" s="289" t="s">
        <v>1</v>
      </c>
      <c r="C3" s="289"/>
      <c r="D3" s="262" t="s">
        <v>23</v>
      </c>
      <c r="E3" s="262"/>
      <c r="F3" s="262"/>
      <c r="G3" s="262" t="s">
        <v>24</v>
      </c>
      <c r="H3" s="262"/>
      <c r="I3" s="262"/>
      <c r="J3" s="262">
        <v>16</v>
      </c>
      <c r="K3" s="262"/>
      <c r="L3" s="262"/>
      <c r="M3" s="262">
        <v>17</v>
      </c>
      <c r="N3" s="262"/>
      <c r="O3" s="262"/>
      <c r="P3" s="262">
        <v>26</v>
      </c>
      <c r="Q3" s="262"/>
      <c r="R3" s="262"/>
      <c r="S3" s="272">
        <v>27</v>
      </c>
      <c r="T3" s="273"/>
      <c r="U3" s="274"/>
      <c r="V3" s="269" t="s">
        <v>25</v>
      </c>
      <c r="W3" s="270"/>
      <c r="X3" s="271"/>
      <c r="Y3" s="272" t="s">
        <v>26</v>
      </c>
      <c r="Z3" s="273"/>
      <c r="AA3" s="274"/>
      <c r="AB3" s="262" t="s">
        <v>27</v>
      </c>
      <c r="AC3" s="262"/>
      <c r="AD3" s="262"/>
      <c r="AE3" s="262" t="s">
        <v>28</v>
      </c>
      <c r="AF3" s="262"/>
      <c r="AG3" s="262"/>
      <c r="AH3" s="262" t="s">
        <v>29</v>
      </c>
      <c r="AI3" s="262"/>
      <c r="AJ3" s="262"/>
    </row>
    <row r="4" spans="1:36" ht="17.100000000000001" customHeight="1" x14ac:dyDescent="0.15">
      <c r="A4" s="287"/>
      <c r="B4" s="288" t="s">
        <v>2</v>
      </c>
      <c r="C4" s="288"/>
      <c r="D4" s="263" t="s">
        <v>3</v>
      </c>
      <c r="E4" s="267" t="s">
        <v>4</v>
      </c>
      <c r="F4" s="284" t="s">
        <v>5</v>
      </c>
      <c r="G4" s="263" t="s">
        <v>3</v>
      </c>
      <c r="H4" s="267" t="s">
        <v>4</v>
      </c>
      <c r="I4" s="267" t="s">
        <v>5</v>
      </c>
      <c r="J4" s="290" t="s">
        <v>3</v>
      </c>
      <c r="K4" s="280" t="s">
        <v>4</v>
      </c>
      <c r="L4" s="280" t="s">
        <v>5</v>
      </c>
      <c r="M4" s="280" t="s">
        <v>3</v>
      </c>
      <c r="N4" s="280" t="s">
        <v>4</v>
      </c>
      <c r="O4" s="282" t="s">
        <v>5</v>
      </c>
      <c r="P4" s="263" t="s">
        <v>3</v>
      </c>
      <c r="Q4" s="267" t="s">
        <v>4</v>
      </c>
      <c r="R4" s="284" t="s">
        <v>5</v>
      </c>
      <c r="S4" s="275" t="s">
        <v>3</v>
      </c>
      <c r="T4" s="275" t="s">
        <v>4</v>
      </c>
      <c r="U4" s="275" t="s">
        <v>5</v>
      </c>
      <c r="V4" s="332" t="s">
        <v>3</v>
      </c>
      <c r="W4" s="332" t="s">
        <v>4</v>
      </c>
      <c r="X4" s="332" t="s">
        <v>5</v>
      </c>
      <c r="Y4" s="275" t="s">
        <v>3</v>
      </c>
      <c r="Z4" s="276" t="s">
        <v>4</v>
      </c>
      <c r="AA4" s="275" t="s">
        <v>5</v>
      </c>
      <c r="AB4" s="263" t="s">
        <v>3</v>
      </c>
      <c r="AC4" s="265" t="s">
        <v>4</v>
      </c>
      <c r="AD4" s="267" t="s">
        <v>5</v>
      </c>
      <c r="AE4" s="263" t="s">
        <v>3</v>
      </c>
      <c r="AF4" s="265" t="s">
        <v>4</v>
      </c>
      <c r="AG4" s="267" t="s">
        <v>5</v>
      </c>
      <c r="AH4" s="263" t="s">
        <v>3</v>
      </c>
      <c r="AI4" s="265" t="s">
        <v>4</v>
      </c>
      <c r="AJ4" s="267" t="s">
        <v>5</v>
      </c>
    </row>
    <row r="5" spans="1:36" ht="17.100000000000001" customHeight="1" x14ac:dyDescent="0.15">
      <c r="A5" s="1"/>
      <c r="B5" s="2" t="s">
        <v>6</v>
      </c>
      <c r="C5" s="3"/>
      <c r="D5" s="264"/>
      <c r="E5" s="268"/>
      <c r="F5" s="285"/>
      <c r="G5" s="264"/>
      <c r="H5" s="268"/>
      <c r="I5" s="268"/>
      <c r="J5" s="291"/>
      <c r="K5" s="281"/>
      <c r="L5" s="281"/>
      <c r="M5" s="281"/>
      <c r="N5" s="281"/>
      <c r="O5" s="283"/>
      <c r="P5" s="264"/>
      <c r="Q5" s="268"/>
      <c r="R5" s="285"/>
      <c r="S5" s="267"/>
      <c r="T5" s="267"/>
      <c r="U5" s="267"/>
      <c r="V5" s="333"/>
      <c r="W5" s="333"/>
      <c r="X5" s="333"/>
      <c r="Y5" s="267"/>
      <c r="Z5" s="265"/>
      <c r="AA5" s="267"/>
      <c r="AB5" s="264"/>
      <c r="AC5" s="266"/>
      <c r="AD5" s="268"/>
      <c r="AE5" s="264"/>
      <c r="AF5" s="266"/>
      <c r="AG5" s="268"/>
      <c r="AH5" s="264"/>
      <c r="AI5" s="266"/>
      <c r="AJ5" s="268"/>
    </row>
    <row r="6" spans="1:36" s="33" customFormat="1" ht="18" customHeight="1" x14ac:dyDescent="0.15">
      <c r="A6" s="268" t="s">
        <v>7</v>
      </c>
      <c r="B6" s="292" t="s">
        <v>8</v>
      </c>
      <c r="C6" s="292"/>
      <c r="D6" s="4">
        <v>3395</v>
      </c>
      <c r="E6" s="293">
        <v>12969</v>
      </c>
      <c r="F6" s="253">
        <f>+D6/E6</f>
        <v>0.26177808620556714</v>
      </c>
      <c r="G6" s="4">
        <v>2335</v>
      </c>
      <c r="H6" s="293">
        <v>8802</v>
      </c>
      <c r="I6" s="253">
        <f>+G6/H6</f>
        <v>0.26528061804135422</v>
      </c>
      <c r="J6" s="4">
        <v>2671</v>
      </c>
      <c r="K6" s="294">
        <v>10097</v>
      </c>
      <c r="L6" s="302">
        <f>+J6/K6</f>
        <v>0.26453402000594234</v>
      </c>
      <c r="M6" s="4">
        <v>2756</v>
      </c>
      <c r="N6" s="294">
        <v>10317</v>
      </c>
      <c r="O6" s="302">
        <f>+M6/N6</f>
        <v>0.26713191819327325</v>
      </c>
      <c r="P6" s="4">
        <v>2300</v>
      </c>
      <c r="Q6" s="303">
        <v>8599</v>
      </c>
      <c r="R6" s="253">
        <f>+P6/Q6</f>
        <v>0.26747296197232234</v>
      </c>
      <c r="S6" s="4">
        <v>2291</v>
      </c>
      <c r="T6" s="304">
        <v>8794</v>
      </c>
      <c r="U6" s="256">
        <f>+S6/T6</f>
        <v>0.26051853536502162</v>
      </c>
      <c r="V6" s="24">
        <v>2205</v>
      </c>
      <c r="W6" s="309">
        <v>8636</v>
      </c>
      <c r="X6" s="307">
        <f>V6/W6</f>
        <v>0.25532654006484484</v>
      </c>
      <c r="Y6" s="24">
        <v>1221</v>
      </c>
      <c r="Z6" s="254">
        <v>4529</v>
      </c>
      <c r="AA6" s="256">
        <f>+Y6/Z6</f>
        <v>0.26959593729300069</v>
      </c>
      <c r="AB6" s="45">
        <v>1329</v>
      </c>
      <c r="AC6" s="251">
        <v>4896</v>
      </c>
      <c r="AD6" s="253">
        <f>+AB6/AC6</f>
        <v>0.27144607843137253</v>
      </c>
      <c r="AE6" s="45">
        <v>1647</v>
      </c>
      <c r="AF6" s="251">
        <v>6308</v>
      </c>
      <c r="AG6" s="253">
        <f>+AE6/AF6</f>
        <v>0.2610970196575777</v>
      </c>
      <c r="AH6" s="45">
        <v>1779</v>
      </c>
      <c r="AI6" s="251">
        <v>7534</v>
      </c>
      <c r="AJ6" s="253">
        <f>+AH6/AI6</f>
        <v>0.23612954605787098</v>
      </c>
    </row>
    <row r="7" spans="1:36" s="33" customFormat="1" ht="18" customHeight="1" x14ac:dyDescent="0.15">
      <c r="A7" s="268"/>
      <c r="B7" s="306" t="s">
        <v>9</v>
      </c>
      <c r="C7" s="306"/>
      <c r="D7" s="5">
        <v>-100</v>
      </c>
      <c r="E7" s="293"/>
      <c r="F7" s="253"/>
      <c r="G7" s="6">
        <f>+G6/D6*100</f>
        <v>68.777614138438878</v>
      </c>
      <c r="H7" s="293"/>
      <c r="I7" s="253"/>
      <c r="J7" s="7">
        <f>+J6/D6*100</f>
        <v>78.674521354933731</v>
      </c>
      <c r="K7" s="294"/>
      <c r="L7" s="302"/>
      <c r="M7" s="7">
        <f>+M6/D6*100</f>
        <v>81.178203240058906</v>
      </c>
      <c r="N7" s="294"/>
      <c r="O7" s="302"/>
      <c r="P7" s="6">
        <f>+P6/D6*100</f>
        <v>67.746686303387335</v>
      </c>
      <c r="Q7" s="303"/>
      <c r="R7" s="253"/>
      <c r="S7" s="6">
        <f>+S6/D6*100</f>
        <v>67.481590574374081</v>
      </c>
      <c r="T7" s="305"/>
      <c r="U7" s="257"/>
      <c r="V7" s="25">
        <f>+V6/D6*100</f>
        <v>64.948453608247419</v>
      </c>
      <c r="W7" s="310"/>
      <c r="X7" s="308"/>
      <c r="Y7" s="25">
        <f>+Y6/D6*100</f>
        <v>35.964653902798233</v>
      </c>
      <c r="Z7" s="255"/>
      <c r="AA7" s="257"/>
      <c r="AB7" s="46">
        <f>+AB6/D6*100</f>
        <v>39.145802650957293</v>
      </c>
      <c r="AC7" s="251"/>
      <c r="AD7" s="253"/>
      <c r="AE7" s="46">
        <f>+AE6/D6*100</f>
        <v>48.512518409425624</v>
      </c>
      <c r="AF7" s="251"/>
      <c r="AG7" s="253"/>
      <c r="AH7" s="46">
        <f>+AH6/D6*100</f>
        <v>52.400589101620035</v>
      </c>
      <c r="AI7" s="251"/>
      <c r="AJ7" s="253"/>
    </row>
    <row r="8" spans="1:36" s="33" customFormat="1" ht="18" customHeight="1" x14ac:dyDescent="0.15">
      <c r="A8" s="268"/>
      <c r="B8" s="298" t="s">
        <v>10</v>
      </c>
      <c r="C8" s="298"/>
      <c r="D8" s="8">
        <v>1241</v>
      </c>
      <c r="E8" s="293">
        <v>4621</v>
      </c>
      <c r="F8" s="299">
        <f>+D8/E8</f>
        <v>0.26855658948279593</v>
      </c>
      <c r="G8" s="8">
        <v>974</v>
      </c>
      <c r="H8" s="293">
        <v>3265</v>
      </c>
      <c r="I8" s="253">
        <f>+G8/H8</f>
        <v>0.29831546707503831</v>
      </c>
      <c r="J8" s="4">
        <v>1086</v>
      </c>
      <c r="K8" s="300">
        <v>3869</v>
      </c>
      <c r="L8" s="302">
        <f>+J8/K8</f>
        <v>0.28069268544843629</v>
      </c>
      <c r="M8" s="4">
        <v>1266</v>
      </c>
      <c r="N8" s="300">
        <v>4025</v>
      </c>
      <c r="O8" s="301">
        <f>+M8/N8</f>
        <v>0.31453416149068325</v>
      </c>
      <c r="P8" s="8">
        <v>892</v>
      </c>
      <c r="Q8" s="303">
        <v>2923</v>
      </c>
      <c r="R8" s="299">
        <f>+P8/Q8</f>
        <v>0.30516592541908999</v>
      </c>
      <c r="S8" s="8">
        <v>948</v>
      </c>
      <c r="T8" s="304">
        <v>3139</v>
      </c>
      <c r="U8" s="256">
        <f>+S8/T8</f>
        <v>0.30200700860146545</v>
      </c>
      <c r="V8" s="26">
        <v>971</v>
      </c>
      <c r="W8" s="309">
        <v>3159</v>
      </c>
      <c r="X8" s="307">
        <f>V8/W8</f>
        <v>0.30737575182019627</v>
      </c>
      <c r="Y8" s="26">
        <v>439</v>
      </c>
      <c r="Z8" s="254">
        <v>1523</v>
      </c>
      <c r="AA8" s="256">
        <f>+Y8/Z8</f>
        <v>0.28824688115561392</v>
      </c>
      <c r="AB8" s="47">
        <v>560</v>
      </c>
      <c r="AC8" s="251">
        <v>1844</v>
      </c>
      <c r="AD8" s="253">
        <f>+AB8/AC8</f>
        <v>0.3036876355748373</v>
      </c>
      <c r="AE8" s="47">
        <v>786</v>
      </c>
      <c r="AF8" s="251">
        <v>2357</v>
      </c>
      <c r="AG8" s="253">
        <f>+AE8/AF8</f>
        <v>0.33347475604582094</v>
      </c>
      <c r="AH8" s="47">
        <v>459</v>
      </c>
      <c r="AI8" s="251">
        <v>2358</v>
      </c>
      <c r="AJ8" s="253">
        <f>+AH8/AI8</f>
        <v>0.19465648854961831</v>
      </c>
    </row>
    <row r="9" spans="1:36" s="33" customFormat="1" ht="18" customHeight="1" x14ac:dyDescent="0.15">
      <c r="A9" s="268"/>
      <c r="B9" s="297" t="s">
        <v>9</v>
      </c>
      <c r="C9" s="297"/>
      <c r="D9" s="9">
        <v>-100</v>
      </c>
      <c r="E9" s="293"/>
      <c r="F9" s="253"/>
      <c r="G9" s="10">
        <f>+G8/D8*100</f>
        <v>78.485092667203872</v>
      </c>
      <c r="H9" s="293"/>
      <c r="I9" s="253"/>
      <c r="J9" s="7">
        <f>+J8/D8*100</f>
        <v>87.510072522159547</v>
      </c>
      <c r="K9" s="294"/>
      <c r="L9" s="302"/>
      <c r="M9" s="7">
        <f>+M8/D8*100</f>
        <v>102.01450443190976</v>
      </c>
      <c r="N9" s="294"/>
      <c r="O9" s="302"/>
      <c r="P9" s="10">
        <f>+P8/D8*100</f>
        <v>71.877518130539883</v>
      </c>
      <c r="Q9" s="303"/>
      <c r="R9" s="253"/>
      <c r="S9" s="10">
        <f>+S8/D8*100</f>
        <v>76.390008058017727</v>
      </c>
      <c r="T9" s="305"/>
      <c r="U9" s="257"/>
      <c r="V9" s="27"/>
      <c r="W9" s="310"/>
      <c r="X9" s="308"/>
      <c r="Y9" s="25">
        <f>+Y8/D8*100</f>
        <v>35.374697824335215</v>
      </c>
      <c r="Z9" s="255"/>
      <c r="AA9" s="257"/>
      <c r="AB9" s="46">
        <f>+AB8/D8*100</f>
        <v>45.124899274778407</v>
      </c>
      <c r="AC9" s="252"/>
      <c r="AD9" s="253"/>
      <c r="AE9" s="46">
        <f>+AE8/D8*100</f>
        <v>63.336019339242547</v>
      </c>
      <c r="AF9" s="252"/>
      <c r="AG9" s="253"/>
      <c r="AH9" s="46">
        <f>+AH8/D8*100</f>
        <v>36.986301369863014</v>
      </c>
      <c r="AI9" s="252"/>
      <c r="AJ9" s="253"/>
    </row>
    <row r="10" spans="1:36" ht="18" hidden="1" customHeight="1" x14ac:dyDescent="0.15">
      <c r="A10" s="268"/>
      <c r="B10" s="295" t="s">
        <v>11</v>
      </c>
      <c r="C10" s="296"/>
      <c r="D10" s="11">
        <v>20.3</v>
      </c>
      <c r="E10" s="12" t="s">
        <v>12</v>
      </c>
      <c r="F10" s="12" t="s">
        <v>22</v>
      </c>
      <c r="G10" s="51"/>
      <c r="H10" s="13"/>
      <c r="I10" s="13"/>
      <c r="J10" s="14"/>
      <c r="K10" s="15"/>
      <c r="L10" s="15"/>
      <c r="M10" s="14"/>
      <c r="N10" s="15"/>
      <c r="O10" s="15"/>
      <c r="P10" s="16"/>
      <c r="Q10" s="12"/>
      <c r="R10" s="13"/>
      <c r="S10" s="17"/>
      <c r="T10" s="18"/>
      <c r="U10" s="13"/>
      <c r="V10" s="28"/>
      <c r="W10" s="29"/>
      <c r="X10" s="30"/>
      <c r="Y10" s="31"/>
      <c r="AB10" s="48"/>
      <c r="AC10" s="48"/>
      <c r="AE10" s="48"/>
      <c r="AF10" s="48"/>
      <c r="AH10" s="48"/>
      <c r="AI10" s="48"/>
    </row>
    <row r="11" spans="1:36" s="33" customFormat="1" ht="18" customHeight="1" x14ac:dyDescent="0.15">
      <c r="A11" s="311" t="s">
        <v>13</v>
      </c>
      <c r="B11" s="292" t="s">
        <v>14</v>
      </c>
      <c r="C11" s="292"/>
      <c r="D11" s="8">
        <v>76</v>
      </c>
      <c r="E11" s="293">
        <v>209</v>
      </c>
      <c r="F11" s="299">
        <f>+D11/E11</f>
        <v>0.36363636363636365</v>
      </c>
      <c r="G11" s="8">
        <v>55</v>
      </c>
      <c r="H11" s="293">
        <v>107</v>
      </c>
      <c r="I11" s="253">
        <f>+G11/H11</f>
        <v>0.51401869158878499</v>
      </c>
      <c r="J11" s="4">
        <v>61</v>
      </c>
      <c r="K11" s="300">
        <v>128</v>
      </c>
      <c r="L11" s="302">
        <f>+J11/K11</f>
        <v>0.4765625</v>
      </c>
      <c r="M11" s="4">
        <v>59</v>
      </c>
      <c r="N11" s="300">
        <v>142</v>
      </c>
      <c r="O11" s="301">
        <f>+M11/N11</f>
        <v>0.41549295774647887</v>
      </c>
      <c r="P11" s="8">
        <v>51</v>
      </c>
      <c r="Q11" s="303">
        <v>97</v>
      </c>
      <c r="R11" s="299">
        <f>+P11/Q11</f>
        <v>0.52577319587628868</v>
      </c>
      <c r="S11" s="8">
        <v>47</v>
      </c>
      <c r="T11" s="304">
        <v>90</v>
      </c>
      <c r="U11" s="256">
        <f>+S11/T11</f>
        <v>0.52222222222222225</v>
      </c>
      <c r="V11" s="26">
        <v>42</v>
      </c>
      <c r="W11" s="309">
        <v>81</v>
      </c>
      <c r="X11" s="307">
        <f>V11/W11</f>
        <v>0.51851851851851849</v>
      </c>
      <c r="Y11" s="26">
        <v>12</v>
      </c>
      <c r="Z11" s="254">
        <v>20</v>
      </c>
      <c r="AA11" s="256">
        <f>+Y11/Z11</f>
        <v>0.6</v>
      </c>
      <c r="AB11" s="47">
        <v>12</v>
      </c>
      <c r="AC11" s="251">
        <v>117</v>
      </c>
      <c r="AD11" s="253">
        <f>+AB11/AC11</f>
        <v>0.10256410256410256</v>
      </c>
      <c r="AE11" s="47">
        <v>19</v>
      </c>
      <c r="AF11" s="251">
        <v>39</v>
      </c>
      <c r="AG11" s="253">
        <f>+AE11/AF11</f>
        <v>0.48717948717948717</v>
      </c>
      <c r="AH11" s="47">
        <v>42</v>
      </c>
      <c r="AI11" s="251">
        <v>76</v>
      </c>
      <c r="AJ11" s="253">
        <f>+AH11/AI11</f>
        <v>0.55263157894736847</v>
      </c>
    </row>
    <row r="12" spans="1:36" s="33" customFormat="1" ht="18" customHeight="1" x14ac:dyDescent="0.15">
      <c r="A12" s="311"/>
      <c r="B12" s="306" t="s">
        <v>9</v>
      </c>
      <c r="C12" s="306"/>
      <c r="D12" s="20">
        <v>-100</v>
      </c>
      <c r="E12" s="293"/>
      <c r="F12" s="253"/>
      <c r="G12" s="6">
        <f>+G11/D11*100</f>
        <v>72.368421052631575</v>
      </c>
      <c r="H12" s="293"/>
      <c r="I12" s="253"/>
      <c r="J12" s="7">
        <f>+J11/D11*100</f>
        <v>80.26315789473685</v>
      </c>
      <c r="K12" s="294"/>
      <c r="L12" s="302"/>
      <c r="M12" s="7">
        <f>+M11/D11*100</f>
        <v>77.631578947368425</v>
      </c>
      <c r="N12" s="294"/>
      <c r="O12" s="302"/>
      <c r="P12" s="6">
        <f>+P11/D11*100</f>
        <v>67.10526315789474</v>
      </c>
      <c r="Q12" s="303"/>
      <c r="R12" s="253"/>
      <c r="S12" s="6">
        <f>+S11/D11*100</f>
        <v>61.842105263157897</v>
      </c>
      <c r="T12" s="305"/>
      <c r="U12" s="257"/>
      <c r="V12" s="25"/>
      <c r="W12" s="310"/>
      <c r="X12" s="308"/>
      <c r="Y12" s="25">
        <f>+Y11/D11*100</f>
        <v>15.789473684210526</v>
      </c>
      <c r="Z12" s="255"/>
      <c r="AA12" s="257"/>
      <c r="AB12" s="46">
        <f>+AB11/D11*100</f>
        <v>15.789473684210526</v>
      </c>
      <c r="AC12" s="252"/>
      <c r="AD12" s="253"/>
      <c r="AE12" s="46">
        <f>+AE11/D11*100</f>
        <v>25</v>
      </c>
      <c r="AF12" s="252"/>
      <c r="AG12" s="253"/>
      <c r="AH12" s="46">
        <f>+AH11/D11*100</f>
        <v>55.26315789473685</v>
      </c>
      <c r="AI12" s="252"/>
      <c r="AJ12" s="253"/>
    </row>
    <row r="13" spans="1:36" s="33" customFormat="1" ht="18" customHeight="1" x14ac:dyDescent="0.15">
      <c r="A13" s="311"/>
      <c r="B13" s="313" t="s">
        <v>15</v>
      </c>
      <c r="C13" s="313"/>
      <c r="D13" s="8">
        <v>4276</v>
      </c>
      <c r="E13" s="293">
        <v>11643</v>
      </c>
      <c r="F13" s="299">
        <f>+D13/E13</f>
        <v>0.36725929743193336</v>
      </c>
      <c r="G13" s="8">
        <v>3010</v>
      </c>
      <c r="H13" s="293">
        <v>7330</v>
      </c>
      <c r="I13" s="253">
        <f>+G13/H13</f>
        <v>0.41064120054570258</v>
      </c>
      <c r="J13" s="4">
        <v>3852</v>
      </c>
      <c r="K13" s="300">
        <v>9732</v>
      </c>
      <c r="L13" s="302">
        <f>+J13/K13</f>
        <v>0.39580764488286069</v>
      </c>
      <c r="M13" s="4">
        <v>3861</v>
      </c>
      <c r="N13" s="300">
        <v>10618</v>
      </c>
      <c r="O13" s="301">
        <f>+M13/N13</f>
        <v>0.36362780184592203</v>
      </c>
      <c r="P13" s="8">
        <v>2848</v>
      </c>
      <c r="Q13" s="303">
        <v>7030</v>
      </c>
      <c r="R13" s="299">
        <f>+P13/Q13</f>
        <v>0.40512091038406828</v>
      </c>
      <c r="S13" s="8">
        <v>2779</v>
      </c>
      <c r="T13" s="304">
        <v>6893</v>
      </c>
      <c r="U13" s="256">
        <f>+S13/T13</f>
        <v>0.40316262875380821</v>
      </c>
      <c r="V13" s="26">
        <v>2817</v>
      </c>
      <c r="W13" s="309">
        <v>6870</v>
      </c>
      <c r="X13" s="307">
        <f>V13/W13</f>
        <v>0.41004366812227072</v>
      </c>
      <c r="Y13" s="26">
        <v>1961</v>
      </c>
      <c r="Z13" s="254">
        <v>5339</v>
      </c>
      <c r="AA13" s="256">
        <f>+Y13/Z13</f>
        <v>0.36729724667540736</v>
      </c>
      <c r="AB13" s="47">
        <v>2113</v>
      </c>
      <c r="AC13" s="251">
        <v>5497</v>
      </c>
      <c r="AD13" s="253">
        <f>+AB13/AC13</f>
        <v>0.38439148626523556</v>
      </c>
      <c r="AE13" s="47">
        <v>2456</v>
      </c>
      <c r="AF13" s="251">
        <v>6293</v>
      </c>
      <c r="AG13" s="253">
        <f>+AE13/AF13</f>
        <v>0.39027490862863501</v>
      </c>
      <c r="AH13" s="47">
        <v>2530</v>
      </c>
      <c r="AI13" s="251">
        <v>7425</v>
      </c>
      <c r="AJ13" s="253">
        <f>+AH13/AI13</f>
        <v>0.34074074074074073</v>
      </c>
    </row>
    <row r="14" spans="1:36" s="33" customFormat="1" ht="18" customHeight="1" x14ac:dyDescent="0.15">
      <c r="A14" s="311"/>
      <c r="B14" s="297" t="s">
        <v>9</v>
      </c>
      <c r="C14" s="297"/>
      <c r="D14" s="9">
        <v>-100</v>
      </c>
      <c r="E14" s="293"/>
      <c r="F14" s="253"/>
      <c r="G14" s="6">
        <f>+G13/D13*100</f>
        <v>70.392890551917674</v>
      </c>
      <c r="H14" s="293"/>
      <c r="I14" s="253"/>
      <c r="J14" s="7">
        <f>+J13/D13*100</f>
        <v>90.084190832553787</v>
      </c>
      <c r="K14" s="294"/>
      <c r="L14" s="302"/>
      <c r="M14" s="7">
        <f>+M13/D13*100</f>
        <v>90.29466791393827</v>
      </c>
      <c r="N14" s="294"/>
      <c r="O14" s="302"/>
      <c r="P14" s="6">
        <f>+P13/D13*100</f>
        <v>66.604303086997191</v>
      </c>
      <c r="Q14" s="303"/>
      <c r="R14" s="253"/>
      <c r="S14" s="6">
        <f>+S13/D13*100</f>
        <v>64.990645463049574</v>
      </c>
      <c r="T14" s="305"/>
      <c r="U14" s="257"/>
      <c r="V14" s="25"/>
      <c r="W14" s="310"/>
      <c r="X14" s="308"/>
      <c r="Y14" s="25">
        <f>+Y13/D13*100</f>
        <v>45.860617399438731</v>
      </c>
      <c r="Z14" s="255"/>
      <c r="AA14" s="257"/>
      <c r="AB14" s="46">
        <f>+AB13/D13*100</f>
        <v>49.415341440598695</v>
      </c>
      <c r="AC14" s="252"/>
      <c r="AD14" s="253"/>
      <c r="AE14" s="46">
        <f>+AE13/D13*100</f>
        <v>57.436856875584667</v>
      </c>
      <c r="AF14" s="252"/>
      <c r="AG14" s="253"/>
      <c r="AH14" s="46">
        <f>+AH13/D13*100</f>
        <v>59.167446211412532</v>
      </c>
      <c r="AI14" s="252"/>
      <c r="AJ14" s="253"/>
    </row>
    <row r="15" spans="1:36" s="33" customFormat="1" ht="18" customHeight="1" x14ac:dyDescent="0.15">
      <c r="A15" s="311"/>
      <c r="B15" s="313" t="s">
        <v>16</v>
      </c>
      <c r="C15" s="313"/>
      <c r="D15" s="8">
        <v>1727</v>
      </c>
      <c r="E15" s="293">
        <v>6410</v>
      </c>
      <c r="F15" s="299">
        <f>+D15/E15</f>
        <v>0.26942277691107647</v>
      </c>
      <c r="G15" s="8">
        <v>1540</v>
      </c>
      <c r="H15" s="293">
        <v>4023</v>
      </c>
      <c r="I15" s="253">
        <f>+G15/H15</f>
        <v>0.38279890628883917</v>
      </c>
      <c r="J15" s="4">
        <v>1613</v>
      </c>
      <c r="K15" s="300">
        <v>5781</v>
      </c>
      <c r="L15" s="302">
        <f>+J15/K15</f>
        <v>0.27901747102577407</v>
      </c>
      <c r="M15" s="4">
        <v>1687</v>
      </c>
      <c r="N15" s="300">
        <v>5367</v>
      </c>
      <c r="O15" s="301">
        <f>+M15/N15</f>
        <v>0.31432830258990124</v>
      </c>
      <c r="P15" s="8">
        <v>1476</v>
      </c>
      <c r="Q15" s="303">
        <v>3839</v>
      </c>
      <c r="R15" s="299">
        <f>+P15/Q15</f>
        <v>0.38447512373013804</v>
      </c>
      <c r="S15" s="8">
        <v>1394</v>
      </c>
      <c r="T15" s="304">
        <v>3728</v>
      </c>
      <c r="U15" s="256">
        <f>+S15/T15</f>
        <v>0.37392703862660942</v>
      </c>
      <c r="V15" s="26">
        <v>1455</v>
      </c>
      <c r="W15" s="309">
        <v>3842</v>
      </c>
      <c r="X15" s="307">
        <f>V15/W15</f>
        <v>0.37870900572618427</v>
      </c>
      <c r="Y15" s="26">
        <v>1258</v>
      </c>
      <c r="Z15" s="254">
        <v>3552</v>
      </c>
      <c r="AA15" s="256">
        <f>+Y15/Z15</f>
        <v>0.35416666666666669</v>
      </c>
      <c r="AB15" s="47">
        <v>1306</v>
      </c>
      <c r="AC15" s="251">
        <v>3581</v>
      </c>
      <c r="AD15" s="253">
        <f>+AB15/AC15</f>
        <v>0.36470259703993296</v>
      </c>
      <c r="AE15" s="47">
        <v>1351</v>
      </c>
      <c r="AF15" s="251">
        <v>3650</v>
      </c>
      <c r="AG15" s="253">
        <f>+AE15/AF15</f>
        <v>0.37013698630136987</v>
      </c>
      <c r="AH15" s="47">
        <v>1334</v>
      </c>
      <c r="AI15" s="251">
        <v>4538</v>
      </c>
      <c r="AJ15" s="253">
        <f>+AH15/AI15</f>
        <v>0.29396209784045835</v>
      </c>
    </row>
    <row r="16" spans="1:36" s="33" customFormat="1" ht="18" customHeight="1" x14ac:dyDescent="0.15">
      <c r="A16" s="311"/>
      <c r="B16" s="297" t="s">
        <v>9</v>
      </c>
      <c r="C16" s="297"/>
      <c r="D16" s="9">
        <v>-100</v>
      </c>
      <c r="E16" s="293"/>
      <c r="F16" s="253"/>
      <c r="G16" s="6">
        <f>+G15/D15*100</f>
        <v>89.171974522292999</v>
      </c>
      <c r="H16" s="293"/>
      <c r="I16" s="253"/>
      <c r="J16" s="7">
        <f>+J15/D15*100</f>
        <v>93.398957730167922</v>
      </c>
      <c r="K16" s="294"/>
      <c r="L16" s="302"/>
      <c r="M16" s="7">
        <f>+M15/D15*100</f>
        <v>97.68384481760279</v>
      </c>
      <c r="N16" s="294"/>
      <c r="O16" s="302"/>
      <c r="P16" s="6">
        <f>+P15/D15*100</f>
        <v>85.466126230457434</v>
      </c>
      <c r="Q16" s="303"/>
      <c r="R16" s="253"/>
      <c r="S16" s="6">
        <f>+S15/D15*100</f>
        <v>80.718008106543138</v>
      </c>
      <c r="T16" s="305"/>
      <c r="U16" s="257"/>
      <c r="V16" s="25"/>
      <c r="W16" s="310"/>
      <c r="X16" s="308"/>
      <c r="Y16" s="25">
        <f>+Y15/D15*100</f>
        <v>72.84308048639258</v>
      </c>
      <c r="Z16" s="255"/>
      <c r="AA16" s="257"/>
      <c r="AB16" s="46">
        <f>+AB15/D15*100</f>
        <v>75.622466705269247</v>
      </c>
      <c r="AC16" s="252"/>
      <c r="AD16" s="253"/>
      <c r="AE16" s="46">
        <f>+AE15/D15*100</f>
        <v>78.228141285466123</v>
      </c>
      <c r="AF16" s="252"/>
      <c r="AG16" s="253"/>
      <c r="AH16" s="46">
        <f>+AH15/D15*100</f>
        <v>77.243775332947308</v>
      </c>
      <c r="AI16" s="252"/>
      <c r="AJ16" s="253"/>
    </row>
    <row r="17" spans="1:36" s="33" customFormat="1" ht="18" customHeight="1" x14ac:dyDescent="0.15">
      <c r="A17" s="311"/>
      <c r="B17" s="312" t="s">
        <v>17</v>
      </c>
      <c r="C17" s="312"/>
      <c r="D17" s="21">
        <v>55</v>
      </c>
      <c r="E17" s="293">
        <v>911</v>
      </c>
      <c r="F17" s="299">
        <f>+D17/E17</f>
        <v>6.0373216245883647E-2</v>
      </c>
      <c r="G17" s="8">
        <v>38</v>
      </c>
      <c r="H17" s="293">
        <v>361</v>
      </c>
      <c r="I17" s="253">
        <f>+G17/H17</f>
        <v>0.10526315789473684</v>
      </c>
      <c r="J17" s="4">
        <v>1613</v>
      </c>
      <c r="K17" s="300">
        <v>5781</v>
      </c>
      <c r="L17" s="302">
        <f>+J17/K17</f>
        <v>0.27901747102577407</v>
      </c>
      <c r="M17" s="4">
        <v>1687</v>
      </c>
      <c r="N17" s="300">
        <v>5367</v>
      </c>
      <c r="O17" s="301">
        <f>+M17/N17</f>
        <v>0.31432830258990124</v>
      </c>
      <c r="P17" s="8">
        <v>32</v>
      </c>
      <c r="Q17" s="303">
        <v>351</v>
      </c>
      <c r="R17" s="299">
        <f>+P17/Q17</f>
        <v>9.1168091168091173E-2</v>
      </c>
      <c r="S17" s="8">
        <v>34</v>
      </c>
      <c r="T17" s="304">
        <v>344</v>
      </c>
      <c r="U17" s="256">
        <f>+S17/T17</f>
        <v>9.8837209302325577E-2</v>
      </c>
      <c r="V17" s="26">
        <v>34</v>
      </c>
      <c r="W17" s="309">
        <v>355</v>
      </c>
      <c r="X17" s="307">
        <f>V17/W17</f>
        <v>9.5774647887323941E-2</v>
      </c>
      <c r="Y17" s="26">
        <v>36</v>
      </c>
      <c r="Z17" s="254">
        <v>281</v>
      </c>
      <c r="AA17" s="256">
        <f>+Y17/Z17</f>
        <v>0.12811387900355872</v>
      </c>
      <c r="AB17" s="47">
        <v>40</v>
      </c>
      <c r="AC17" s="251">
        <v>305</v>
      </c>
      <c r="AD17" s="253">
        <f>+AB17/AC17</f>
        <v>0.13114754098360656</v>
      </c>
      <c r="AE17" s="47">
        <v>45</v>
      </c>
      <c r="AF17" s="251">
        <v>333</v>
      </c>
      <c r="AG17" s="253">
        <f>+AE17/AF17</f>
        <v>0.13513513513513514</v>
      </c>
      <c r="AH17" s="47">
        <v>43</v>
      </c>
      <c r="AI17" s="251">
        <v>389</v>
      </c>
      <c r="AJ17" s="253">
        <f>+AH17/AI17</f>
        <v>0.11053984575835475</v>
      </c>
    </row>
    <row r="18" spans="1:36" s="33" customFormat="1" ht="18" customHeight="1" x14ac:dyDescent="0.15">
      <c r="A18" s="311"/>
      <c r="B18" s="306" t="s">
        <v>9</v>
      </c>
      <c r="C18" s="306"/>
      <c r="D18" s="20">
        <v>-100</v>
      </c>
      <c r="E18" s="293"/>
      <c r="F18" s="253"/>
      <c r="G18" s="6">
        <f>+G17/D17*100</f>
        <v>69.090909090909093</v>
      </c>
      <c r="H18" s="293"/>
      <c r="I18" s="253"/>
      <c r="J18" s="7">
        <f>+J17/D17*100</f>
        <v>2932.727272727273</v>
      </c>
      <c r="K18" s="294"/>
      <c r="L18" s="302"/>
      <c r="M18" s="7">
        <f>+M17/D17*100</f>
        <v>3067.272727272727</v>
      </c>
      <c r="N18" s="294"/>
      <c r="O18" s="302"/>
      <c r="P18" s="6">
        <f>+P17/D17*100</f>
        <v>58.18181818181818</v>
      </c>
      <c r="Q18" s="303"/>
      <c r="R18" s="253"/>
      <c r="S18" s="6">
        <f>+S17/D17*100</f>
        <v>61.818181818181813</v>
      </c>
      <c r="T18" s="305"/>
      <c r="U18" s="257"/>
      <c r="V18" s="25"/>
      <c r="W18" s="310"/>
      <c r="X18" s="308"/>
      <c r="Y18" s="25">
        <f>+Y17/D17*100</f>
        <v>65.454545454545453</v>
      </c>
      <c r="Z18" s="255"/>
      <c r="AA18" s="257"/>
      <c r="AB18" s="46">
        <f>+AB17/D17*100</f>
        <v>72.727272727272734</v>
      </c>
      <c r="AC18" s="252"/>
      <c r="AD18" s="253"/>
      <c r="AE18" s="46">
        <f>+AE17/D17*100</f>
        <v>81.818181818181827</v>
      </c>
      <c r="AF18" s="252"/>
      <c r="AG18" s="253"/>
      <c r="AH18" s="46">
        <f>+AH17/D17*100</f>
        <v>78.181818181818187</v>
      </c>
      <c r="AI18" s="252"/>
      <c r="AJ18" s="253"/>
    </row>
    <row r="19" spans="1:36" s="33" customFormat="1" ht="18" customHeight="1" x14ac:dyDescent="0.15">
      <c r="A19" s="311"/>
      <c r="B19" s="316" t="s">
        <v>18</v>
      </c>
      <c r="C19" s="316"/>
      <c r="D19" s="36">
        <f>SUM(D11,D13,D15,D17)</f>
        <v>6134</v>
      </c>
      <c r="E19" s="317">
        <f>SUM(E11:E18)</f>
        <v>19173</v>
      </c>
      <c r="F19" s="318">
        <f>+D19/E19</f>
        <v>0.31992906691701872</v>
      </c>
      <c r="G19" s="36">
        <f>SUM(G11,G13,G15,G17)</f>
        <v>4643</v>
      </c>
      <c r="H19" s="317">
        <f>SUM(H11:H18)</f>
        <v>11821</v>
      </c>
      <c r="I19" s="279">
        <f>+G19/H19</f>
        <v>0.39277556890280008</v>
      </c>
      <c r="J19" s="37">
        <v>5526</v>
      </c>
      <c r="K19" s="319">
        <v>15641</v>
      </c>
      <c r="L19" s="321">
        <f>+J19/K19</f>
        <v>0.35330221852822707</v>
      </c>
      <c r="M19" s="38">
        <v>5607</v>
      </c>
      <c r="N19" s="319">
        <v>16127</v>
      </c>
      <c r="O19" s="326">
        <f>+M19/N19</f>
        <v>0.34767780740373289</v>
      </c>
      <c r="P19" s="36">
        <f>SUM(P11,P13,P15,P17)</f>
        <v>4407</v>
      </c>
      <c r="Q19" s="327">
        <f>SUM(Q11:Q18)</f>
        <v>11317</v>
      </c>
      <c r="R19" s="318">
        <f>+P19/Q19</f>
        <v>0.38941415569497217</v>
      </c>
      <c r="S19" s="36">
        <f>SUM(S11,S13,S15,S17)</f>
        <v>4254</v>
      </c>
      <c r="T19" s="328">
        <f>SUM(T11:T18)</f>
        <v>11055</v>
      </c>
      <c r="U19" s="260">
        <f>+S19/T19</f>
        <v>0.38480325644504748</v>
      </c>
      <c r="V19" s="39">
        <f>SUM(V11,V13,V15,V17)</f>
        <v>4348</v>
      </c>
      <c r="W19" s="330">
        <f>SUM(W11:W18)</f>
        <v>11148</v>
      </c>
      <c r="X19" s="323">
        <f>V19/W19</f>
        <v>0.39002511661284534</v>
      </c>
      <c r="Y19" s="39">
        <f>SUM(Y11,Y13,Y15,Y17)</f>
        <v>3267</v>
      </c>
      <c r="Z19" s="258">
        <v>9191</v>
      </c>
      <c r="AA19" s="260">
        <f>+Y19/Z19</f>
        <v>0.35545642476335548</v>
      </c>
      <c r="AB19" s="49">
        <f>SUM(AB11,AB13,AB15,AB17)</f>
        <v>3471</v>
      </c>
      <c r="AC19" s="277">
        <f>SUM(AC11,AC13,AC15,AC17)</f>
        <v>9500</v>
      </c>
      <c r="AD19" s="279">
        <f>+AB19/AC19</f>
        <v>0.36536842105263156</v>
      </c>
      <c r="AE19" s="49">
        <f>SUM(AE11,AE13,AE15,AE17)</f>
        <v>3871</v>
      </c>
      <c r="AF19" s="277">
        <f>SUM(AF11,AF13,AF15,AF17)</f>
        <v>10315</v>
      </c>
      <c r="AG19" s="279">
        <f>+AE19/AF19</f>
        <v>0.3752787203102278</v>
      </c>
      <c r="AH19" s="49">
        <v>3950</v>
      </c>
      <c r="AI19" s="277">
        <v>12430</v>
      </c>
      <c r="AJ19" s="279">
        <f>+AH19/AI19</f>
        <v>0.31777956556717618</v>
      </c>
    </row>
    <row r="20" spans="1:36" s="33" customFormat="1" ht="18" customHeight="1" x14ac:dyDescent="0.15">
      <c r="A20" s="311"/>
      <c r="B20" s="314" t="s">
        <v>9</v>
      </c>
      <c r="C20" s="314"/>
      <c r="D20" s="40">
        <v>-100</v>
      </c>
      <c r="E20" s="317"/>
      <c r="F20" s="279"/>
      <c r="G20" s="41">
        <f>+G19/D19*100</f>
        <v>75.692859471796552</v>
      </c>
      <c r="H20" s="317"/>
      <c r="I20" s="279"/>
      <c r="J20" s="42">
        <f>+J19/D19*100</f>
        <v>90.088033909357677</v>
      </c>
      <c r="K20" s="320"/>
      <c r="L20" s="321"/>
      <c r="M20" s="42">
        <f>+M19/D19*100</f>
        <v>91.408542549722853</v>
      </c>
      <c r="N20" s="320"/>
      <c r="O20" s="321"/>
      <c r="P20" s="41">
        <f>+P19/D19*100</f>
        <v>71.845451581349849</v>
      </c>
      <c r="Q20" s="327"/>
      <c r="R20" s="279"/>
      <c r="S20" s="41">
        <f>+S19/D19*100</f>
        <v>69.3511574828823</v>
      </c>
      <c r="T20" s="329"/>
      <c r="U20" s="261"/>
      <c r="V20" s="43">
        <f>+V19/D19*100</f>
        <v>70.88359960873818</v>
      </c>
      <c r="W20" s="331"/>
      <c r="X20" s="324"/>
      <c r="Y20" s="43">
        <f>+Y19/D19*100</f>
        <v>53.260515161395503</v>
      </c>
      <c r="Z20" s="259"/>
      <c r="AA20" s="261"/>
      <c r="AB20" s="46">
        <f>+AB19/D19*100</f>
        <v>56.586240626018913</v>
      </c>
      <c r="AC20" s="278"/>
      <c r="AD20" s="279"/>
      <c r="AE20" s="46">
        <f>+AE19/D19*100</f>
        <v>63.107270948809912</v>
      </c>
      <c r="AF20" s="278"/>
      <c r="AG20" s="279"/>
      <c r="AH20" s="46">
        <f>+AH19/D19*100</f>
        <v>64.395174437561138</v>
      </c>
      <c r="AI20" s="278"/>
      <c r="AJ20" s="279"/>
    </row>
    <row r="21" spans="1:36" ht="18" customHeight="1" x14ac:dyDescent="0.15">
      <c r="A21" s="311"/>
      <c r="B21" s="315" t="s">
        <v>19</v>
      </c>
      <c r="C21" s="315"/>
      <c r="D21" s="21">
        <v>510</v>
      </c>
      <c r="E21" s="293">
        <v>2119</v>
      </c>
      <c r="F21" s="299">
        <f>+D21/E21</f>
        <v>0.24067956583294006</v>
      </c>
      <c r="G21" s="8">
        <v>360</v>
      </c>
      <c r="H21" s="293">
        <v>1327</v>
      </c>
      <c r="I21" s="253">
        <f>+G21/H21</f>
        <v>0.27128862094951017</v>
      </c>
      <c r="J21" s="4">
        <v>490</v>
      </c>
      <c r="K21" s="300">
        <v>1856</v>
      </c>
      <c r="L21" s="302">
        <f>+J21/K21</f>
        <v>0.26400862068965519</v>
      </c>
      <c r="M21" s="4">
        <v>584</v>
      </c>
      <c r="N21" s="300">
        <v>1928</v>
      </c>
      <c r="O21" s="301">
        <f>+M21/N21</f>
        <v>0.30290456431535268</v>
      </c>
      <c r="P21" s="8">
        <v>337</v>
      </c>
      <c r="Q21" s="303">
        <v>1505</v>
      </c>
      <c r="R21" s="299">
        <f>+P21/Q21</f>
        <v>0.2239202657807309</v>
      </c>
      <c r="S21" s="8">
        <v>343</v>
      </c>
      <c r="T21" s="304">
        <v>1511</v>
      </c>
      <c r="U21" s="256">
        <f>+S21/T21</f>
        <v>0.22700198544010589</v>
      </c>
      <c r="V21" s="26">
        <v>487</v>
      </c>
      <c r="W21" s="309">
        <v>1611</v>
      </c>
      <c r="X21" s="307">
        <f>V21/W21</f>
        <v>0.30229671011793918</v>
      </c>
      <c r="Y21" s="26">
        <v>371</v>
      </c>
      <c r="Z21" s="254">
        <v>1315</v>
      </c>
      <c r="AA21" s="256">
        <f>+Y21/Z21</f>
        <v>0.28212927756653994</v>
      </c>
      <c r="AB21" s="47">
        <v>462</v>
      </c>
      <c r="AC21" s="251">
        <v>1456</v>
      </c>
      <c r="AD21" s="253">
        <f>+AB21/AC21</f>
        <v>0.31730769230769229</v>
      </c>
      <c r="AE21" s="47">
        <v>519</v>
      </c>
      <c r="AF21" s="251">
        <v>1605</v>
      </c>
      <c r="AG21" s="253">
        <f>+AE21/AF21</f>
        <v>0.3233644859813084</v>
      </c>
      <c r="AH21" s="47">
        <v>485</v>
      </c>
      <c r="AI21" s="251">
        <v>3189</v>
      </c>
      <c r="AJ21" s="253">
        <f>+AH21/AI21</f>
        <v>0.15208529319535904</v>
      </c>
    </row>
    <row r="22" spans="1:36" ht="18" customHeight="1" x14ac:dyDescent="0.15">
      <c r="A22" s="311"/>
      <c r="B22" s="297" t="s">
        <v>9</v>
      </c>
      <c r="C22" s="297"/>
      <c r="D22" s="9">
        <v>-100</v>
      </c>
      <c r="E22" s="293"/>
      <c r="F22" s="253"/>
      <c r="G22" s="22">
        <f>+G21/D21*100</f>
        <v>70.588235294117652</v>
      </c>
      <c r="H22" s="293"/>
      <c r="I22" s="253"/>
      <c r="J22" s="23">
        <f>+J21/D21*100</f>
        <v>96.078431372549019</v>
      </c>
      <c r="K22" s="325"/>
      <c r="L22" s="322"/>
      <c r="M22" s="23">
        <f>+M21/D21*100</f>
        <v>114.50980392156862</v>
      </c>
      <c r="N22" s="325"/>
      <c r="O22" s="322"/>
      <c r="P22" s="22">
        <f>+P21/D21*100</f>
        <v>66.078431372549019</v>
      </c>
      <c r="Q22" s="303"/>
      <c r="R22" s="253"/>
      <c r="S22" s="22">
        <f>+S21/D21*100</f>
        <v>67.254901960784323</v>
      </c>
      <c r="T22" s="305"/>
      <c r="U22" s="257"/>
      <c r="V22" s="32">
        <f>+V21/D21*100</f>
        <v>95.490196078431381</v>
      </c>
      <c r="W22" s="310"/>
      <c r="X22" s="308"/>
      <c r="Y22" s="34">
        <f>+Y21/D21*100</f>
        <v>72.745098039215677</v>
      </c>
      <c r="Z22" s="255"/>
      <c r="AA22" s="257"/>
      <c r="AB22" s="50">
        <f>+AB21/D21*100</f>
        <v>90.588235294117652</v>
      </c>
      <c r="AC22" s="252"/>
      <c r="AD22" s="253"/>
      <c r="AE22" s="50">
        <f>+AE21/D21*100</f>
        <v>101.76470588235293</v>
      </c>
      <c r="AF22" s="252"/>
      <c r="AG22" s="253"/>
      <c r="AH22" s="50">
        <f>+AH21/D21*100</f>
        <v>95.098039215686271</v>
      </c>
      <c r="AI22" s="252"/>
      <c r="AJ22" s="253"/>
    </row>
    <row r="23" spans="1:36" ht="3" customHeight="1" x14ac:dyDescent="0.15">
      <c r="K23" s="33"/>
      <c r="L23" s="33"/>
    </row>
    <row r="24" spans="1:36" x14ac:dyDescent="0.15">
      <c r="A24" s="35" t="s">
        <v>20</v>
      </c>
      <c r="B24" s="35" t="s">
        <v>21</v>
      </c>
      <c r="C24" s="35"/>
      <c r="D24" s="35"/>
      <c r="E24" s="35"/>
      <c r="F24" s="35"/>
      <c r="G24" s="35"/>
    </row>
  </sheetData>
  <mergeCells count="242">
    <mergeCell ref="AC21:AC22"/>
    <mergeCell ref="AD21:AD22"/>
    <mergeCell ref="AH3:AJ3"/>
    <mergeCell ref="AH4:AH5"/>
    <mergeCell ref="AI4:AI5"/>
    <mergeCell ref="AJ4:AJ5"/>
    <mergeCell ref="AI6:AI7"/>
    <mergeCell ref="AJ6:AJ7"/>
    <mergeCell ref="AI8:AI9"/>
    <mergeCell ref="AJ8:AJ9"/>
    <mergeCell ref="AI11:AI12"/>
    <mergeCell ref="AJ11:AJ12"/>
    <mergeCell ref="AI13:AI14"/>
    <mergeCell ref="AJ13:AJ14"/>
    <mergeCell ref="AI15:AI16"/>
    <mergeCell ref="AJ15:AJ16"/>
    <mergeCell ref="AI17:AI18"/>
    <mergeCell ref="AJ17:AJ18"/>
    <mergeCell ref="AI19:AI20"/>
    <mergeCell ref="AJ19:AJ20"/>
    <mergeCell ref="AI21:AI22"/>
    <mergeCell ref="AJ21:AJ22"/>
    <mergeCell ref="AB3:AD3"/>
    <mergeCell ref="AB4:AB5"/>
    <mergeCell ref="AC4:AC5"/>
    <mergeCell ref="AD4:AD5"/>
    <mergeCell ref="AC6:AC7"/>
    <mergeCell ref="AD6:AD7"/>
    <mergeCell ref="AC8:AC9"/>
    <mergeCell ref="AD8:AD9"/>
    <mergeCell ref="AC11:AC12"/>
    <mergeCell ref="AD11:AD12"/>
    <mergeCell ref="R19:R20"/>
    <mergeCell ref="T19:T20"/>
    <mergeCell ref="U19:U20"/>
    <mergeCell ref="W19:W20"/>
    <mergeCell ref="X15:X16"/>
    <mergeCell ref="W8:W9"/>
    <mergeCell ref="X8:X9"/>
    <mergeCell ref="X11:X12"/>
    <mergeCell ref="S4:S5"/>
    <mergeCell ref="T4:T5"/>
    <mergeCell ref="U4:U5"/>
    <mergeCell ref="V4:V5"/>
    <mergeCell ref="W4:W5"/>
    <mergeCell ref="X4:X5"/>
    <mergeCell ref="AD19:AD20"/>
    <mergeCell ref="R15:R16"/>
    <mergeCell ref="U21:U22"/>
    <mergeCell ref="W21:W22"/>
    <mergeCell ref="X21:X22"/>
    <mergeCell ref="X17:X18"/>
    <mergeCell ref="I17:I18"/>
    <mergeCell ref="K17:K18"/>
    <mergeCell ref="O21:O22"/>
    <mergeCell ref="Q21:Q22"/>
    <mergeCell ref="R21:R22"/>
    <mergeCell ref="T21:T22"/>
    <mergeCell ref="X19:X20"/>
    <mergeCell ref="O17:O18"/>
    <mergeCell ref="Q17:Q18"/>
    <mergeCell ref="I21:I22"/>
    <mergeCell ref="K21:K22"/>
    <mergeCell ref="O19:O20"/>
    <mergeCell ref="Q19:Q20"/>
    <mergeCell ref="U17:U18"/>
    <mergeCell ref="W17:W18"/>
    <mergeCell ref="L21:L22"/>
    <mergeCell ref="N21:N22"/>
    <mergeCell ref="H19:H20"/>
    <mergeCell ref="I19:I20"/>
    <mergeCell ref="K19:K20"/>
    <mergeCell ref="L19:L20"/>
    <mergeCell ref="N19:N20"/>
    <mergeCell ref="R17:R18"/>
    <mergeCell ref="T17:T18"/>
    <mergeCell ref="K15:K16"/>
    <mergeCell ref="Q15:Q16"/>
    <mergeCell ref="L17:L18"/>
    <mergeCell ref="N17:N18"/>
    <mergeCell ref="I15:I16"/>
    <mergeCell ref="U15:U16"/>
    <mergeCell ref="W15:W16"/>
    <mergeCell ref="B12:C12"/>
    <mergeCell ref="B13:C13"/>
    <mergeCell ref="E13:E14"/>
    <mergeCell ref="F13:F14"/>
    <mergeCell ref="H13:H14"/>
    <mergeCell ref="I13:I14"/>
    <mergeCell ref="K13:K14"/>
    <mergeCell ref="L13:L14"/>
    <mergeCell ref="N13:N14"/>
    <mergeCell ref="R11:R12"/>
    <mergeCell ref="T11:T12"/>
    <mergeCell ref="U11:U12"/>
    <mergeCell ref="W11:W12"/>
    <mergeCell ref="L15:L16"/>
    <mergeCell ref="N15:N16"/>
    <mergeCell ref="O15:O16"/>
    <mergeCell ref="B16:C16"/>
    <mergeCell ref="I11:I12"/>
    <mergeCell ref="K11:K12"/>
    <mergeCell ref="L11:L12"/>
    <mergeCell ref="N11:N12"/>
    <mergeCell ref="T15:T16"/>
    <mergeCell ref="A11:A22"/>
    <mergeCell ref="B11:C11"/>
    <mergeCell ref="E11:E12"/>
    <mergeCell ref="F11:F12"/>
    <mergeCell ref="H11:H12"/>
    <mergeCell ref="B17:C17"/>
    <mergeCell ref="E17:E18"/>
    <mergeCell ref="F17:F18"/>
    <mergeCell ref="H17:H18"/>
    <mergeCell ref="B15:C15"/>
    <mergeCell ref="E15:E16"/>
    <mergeCell ref="F15:F16"/>
    <mergeCell ref="H15:H16"/>
    <mergeCell ref="B14:C14"/>
    <mergeCell ref="B20:C20"/>
    <mergeCell ref="B21:C21"/>
    <mergeCell ref="E21:E22"/>
    <mergeCell ref="F21:F22"/>
    <mergeCell ref="H21:H22"/>
    <mergeCell ref="B22:C22"/>
    <mergeCell ref="B18:C18"/>
    <mergeCell ref="B19:C19"/>
    <mergeCell ref="E19:E20"/>
    <mergeCell ref="F19:F20"/>
    <mergeCell ref="X13:X14"/>
    <mergeCell ref="W6:W7"/>
    <mergeCell ref="X6:X7"/>
    <mergeCell ref="U6:U7"/>
    <mergeCell ref="U8:U9"/>
    <mergeCell ref="L8:L9"/>
    <mergeCell ref="N8:N9"/>
    <mergeCell ref="O8:O9"/>
    <mergeCell ref="Q8:Q9"/>
    <mergeCell ref="R8:R9"/>
    <mergeCell ref="T8:T9"/>
    <mergeCell ref="W13:W14"/>
    <mergeCell ref="O13:O14"/>
    <mergeCell ref="Q13:Q14"/>
    <mergeCell ref="R13:R14"/>
    <mergeCell ref="T13:T14"/>
    <mergeCell ref="U13:U14"/>
    <mergeCell ref="B7:C7"/>
    <mergeCell ref="L6:L7"/>
    <mergeCell ref="N6:N7"/>
    <mergeCell ref="O6:O7"/>
    <mergeCell ref="Q6:Q7"/>
    <mergeCell ref="R6:R7"/>
    <mergeCell ref="T6:T7"/>
    <mergeCell ref="O11:O12"/>
    <mergeCell ref="Q11:Q12"/>
    <mergeCell ref="A6:A10"/>
    <mergeCell ref="B6:C6"/>
    <mergeCell ref="E6:E7"/>
    <mergeCell ref="F6:F7"/>
    <mergeCell ref="H6:H7"/>
    <mergeCell ref="I6:I7"/>
    <mergeCell ref="K6:K7"/>
    <mergeCell ref="B10:C10"/>
    <mergeCell ref="B9:C9"/>
    <mergeCell ref="B8:C8"/>
    <mergeCell ref="E8:E9"/>
    <mergeCell ref="F8:F9"/>
    <mergeCell ref="H8:H9"/>
    <mergeCell ref="I8:I9"/>
    <mergeCell ref="K8:K9"/>
    <mergeCell ref="M4:M5"/>
    <mergeCell ref="N4:N5"/>
    <mergeCell ref="O4:O5"/>
    <mergeCell ref="P4:P5"/>
    <mergeCell ref="Q4:Q5"/>
    <mergeCell ref="R4:R5"/>
    <mergeCell ref="A3:A4"/>
    <mergeCell ref="P3:R3"/>
    <mergeCell ref="S3:U3"/>
    <mergeCell ref="B4:C4"/>
    <mergeCell ref="D4:D5"/>
    <mergeCell ref="E4:E5"/>
    <mergeCell ref="F4:F5"/>
    <mergeCell ref="G4:G5"/>
    <mergeCell ref="H4:H5"/>
    <mergeCell ref="B3:C3"/>
    <mergeCell ref="D3:F3"/>
    <mergeCell ref="G3:I3"/>
    <mergeCell ref="J3:L3"/>
    <mergeCell ref="M3:O3"/>
    <mergeCell ref="I4:I5"/>
    <mergeCell ref="J4:J5"/>
    <mergeCell ref="K4:K5"/>
    <mergeCell ref="L4:L5"/>
    <mergeCell ref="V3:X3"/>
    <mergeCell ref="Y3:AA3"/>
    <mergeCell ref="Y4:Y5"/>
    <mergeCell ref="Z4:Z5"/>
    <mergeCell ref="AA4:AA5"/>
    <mergeCell ref="AF19:AF20"/>
    <mergeCell ref="AG19:AG20"/>
    <mergeCell ref="Z6:Z7"/>
    <mergeCell ref="AA6:AA7"/>
    <mergeCell ref="Z8:Z9"/>
    <mergeCell ref="AA8:AA9"/>
    <mergeCell ref="Z11:Z12"/>
    <mergeCell ref="AA11:AA12"/>
    <mergeCell ref="Z13:Z14"/>
    <mergeCell ref="AA13:AA14"/>
    <mergeCell ref="Z15:Z16"/>
    <mergeCell ref="AA15:AA16"/>
    <mergeCell ref="AC13:AC14"/>
    <mergeCell ref="AD13:AD14"/>
    <mergeCell ref="AC15:AC16"/>
    <mergeCell ref="AD15:AD16"/>
    <mergeCell ref="AC17:AC18"/>
    <mergeCell ref="AD17:AD18"/>
    <mergeCell ref="AC19:AC20"/>
    <mergeCell ref="AF21:AF22"/>
    <mergeCell ref="AG21:AG22"/>
    <mergeCell ref="Z17:Z18"/>
    <mergeCell ref="AA17:AA18"/>
    <mergeCell ref="Z19:Z20"/>
    <mergeCell ref="AA19:AA20"/>
    <mergeCell ref="Z21:Z22"/>
    <mergeCell ref="AA21:AA22"/>
    <mergeCell ref="AE3:AG3"/>
    <mergeCell ref="AE4:AE5"/>
    <mergeCell ref="AF4:AF5"/>
    <mergeCell ref="AG4:AG5"/>
    <mergeCell ref="AF6:AF7"/>
    <mergeCell ref="AG6:AG7"/>
    <mergeCell ref="AF8:AF9"/>
    <mergeCell ref="AG8:AG9"/>
    <mergeCell ref="AF11:AF12"/>
    <mergeCell ref="AG11:AG12"/>
    <mergeCell ref="AF13:AF14"/>
    <mergeCell ref="AG13:AG14"/>
    <mergeCell ref="AF15:AF16"/>
    <mergeCell ref="AG15:AG16"/>
    <mergeCell ref="AF17:AF18"/>
    <mergeCell ref="AG17:AG18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scale="8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F3FF-45E1-4DC7-8D68-5AA77A75AA05}">
  <dimension ref="A1:Q38"/>
  <sheetViews>
    <sheetView showGridLines="0" zoomScale="130" zoomScaleNormal="130" workbookViewId="0">
      <pane xSplit="2" topLeftCell="C1" activePane="topRight" state="frozenSplit"/>
      <selection activeCell="V13" sqref="V13"/>
      <selection pane="topRight" activeCell="P24" sqref="P24"/>
    </sheetView>
  </sheetViews>
  <sheetFormatPr defaultRowHeight="10.5" x14ac:dyDescent="0.15"/>
  <cols>
    <col min="1" max="1" width="6.25" style="52" customWidth="1"/>
    <col min="2" max="2" width="5.625" style="52" customWidth="1"/>
    <col min="3" max="14" width="9" style="52"/>
    <col min="15" max="15" width="9.75" style="52" customWidth="1"/>
    <col min="16" max="16384" width="9" style="52"/>
  </cols>
  <sheetData>
    <row r="1" spans="1:17" s="53" customFormat="1" ht="21" customHeight="1" thickBot="1" x14ac:dyDescent="0.2">
      <c r="A1" s="112" t="s">
        <v>54</v>
      </c>
    </row>
    <row r="2" spans="1:17" x14ac:dyDescent="0.15">
      <c r="A2" s="92"/>
      <c r="B2" s="91" t="s">
        <v>1</v>
      </c>
      <c r="C2" s="366" t="s">
        <v>23</v>
      </c>
      <c r="D2" s="361"/>
      <c r="E2" s="361"/>
      <c r="F2" s="361"/>
      <c r="G2" s="362"/>
      <c r="H2" s="360" t="s">
        <v>53</v>
      </c>
      <c r="I2" s="361"/>
      <c r="J2" s="361"/>
      <c r="K2" s="361"/>
      <c r="L2" s="362"/>
      <c r="M2" s="349" t="s">
        <v>52</v>
      </c>
      <c r="N2" s="350"/>
      <c r="O2" s="350"/>
      <c r="P2" s="350"/>
      <c r="Q2" s="351"/>
    </row>
    <row r="3" spans="1:17" x14ac:dyDescent="0.15">
      <c r="A3" s="90"/>
      <c r="B3" s="89"/>
      <c r="C3" s="367"/>
      <c r="D3" s="364"/>
      <c r="E3" s="364"/>
      <c r="F3" s="364"/>
      <c r="G3" s="365"/>
      <c r="H3" s="363"/>
      <c r="I3" s="364"/>
      <c r="J3" s="364"/>
      <c r="K3" s="364"/>
      <c r="L3" s="365"/>
      <c r="M3" s="352"/>
      <c r="N3" s="353"/>
      <c r="O3" s="353"/>
      <c r="P3" s="353"/>
      <c r="Q3" s="354"/>
    </row>
    <row r="4" spans="1:17" ht="18" customHeight="1" thickBot="1" x14ac:dyDescent="0.2">
      <c r="A4" s="88" t="s">
        <v>51</v>
      </c>
      <c r="B4" s="86" t="s">
        <v>50</v>
      </c>
      <c r="C4" s="88" t="s">
        <v>49</v>
      </c>
      <c r="D4" s="87" t="s">
        <v>48</v>
      </c>
      <c r="E4" s="87" t="s">
        <v>47</v>
      </c>
      <c r="F4" s="87" t="s">
        <v>46</v>
      </c>
      <c r="G4" s="86" t="s">
        <v>45</v>
      </c>
      <c r="H4" s="111" t="s">
        <v>49</v>
      </c>
      <c r="I4" s="87" t="s">
        <v>48</v>
      </c>
      <c r="J4" s="87" t="s">
        <v>47</v>
      </c>
      <c r="K4" s="87" t="s">
        <v>46</v>
      </c>
      <c r="L4" s="86" t="s">
        <v>45</v>
      </c>
      <c r="M4" s="88" t="s">
        <v>49</v>
      </c>
      <c r="N4" s="87" t="s">
        <v>48</v>
      </c>
      <c r="O4" s="87" t="s">
        <v>47</v>
      </c>
      <c r="P4" s="87" t="s">
        <v>46</v>
      </c>
      <c r="Q4" s="86" t="s">
        <v>45</v>
      </c>
    </row>
    <row r="5" spans="1:17" ht="17.45" customHeight="1" x14ac:dyDescent="0.15">
      <c r="A5" s="338" t="s">
        <v>44</v>
      </c>
      <c r="B5" s="110" t="s">
        <v>39</v>
      </c>
      <c r="C5" s="109">
        <v>849387</v>
      </c>
      <c r="D5" s="107">
        <v>3276</v>
      </c>
      <c r="E5" s="107">
        <v>203631</v>
      </c>
      <c r="F5" s="107">
        <v>301218</v>
      </c>
      <c r="G5" s="106">
        <v>407947.5</v>
      </c>
      <c r="H5" s="108">
        <v>804546</v>
      </c>
      <c r="I5" s="107">
        <v>2532</v>
      </c>
      <c r="J5" s="107">
        <v>197020</v>
      </c>
      <c r="K5" s="107">
        <v>352032</v>
      </c>
      <c r="L5" s="106">
        <v>454340</v>
      </c>
      <c r="M5" s="105">
        <v>841177</v>
      </c>
      <c r="N5" s="104">
        <v>2642</v>
      </c>
      <c r="O5" s="104">
        <v>252794</v>
      </c>
      <c r="P5" s="104">
        <v>375560</v>
      </c>
      <c r="Q5" s="82">
        <v>505920</v>
      </c>
    </row>
    <row r="6" spans="1:17" ht="17.45" customHeight="1" x14ac:dyDescent="0.15">
      <c r="A6" s="339"/>
      <c r="B6" s="78" t="s">
        <v>38</v>
      </c>
      <c r="C6" s="97">
        <v>50558.5</v>
      </c>
      <c r="D6" s="95">
        <v>180</v>
      </c>
      <c r="E6" s="95">
        <v>46104</v>
      </c>
      <c r="F6" s="95">
        <v>66395</v>
      </c>
      <c r="G6" s="79">
        <v>89717</v>
      </c>
      <c r="H6" s="96">
        <v>35381</v>
      </c>
      <c r="I6" s="95">
        <v>410</v>
      </c>
      <c r="J6" s="95">
        <v>40037</v>
      </c>
      <c r="K6" s="95">
        <v>65922</v>
      </c>
      <c r="L6" s="79">
        <v>86555.5</v>
      </c>
      <c r="M6" s="97">
        <v>39602</v>
      </c>
      <c r="N6" s="95">
        <v>135</v>
      </c>
      <c r="O6" s="95">
        <v>65166</v>
      </c>
      <c r="P6" s="95">
        <v>100139</v>
      </c>
      <c r="Q6" s="79">
        <v>132925</v>
      </c>
    </row>
    <row r="7" spans="1:17" ht="17.45" customHeight="1" x14ac:dyDescent="0.15">
      <c r="A7" s="339"/>
      <c r="B7" s="78" t="s">
        <v>43</v>
      </c>
      <c r="C7" s="97">
        <v>30347</v>
      </c>
      <c r="D7" s="95">
        <v>77</v>
      </c>
      <c r="E7" s="95">
        <v>11181</v>
      </c>
      <c r="F7" s="95">
        <v>31021</v>
      </c>
      <c r="G7" s="79">
        <v>36727</v>
      </c>
      <c r="H7" s="103"/>
      <c r="I7" s="102"/>
      <c r="J7" s="102"/>
      <c r="K7" s="102"/>
      <c r="L7" s="75"/>
      <c r="M7" s="77"/>
      <c r="N7" s="76"/>
      <c r="O7" s="76"/>
      <c r="P7" s="76"/>
      <c r="Q7" s="75"/>
    </row>
    <row r="8" spans="1:17" ht="17.45" customHeight="1" x14ac:dyDescent="0.15">
      <c r="A8" s="339"/>
      <c r="B8" s="74" t="s">
        <v>42</v>
      </c>
      <c r="C8" s="73">
        <v>930292.5</v>
      </c>
      <c r="D8" s="101">
        <v>3533</v>
      </c>
      <c r="E8" s="101">
        <v>260916</v>
      </c>
      <c r="F8" s="101">
        <v>398634</v>
      </c>
      <c r="G8" s="100">
        <v>534391.5</v>
      </c>
      <c r="H8" s="101">
        <v>839927</v>
      </c>
      <c r="I8" s="101">
        <v>2942</v>
      </c>
      <c r="J8" s="101">
        <v>237057</v>
      </c>
      <c r="K8" s="101">
        <v>417954</v>
      </c>
      <c r="L8" s="100">
        <v>540895.5</v>
      </c>
      <c r="M8" s="73">
        <v>880779</v>
      </c>
      <c r="N8" s="72">
        <v>2777</v>
      </c>
      <c r="O8" s="72">
        <v>317960</v>
      </c>
      <c r="P8" s="72">
        <v>475699</v>
      </c>
      <c r="Q8" s="71">
        <v>638845</v>
      </c>
    </row>
    <row r="9" spans="1:17" ht="17.45" customHeight="1" x14ac:dyDescent="0.15">
      <c r="A9" s="339" t="s">
        <v>41</v>
      </c>
      <c r="B9" s="74" t="s">
        <v>39</v>
      </c>
      <c r="C9" s="97">
        <v>1208607</v>
      </c>
      <c r="D9" s="95">
        <v>3572</v>
      </c>
      <c r="E9" s="95">
        <v>183013</v>
      </c>
      <c r="F9" s="95">
        <v>226550</v>
      </c>
      <c r="G9" s="79">
        <v>323414.5</v>
      </c>
      <c r="H9" s="96">
        <v>685532</v>
      </c>
      <c r="I9" s="95">
        <v>988</v>
      </c>
      <c r="J9" s="95">
        <v>112013</v>
      </c>
      <c r="K9" s="95">
        <v>172447</v>
      </c>
      <c r="L9" s="79">
        <v>229935</v>
      </c>
      <c r="M9" s="97">
        <v>401624</v>
      </c>
      <c r="N9" s="95">
        <v>680</v>
      </c>
      <c r="O9" s="95">
        <v>57327</v>
      </c>
      <c r="P9" s="95">
        <v>126303</v>
      </c>
      <c r="Q9" s="79">
        <v>155987</v>
      </c>
    </row>
    <row r="10" spans="1:17" ht="17.45" customHeight="1" x14ac:dyDescent="0.15">
      <c r="A10" s="339"/>
      <c r="B10" s="74" t="s">
        <v>37</v>
      </c>
      <c r="C10" s="73">
        <v>1208607</v>
      </c>
      <c r="D10" s="101">
        <v>3572</v>
      </c>
      <c r="E10" s="101">
        <v>183013</v>
      </c>
      <c r="F10" s="101">
        <v>226550</v>
      </c>
      <c r="G10" s="100">
        <v>323414.5</v>
      </c>
      <c r="H10" s="101">
        <v>685532</v>
      </c>
      <c r="I10" s="101">
        <v>988</v>
      </c>
      <c r="J10" s="101">
        <v>112013</v>
      </c>
      <c r="K10" s="101">
        <v>172447</v>
      </c>
      <c r="L10" s="100">
        <v>229935</v>
      </c>
      <c r="M10" s="73">
        <v>401624</v>
      </c>
      <c r="N10" s="72">
        <v>680</v>
      </c>
      <c r="O10" s="72">
        <v>57327</v>
      </c>
      <c r="P10" s="72">
        <v>126303</v>
      </c>
      <c r="Q10" s="71">
        <v>155987</v>
      </c>
    </row>
    <row r="11" spans="1:17" ht="17.45" customHeight="1" x14ac:dyDescent="0.15">
      <c r="A11" s="339" t="s">
        <v>40</v>
      </c>
      <c r="B11" s="74" t="s">
        <v>39</v>
      </c>
      <c r="C11" s="97">
        <v>321833</v>
      </c>
      <c r="D11" s="95">
        <v>346</v>
      </c>
      <c r="E11" s="95">
        <v>90352</v>
      </c>
      <c r="F11" s="95">
        <v>110034</v>
      </c>
      <c r="G11" s="79">
        <v>155729</v>
      </c>
      <c r="H11" s="96">
        <v>315822</v>
      </c>
      <c r="I11" s="95">
        <v>491</v>
      </c>
      <c r="J11" s="95">
        <v>93495</v>
      </c>
      <c r="K11" s="95">
        <v>136547</v>
      </c>
      <c r="L11" s="79">
        <v>184031</v>
      </c>
      <c r="M11" s="97">
        <v>354193</v>
      </c>
      <c r="N11" s="95">
        <v>625</v>
      </c>
      <c r="O11" s="95">
        <v>97805</v>
      </c>
      <c r="P11" s="95">
        <v>142933</v>
      </c>
      <c r="Q11" s="79">
        <v>192773</v>
      </c>
    </row>
    <row r="12" spans="1:17" ht="17.45" customHeight="1" x14ac:dyDescent="0.15">
      <c r="A12" s="339"/>
      <c r="B12" s="74" t="s">
        <v>38</v>
      </c>
      <c r="C12" s="97">
        <v>73919</v>
      </c>
      <c r="D12" s="95">
        <v>137</v>
      </c>
      <c r="E12" s="95">
        <v>23220</v>
      </c>
      <c r="F12" s="95">
        <v>46020</v>
      </c>
      <c r="G12" s="79">
        <v>57835.5</v>
      </c>
      <c r="H12" s="103"/>
      <c r="I12" s="102"/>
      <c r="J12" s="102"/>
      <c r="K12" s="102"/>
      <c r="L12" s="75"/>
      <c r="M12" s="77"/>
      <c r="N12" s="76"/>
      <c r="O12" s="76"/>
      <c r="P12" s="76"/>
      <c r="Q12" s="75"/>
    </row>
    <row r="13" spans="1:17" ht="17.45" customHeight="1" x14ac:dyDescent="0.15">
      <c r="A13" s="339"/>
      <c r="B13" s="74" t="s">
        <v>37</v>
      </c>
      <c r="C13" s="73">
        <v>395752</v>
      </c>
      <c r="D13" s="101">
        <v>483</v>
      </c>
      <c r="E13" s="101">
        <v>113572</v>
      </c>
      <c r="F13" s="101">
        <v>156054</v>
      </c>
      <c r="G13" s="100">
        <v>213564.5</v>
      </c>
      <c r="H13" s="101">
        <v>315822</v>
      </c>
      <c r="I13" s="101">
        <v>491</v>
      </c>
      <c r="J13" s="101">
        <v>93495</v>
      </c>
      <c r="K13" s="101">
        <v>136547</v>
      </c>
      <c r="L13" s="100">
        <v>184031</v>
      </c>
      <c r="M13" s="73">
        <v>354193</v>
      </c>
      <c r="N13" s="72">
        <v>625</v>
      </c>
      <c r="O13" s="72">
        <v>97805</v>
      </c>
      <c r="P13" s="72">
        <v>142933</v>
      </c>
      <c r="Q13" s="71">
        <v>192773</v>
      </c>
    </row>
    <row r="14" spans="1:17" ht="17.45" customHeight="1" x14ac:dyDescent="0.15">
      <c r="A14" s="340" t="s">
        <v>36</v>
      </c>
      <c r="B14" s="341"/>
      <c r="C14" s="70">
        <v>2534651.5</v>
      </c>
      <c r="D14" s="69">
        <v>7588</v>
      </c>
      <c r="E14" s="69">
        <v>557501</v>
      </c>
      <c r="F14" s="69">
        <v>781238</v>
      </c>
      <c r="G14" s="68">
        <v>1071370.5</v>
      </c>
      <c r="H14" s="99">
        <v>1841281</v>
      </c>
      <c r="I14" s="69">
        <v>4421</v>
      </c>
      <c r="J14" s="69">
        <v>442565</v>
      </c>
      <c r="K14" s="69">
        <v>726948</v>
      </c>
      <c r="L14" s="68">
        <v>954861.5</v>
      </c>
      <c r="M14" s="70">
        <v>1636596</v>
      </c>
      <c r="N14" s="69">
        <v>4082</v>
      </c>
      <c r="O14" s="69">
        <v>473092</v>
      </c>
      <c r="P14" s="69">
        <v>744935</v>
      </c>
      <c r="Q14" s="68">
        <v>987605</v>
      </c>
    </row>
    <row r="15" spans="1:17" ht="17.45" customHeight="1" x14ac:dyDescent="0.15">
      <c r="A15" s="347" t="s">
        <v>9</v>
      </c>
      <c r="B15" s="348"/>
      <c r="C15" s="64">
        <v>100</v>
      </c>
      <c r="D15" s="63">
        <v>100</v>
      </c>
      <c r="E15" s="63">
        <v>100</v>
      </c>
      <c r="F15" s="63">
        <v>100</v>
      </c>
      <c r="G15" s="62">
        <v>100</v>
      </c>
      <c r="H15" s="98">
        <v>72.64</v>
      </c>
      <c r="I15" s="63">
        <v>58.26</v>
      </c>
      <c r="J15" s="63">
        <v>79.38</v>
      </c>
      <c r="K15" s="63">
        <v>93.05</v>
      </c>
      <c r="L15" s="62">
        <v>89.13</v>
      </c>
      <c r="M15" s="64">
        <v>64.569999999999993</v>
      </c>
      <c r="N15" s="63">
        <v>53.8</v>
      </c>
      <c r="O15" s="63">
        <v>84.86</v>
      </c>
      <c r="P15" s="63">
        <v>95.35</v>
      </c>
      <c r="Q15" s="62">
        <v>92.18</v>
      </c>
    </row>
    <row r="16" spans="1:17" ht="17.45" customHeight="1" x14ac:dyDescent="0.15">
      <c r="A16" s="334" t="s">
        <v>4</v>
      </c>
      <c r="B16" s="335"/>
      <c r="C16" s="97">
        <v>3455310</v>
      </c>
      <c r="D16" s="95">
        <v>9939</v>
      </c>
      <c r="E16" s="95">
        <v>888507</v>
      </c>
      <c r="F16" s="95">
        <v>1431376</v>
      </c>
      <c r="G16" s="79">
        <v>1890538</v>
      </c>
      <c r="H16" s="96">
        <v>2575435</v>
      </c>
      <c r="I16" s="95">
        <v>7660</v>
      </c>
      <c r="J16" s="95">
        <v>707470</v>
      </c>
      <c r="K16" s="95">
        <v>1207206</v>
      </c>
      <c r="L16" s="79">
        <v>1572431</v>
      </c>
      <c r="M16" s="61">
        <v>2407381</v>
      </c>
      <c r="N16" s="60">
        <v>5651</v>
      </c>
      <c r="O16" s="60">
        <v>775415</v>
      </c>
      <c r="P16" s="60">
        <v>1262537</v>
      </c>
      <c r="Q16" s="59">
        <v>1658721</v>
      </c>
    </row>
    <row r="17" spans="1:17" ht="17.45" customHeight="1" thickBot="1" x14ac:dyDescent="0.2">
      <c r="A17" s="336" t="s">
        <v>35</v>
      </c>
      <c r="B17" s="337"/>
      <c r="C17" s="58">
        <v>73.36</v>
      </c>
      <c r="D17" s="94">
        <v>76.349999999999994</v>
      </c>
      <c r="E17" s="94">
        <v>62.75</v>
      </c>
      <c r="F17" s="94">
        <v>54.58</v>
      </c>
      <c r="G17" s="93">
        <v>56.67</v>
      </c>
      <c r="H17" s="57">
        <v>71.489999999999995</v>
      </c>
      <c r="I17" s="94">
        <v>57.72</v>
      </c>
      <c r="J17" s="94">
        <v>62.56</v>
      </c>
      <c r="K17" s="94">
        <v>60.22</v>
      </c>
      <c r="L17" s="93">
        <v>60.73</v>
      </c>
      <c r="M17" s="58">
        <v>67.98</v>
      </c>
      <c r="N17" s="94">
        <v>72.239999999999995</v>
      </c>
      <c r="O17" s="94">
        <v>61.01</v>
      </c>
      <c r="P17" s="94">
        <v>59</v>
      </c>
      <c r="Q17" s="93">
        <v>59.54</v>
      </c>
    </row>
    <row r="18" spans="1:17" x14ac:dyDescent="0.15">
      <c r="A18" s="92"/>
      <c r="B18" s="91" t="s">
        <v>1</v>
      </c>
      <c r="C18" s="349" t="s">
        <v>27</v>
      </c>
      <c r="D18" s="355"/>
      <c r="E18" s="355"/>
      <c r="F18" s="355"/>
      <c r="G18" s="356"/>
      <c r="H18" s="349" t="s">
        <v>28</v>
      </c>
      <c r="I18" s="350"/>
      <c r="J18" s="350"/>
      <c r="K18" s="350"/>
      <c r="L18" s="351"/>
      <c r="M18" s="349" t="s">
        <v>29</v>
      </c>
      <c r="N18" s="350"/>
      <c r="O18" s="350"/>
      <c r="P18" s="350"/>
      <c r="Q18" s="351"/>
    </row>
    <row r="19" spans="1:17" x14ac:dyDescent="0.15">
      <c r="A19" s="90"/>
      <c r="B19" s="89"/>
      <c r="C19" s="357"/>
      <c r="D19" s="358"/>
      <c r="E19" s="358"/>
      <c r="F19" s="358"/>
      <c r="G19" s="359"/>
      <c r="H19" s="352"/>
      <c r="I19" s="353"/>
      <c r="J19" s="353"/>
      <c r="K19" s="353"/>
      <c r="L19" s="354"/>
      <c r="M19" s="352"/>
      <c r="N19" s="353"/>
      <c r="O19" s="353"/>
      <c r="P19" s="353"/>
      <c r="Q19" s="354"/>
    </row>
    <row r="20" spans="1:17" ht="18" customHeight="1" thickBot="1" x14ac:dyDescent="0.2">
      <c r="A20" s="88" t="s">
        <v>51</v>
      </c>
      <c r="B20" s="86" t="s">
        <v>50</v>
      </c>
      <c r="C20" s="88" t="s">
        <v>49</v>
      </c>
      <c r="D20" s="87" t="s">
        <v>48</v>
      </c>
      <c r="E20" s="87" t="s">
        <v>47</v>
      </c>
      <c r="F20" s="87" t="s">
        <v>46</v>
      </c>
      <c r="G20" s="86" t="s">
        <v>45</v>
      </c>
      <c r="H20" s="88" t="s">
        <v>49</v>
      </c>
      <c r="I20" s="87" t="s">
        <v>48</v>
      </c>
      <c r="J20" s="87" t="s">
        <v>47</v>
      </c>
      <c r="K20" s="87" t="s">
        <v>46</v>
      </c>
      <c r="L20" s="86" t="s">
        <v>45</v>
      </c>
      <c r="M20" s="88" t="s">
        <v>49</v>
      </c>
      <c r="N20" s="87" t="s">
        <v>48</v>
      </c>
      <c r="O20" s="87" t="s">
        <v>47</v>
      </c>
      <c r="P20" s="87" t="s">
        <v>46</v>
      </c>
      <c r="Q20" s="86" t="s">
        <v>45</v>
      </c>
    </row>
    <row r="21" spans="1:17" ht="17.100000000000001" customHeight="1" x14ac:dyDescent="0.15">
      <c r="A21" s="342" t="s">
        <v>44</v>
      </c>
      <c r="B21" s="85" t="s">
        <v>39</v>
      </c>
      <c r="C21" s="84">
        <v>506638</v>
      </c>
      <c r="D21" s="83">
        <v>1330</v>
      </c>
      <c r="E21" s="83">
        <v>207977</v>
      </c>
      <c r="F21" s="83">
        <v>370806</v>
      </c>
      <c r="G21" s="82">
        <f>D21*1.5+E21*0.5+F21</f>
        <v>476789.5</v>
      </c>
      <c r="H21" s="84">
        <v>765030</v>
      </c>
      <c r="I21" s="83">
        <v>1859</v>
      </c>
      <c r="J21" s="83">
        <v>270098</v>
      </c>
      <c r="K21" s="83">
        <v>375160</v>
      </c>
      <c r="L21" s="82">
        <f>I21*1.5+J21*0.5+K21</f>
        <v>512997.5</v>
      </c>
      <c r="M21" s="84">
        <v>906358</v>
      </c>
      <c r="N21" s="83">
        <v>2521</v>
      </c>
      <c r="O21" s="83">
        <v>290916</v>
      </c>
      <c r="P21" s="83">
        <v>387525</v>
      </c>
      <c r="Q21" s="82">
        <f>N21*1.5+O21*0.5+P21</f>
        <v>536764.5</v>
      </c>
    </row>
    <row r="22" spans="1:17" ht="17.100000000000001" customHeight="1" x14ac:dyDescent="0.15">
      <c r="A22" s="339"/>
      <c r="B22" s="78" t="s">
        <v>38</v>
      </c>
      <c r="C22" s="81">
        <v>65906</v>
      </c>
      <c r="D22" s="80">
        <v>236</v>
      </c>
      <c r="E22" s="80">
        <v>65892</v>
      </c>
      <c r="F22" s="80">
        <v>112544</v>
      </c>
      <c r="G22" s="82">
        <f>D22*1.5+E22*0.5+F22</f>
        <v>145844</v>
      </c>
      <c r="H22" s="81">
        <v>110891</v>
      </c>
      <c r="I22" s="80">
        <v>194</v>
      </c>
      <c r="J22" s="80">
        <v>81799</v>
      </c>
      <c r="K22" s="80">
        <v>136415</v>
      </c>
      <c r="L22" s="82">
        <f>I22*1.5+J22*0.5+K22</f>
        <v>177605.5</v>
      </c>
      <c r="M22" s="81">
        <v>127264.5</v>
      </c>
      <c r="N22" s="80">
        <v>337</v>
      </c>
      <c r="O22" s="80">
        <v>89933</v>
      </c>
      <c r="P22" s="80">
        <v>156125</v>
      </c>
      <c r="Q22" s="82">
        <f>N22*1.5+O22*0.5+P22</f>
        <v>201597</v>
      </c>
    </row>
    <row r="23" spans="1:17" ht="17.100000000000001" customHeight="1" x14ac:dyDescent="0.15">
      <c r="A23" s="339"/>
      <c r="B23" s="78" t="s">
        <v>43</v>
      </c>
      <c r="C23" s="77"/>
      <c r="D23" s="76"/>
      <c r="E23" s="76"/>
      <c r="F23" s="76"/>
      <c r="G23" s="75"/>
      <c r="H23" s="77"/>
      <c r="I23" s="76"/>
      <c r="J23" s="76"/>
      <c r="K23" s="76"/>
      <c r="L23" s="75"/>
      <c r="M23" s="77"/>
      <c r="N23" s="76"/>
      <c r="O23" s="76"/>
      <c r="P23" s="76"/>
      <c r="Q23" s="75"/>
    </row>
    <row r="24" spans="1:17" ht="17.100000000000001" customHeight="1" x14ac:dyDescent="0.15">
      <c r="A24" s="339"/>
      <c r="B24" s="74" t="s">
        <v>42</v>
      </c>
      <c r="C24" s="73">
        <f t="shared" ref="C24:Q24" si="0">SUM(C21:C22)</f>
        <v>572544</v>
      </c>
      <c r="D24" s="72">
        <f t="shared" si="0"/>
        <v>1566</v>
      </c>
      <c r="E24" s="72">
        <f t="shared" si="0"/>
        <v>273869</v>
      </c>
      <c r="F24" s="72">
        <f t="shared" si="0"/>
        <v>483350</v>
      </c>
      <c r="G24" s="71">
        <f t="shared" si="0"/>
        <v>622633.5</v>
      </c>
      <c r="H24" s="73">
        <f t="shared" si="0"/>
        <v>875921</v>
      </c>
      <c r="I24" s="72">
        <f t="shared" si="0"/>
        <v>2053</v>
      </c>
      <c r="J24" s="72">
        <f t="shared" si="0"/>
        <v>351897</v>
      </c>
      <c r="K24" s="72">
        <f t="shared" si="0"/>
        <v>511575</v>
      </c>
      <c r="L24" s="71">
        <f t="shared" si="0"/>
        <v>690603</v>
      </c>
      <c r="M24" s="73">
        <f t="shared" si="0"/>
        <v>1033622.5</v>
      </c>
      <c r="N24" s="72">
        <f t="shared" si="0"/>
        <v>2858</v>
      </c>
      <c r="O24" s="72">
        <f t="shared" si="0"/>
        <v>380849</v>
      </c>
      <c r="P24" s="72">
        <f t="shared" si="0"/>
        <v>543650</v>
      </c>
      <c r="Q24" s="71">
        <f t="shared" si="0"/>
        <v>738361.5</v>
      </c>
    </row>
    <row r="25" spans="1:17" ht="17.100000000000001" customHeight="1" x14ac:dyDescent="0.15">
      <c r="A25" s="339" t="s">
        <v>41</v>
      </c>
      <c r="B25" s="78" t="s">
        <v>39</v>
      </c>
      <c r="C25" s="81">
        <v>187559</v>
      </c>
      <c r="D25" s="80">
        <v>321</v>
      </c>
      <c r="E25" s="80">
        <v>36906</v>
      </c>
      <c r="F25" s="80">
        <v>118360</v>
      </c>
      <c r="G25" s="79">
        <f>D25*1.5+E25*0.5+F25</f>
        <v>137294.5</v>
      </c>
      <c r="H25" s="81">
        <v>291761</v>
      </c>
      <c r="I25" s="80">
        <v>341</v>
      </c>
      <c r="J25" s="80">
        <v>50182</v>
      </c>
      <c r="K25" s="80">
        <v>120320</v>
      </c>
      <c r="L25" s="79">
        <f>I25*1.5+J25*0.5+K25</f>
        <v>145922.5</v>
      </c>
      <c r="M25" s="81">
        <v>379678</v>
      </c>
      <c r="N25" s="80">
        <v>455</v>
      </c>
      <c r="O25" s="80">
        <v>59200</v>
      </c>
      <c r="P25" s="80">
        <v>120319</v>
      </c>
      <c r="Q25" s="79">
        <f>N25*1.5+O25*0.5+P25</f>
        <v>150601.5</v>
      </c>
    </row>
    <row r="26" spans="1:17" ht="17.100000000000001" customHeight="1" x14ac:dyDescent="0.15">
      <c r="A26" s="339"/>
      <c r="B26" s="74" t="s">
        <v>37</v>
      </c>
      <c r="C26" s="73">
        <f t="shared" ref="C26:Q26" si="1">SUM(C25)</f>
        <v>187559</v>
      </c>
      <c r="D26" s="72">
        <f t="shared" si="1"/>
        <v>321</v>
      </c>
      <c r="E26" s="72">
        <f t="shared" si="1"/>
        <v>36906</v>
      </c>
      <c r="F26" s="72">
        <f t="shared" si="1"/>
        <v>118360</v>
      </c>
      <c r="G26" s="71">
        <f t="shared" si="1"/>
        <v>137294.5</v>
      </c>
      <c r="H26" s="73">
        <f t="shared" si="1"/>
        <v>291761</v>
      </c>
      <c r="I26" s="72">
        <f t="shared" si="1"/>
        <v>341</v>
      </c>
      <c r="J26" s="72">
        <f t="shared" si="1"/>
        <v>50182</v>
      </c>
      <c r="K26" s="72">
        <f t="shared" si="1"/>
        <v>120320</v>
      </c>
      <c r="L26" s="71">
        <f t="shared" si="1"/>
        <v>145922.5</v>
      </c>
      <c r="M26" s="73">
        <f t="shared" si="1"/>
        <v>379678</v>
      </c>
      <c r="N26" s="72">
        <f t="shared" si="1"/>
        <v>455</v>
      </c>
      <c r="O26" s="72">
        <f t="shared" si="1"/>
        <v>59200</v>
      </c>
      <c r="P26" s="72">
        <f t="shared" si="1"/>
        <v>120319</v>
      </c>
      <c r="Q26" s="71">
        <f t="shared" si="1"/>
        <v>150601.5</v>
      </c>
    </row>
    <row r="27" spans="1:17" ht="17.100000000000001" customHeight="1" x14ac:dyDescent="0.15">
      <c r="A27" s="339" t="s">
        <v>40</v>
      </c>
      <c r="B27" s="78" t="s">
        <v>39</v>
      </c>
      <c r="C27" s="81">
        <v>172892</v>
      </c>
      <c r="D27" s="80">
        <v>373</v>
      </c>
      <c r="E27" s="80">
        <v>66537</v>
      </c>
      <c r="F27" s="80">
        <v>131210</v>
      </c>
      <c r="G27" s="79">
        <f>D27*1.5+E27*0.5+F27</f>
        <v>165038</v>
      </c>
      <c r="H27" s="81">
        <v>253834</v>
      </c>
      <c r="I27" s="80">
        <v>552</v>
      </c>
      <c r="J27" s="80">
        <v>85867</v>
      </c>
      <c r="K27" s="80">
        <v>130629</v>
      </c>
      <c r="L27" s="79">
        <f>I27*1.5+J27*0.5+K27</f>
        <v>174390.5</v>
      </c>
      <c r="M27" s="81">
        <v>295080</v>
      </c>
      <c r="N27" s="80">
        <v>796</v>
      </c>
      <c r="O27" s="80">
        <v>89694</v>
      </c>
      <c r="P27" s="80">
        <v>139246</v>
      </c>
      <c r="Q27" s="79">
        <f>N27*1.5+O27*0.5+P27</f>
        <v>185287</v>
      </c>
    </row>
    <row r="28" spans="1:17" ht="17.100000000000001" customHeight="1" x14ac:dyDescent="0.15">
      <c r="A28" s="339"/>
      <c r="B28" s="78" t="s">
        <v>38</v>
      </c>
      <c r="C28" s="77"/>
      <c r="D28" s="76"/>
      <c r="E28" s="76"/>
      <c r="F28" s="76"/>
      <c r="G28" s="75"/>
      <c r="H28" s="77"/>
      <c r="I28" s="76"/>
      <c r="J28" s="76"/>
      <c r="K28" s="76"/>
      <c r="L28" s="75"/>
      <c r="M28" s="77"/>
      <c r="N28" s="76"/>
      <c r="O28" s="76"/>
      <c r="P28" s="76"/>
      <c r="Q28" s="75"/>
    </row>
    <row r="29" spans="1:17" ht="17.100000000000001" customHeight="1" x14ac:dyDescent="0.15">
      <c r="A29" s="339"/>
      <c r="B29" s="74" t="s">
        <v>37</v>
      </c>
      <c r="C29" s="73">
        <f t="shared" ref="C29:Q29" si="2">SUM(C27)</f>
        <v>172892</v>
      </c>
      <c r="D29" s="72">
        <f t="shared" si="2"/>
        <v>373</v>
      </c>
      <c r="E29" s="72">
        <f t="shared" si="2"/>
        <v>66537</v>
      </c>
      <c r="F29" s="72">
        <f t="shared" si="2"/>
        <v>131210</v>
      </c>
      <c r="G29" s="71">
        <f t="shared" si="2"/>
        <v>165038</v>
      </c>
      <c r="H29" s="73">
        <f t="shared" si="2"/>
        <v>253834</v>
      </c>
      <c r="I29" s="72">
        <f t="shared" si="2"/>
        <v>552</v>
      </c>
      <c r="J29" s="72">
        <f t="shared" si="2"/>
        <v>85867</v>
      </c>
      <c r="K29" s="72">
        <f t="shared" si="2"/>
        <v>130629</v>
      </c>
      <c r="L29" s="71">
        <f t="shared" si="2"/>
        <v>174390.5</v>
      </c>
      <c r="M29" s="73">
        <f t="shared" si="2"/>
        <v>295080</v>
      </c>
      <c r="N29" s="72">
        <f t="shared" si="2"/>
        <v>796</v>
      </c>
      <c r="O29" s="72">
        <f t="shared" si="2"/>
        <v>89694</v>
      </c>
      <c r="P29" s="72">
        <f t="shared" si="2"/>
        <v>139246</v>
      </c>
      <c r="Q29" s="71">
        <f t="shared" si="2"/>
        <v>185287</v>
      </c>
    </row>
    <row r="30" spans="1:17" ht="17.100000000000001" customHeight="1" x14ac:dyDescent="0.15">
      <c r="A30" s="343" t="s">
        <v>36</v>
      </c>
      <c r="B30" s="344"/>
      <c r="C30" s="70">
        <f t="shared" ref="C30:Q30" si="3">SUM(C24,C26,C29)</f>
        <v>932995</v>
      </c>
      <c r="D30" s="69">
        <f t="shared" si="3"/>
        <v>2260</v>
      </c>
      <c r="E30" s="69">
        <f t="shared" si="3"/>
        <v>377312</v>
      </c>
      <c r="F30" s="69">
        <f t="shared" si="3"/>
        <v>732920</v>
      </c>
      <c r="G30" s="68">
        <f t="shared" si="3"/>
        <v>924966</v>
      </c>
      <c r="H30" s="70">
        <f t="shared" si="3"/>
        <v>1421516</v>
      </c>
      <c r="I30" s="69">
        <f t="shared" si="3"/>
        <v>2946</v>
      </c>
      <c r="J30" s="69">
        <f t="shared" si="3"/>
        <v>487946</v>
      </c>
      <c r="K30" s="69">
        <f t="shared" si="3"/>
        <v>762524</v>
      </c>
      <c r="L30" s="68">
        <f t="shared" si="3"/>
        <v>1010916</v>
      </c>
      <c r="M30" s="70">
        <f t="shared" si="3"/>
        <v>1708380.5</v>
      </c>
      <c r="N30" s="69">
        <f t="shared" si="3"/>
        <v>4109</v>
      </c>
      <c r="O30" s="69">
        <f t="shared" si="3"/>
        <v>529743</v>
      </c>
      <c r="P30" s="69">
        <f t="shared" si="3"/>
        <v>803215</v>
      </c>
      <c r="Q30" s="68">
        <f t="shared" si="3"/>
        <v>1074250</v>
      </c>
    </row>
    <row r="31" spans="1:17" ht="17.100000000000001" customHeight="1" x14ac:dyDescent="0.15">
      <c r="A31" s="345" t="s">
        <v>9</v>
      </c>
      <c r="B31" s="346"/>
      <c r="C31" s="66">
        <f>C30/C14*100</f>
        <v>36.809596901191348</v>
      </c>
      <c r="D31" s="67">
        <f>D30/D14*100</f>
        <v>29.783869267264102</v>
      </c>
      <c r="E31" s="67">
        <f>E30/E14*100</f>
        <v>67.679161113612352</v>
      </c>
      <c r="F31" s="67">
        <f>F30/F14*100</f>
        <v>93.815201001487381</v>
      </c>
      <c r="G31" s="62">
        <f>G30/G14*100</f>
        <v>86.334839348292675</v>
      </c>
      <c r="H31" s="66">
        <f>H30/C14*100</f>
        <v>56.083291923958775</v>
      </c>
      <c r="I31" s="63">
        <f>I30/D14*100</f>
        <v>38.824459673168157</v>
      </c>
      <c r="J31" s="63">
        <f>J30/E14*100</f>
        <v>87.523789194996965</v>
      </c>
      <c r="K31" s="65">
        <f>K30/F14*100</f>
        <v>97.604571206213734</v>
      </c>
      <c r="L31" s="62">
        <f>L30/G14*100</f>
        <v>94.357274164259707</v>
      </c>
      <c r="M31" s="64">
        <f>M30/C14*100</f>
        <v>67.401001676167311</v>
      </c>
      <c r="N31" s="63">
        <f>N30/D14*100</f>
        <v>54.151291512915137</v>
      </c>
      <c r="O31" s="63">
        <f>O30/E14*100</f>
        <v>95.020995478035019</v>
      </c>
      <c r="P31" s="63">
        <f>P30/F14*100</f>
        <v>102.81309920920386</v>
      </c>
      <c r="Q31" s="62">
        <f>Q30/G14*100</f>
        <v>100.26876790055354</v>
      </c>
    </row>
    <row r="32" spans="1:17" ht="17.100000000000001" customHeight="1" x14ac:dyDescent="0.15">
      <c r="A32" s="334" t="s">
        <v>4</v>
      </c>
      <c r="B32" s="335"/>
      <c r="C32" s="61">
        <v>1390755</v>
      </c>
      <c r="D32" s="60">
        <v>2743</v>
      </c>
      <c r="E32" s="60">
        <v>584018</v>
      </c>
      <c r="F32" s="60">
        <f>1255381+12509</f>
        <v>1267890</v>
      </c>
      <c r="G32" s="59">
        <v>1444031</v>
      </c>
      <c r="H32" s="61">
        <v>2062898</v>
      </c>
      <c r="I32" s="60">
        <v>3842</v>
      </c>
      <c r="J32" s="60">
        <v>777202</v>
      </c>
      <c r="K32" s="60">
        <v>1265919</v>
      </c>
      <c r="L32" s="59">
        <v>1444031</v>
      </c>
      <c r="M32" s="61">
        <v>2361507</v>
      </c>
      <c r="N32" s="60">
        <v>5486</v>
      </c>
      <c r="O32" s="60">
        <v>842267</v>
      </c>
      <c r="P32" s="60">
        <v>1270256</v>
      </c>
      <c r="Q32" s="59">
        <v>1625062.8000000003</v>
      </c>
    </row>
    <row r="33" spans="1:17" ht="17.100000000000001" customHeight="1" thickBot="1" x14ac:dyDescent="0.2">
      <c r="A33" s="336" t="s">
        <v>35</v>
      </c>
      <c r="B33" s="337"/>
      <c r="C33" s="58">
        <f t="shared" ref="C33:Q33" si="4">C30/C32*100</f>
        <v>67.085503916937199</v>
      </c>
      <c r="D33" s="57">
        <f t="shared" si="4"/>
        <v>82.39154210718192</v>
      </c>
      <c r="E33" s="57">
        <f t="shared" si="4"/>
        <v>64.606227890236255</v>
      </c>
      <c r="F33" s="57">
        <f t="shared" si="4"/>
        <v>57.806276569733974</v>
      </c>
      <c r="G33" s="56">
        <f t="shared" si="4"/>
        <v>64.054442044526752</v>
      </c>
      <c r="H33" s="58">
        <f t="shared" si="4"/>
        <v>68.908690589646213</v>
      </c>
      <c r="I33" s="57">
        <f t="shared" si="4"/>
        <v>76.678813118167625</v>
      </c>
      <c r="J33" s="57">
        <f t="shared" si="4"/>
        <v>62.78239119302318</v>
      </c>
      <c r="K33" s="57">
        <f t="shared" si="4"/>
        <v>60.234817551517907</v>
      </c>
      <c r="L33" s="56">
        <f t="shared" si="4"/>
        <v>70.006530330720054</v>
      </c>
      <c r="M33" s="58">
        <f t="shared" si="4"/>
        <v>72.342809062179356</v>
      </c>
      <c r="N33" s="57">
        <f t="shared" si="4"/>
        <v>74.899744804958075</v>
      </c>
      <c r="O33" s="57">
        <f t="shared" si="4"/>
        <v>62.894901497981046</v>
      </c>
      <c r="P33" s="57">
        <f t="shared" si="4"/>
        <v>63.23252950586339</v>
      </c>
      <c r="Q33" s="56">
        <f t="shared" si="4"/>
        <v>66.105137598374654</v>
      </c>
    </row>
    <row r="34" spans="1:17" ht="3" customHeight="1" x14ac:dyDescent="0.15"/>
    <row r="35" spans="1:17" s="53" customFormat="1" ht="9.9499999999999993" customHeight="1" x14ac:dyDescent="0.15">
      <c r="A35" s="55" t="s">
        <v>34</v>
      </c>
      <c r="B35" s="54" t="s">
        <v>33</v>
      </c>
    </row>
    <row r="36" spans="1:17" s="53" customFormat="1" ht="9.9499999999999993" customHeight="1" x14ac:dyDescent="0.15">
      <c r="A36" s="54"/>
      <c r="B36" s="54" t="s">
        <v>32</v>
      </c>
    </row>
    <row r="37" spans="1:17" s="53" customFormat="1" ht="9.9499999999999993" customHeight="1" x14ac:dyDescent="0.15">
      <c r="A37" s="54"/>
      <c r="B37" s="54" t="s">
        <v>31</v>
      </c>
    </row>
    <row r="38" spans="1:17" s="53" customFormat="1" ht="9.9499999999999993" customHeight="1" x14ac:dyDescent="0.15">
      <c r="A38" s="54"/>
      <c r="B38" s="54" t="s">
        <v>30</v>
      </c>
    </row>
  </sheetData>
  <mergeCells count="20">
    <mergeCell ref="M2:Q3"/>
    <mergeCell ref="H18:L19"/>
    <mergeCell ref="C18:G19"/>
    <mergeCell ref="H2:L3"/>
    <mergeCell ref="M18:Q19"/>
    <mergeCell ref="C2:G3"/>
    <mergeCell ref="A32:B32"/>
    <mergeCell ref="A33:B33"/>
    <mergeCell ref="A5:A8"/>
    <mergeCell ref="A9:A10"/>
    <mergeCell ref="A14:B14"/>
    <mergeCell ref="A17:B17"/>
    <mergeCell ref="A21:A24"/>
    <mergeCell ref="A11:A13"/>
    <mergeCell ref="A25:A26"/>
    <mergeCell ref="A27:A29"/>
    <mergeCell ref="A30:B30"/>
    <mergeCell ref="A31:B31"/>
    <mergeCell ref="A15:B15"/>
    <mergeCell ref="A16:B16"/>
  </mergeCells>
  <phoneticPr fontId="2"/>
  <pageMargins left="0.78740157480314965" right="0.78740157480314965" top="0.59055118110236227" bottom="0.59055118110236227" header="0" footer="0"/>
  <pageSetup paperSize="9" scale="84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AA79-11FC-4776-A49F-5C0CA63B68B5}">
  <dimension ref="A1:AD30"/>
  <sheetViews>
    <sheetView showGridLines="0" view="pageBreakPreview" zoomScale="115" zoomScaleNormal="100" zoomScaleSheetLayoutView="115" workbookViewId="0">
      <selection activeCell="AG25" sqref="AG25"/>
    </sheetView>
  </sheetViews>
  <sheetFormatPr defaultColWidth="9" defaultRowHeight="11.25" x14ac:dyDescent="0.15"/>
  <cols>
    <col min="1" max="1" width="0.625" style="113" customWidth="1"/>
    <col min="2" max="2" width="9" style="113"/>
    <col min="3" max="3" width="0.75" style="113" customWidth="1"/>
    <col min="4" max="4" width="0.25" style="113" customWidth="1"/>
    <col min="5" max="5" width="7.375" style="113" customWidth="1"/>
    <col min="6" max="6" width="0.25" style="113" customWidth="1"/>
    <col min="7" max="14" width="6.5" style="113" customWidth="1"/>
    <col min="15" max="18" width="6.5" style="113" hidden="1" customWidth="1"/>
    <col min="19" max="26" width="6.5" style="113" customWidth="1"/>
    <col min="27" max="27" width="6.625" style="113" customWidth="1"/>
    <col min="28" max="28" width="6.5" style="113" customWidth="1"/>
    <col min="29" max="29" width="6.625" style="113" customWidth="1"/>
    <col min="30" max="30" width="6.5" style="113" customWidth="1"/>
    <col min="31" max="16384" width="9" style="113"/>
  </cols>
  <sheetData>
    <row r="1" spans="1:30" ht="18" customHeight="1" x14ac:dyDescent="0.15">
      <c r="A1" s="134" t="s">
        <v>79</v>
      </c>
      <c r="B1" s="44"/>
    </row>
    <row r="2" spans="1:30" x14ac:dyDescent="0.15">
      <c r="A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X2" s="133"/>
      <c r="Y2" s="114"/>
      <c r="Z2" s="133"/>
      <c r="AA2" s="114"/>
      <c r="AB2" s="133"/>
      <c r="AC2" s="114"/>
      <c r="AD2" s="133" t="s">
        <v>78</v>
      </c>
    </row>
    <row r="3" spans="1:30" ht="3" customHeight="1" x14ac:dyDescent="0.15">
      <c r="A3" s="11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14"/>
      <c r="R3" s="114"/>
      <c r="S3" s="114"/>
      <c r="T3" s="114"/>
      <c r="Y3" s="133"/>
      <c r="Z3" s="133"/>
      <c r="AA3" s="133"/>
      <c r="AB3" s="133"/>
      <c r="AC3" s="133"/>
      <c r="AD3" s="133"/>
    </row>
    <row r="4" spans="1:30" ht="18.75" customHeight="1" x14ac:dyDescent="0.15">
      <c r="A4" s="132"/>
      <c r="B4" s="380" t="s">
        <v>77</v>
      </c>
      <c r="C4" s="380"/>
      <c r="D4" s="380"/>
      <c r="E4" s="380"/>
      <c r="F4" s="381"/>
      <c r="G4" s="368" t="s">
        <v>23</v>
      </c>
      <c r="H4" s="368"/>
      <c r="I4" s="368" t="s">
        <v>76</v>
      </c>
      <c r="J4" s="368"/>
      <c r="K4" s="368" t="s">
        <v>53</v>
      </c>
      <c r="L4" s="368"/>
      <c r="M4" s="368" t="s">
        <v>24</v>
      </c>
      <c r="N4" s="368"/>
      <c r="O4" s="369" t="s">
        <v>75</v>
      </c>
      <c r="P4" s="370"/>
      <c r="Q4" s="369" t="s">
        <v>74</v>
      </c>
      <c r="R4" s="370"/>
      <c r="S4" s="369" t="s">
        <v>73</v>
      </c>
      <c r="T4" s="370"/>
      <c r="U4" s="369" t="s">
        <v>72</v>
      </c>
      <c r="V4" s="370"/>
      <c r="W4" s="368" t="s">
        <v>26</v>
      </c>
      <c r="X4" s="368"/>
      <c r="Y4" s="369" t="s">
        <v>27</v>
      </c>
      <c r="Z4" s="370"/>
      <c r="AA4" s="369" t="s">
        <v>28</v>
      </c>
      <c r="AB4" s="370"/>
      <c r="AC4" s="369" t="s">
        <v>29</v>
      </c>
      <c r="AD4" s="370"/>
    </row>
    <row r="5" spans="1:30" ht="18.75" customHeight="1" x14ac:dyDescent="0.15">
      <c r="A5" s="131"/>
      <c r="B5" s="130" t="s">
        <v>71</v>
      </c>
      <c r="C5" s="129"/>
      <c r="D5" s="382" t="s">
        <v>6</v>
      </c>
      <c r="E5" s="382"/>
      <c r="F5" s="383"/>
      <c r="G5" s="128" t="s">
        <v>49</v>
      </c>
      <c r="H5" s="128" t="s">
        <v>70</v>
      </c>
      <c r="I5" s="128" t="s">
        <v>49</v>
      </c>
      <c r="J5" s="128" t="s">
        <v>70</v>
      </c>
      <c r="K5" s="128" t="s">
        <v>49</v>
      </c>
      <c r="L5" s="128" t="s">
        <v>70</v>
      </c>
      <c r="M5" s="128" t="s">
        <v>49</v>
      </c>
      <c r="N5" s="128" t="s">
        <v>70</v>
      </c>
      <c r="O5" s="128" t="s">
        <v>49</v>
      </c>
      <c r="P5" s="128" t="s">
        <v>69</v>
      </c>
      <c r="Q5" s="128" t="s">
        <v>49</v>
      </c>
      <c r="R5" s="128" t="s">
        <v>69</v>
      </c>
      <c r="S5" s="128" t="s">
        <v>49</v>
      </c>
      <c r="T5" s="128" t="s">
        <v>69</v>
      </c>
      <c r="U5" s="128" t="s">
        <v>49</v>
      </c>
      <c r="V5" s="128" t="s">
        <v>69</v>
      </c>
      <c r="W5" s="128" t="s">
        <v>49</v>
      </c>
      <c r="X5" s="128" t="s">
        <v>69</v>
      </c>
      <c r="Y5" s="128" t="s">
        <v>49</v>
      </c>
      <c r="Z5" s="128" t="s">
        <v>69</v>
      </c>
      <c r="AA5" s="128" t="s">
        <v>49</v>
      </c>
      <c r="AB5" s="128" t="s">
        <v>69</v>
      </c>
      <c r="AC5" s="128" t="s">
        <v>49</v>
      </c>
      <c r="AD5" s="128" t="s">
        <v>69</v>
      </c>
    </row>
    <row r="6" spans="1:30" ht="18.75" customHeight="1" x14ac:dyDescent="0.15">
      <c r="A6" s="384" t="s">
        <v>68</v>
      </c>
      <c r="B6" s="382"/>
      <c r="C6" s="383"/>
      <c r="D6" s="127"/>
      <c r="E6" s="126" t="s">
        <v>57</v>
      </c>
      <c r="F6" s="125"/>
      <c r="G6" s="120">
        <v>898</v>
      </c>
      <c r="H6" s="120">
        <v>95.2</v>
      </c>
      <c r="I6" s="120">
        <v>865</v>
      </c>
      <c r="J6" s="120">
        <v>96.8</v>
      </c>
      <c r="K6" s="120">
        <v>731</v>
      </c>
      <c r="L6" s="120">
        <v>95.8</v>
      </c>
      <c r="M6" s="120">
        <v>697</v>
      </c>
      <c r="N6" s="120">
        <v>95.6</v>
      </c>
      <c r="O6" s="120">
        <v>683</v>
      </c>
      <c r="P6" s="120">
        <v>95.8</v>
      </c>
      <c r="Q6" s="120">
        <v>712</v>
      </c>
      <c r="R6" s="120">
        <v>95.7</v>
      </c>
      <c r="S6" s="120">
        <v>721</v>
      </c>
      <c r="T6" s="120">
        <v>95.6</v>
      </c>
      <c r="U6" s="120">
        <v>694</v>
      </c>
      <c r="V6" s="120">
        <f>U6/(U6+U7)*100</f>
        <v>95.592286501377416</v>
      </c>
      <c r="W6" s="120">
        <v>360</v>
      </c>
      <c r="X6" s="120">
        <f>W6/(W6+W7)*100</f>
        <v>94.488188976377955</v>
      </c>
      <c r="Y6" s="120">
        <v>396</v>
      </c>
      <c r="Z6" s="120">
        <f>Y6/(Y6+Y7)*100</f>
        <v>94.061757719714961</v>
      </c>
      <c r="AA6" s="120">
        <v>526</v>
      </c>
      <c r="AB6" s="120">
        <f>AA6/(AA6+AA7)*100</f>
        <v>94.26523297491039</v>
      </c>
      <c r="AC6" s="120">
        <v>585</v>
      </c>
      <c r="AD6" s="120">
        <f>AC6/(AC6+AC7)*100</f>
        <v>94.660194174757279</v>
      </c>
    </row>
    <row r="7" spans="1:30" ht="18.75" customHeight="1" x14ac:dyDescent="0.15">
      <c r="A7" s="374"/>
      <c r="B7" s="375"/>
      <c r="C7" s="376"/>
      <c r="D7" s="123"/>
      <c r="E7" s="122" t="s">
        <v>56</v>
      </c>
      <c r="F7" s="121"/>
      <c r="G7" s="120">
        <v>45</v>
      </c>
      <c r="H7" s="120">
        <v>4.8</v>
      </c>
      <c r="I7" s="120">
        <v>29</v>
      </c>
      <c r="J7" s="120">
        <v>3.2</v>
      </c>
      <c r="K7" s="120">
        <v>32</v>
      </c>
      <c r="L7" s="120">
        <v>4.2</v>
      </c>
      <c r="M7" s="120">
        <v>32</v>
      </c>
      <c r="N7" s="120">
        <v>4.4000000000000004</v>
      </c>
      <c r="O7" s="120">
        <v>30</v>
      </c>
      <c r="P7" s="120">
        <v>4.2</v>
      </c>
      <c r="Q7" s="120">
        <v>32</v>
      </c>
      <c r="R7" s="120">
        <v>4.3</v>
      </c>
      <c r="S7" s="120">
        <v>33</v>
      </c>
      <c r="T7" s="120">
        <v>4.4000000000000004</v>
      </c>
      <c r="U7" s="120">
        <v>32</v>
      </c>
      <c r="V7" s="120">
        <f>U7/(U7+U6)*100</f>
        <v>4.4077134986225897</v>
      </c>
      <c r="W7" s="120">
        <v>21</v>
      </c>
      <c r="X7" s="120">
        <f>W7/(W6+W7)*100</f>
        <v>5.5118110236220472</v>
      </c>
      <c r="Y7" s="120">
        <v>25</v>
      </c>
      <c r="Z7" s="120">
        <f>Y7/(Y6+Y7)*100</f>
        <v>5.938242280285035</v>
      </c>
      <c r="AA7" s="120">
        <v>32</v>
      </c>
      <c r="AB7" s="120">
        <f>AA7/(AA6+AA7)*100</f>
        <v>5.7347670250896057</v>
      </c>
      <c r="AC7" s="120">
        <v>33</v>
      </c>
      <c r="AD7" s="120">
        <f>AC7/(AC6+AC7)*100</f>
        <v>5.3398058252427179</v>
      </c>
    </row>
    <row r="8" spans="1:30" ht="18.75" customHeight="1" x14ac:dyDescent="0.15">
      <c r="A8" s="374" t="s">
        <v>67</v>
      </c>
      <c r="B8" s="375"/>
      <c r="C8" s="376"/>
      <c r="D8" s="123"/>
      <c r="E8" s="122" t="s">
        <v>57</v>
      </c>
      <c r="F8" s="121"/>
      <c r="G8" s="120">
        <v>131</v>
      </c>
      <c r="H8" s="120">
        <v>25.7</v>
      </c>
      <c r="I8" s="120">
        <v>209</v>
      </c>
      <c r="J8" s="120">
        <v>37.700000000000003</v>
      </c>
      <c r="K8" s="120">
        <v>173</v>
      </c>
      <c r="L8" s="120">
        <v>38.4</v>
      </c>
      <c r="M8" s="120">
        <v>190</v>
      </c>
      <c r="N8" s="120">
        <v>42.5</v>
      </c>
      <c r="O8" s="120">
        <v>211</v>
      </c>
      <c r="P8" s="120">
        <v>48</v>
      </c>
      <c r="Q8" s="120">
        <v>209</v>
      </c>
      <c r="R8" s="120">
        <v>46.3</v>
      </c>
      <c r="S8" s="120">
        <v>217</v>
      </c>
      <c r="T8" s="120">
        <v>47.2</v>
      </c>
      <c r="U8" s="120">
        <v>223</v>
      </c>
      <c r="V8" s="120">
        <f>U8/(U8+U9)*100</f>
        <v>47.046413502109708</v>
      </c>
      <c r="W8" s="120">
        <v>107</v>
      </c>
      <c r="X8" s="120">
        <f>W8/(W8+W9)*100</f>
        <v>41.312741312741316</v>
      </c>
      <c r="Y8" s="120">
        <v>116</v>
      </c>
      <c r="Z8" s="120">
        <f>Y8/(Y8+Y9)*100</f>
        <v>41.134751773049643</v>
      </c>
      <c r="AA8" s="120">
        <v>150</v>
      </c>
      <c r="AB8" s="120">
        <f>AA8/(AA8+AA9)*100</f>
        <v>47.770700636942678</v>
      </c>
      <c r="AC8" s="120">
        <v>183</v>
      </c>
      <c r="AD8" s="120">
        <f>AC8/(AC8+AC9)*100</f>
        <v>50.552486187845304</v>
      </c>
    </row>
    <row r="9" spans="1:30" ht="18.75" customHeight="1" x14ac:dyDescent="0.15">
      <c r="A9" s="374"/>
      <c r="B9" s="375"/>
      <c r="C9" s="376"/>
      <c r="D9" s="123"/>
      <c r="E9" s="122" t="s">
        <v>56</v>
      </c>
      <c r="F9" s="121"/>
      <c r="G9" s="120">
        <v>379</v>
      </c>
      <c r="H9" s="120">
        <v>74.3</v>
      </c>
      <c r="I9" s="120">
        <v>346</v>
      </c>
      <c r="J9" s="120">
        <v>62.3</v>
      </c>
      <c r="K9" s="120">
        <v>277</v>
      </c>
      <c r="L9" s="120">
        <v>61.6</v>
      </c>
      <c r="M9" s="120">
        <v>257</v>
      </c>
      <c r="N9" s="120">
        <v>57.5</v>
      </c>
      <c r="O9" s="120">
        <v>229</v>
      </c>
      <c r="P9" s="120">
        <v>52</v>
      </c>
      <c r="Q9" s="120">
        <v>242</v>
      </c>
      <c r="R9" s="120">
        <v>53.7</v>
      </c>
      <c r="S9" s="120">
        <v>243</v>
      </c>
      <c r="T9" s="120">
        <v>52.8</v>
      </c>
      <c r="U9" s="120">
        <v>251</v>
      </c>
      <c r="V9" s="120">
        <f>U9/(U9+U8)*100</f>
        <v>52.953586497890292</v>
      </c>
      <c r="W9" s="120">
        <v>152</v>
      </c>
      <c r="X9" s="120">
        <f>W9/(W8+W9)*100</f>
        <v>58.687258687258691</v>
      </c>
      <c r="Y9" s="120">
        <v>166</v>
      </c>
      <c r="Z9" s="120">
        <f>Y9/(Y8+Y9)*100</f>
        <v>58.865248226950349</v>
      </c>
      <c r="AA9" s="120">
        <v>164</v>
      </c>
      <c r="AB9" s="120">
        <f>AA9/(AA8+AA9)*100</f>
        <v>52.229299363057322</v>
      </c>
      <c r="AC9" s="120">
        <v>179</v>
      </c>
      <c r="AD9" s="120">
        <f>AC9/(AC8+AC9)*100</f>
        <v>49.447513812154696</v>
      </c>
    </row>
    <row r="10" spans="1:30" ht="18.75" customHeight="1" x14ac:dyDescent="0.15">
      <c r="A10" s="374" t="s">
        <v>66</v>
      </c>
      <c r="B10" s="375"/>
      <c r="C10" s="376"/>
      <c r="D10" s="123"/>
      <c r="E10" s="122" t="s">
        <v>57</v>
      </c>
      <c r="F10" s="121"/>
      <c r="G10" s="120">
        <v>325</v>
      </c>
      <c r="H10" s="120">
        <v>92.1</v>
      </c>
      <c r="I10" s="120">
        <v>449</v>
      </c>
      <c r="J10" s="120">
        <v>97.4</v>
      </c>
      <c r="K10" s="120">
        <v>414</v>
      </c>
      <c r="L10" s="120">
        <v>100</v>
      </c>
      <c r="M10" s="120">
        <v>390</v>
      </c>
      <c r="N10" s="120">
        <v>100</v>
      </c>
      <c r="O10" s="120">
        <v>435</v>
      </c>
      <c r="P10" s="120">
        <v>100</v>
      </c>
      <c r="Q10" s="120">
        <v>456</v>
      </c>
      <c r="R10" s="120">
        <v>100</v>
      </c>
      <c r="S10" s="120">
        <v>457</v>
      </c>
      <c r="T10" s="120">
        <v>100</v>
      </c>
      <c r="U10" s="120">
        <v>439</v>
      </c>
      <c r="V10" s="120">
        <f>U10/(U10+U11)*100</f>
        <v>100</v>
      </c>
      <c r="W10" s="120">
        <v>236</v>
      </c>
      <c r="X10" s="120">
        <f>W10/(W10+W11)*100</f>
        <v>100</v>
      </c>
      <c r="Y10" s="120">
        <v>269</v>
      </c>
      <c r="Z10" s="120">
        <f>Y10/(Y10+Y11)*100</f>
        <v>100</v>
      </c>
      <c r="AA10" s="120">
        <v>344</v>
      </c>
      <c r="AB10" s="120">
        <f>AA10/(AA10+AA11)*100</f>
        <v>100</v>
      </c>
      <c r="AC10" s="120">
        <v>392</v>
      </c>
      <c r="AD10" s="120">
        <f>AC10/(AC10+AC11)*100</f>
        <v>100</v>
      </c>
    </row>
    <row r="11" spans="1:30" ht="18.75" customHeight="1" x14ac:dyDescent="0.15">
      <c r="A11" s="374"/>
      <c r="B11" s="375"/>
      <c r="C11" s="376"/>
      <c r="D11" s="123"/>
      <c r="E11" s="122" t="s">
        <v>56</v>
      </c>
      <c r="F11" s="121"/>
      <c r="G11" s="120">
        <v>28</v>
      </c>
      <c r="H11" s="120">
        <v>7.9</v>
      </c>
      <c r="I11" s="120">
        <v>12</v>
      </c>
      <c r="J11" s="120">
        <v>2.6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0">
        <v>0</v>
      </c>
      <c r="R11" s="120">
        <v>0</v>
      </c>
      <c r="S11" s="120">
        <v>0</v>
      </c>
      <c r="T11" s="120">
        <v>0</v>
      </c>
      <c r="U11" s="120">
        <v>0</v>
      </c>
      <c r="V11" s="120">
        <f>U11/(U11+U10)*100</f>
        <v>0</v>
      </c>
      <c r="W11" s="120">
        <v>0</v>
      </c>
      <c r="X11" s="120">
        <f>W11/(W10+W11)*100</f>
        <v>0</v>
      </c>
      <c r="Y11" s="120">
        <v>0</v>
      </c>
      <c r="Z11" s="120">
        <f>Y11/(Y10+Y11)*100</f>
        <v>0</v>
      </c>
      <c r="AA11" s="120">
        <v>0</v>
      </c>
      <c r="AB11" s="120">
        <f>AA11/(AA10+AA11)*100</f>
        <v>0</v>
      </c>
      <c r="AC11" s="120">
        <v>0</v>
      </c>
      <c r="AD11" s="120">
        <f>AC11/(AC10+AC11)*100</f>
        <v>0</v>
      </c>
    </row>
    <row r="12" spans="1:30" ht="18.75" customHeight="1" x14ac:dyDescent="0.15">
      <c r="A12" s="374" t="s">
        <v>65</v>
      </c>
      <c r="B12" s="375"/>
      <c r="C12" s="376"/>
      <c r="D12" s="123"/>
      <c r="E12" s="122" t="s">
        <v>57</v>
      </c>
      <c r="F12" s="121"/>
      <c r="G12" s="120">
        <v>705</v>
      </c>
      <c r="H12" s="120">
        <v>79.599999999999994</v>
      </c>
      <c r="I12" s="120">
        <v>762</v>
      </c>
      <c r="J12" s="120">
        <v>82.1</v>
      </c>
      <c r="K12" s="120">
        <v>631</v>
      </c>
      <c r="L12" s="120">
        <v>81.5</v>
      </c>
      <c r="M12" s="120">
        <v>622</v>
      </c>
      <c r="N12" s="120">
        <v>82.5</v>
      </c>
      <c r="O12" s="120">
        <v>618</v>
      </c>
      <c r="P12" s="120">
        <v>83.3</v>
      </c>
      <c r="Q12" s="120">
        <v>626</v>
      </c>
      <c r="R12" s="120">
        <v>82</v>
      </c>
      <c r="S12" s="120">
        <v>657</v>
      </c>
      <c r="T12" s="120">
        <v>81.7</v>
      </c>
      <c r="U12" s="120">
        <v>643</v>
      </c>
      <c r="V12" s="120">
        <f>U12/(U12+U13)*100</f>
        <v>80.576441102756888</v>
      </c>
      <c r="W12" s="120">
        <v>333</v>
      </c>
      <c r="X12" s="120">
        <f>W12/(W12+W13)*100</f>
        <v>83.042394014962596</v>
      </c>
      <c r="Y12" s="120">
        <v>376</v>
      </c>
      <c r="Z12" s="120">
        <f>Y12/(Y12+Y13)*100</f>
        <v>80.170575692963752</v>
      </c>
      <c r="AA12" s="120">
        <v>490</v>
      </c>
      <c r="AB12" s="120">
        <f>AA12/(AA12+AA13)*100</f>
        <v>76.8025078369906</v>
      </c>
      <c r="AC12" s="120">
        <v>554</v>
      </c>
      <c r="AD12" s="120">
        <f>AC12/(AC12+AC13)*100</f>
        <v>76.944444444444443</v>
      </c>
    </row>
    <row r="13" spans="1:30" ht="18.75" customHeight="1" x14ac:dyDescent="0.15">
      <c r="A13" s="374"/>
      <c r="B13" s="375"/>
      <c r="C13" s="376"/>
      <c r="D13" s="123"/>
      <c r="E13" s="122" t="s">
        <v>56</v>
      </c>
      <c r="F13" s="121"/>
      <c r="G13" s="120">
        <v>181</v>
      </c>
      <c r="H13" s="120">
        <v>20.399999999999999</v>
      </c>
      <c r="I13" s="120">
        <v>166</v>
      </c>
      <c r="J13" s="120">
        <v>17.899999999999999</v>
      </c>
      <c r="K13" s="120">
        <v>143</v>
      </c>
      <c r="L13" s="120">
        <v>18.5</v>
      </c>
      <c r="M13" s="120">
        <v>132</v>
      </c>
      <c r="N13" s="120">
        <v>17.5</v>
      </c>
      <c r="O13" s="120">
        <v>124</v>
      </c>
      <c r="P13" s="120">
        <v>16.7</v>
      </c>
      <c r="Q13" s="120">
        <v>137</v>
      </c>
      <c r="R13" s="120">
        <v>18</v>
      </c>
      <c r="S13" s="120">
        <v>147</v>
      </c>
      <c r="T13" s="120">
        <v>18.3</v>
      </c>
      <c r="U13" s="120">
        <v>155</v>
      </c>
      <c r="V13" s="120">
        <f>U13/(U13+U12)*100</f>
        <v>19.423558897243108</v>
      </c>
      <c r="W13" s="120">
        <v>68</v>
      </c>
      <c r="X13" s="120">
        <f>W13/(W12+W13)*100</f>
        <v>16.957605985037407</v>
      </c>
      <c r="Y13" s="120">
        <v>93</v>
      </c>
      <c r="Z13" s="120">
        <f>Y13/(Y12+Y13)*100</f>
        <v>19.829424307036248</v>
      </c>
      <c r="AA13" s="120">
        <v>148</v>
      </c>
      <c r="AB13" s="120">
        <f>AA13/(AA12+AA13)*100</f>
        <v>23.197492163009404</v>
      </c>
      <c r="AC13" s="120">
        <v>166</v>
      </c>
      <c r="AD13" s="120">
        <f>AC13/(AC12+AC13)*100</f>
        <v>23.055555555555557</v>
      </c>
    </row>
    <row r="14" spans="1:30" ht="18.75" customHeight="1" x14ac:dyDescent="0.15">
      <c r="A14" s="374" t="s">
        <v>64</v>
      </c>
      <c r="B14" s="375"/>
      <c r="C14" s="376"/>
      <c r="D14" s="123"/>
      <c r="E14" s="122" t="s">
        <v>57</v>
      </c>
      <c r="F14" s="121"/>
      <c r="G14" s="120">
        <v>404</v>
      </c>
      <c r="H14" s="120">
        <v>75.099999999999994</v>
      </c>
      <c r="I14" s="120">
        <v>405</v>
      </c>
      <c r="J14" s="120">
        <v>76.7</v>
      </c>
      <c r="K14" s="120">
        <v>435</v>
      </c>
      <c r="L14" s="120">
        <v>87</v>
      </c>
      <c r="M14" s="120">
        <v>369</v>
      </c>
      <c r="N14" s="120">
        <v>84.6</v>
      </c>
      <c r="O14" s="120">
        <v>395</v>
      </c>
      <c r="P14" s="120">
        <v>85.7</v>
      </c>
      <c r="Q14" s="120">
        <v>398</v>
      </c>
      <c r="R14" s="120">
        <v>84.9</v>
      </c>
      <c r="S14" s="120">
        <v>402</v>
      </c>
      <c r="T14" s="120">
        <v>84.3</v>
      </c>
      <c r="U14" s="120">
        <v>392</v>
      </c>
      <c r="V14" s="120">
        <f>U14/(U14+U15)*100</f>
        <v>84.482758620689651</v>
      </c>
      <c r="W14" s="120">
        <v>209</v>
      </c>
      <c r="X14" s="120">
        <f>W14/(W14+W15)*100</f>
        <v>84.959349593495944</v>
      </c>
      <c r="Y14" s="120">
        <v>228</v>
      </c>
      <c r="Z14" s="120">
        <f>Y14/(Y14+Y15)*100</f>
        <v>81.428571428571431</v>
      </c>
      <c r="AA14" s="120">
        <v>294</v>
      </c>
      <c r="AB14" s="120">
        <f>AA14/(AA14+AA15)*100</f>
        <v>78.191489361702125</v>
      </c>
      <c r="AC14" s="120">
        <v>354</v>
      </c>
      <c r="AD14" s="120">
        <f>AC14/(AC14+AC15)*100</f>
        <v>77.973568281938327</v>
      </c>
    </row>
    <row r="15" spans="1:30" ht="18.75" customHeight="1" x14ac:dyDescent="0.15">
      <c r="A15" s="374"/>
      <c r="B15" s="375"/>
      <c r="C15" s="376"/>
      <c r="D15" s="123"/>
      <c r="E15" s="122" t="s">
        <v>56</v>
      </c>
      <c r="F15" s="121"/>
      <c r="G15" s="120">
        <v>134</v>
      </c>
      <c r="H15" s="120">
        <v>24.9</v>
      </c>
      <c r="I15" s="120">
        <v>123</v>
      </c>
      <c r="J15" s="120">
        <v>23.3</v>
      </c>
      <c r="K15" s="120">
        <v>65</v>
      </c>
      <c r="L15" s="120">
        <v>13</v>
      </c>
      <c r="M15" s="120">
        <v>67</v>
      </c>
      <c r="N15" s="120">
        <v>15.4</v>
      </c>
      <c r="O15" s="120">
        <v>66</v>
      </c>
      <c r="P15" s="120">
        <v>14.3</v>
      </c>
      <c r="Q15" s="120">
        <v>71</v>
      </c>
      <c r="R15" s="120">
        <v>15.1</v>
      </c>
      <c r="S15" s="120">
        <v>75</v>
      </c>
      <c r="T15" s="120">
        <v>15.7</v>
      </c>
      <c r="U15" s="120">
        <v>72</v>
      </c>
      <c r="V15" s="120">
        <f>U15/(U15+U14)*100</f>
        <v>15.517241379310345</v>
      </c>
      <c r="W15" s="120">
        <v>37</v>
      </c>
      <c r="X15" s="120">
        <f>W15/(W14+W15)*100</f>
        <v>15.040650406504067</v>
      </c>
      <c r="Y15" s="120">
        <v>52</v>
      </c>
      <c r="Z15" s="120">
        <f>Y15/(Y14+Y15)*100</f>
        <v>18.571428571428573</v>
      </c>
      <c r="AA15" s="120">
        <v>82</v>
      </c>
      <c r="AB15" s="120">
        <f>AA15/(AA14+AA15)*100</f>
        <v>21.808510638297875</v>
      </c>
      <c r="AC15" s="120">
        <v>100</v>
      </c>
      <c r="AD15" s="120">
        <f>AC15/(AC14+AC15)*100</f>
        <v>22.026431718061673</v>
      </c>
    </row>
    <row r="16" spans="1:30" ht="18.75" customHeight="1" x14ac:dyDescent="0.15">
      <c r="A16" s="374" t="s">
        <v>63</v>
      </c>
      <c r="B16" s="375"/>
      <c r="C16" s="376"/>
      <c r="D16" s="123"/>
      <c r="E16" s="122" t="s">
        <v>57</v>
      </c>
      <c r="F16" s="121"/>
      <c r="G16" s="120">
        <v>260</v>
      </c>
      <c r="H16" s="120">
        <v>64.8</v>
      </c>
      <c r="I16" s="120">
        <v>224</v>
      </c>
      <c r="J16" s="120">
        <v>56.4</v>
      </c>
      <c r="K16" s="120">
        <v>316</v>
      </c>
      <c r="L16" s="120">
        <v>67.5</v>
      </c>
      <c r="M16" s="120">
        <v>229</v>
      </c>
      <c r="N16" s="120">
        <v>67.599999999999994</v>
      </c>
      <c r="O16" s="120">
        <v>209</v>
      </c>
      <c r="P16" s="120">
        <v>67.400000000000006</v>
      </c>
      <c r="Q16" s="120">
        <v>216</v>
      </c>
      <c r="R16" s="120">
        <v>65.900000000000006</v>
      </c>
      <c r="S16" s="120">
        <v>203</v>
      </c>
      <c r="T16" s="120">
        <v>63.4</v>
      </c>
      <c r="U16" s="120">
        <v>184</v>
      </c>
      <c r="V16" s="120">
        <f>U16/(U16+U17)*100</f>
        <v>65.017667844522961</v>
      </c>
      <c r="W16" s="120">
        <v>76</v>
      </c>
      <c r="X16" s="120">
        <f>W16/(W16+W17)*100</f>
        <v>53.521126760563376</v>
      </c>
      <c r="Y16" s="120">
        <v>81</v>
      </c>
      <c r="Z16" s="120">
        <f>Y16/(Y16+Y17)*100</f>
        <v>47.647058823529406</v>
      </c>
      <c r="AA16" s="120">
        <v>137</v>
      </c>
      <c r="AB16" s="120">
        <f>AA16/(AA16+AA17)*100</f>
        <v>50.183150183150182</v>
      </c>
      <c r="AC16" s="120">
        <v>162</v>
      </c>
      <c r="AD16" s="120">
        <f>AC16/(AC16+AC17)*100</f>
        <v>52.597402597402599</v>
      </c>
    </row>
    <row r="17" spans="1:30" ht="18.75" customHeight="1" x14ac:dyDescent="0.15">
      <c r="A17" s="374"/>
      <c r="B17" s="375"/>
      <c r="C17" s="376"/>
      <c r="D17" s="123"/>
      <c r="E17" s="122" t="s">
        <v>56</v>
      </c>
      <c r="F17" s="121"/>
      <c r="G17" s="120">
        <v>141</v>
      </c>
      <c r="H17" s="120">
        <v>35.200000000000003</v>
      </c>
      <c r="I17" s="120">
        <v>173</v>
      </c>
      <c r="J17" s="120">
        <v>43.6</v>
      </c>
      <c r="K17" s="120">
        <v>152</v>
      </c>
      <c r="L17" s="120">
        <v>32.5</v>
      </c>
      <c r="M17" s="120">
        <v>110</v>
      </c>
      <c r="N17" s="120">
        <v>32.4</v>
      </c>
      <c r="O17" s="120">
        <v>101</v>
      </c>
      <c r="P17" s="120">
        <v>32.6</v>
      </c>
      <c r="Q17" s="120">
        <v>112</v>
      </c>
      <c r="R17" s="120">
        <v>34.1</v>
      </c>
      <c r="S17" s="120">
        <v>117</v>
      </c>
      <c r="T17" s="120">
        <v>36.6</v>
      </c>
      <c r="U17" s="120">
        <v>99</v>
      </c>
      <c r="V17" s="120">
        <f>U17/(U17+U16)*100</f>
        <v>34.982332155477032</v>
      </c>
      <c r="W17" s="120">
        <v>66</v>
      </c>
      <c r="X17" s="120">
        <f>W17/(W16+W17)*100</f>
        <v>46.478873239436616</v>
      </c>
      <c r="Y17" s="120">
        <v>89</v>
      </c>
      <c r="Z17" s="120">
        <f>Y17/(Y16+Y17)*100</f>
        <v>52.352941176470594</v>
      </c>
      <c r="AA17" s="120">
        <v>136</v>
      </c>
      <c r="AB17" s="120">
        <f>AA17/(AA16+AA17)*100</f>
        <v>49.816849816849818</v>
      </c>
      <c r="AC17" s="120">
        <v>146</v>
      </c>
      <c r="AD17" s="120">
        <f>AC17/(AC16+AC17)*100</f>
        <v>47.402597402597401</v>
      </c>
    </row>
    <row r="18" spans="1:30" ht="18.75" customHeight="1" x14ac:dyDescent="0.15">
      <c r="A18" s="377" t="s">
        <v>62</v>
      </c>
      <c r="B18" s="378"/>
      <c r="C18" s="379"/>
      <c r="D18" s="124"/>
      <c r="E18" s="122" t="s">
        <v>57</v>
      </c>
      <c r="F18" s="121"/>
      <c r="G18" s="120">
        <v>95</v>
      </c>
      <c r="H18" s="120">
        <v>21.5</v>
      </c>
      <c r="I18" s="120">
        <v>116</v>
      </c>
      <c r="J18" s="120">
        <v>24.9</v>
      </c>
      <c r="K18" s="120">
        <v>99</v>
      </c>
      <c r="L18" s="120">
        <v>24.6</v>
      </c>
      <c r="M18" s="120">
        <v>96</v>
      </c>
      <c r="N18" s="120">
        <v>29.2</v>
      </c>
      <c r="O18" s="120">
        <v>99</v>
      </c>
      <c r="P18" s="120">
        <v>30.7</v>
      </c>
      <c r="Q18" s="120">
        <v>104</v>
      </c>
      <c r="R18" s="120">
        <v>30.7</v>
      </c>
      <c r="S18" s="120">
        <v>90</v>
      </c>
      <c r="T18" s="120">
        <v>22.1</v>
      </c>
      <c r="U18" s="120">
        <v>77</v>
      </c>
      <c r="V18" s="120">
        <f>U18/(U18+U19)*100</f>
        <v>17.824074074074073</v>
      </c>
      <c r="W18" s="120">
        <v>41</v>
      </c>
      <c r="X18" s="120">
        <f>W18/(W18+W19)*100</f>
        <v>17.154811715481173</v>
      </c>
      <c r="Y18" s="120">
        <v>47</v>
      </c>
      <c r="Z18" s="120">
        <f>Y18/(Y18+Y19)*100</f>
        <v>16.095890410958905</v>
      </c>
      <c r="AA18" s="120">
        <v>58</v>
      </c>
      <c r="AB18" s="120">
        <f>AA18/(AA18+AA19)*100</f>
        <v>15.343915343915343</v>
      </c>
      <c r="AC18" s="120">
        <v>64</v>
      </c>
      <c r="AD18" s="120">
        <f>AC18/(AC18+AC19)*100</f>
        <v>14.712643678160919</v>
      </c>
    </row>
    <row r="19" spans="1:30" ht="18.75" customHeight="1" x14ac:dyDescent="0.15">
      <c r="A19" s="377"/>
      <c r="B19" s="378"/>
      <c r="C19" s="379"/>
      <c r="D19" s="123"/>
      <c r="E19" s="122" t="s">
        <v>56</v>
      </c>
      <c r="F19" s="121"/>
      <c r="G19" s="120">
        <v>346</v>
      </c>
      <c r="H19" s="120">
        <v>78.5</v>
      </c>
      <c r="I19" s="120">
        <v>350</v>
      </c>
      <c r="J19" s="120">
        <v>75.099999999999994</v>
      </c>
      <c r="K19" s="120">
        <v>304</v>
      </c>
      <c r="L19" s="120">
        <v>75.400000000000006</v>
      </c>
      <c r="M19" s="120">
        <v>233</v>
      </c>
      <c r="N19" s="120">
        <v>70.8</v>
      </c>
      <c r="O19" s="120">
        <v>223</v>
      </c>
      <c r="P19" s="120">
        <v>69.3</v>
      </c>
      <c r="Q19" s="120">
        <v>235</v>
      </c>
      <c r="R19" s="120">
        <v>69.3</v>
      </c>
      <c r="S19" s="120">
        <v>318</v>
      </c>
      <c r="T19" s="120">
        <v>77.900000000000006</v>
      </c>
      <c r="U19" s="120">
        <v>355</v>
      </c>
      <c r="V19" s="120">
        <f>U19/(U19+U18)*100</f>
        <v>82.175925925925924</v>
      </c>
      <c r="W19" s="120">
        <v>198</v>
      </c>
      <c r="X19" s="120">
        <f>W19/(W18+W19)*100</f>
        <v>82.845188284518827</v>
      </c>
      <c r="Y19" s="120">
        <v>245</v>
      </c>
      <c r="Z19" s="120">
        <f>Y19/(Y18+Y19)*100</f>
        <v>83.904109589041099</v>
      </c>
      <c r="AA19" s="120">
        <v>320</v>
      </c>
      <c r="AB19" s="120">
        <f>AA19/(AA18+AA19)*100</f>
        <v>84.656084656084658</v>
      </c>
      <c r="AC19" s="120">
        <v>371</v>
      </c>
      <c r="AD19" s="120">
        <f>AC19/(AC18+AC19)*100</f>
        <v>85.287356321839084</v>
      </c>
    </row>
    <row r="20" spans="1:30" ht="18.75" customHeight="1" x14ac:dyDescent="0.15">
      <c r="A20" s="374" t="s">
        <v>61</v>
      </c>
      <c r="B20" s="375"/>
      <c r="C20" s="376"/>
      <c r="D20" s="123"/>
      <c r="E20" s="122" t="s">
        <v>57</v>
      </c>
      <c r="F20" s="121"/>
      <c r="G20" s="120">
        <v>32</v>
      </c>
      <c r="H20" s="120">
        <v>19.2</v>
      </c>
      <c r="I20" s="120">
        <v>31</v>
      </c>
      <c r="J20" s="120">
        <v>18.3</v>
      </c>
      <c r="K20" s="120">
        <v>33</v>
      </c>
      <c r="L20" s="120">
        <v>21.7</v>
      </c>
      <c r="M20" s="120">
        <v>26</v>
      </c>
      <c r="N20" s="120">
        <v>17.8</v>
      </c>
      <c r="O20" s="120">
        <v>22</v>
      </c>
      <c r="P20" s="120">
        <v>14.7</v>
      </c>
      <c r="Q20" s="120">
        <v>22</v>
      </c>
      <c r="R20" s="120">
        <v>14.7</v>
      </c>
      <c r="S20" s="120">
        <v>21</v>
      </c>
      <c r="T20" s="120">
        <v>13.8</v>
      </c>
      <c r="U20" s="120">
        <v>20</v>
      </c>
      <c r="V20" s="120">
        <f>U20/(U20+U21)*100</f>
        <v>13.422818791946309</v>
      </c>
      <c r="W20" s="120">
        <v>9</v>
      </c>
      <c r="X20" s="120">
        <f>W20/(W20+W21)*100</f>
        <v>11.39240506329114</v>
      </c>
      <c r="Y20" s="120">
        <v>11</v>
      </c>
      <c r="Z20" s="120">
        <f>Y20/(Y20+Y21)*100</f>
        <v>10.185185185185185</v>
      </c>
      <c r="AA20" s="120">
        <v>15</v>
      </c>
      <c r="AB20" s="120">
        <f>AA20/(AA20+AA21)*100</f>
        <v>10.135135135135135</v>
      </c>
      <c r="AC20" s="120">
        <v>18</v>
      </c>
      <c r="AD20" s="120">
        <f>AC20/(AC20+AC21)*100</f>
        <v>11.25</v>
      </c>
    </row>
    <row r="21" spans="1:30" ht="18.75" customHeight="1" x14ac:dyDescent="0.15">
      <c r="A21" s="374"/>
      <c r="B21" s="375"/>
      <c r="C21" s="376"/>
      <c r="D21" s="123"/>
      <c r="E21" s="122" t="s">
        <v>56</v>
      </c>
      <c r="F21" s="121"/>
      <c r="G21" s="120">
        <v>135</v>
      </c>
      <c r="H21" s="120">
        <v>80.8</v>
      </c>
      <c r="I21" s="120">
        <v>138</v>
      </c>
      <c r="J21" s="120">
        <v>81.7</v>
      </c>
      <c r="K21" s="120">
        <v>119</v>
      </c>
      <c r="L21" s="120">
        <v>78.3</v>
      </c>
      <c r="M21" s="120">
        <v>120</v>
      </c>
      <c r="N21" s="120">
        <v>82.2</v>
      </c>
      <c r="O21" s="120">
        <v>128</v>
      </c>
      <c r="P21" s="120">
        <v>85.3</v>
      </c>
      <c r="Q21" s="120">
        <v>128</v>
      </c>
      <c r="R21" s="120">
        <v>85.3</v>
      </c>
      <c r="S21" s="120">
        <v>131</v>
      </c>
      <c r="T21" s="120">
        <v>86.2</v>
      </c>
      <c r="U21" s="120">
        <v>129</v>
      </c>
      <c r="V21" s="120">
        <f>U21/(U21+U20)*100</f>
        <v>86.577181208053688</v>
      </c>
      <c r="W21" s="120">
        <v>70</v>
      </c>
      <c r="X21" s="120">
        <f>W21/(W20+W21)*100</f>
        <v>88.60759493670885</v>
      </c>
      <c r="Y21" s="120">
        <v>97</v>
      </c>
      <c r="Z21" s="120">
        <f>Y21/(Y20+Y21)*100</f>
        <v>89.81481481481481</v>
      </c>
      <c r="AA21" s="120">
        <v>133</v>
      </c>
      <c r="AB21" s="120">
        <f>AA21/(AA20+AA21)*100</f>
        <v>89.86486486486487</v>
      </c>
      <c r="AC21" s="120">
        <v>142</v>
      </c>
      <c r="AD21" s="120">
        <f>AC21/(AC20+AC21)*100</f>
        <v>88.75</v>
      </c>
    </row>
    <row r="22" spans="1:30" ht="18.75" customHeight="1" x14ac:dyDescent="0.15">
      <c r="A22" s="377" t="s">
        <v>60</v>
      </c>
      <c r="B22" s="378"/>
      <c r="C22" s="379"/>
      <c r="D22" s="124"/>
      <c r="E22" s="122" t="s">
        <v>57</v>
      </c>
      <c r="F22" s="121"/>
      <c r="G22" s="120">
        <v>19</v>
      </c>
      <c r="H22" s="120">
        <v>20.2</v>
      </c>
      <c r="I22" s="120">
        <v>15</v>
      </c>
      <c r="J22" s="120">
        <v>18.5</v>
      </c>
      <c r="K22" s="120">
        <v>12</v>
      </c>
      <c r="L22" s="120">
        <v>16</v>
      </c>
      <c r="M22" s="120">
        <v>11</v>
      </c>
      <c r="N22" s="120">
        <v>14.1</v>
      </c>
      <c r="O22" s="120">
        <v>9</v>
      </c>
      <c r="P22" s="120">
        <v>10.8</v>
      </c>
      <c r="Q22" s="120">
        <v>10</v>
      </c>
      <c r="R22" s="120">
        <v>11.6</v>
      </c>
      <c r="S22" s="120">
        <v>9</v>
      </c>
      <c r="T22" s="120">
        <v>11.1</v>
      </c>
      <c r="U22" s="120">
        <v>8</v>
      </c>
      <c r="V22" s="120">
        <f>U22/(U22+U23)*100</f>
        <v>10.666666666666668</v>
      </c>
      <c r="W22" s="120">
        <v>4</v>
      </c>
      <c r="X22" s="120">
        <f>W22/(W22+W23)*100</f>
        <v>9.3023255813953494</v>
      </c>
      <c r="Y22" s="120">
        <v>5</v>
      </c>
      <c r="Z22" s="120">
        <f>Y22/(Y22+Y23)*100</f>
        <v>9.2592592592592595</v>
      </c>
      <c r="AA22" s="120">
        <v>6</v>
      </c>
      <c r="AB22" s="120">
        <f>AA22/(AA22+AA23)*100</f>
        <v>8.3333333333333321</v>
      </c>
      <c r="AC22" s="120">
        <v>7</v>
      </c>
      <c r="AD22" s="120">
        <f>AC22/(AC22+AC23)*100</f>
        <v>9.2105263157894726</v>
      </c>
    </row>
    <row r="23" spans="1:30" ht="18.75" customHeight="1" x14ac:dyDescent="0.15">
      <c r="A23" s="377"/>
      <c r="B23" s="378"/>
      <c r="C23" s="379"/>
      <c r="D23" s="123"/>
      <c r="E23" s="122" t="s">
        <v>56</v>
      </c>
      <c r="F23" s="121"/>
      <c r="G23" s="120">
        <v>75</v>
      </c>
      <c r="H23" s="120">
        <v>79.8</v>
      </c>
      <c r="I23" s="120">
        <v>66</v>
      </c>
      <c r="J23" s="120">
        <v>81.5</v>
      </c>
      <c r="K23" s="120">
        <v>63</v>
      </c>
      <c r="L23" s="120">
        <v>84</v>
      </c>
      <c r="M23" s="120">
        <v>67</v>
      </c>
      <c r="N23" s="120">
        <v>85.9</v>
      </c>
      <c r="O23" s="120">
        <v>74</v>
      </c>
      <c r="P23" s="120">
        <v>89.2</v>
      </c>
      <c r="Q23" s="120">
        <v>76</v>
      </c>
      <c r="R23" s="120">
        <v>88.4</v>
      </c>
      <c r="S23" s="120">
        <v>72</v>
      </c>
      <c r="T23" s="120">
        <v>88.9</v>
      </c>
      <c r="U23" s="120">
        <v>67</v>
      </c>
      <c r="V23" s="120">
        <f>U23/(U23+U22)*100</f>
        <v>89.333333333333329</v>
      </c>
      <c r="W23" s="120">
        <v>39</v>
      </c>
      <c r="X23" s="120">
        <f>W23/(W22+W23)*100</f>
        <v>90.697674418604649</v>
      </c>
      <c r="Y23" s="120">
        <v>49</v>
      </c>
      <c r="Z23" s="120">
        <f>Y23/(Y22+Y23)*100</f>
        <v>90.740740740740748</v>
      </c>
      <c r="AA23" s="120">
        <v>66</v>
      </c>
      <c r="AB23" s="120">
        <f>AA23/(AA22+AA23)*100</f>
        <v>91.666666666666657</v>
      </c>
      <c r="AC23" s="120">
        <v>69</v>
      </c>
      <c r="AD23" s="120">
        <f>AC23/(AC22+AC23)*100</f>
        <v>90.789473684210535</v>
      </c>
    </row>
    <row r="24" spans="1:30" ht="18.75" customHeight="1" x14ac:dyDescent="0.15">
      <c r="A24" s="374" t="s">
        <v>59</v>
      </c>
      <c r="B24" s="375"/>
      <c r="C24" s="376"/>
      <c r="D24" s="123"/>
      <c r="E24" s="122" t="s">
        <v>57</v>
      </c>
      <c r="F24" s="121"/>
      <c r="G24" s="120">
        <v>10</v>
      </c>
      <c r="H24" s="120">
        <v>22.7</v>
      </c>
      <c r="I24" s="120">
        <v>8</v>
      </c>
      <c r="J24" s="120">
        <v>22.9</v>
      </c>
      <c r="K24" s="120">
        <v>5</v>
      </c>
      <c r="L24" s="120">
        <v>16.100000000000001</v>
      </c>
      <c r="M24" s="120">
        <v>5</v>
      </c>
      <c r="N24" s="120">
        <v>16.100000000000001</v>
      </c>
      <c r="O24" s="120">
        <v>4</v>
      </c>
      <c r="P24" s="120">
        <v>11.1</v>
      </c>
      <c r="Q24" s="120">
        <v>5</v>
      </c>
      <c r="R24" s="120">
        <v>13.2</v>
      </c>
      <c r="S24" s="120">
        <v>4</v>
      </c>
      <c r="T24" s="120">
        <v>11.1</v>
      </c>
      <c r="U24" s="120">
        <v>3</v>
      </c>
      <c r="V24" s="120">
        <f>U24/(U24+U25)*100</f>
        <v>9.375</v>
      </c>
      <c r="W24" s="120">
        <v>1</v>
      </c>
      <c r="X24" s="120">
        <f>W24/(W24+W25)*100</f>
        <v>6.666666666666667</v>
      </c>
      <c r="Y24" s="120">
        <v>2</v>
      </c>
      <c r="Z24" s="120">
        <f>Y24/(Y24+Y25)*100</f>
        <v>7.6923076923076925</v>
      </c>
      <c r="AA24" s="120">
        <v>2</v>
      </c>
      <c r="AB24" s="120">
        <f>AA24/(AA24+AA25)*100</f>
        <v>6.8965517241379306</v>
      </c>
      <c r="AC24" s="120">
        <v>3</v>
      </c>
      <c r="AD24" s="120">
        <f>AC24/(AC24+AC25)*100</f>
        <v>9.375</v>
      </c>
    </row>
    <row r="25" spans="1:30" ht="18.75" customHeight="1" x14ac:dyDescent="0.15">
      <c r="A25" s="374"/>
      <c r="B25" s="375"/>
      <c r="C25" s="376"/>
      <c r="D25" s="123"/>
      <c r="E25" s="122" t="s">
        <v>56</v>
      </c>
      <c r="F25" s="121"/>
      <c r="G25" s="120">
        <v>34</v>
      </c>
      <c r="H25" s="120">
        <v>77.3</v>
      </c>
      <c r="I25" s="120">
        <v>27</v>
      </c>
      <c r="J25" s="120">
        <v>77.099999999999994</v>
      </c>
      <c r="K25" s="120">
        <v>26</v>
      </c>
      <c r="L25" s="120">
        <v>83.9</v>
      </c>
      <c r="M25" s="120">
        <v>26</v>
      </c>
      <c r="N25" s="120">
        <v>83.9</v>
      </c>
      <c r="O25" s="120">
        <v>32</v>
      </c>
      <c r="P25" s="120">
        <v>88.9</v>
      </c>
      <c r="Q25" s="120">
        <v>33</v>
      </c>
      <c r="R25" s="120">
        <v>86.8</v>
      </c>
      <c r="S25" s="120">
        <v>32</v>
      </c>
      <c r="T25" s="120">
        <v>88.9</v>
      </c>
      <c r="U25" s="120">
        <v>29</v>
      </c>
      <c r="V25" s="120">
        <f>U25/(U25+U24)*100</f>
        <v>90.625</v>
      </c>
      <c r="W25" s="120">
        <v>14</v>
      </c>
      <c r="X25" s="120">
        <f>W25/(W24+W25)*100</f>
        <v>93.333333333333329</v>
      </c>
      <c r="Y25" s="120">
        <v>24</v>
      </c>
      <c r="Z25" s="120">
        <f>Y25/(Y24+Y25)*100</f>
        <v>92.307692307692307</v>
      </c>
      <c r="AA25" s="120">
        <v>27</v>
      </c>
      <c r="AB25" s="120">
        <f>AA25/(AA24+AA25)*100</f>
        <v>93.103448275862064</v>
      </c>
      <c r="AC25" s="120">
        <v>29</v>
      </c>
      <c r="AD25" s="120">
        <f>AC25/(AC24+AC25)*100</f>
        <v>90.625</v>
      </c>
    </row>
    <row r="26" spans="1:30" ht="18.75" customHeight="1" x14ac:dyDescent="0.15">
      <c r="A26" s="374" t="s">
        <v>58</v>
      </c>
      <c r="B26" s="375"/>
      <c r="C26" s="376"/>
      <c r="D26" s="123"/>
      <c r="E26" s="122" t="s">
        <v>57</v>
      </c>
      <c r="F26" s="121"/>
      <c r="G26" s="120">
        <v>11</v>
      </c>
      <c r="H26" s="120">
        <v>4.9000000000000004</v>
      </c>
      <c r="I26" s="120">
        <v>14</v>
      </c>
      <c r="J26" s="120">
        <v>6.8</v>
      </c>
      <c r="K26" s="120">
        <v>14</v>
      </c>
      <c r="L26" s="120">
        <v>7.3</v>
      </c>
      <c r="M26" s="120">
        <v>14</v>
      </c>
      <c r="N26" s="120">
        <v>7.3</v>
      </c>
      <c r="O26" s="120">
        <v>15</v>
      </c>
      <c r="P26" s="120">
        <v>8</v>
      </c>
      <c r="Q26" s="120">
        <v>17</v>
      </c>
      <c r="R26" s="120">
        <v>8.9</v>
      </c>
      <c r="S26" s="120">
        <v>15</v>
      </c>
      <c r="T26" s="120">
        <v>7.8</v>
      </c>
      <c r="U26" s="120">
        <v>17.5</v>
      </c>
      <c r="V26" s="120">
        <f>U26/(U26+U27)*100</f>
        <v>9.2838196286472154</v>
      </c>
      <c r="W26" s="120">
        <v>12</v>
      </c>
      <c r="X26" s="120">
        <f>W26/(W26+W27)*100</f>
        <v>17.910447761194028</v>
      </c>
      <c r="Y26" s="120">
        <v>11</v>
      </c>
      <c r="Z26" s="120">
        <f>Y26/(Y26+Y27)*100</f>
        <v>13.414634146341465</v>
      </c>
      <c r="AA26" s="120">
        <v>17</v>
      </c>
      <c r="AB26" s="120">
        <f>AA26/(AA26+AA27)*100</f>
        <v>10.967741935483872</v>
      </c>
      <c r="AC26" s="120">
        <v>20</v>
      </c>
      <c r="AD26" s="120">
        <f>AC26/(AC26+AC27)*100</f>
        <v>10.695187165775401</v>
      </c>
    </row>
    <row r="27" spans="1:30" ht="18.75" customHeight="1" x14ac:dyDescent="0.15">
      <c r="A27" s="374"/>
      <c r="B27" s="375"/>
      <c r="C27" s="376"/>
      <c r="D27" s="123"/>
      <c r="E27" s="122" t="s">
        <v>56</v>
      </c>
      <c r="F27" s="121"/>
      <c r="G27" s="120">
        <v>214</v>
      </c>
      <c r="H27" s="120">
        <v>95.1</v>
      </c>
      <c r="I27" s="120">
        <v>191</v>
      </c>
      <c r="J27" s="120">
        <v>93.2</v>
      </c>
      <c r="K27" s="120">
        <v>178</v>
      </c>
      <c r="L27" s="120">
        <v>92.7</v>
      </c>
      <c r="M27" s="120">
        <v>178</v>
      </c>
      <c r="N27" s="120">
        <v>92.7</v>
      </c>
      <c r="O27" s="120">
        <v>172</v>
      </c>
      <c r="P27" s="120">
        <v>92</v>
      </c>
      <c r="Q27" s="120">
        <v>175</v>
      </c>
      <c r="R27" s="120">
        <v>91.1</v>
      </c>
      <c r="S27" s="120">
        <v>177</v>
      </c>
      <c r="T27" s="120">
        <v>92.2</v>
      </c>
      <c r="U27" s="120">
        <v>171</v>
      </c>
      <c r="V27" s="120">
        <f>U27/(U27+U26)*100</f>
        <v>90.716180371352777</v>
      </c>
      <c r="W27" s="120">
        <v>55</v>
      </c>
      <c r="X27" s="120">
        <f>W27/(W26+W27)*100</f>
        <v>82.089552238805979</v>
      </c>
      <c r="Y27" s="120">
        <v>71</v>
      </c>
      <c r="Z27" s="120">
        <f>Y27/(Y26+Y27)*100</f>
        <v>86.58536585365853</v>
      </c>
      <c r="AA27" s="120">
        <v>138</v>
      </c>
      <c r="AB27" s="120">
        <f>AA27/(AA26+AA27)*100</f>
        <v>89.032258064516128</v>
      </c>
      <c r="AC27" s="120">
        <v>167</v>
      </c>
      <c r="AD27" s="120">
        <f>AC27/(AC26+AC27)*100</f>
        <v>89.304812834224606</v>
      </c>
    </row>
    <row r="28" spans="1:30" ht="18.75" customHeight="1" x14ac:dyDescent="0.15">
      <c r="A28" s="371" t="s">
        <v>36</v>
      </c>
      <c r="B28" s="372"/>
      <c r="C28" s="373"/>
      <c r="D28" s="119"/>
      <c r="E28" s="117" t="s">
        <v>57</v>
      </c>
      <c r="F28" s="116"/>
      <c r="G28" s="115">
        <v>2890</v>
      </c>
      <c r="H28" s="115">
        <v>62.8</v>
      </c>
      <c r="I28" s="115">
        <v>3098</v>
      </c>
      <c r="J28" s="115">
        <v>65.599999999999994</v>
      </c>
      <c r="K28" s="115">
        <v>2863</v>
      </c>
      <c r="L28" s="115">
        <v>67.8</v>
      </c>
      <c r="M28" s="115">
        <v>2649</v>
      </c>
      <c r="N28" s="115">
        <v>68.400000000000006</v>
      </c>
      <c r="O28" s="115">
        <v>2700</v>
      </c>
      <c r="P28" s="115">
        <v>69.599999999999994</v>
      </c>
      <c r="Q28" s="115">
        <v>2775</v>
      </c>
      <c r="R28" s="115">
        <v>69.099999999999994</v>
      </c>
      <c r="S28" s="115">
        <v>2796</v>
      </c>
      <c r="T28" s="115">
        <v>67.5</v>
      </c>
      <c r="U28" s="115">
        <v>2871.5</v>
      </c>
      <c r="V28" s="115">
        <f>U28/(U28+U29)*100</f>
        <v>67.868116284566298</v>
      </c>
      <c r="W28" s="115">
        <f>SUM(W6,W8,W10,W12,W14,W16,W18,W20,W22,W24,W26)</f>
        <v>1388</v>
      </c>
      <c r="X28" s="115">
        <f>W28/(W28+W29)*100</f>
        <v>65.844402277039848</v>
      </c>
      <c r="Y28" s="115">
        <f>SUM(Y6,Y8,Y10,Y12,Y14,Y16,Y18,Y20,Y22,Y24,Y26)</f>
        <v>1542</v>
      </c>
      <c r="Z28" s="115">
        <f>Y28/(Y28+Y29)*100</f>
        <v>62.861801875254784</v>
      </c>
      <c r="AA28" s="115">
        <f>SUM(AA6,AA8,AA10,AA12,AA14,AA16,AA18,AA20,AA22,AA24,AA26)</f>
        <v>2039</v>
      </c>
      <c r="AB28" s="115">
        <f>AA28/(AA28+AA29)*100</f>
        <v>62.070015220700149</v>
      </c>
      <c r="AC28" s="115">
        <f>SUM(AC6,AC8,AC10,AC12,AC14,AC16,AC18,AC20,AC22,AC24,AC26)</f>
        <v>2342</v>
      </c>
      <c r="AD28" s="115">
        <f>AC28/(AC28+AC29)*100</f>
        <v>62.553418803418801</v>
      </c>
    </row>
    <row r="29" spans="1:30" ht="18.75" customHeight="1" x14ac:dyDescent="0.15">
      <c r="A29" s="371"/>
      <c r="B29" s="372"/>
      <c r="C29" s="373"/>
      <c r="D29" s="118"/>
      <c r="E29" s="117" t="s">
        <v>56</v>
      </c>
      <c r="F29" s="116"/>
      <c r="G29" s="115">
        <v>1712</v>
      </c>
      <c r="H29" s="115">
        <v>37.200000000000003</v>
      </c>
      <c r="I29" s="115">
        <v>1621</v>
      </c>
      <c r="J29" s="115">
        <v>34.4</v>
      </c>
      <c r="K29" s="115">
        <v>1359</v>
      </c>
      <c r="L29" s="115">
        <v>32.200000000000003</v>
      </c>
      <c r="M29" s="115">
        <v>1222</v>
      </c>
      <c r="N29" s="115">
        <v>31.6</v>
      </c>
      <c r="O29" s="115">
        <v>1179</v>
      </c>
      <c r="P29" s="115">
        <v>30.4</v>
      </c>
      <c r="Q29" s="115">
        <v>1241</v>
      </c>
      <c r="R29" s="115">
        <v>30.9</v>
      </c>
      <c r="S29" s="115">
        <v>1345</v>
      </c>
      <c r="T29" s="115">
        <v>32.5</v>
      </c>
      <c r="U29" s="115">
        <v>1359.5</v>
      </c>
      <c r="V29" s="115">
        <f>U29/(U29+U28)*100</f>
        <v>32.131883715433702</v>
      </c>
      <c r="W29" s="115">
        <f>SUM(W7,W9,W11,W13,W15,W17,W19,W21,W23,W25,W27)</f>
        <v>720</v>
      </c>
      <c r="X29" s="115">
        <f>W29/(W28+W29)*100</f>
        <v>34.155597722960152</v>
      </c>
      <c r="Y29" s="115">
        <f>SUM(Y7,Y9,Y11,Y13,Y15,Y17,Y19,Y21,Y23,Y25,Y27)</f>
        <v>911</v>
      </c>
      <c r="Z29" s="115">
        <f>Y29/(Y28+Y29)*100</f>
        <v>37.138198124745209</v>
      </c>
      <c r="AA29" s="115">
        <f>SUM(AA7,AA9,AA11,AA13,AA15,AA17,AA19,AA21,AA23,AA25,AA27)</f>
        <v>1246</v>
      </c>
      <c r="AB29" s="115">
        <f>AA29/(AA28+AA29)*100</f>
        <v>37.929984779299843</v>
      </c>
      <c r="AC29" s="115">
        <f>SUM(AC7,AC9,AC11,AC13,AC15,AC17,AC19,AC21,AC23,AC25,AC27)</f>
        <v>1402</v>
      </c>
      <c r="AD29" s="115">
        <f>AC29/(AC28+AC29)*100</f>
        <v>37.446581196581199</v>
      </c>
    </row>
    <row r="30" spans="1:30" ht="19.5" customHeight="1" x14ac:dyDescent="0.15">
      <c r="A30" s="114"/>
      <c r="B30" s="114" t="s">
        <v>55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Y30" s="114"/>
      <c r="Z30" s="114"/>
      <c r="AA30" s="114"/>
      <c r="AB30" s="114"/>
      <c r="AC30" s="114"/>
      <c r="AD30" s="114"/>
    </row>
  </sheetData>
  <mergeCells count="26">
    <mergeCell ref="A12:C13"/>
    <mergeCell ref="A6:C7"/>
    <mergeCell ref="A8:C9"/>
    <mergeCell ref="W4:X4"/>
    <mergeCell ref="U4:V4"/>
    <mergeCell ref="S4:T4"/>
    <mergeCell ref="D5:F5"/>
    <mergeCell ref="G4:H4"/>
    <mergeCell ref="I4:J4"/>
    <mergeCell ref="K4:L4"/>
    <mergeCell ref="M4:N4"/>
    <mergeCell ref="O4:P4"/>
    <mergeCell ref="AC4:AD4"/>
    <mergeCell ref="A28:C29"/>
    <mergeCell ref="A16:C17"/>
    <mergeCell ref="A18:C19"/>
    <mergeCell ref="A20:C21"/>
    <mergeCell ref="A22:C23"/>
    <mergeCell ref="A24:C25"/>
    <mergeCell ref="A26:C27"/>
    <mergeCell ref="A14:C15"/>
    <mergeCell ref="B4:F4"/>
    <mergeCell ref="A10:C11"/>
    <mergeCell ref="AA4:AB4"/>
    <mergeCell ref="Y4:Z4"/>
    <mergeCell ref="Q4:R4"/>
  </mergeCells>
  <phoneticPr fontId="2"/>
  <printOptions horizontalCentered="1"/>
  <pageMargins left="0.59055118110236227" right="0.59055118110236227" top="0.59055118110236227" bottom="0.98425196850393704" header="0.51181102362204722" footer="0.51181102362204722"/>
  <pageSetup paperSize="9" scale="7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6803-3E7A-4D3A-99B9-F7B4CA10154C}">
  <dimension ref="A1:AR19"/>
  <sheetViews>
    <sheetView showGridLines="0" view="pageBreakPreview" zoomScaleNormal="100" zoomScaleSheetLayoutView="100" workbookViewId="0">
      <pane xSplit="4" topLeftCell="Y1" activePane="topRight" state="frozenSplit"/>
      <selection pane="topRight" activeCell="AI4" sqref="AI4:AM4"/>
    </sheetView>
  </sheetViews>
  <sheetFormatPr defaultColWidth="9" defaultRowHeight="11.25" x14ac:dyDescent="0.15"/>
  <cols>
    <col min="1" max="1" width="2.875" style="113" customWidth="1"/>
    <col min="2" max="3" width="3.375" style="113" customWidth="1"/>
    <col min="4" max="4" width="19.625" style="113" customWidth="1"/>
    <col min="5" max="10" width="9.375" style="113" hidden="1" customWidth="1"/>
    <col min="11" max="11" width="11" style="113" hidden="1" customWidth="1"/>
    <col min="12" max="12" width="15.875" style="113" hidden="1" customWidth="1"/>
    <col min="13" max="13" width="14.25" style="113" hidden="1" customWidth="1"/>
    <col min="14" max="14" width="31.75" style="113" hidden="1" customWidth="1"/>
    <col min="15" max="19" width="6.125" style="113" hidden="1" customWidth="1"/>
    <col min="20" max="24" width="6.5" style="113" hidden="1" customWidth="1"/>
    <col min="25" max="32" width="6.5" style="113" customWidth="1"/>
    <col min="33" max="33" width="7.5" style="113" bestFit="1" customWidth="1"/>
    <col min="34" max="37" width="6.5" style="113" customWidth="1"/>
    <col min="38" max="38" width="7.875" style="113" customWidth="1"/>
    <col min="39" max="42" width="6.5" style="113" customWidth="1"/>
    <col min="43" max="43" width="7.875" style="113" customWidth="1"/>
    <col min="44" max="44" width="6.5" style="113" customWidth="1"/>
    <col min="45" max="16384" width="9" style="113"/>
  </cols>
  <sheetData>
    <row r="1" spans="1:44" ht="22.5" customHeight="1" x14ac:dyDescent="0.15">
      <c r="A1" s="44" t="s">
        <v>101</v>
      </c>
    </row>
    <row r="2" spans="1:44" ht="13.5" customHeight="1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385"/>
      <c r="N2" s="385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385"/>
      <c r="AC2" s="385"/>
      <c r="AD2" s="114"/>
      <c r="AE2" s="114"/>
      <c r="AF2" s="114"/>
      <c r="AG2" s="385"/>
      <c r="AH2" s="385"/>
      <c r="AL2" s="385"/>
      <c r="AM2" s="385"/>
      <c r="AQ2" s="385" t="s">
        <v>100</v>
      </c>
      <c r="AR2" s="385"/>
    </row>
    <row r="3" spans="1:44" ht="6.75" customHeight="1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</row>
    <row r="4" spans="1:44" ht="22.5" customHeight="1" x14ac:dyDescent="0.15">
      <c r="A4" s="132"/>
      <c r="B4" s="170"/>
      <c r="C4" s="170"/>
      <c r="D4" s="169" t="s">
        <v>1</v>
      </c>
      <c r="E4" s="387">
        <v>17</v>
      </c>
      <c r="F4" s="388"/>
      <c r="G4" s="388"/>
      <c r="H4" s="388"/>
      <c r="I4" s="388"/>
      <c r="J4" s="388">
        <v>20</v>
      </c>
      <c r="K4" s="388"/>
      <c r="L4" s="388"/>
      <c r="M4" s="388"/>
      <c r="N4" s="389"/>
      <c r="O4" s="368">
        <v>26</v>
      </c>
      <c r="P4" s="368"/>
      <c r="Q4" s="368"/>
      <c r="R4" s="368"/>
      <c r="S4" s="368"/>
      <c r="T4" s="368" t="s">
        <v>72</v>
      </c>
      <c r="U4" s="368"/>
      <c r="V4" s="368"/>
      <c r="W4" s="368"/>
      <c r="X4" s="368"/>
      <c r="Y4" s="368" t="s">
        <v>26</v>
      </c>
      <c r="Z4" s="368"/>
      <c r="AA4" s="368"/>
      <c r="AB4" s="368"/>
      <c r="AC4" s="368"/>
      <c r="AD4" s="368" t="s">
        <v>27</v>
      </c>
      <c r="AE4" s="368"/>
      <c r="AF4" s="368"/>
      <c r="AG4" s="368"/>
      <c r="AH4" s="368"/>
      <c r="AI4" s="368" t="s">
        <v>28</v>
      </c>
      <c r="AJ4" s="368"/>
      <c r="AK4" s="368"/>
      <c r="AL4" s="368"/>
      <c r="AM4" s="368"/>
      <c r="AN4" s="368" t="s">
        <v>29</v>
      </c>
      <c r="AO4" s="368"/>
      <c r="AP4" s="368"/>
      <c r="AQ4" s="368"/>
      <c r="AR4" s="368"/>
    </row>
    <row r="5" spans="1:44" ht="22.5" customHeight="1" x14ac:dyDescent="0.15">
      <c r="A5" s="131" t="s">
        <v>99</v>
      </c>
      <c r="B5" s="168"/>
      <c r="C5" s="168"/>
      <c r="D5" s="167" t="s">
        <v>50</v>
      </c>
      <c r="E5" s="166" t="s">
        <v>98</v>
      </c>
      <c r="F5" s="165" t="s">
        <v>97</v>
      </c>
      <c r="G5" s="165" t="s">
        <v>96</v>
      </c>
      <c r="H5" s="165" t="s">
        <v>95</v>
      </c>
      <c r="I5" s="165" t="s">
        <v>94</v>
      </c>
      <c r="J5" s="165" t="s">
        <v>98</v>
      </c>
      <c r="K5" s="165" t="s">
        <v>97</v>
      </c>
      <c r="L5" s="165" t="s">
        <v>96</v>
      </c>
      <c r="M5" s="165" t="s">
        <v>95</v>
      </c>
      <c r="N5" s="164" t="s">
        <v>94</v>
      </c>
      <c r="O5" s="128" t="s">
        <v>98</v>
      </c>
      <c r="P5" s="128" t="s">
        <v>97</v>
      </c>
      <c r="Q5" s="128" t="s">
        <v>96</v>
      </c>
      <c r="R5" s="128" t="s">
        <v>95</v>
      </c>
      <c r="S5" s="163" t="s">
        <v>94</v>
      </c>
      <c r="T5" s="163" t="s">
        <v>98</v>
      </c>
      <c r="U5" s="163" t="s">
        <v>97</v>
      </c>
      <c r="V5" s="163" t="s">
        <v>96</v>
      </c>
      <c r="W5" s="163" t="s">
        <v>95</v>
      </c>
      <c r="X5" s="163" t="s">
        <v>94</v>
      </c>
      <c r="Y5" s="163" t="s">
        <v>98</v>
      </c>
      <c r="Z5" s="163" t="s">
        <v>97</v>
      </c>
      <c r="AA5" s="163" t="s">
        <v>96</v>
      </c>
      <c r="AB5" s="163" t="s">
        <v>95</v>
      </c>
      <c r="AC5" s="163" t="s">
        <v>94</v>
      </c>
      <c r="AD5" s="163" t="s">
        <v>98</v>
      </c>
      <c r="AE5" s="163" t="s">
        <v>97</v>
      </c>
      <c r="AF5" s="163" t="s">
        <v>96</v>
      </c>
      <c r="AG5" s="163" t="s">
        <v>95</v>
      </c>
      <c r="AH5" s="163" t="s">
        <v>94</v>
      </c>
      <c r="AI5" s="163" t="s">
        <v>98</v>
      </c>
      <c r="AJ5" s="163" t="s">
        <v>97</v>
      </c>
      <c r="AK5" s="163" t="s">
        <v>96</v>
      </c>
      <c r="AL5" s="163" t="s">
        <v>95</v>
      </c>
      <c r="AM5" s="163" t="s">
        <v>94</v>
      </c>
      <c r="AN5" s="163" t="s">
        <v>98</v>
      </c>
      <c r="AO5" s="163" t="s">
        <v>97</v>
      </c>
      <c r="AP5" s="163" t="s">
        <v>96</v>
      </c>
      <c r="AQ5" s="163" t="s">
        <v>95</v>
      </c>
      <c r="AR5" s="163" t="s">
        <v>94</v>
      </c>
    </row>
    <row r="6" spans="1:44" ht="22.5" customHeight="1" x14ac:dyDescent="0.15">
      <c r="A6" s="391" t="s">
        <v>93</v>
      </c>
      <c r="B6" s="386" t="s">
        <v>92</v>
      </c>
      <c r="C6" s="386"/>
      <c r="D6" s="386"/>
      <c r="E6" s="162" t="s">
        <v>12</v>
      </c>
      <c r="F6" s="161" t="s">
        <v>12</v>
      </c>
      <c r="G6" s="161" t="s">
        <v>12</v>
      </c>
      <c r="H6" s="161" t="s">
        <v>12</v>
      </c>
      <c r="I6" s="161" t="s">
        <v>12</v>
      </c>
      <c r="J6" s="161" t="s">
        <v>12</v>
      </c>
      <c r="K6" s="161" t="s">
        <v>12</v>
      </c>
      <c r="L6" s="161" t="s">
        <v>12</v>
      </c>
      <c r="M6" s="161" t="s">
        <v>12</v>
      </c>
      <c r="N6" s="160" t="s">
        <v>12</v>
      </c>
      <c r="O6" s="153">
        <v>4</v>
      </c>
      <c r="P6" s="153">
        <v>107</v>
      </c>
      <c r="Q6" s="153">
        <v>127</v>
      </c>
      <c r="R6" s="152">
        <f>P6-Q6</f>
        <v>-20</v>
      </c>
      <c r="S6" s="151">
        <f t="shared" ref="S6:S16" si="0">+P6/Q6*100</f>
        <v>84.251968503937007</v>
      </c>
      <c r="T6" s="149">
        <v>3</v>
      </c>
      <c r="U6" s="149">
        <v>140</v>
      </c>
      <c r="V6" s="149">
        <v>123</v>
      </c>
      <c r="W6" s="150">
        <v>17</v>
      </c>
      <c r="X6" s="148">
        <f t="shared" ref="X6:X16" si="1">U6/V6*100</f>
        <v>113.82113821138211</v>
      </c>
      <c r="Y6" s="149">
        <v>3</v>
      </c>
      <c r="Z6" s="149">
        <v>335</v>
      </c>
      <c r="AA6" s="149">
        <v>368</v>
      </c>
      <c r="AB6" s="136">
        <v>-33</v>
      </c>
      <c r="AC6" s="148">
        <f t="shared" ref="AC6:AC16" si="2">Z6/AA6*100</f>
        <v>91.032608695652172</v>
      </c>
      <c r="AD6" s="149">
        <v>4</v>
      </c>
      <c r="AE6" s="149">
        <v>334</v>
      </c>
      <c r="AF6" s="149">
        <v>542</v>
      </c>
      <c r="AG6" s="136">
        <v>-208</v>
      </c>
      <c r="AH6" s="148">
        <f t="shared" ref="AH6:AH16" si="3">AE6/AF6*100</f>
        <v>61.623616236162363</v>
      </c>
      <c r="AI6" s="149">
        <v>4</v>
      </c>
      <c r="AJ6" s="149">
        <v>394</v>
      </c>
      <c r="AK6" s="149">
        <v>601</v>
      </c>
      <c r="AL6" s="136">
        <v>-207</v>
      </c>
      <c r="AM6" s="148">
        <f>AJ6/AK6*100</f>
        <v>65.55740432612312</v>
      </c>
      <c r="AN6" s="149">
        <v>6</v>
      </c>
      <c r="AO6" s="149">
        <v>640</v>
      </c>
      <c r="AP6" s="149">
        <v>999</v>
      </c>
      <c r="AQ6" s="136">
        <f t="shared" ref="AQ6:AQ16" si="4">AO6-AP6</f>
        <v>-359</v>
      </c>
      <c r="AR6" s="148">
        <f t="shared" ref="AR6:AR16" si="5">AO6/AP6*100</f>
        <v>64.06406406406407</v>
      </c>
    </row>
    <row r="7" spans="1:44" ht="22.5" customHeight="1" x14ac:dyDescent="0.15">
      <c r="A7" s="391"/>
      <c r="B7" s="392" t="s">
        <v>91</v>
      </c>
      <c r="C7" s="392"/>
      <c r="D7" s="392"/>
      <c r="E7" s="157">
        <v>37</v>
      </c>
      <c r="F7" s="155">
        <v>6531</v>
      </c>
      <c r="G7" s="155">
        <v>10995</v>
      </c>
      <c r="H7" s="155">
        <f>F7-G7</f>
        <v>-4464</v>
      </c>
      <c r="I7" s="156">
        <f t="shared" ref="I7:I16" si="6">F7/G7*100</f>
        <v>59.399727148703953</v>
      </c>
      <c r="J7" s="155">
        <v>44</v>
      </c>
      <c r="K7" s="155">
        <v>11809</v>
      </c>
      <c r="L7" s="155">
        <v>13569</v>
      </c>
      <c r="M7" s="155">
        <v>-1760</v>
      </c>
      <c r="N7" s="154">
        <f t="shared" ref="N7:N16" si="7">+K7/L7*100</f>
        <v>87.029257867197288</v>
      </c>
      <c r="O7" s="153">
        <v>23</v>
      </c>
      <c r="P7" s="153">
        <v>13229</v>
      </c>
      <c r="Q7" s="153">
        <v>13563</v>
      </c>
      <c r="R7" s="152">
        <f>P7-Q7</f>
        <v>-334</v>
      </c>
      <c r="S7" s="151">
        <f t="shared" si="0"/>
        <v>97.537417975374169</v>
      </c>
      <c r="T7" s="149">
        <v>22</v>
      </c>
      <c r="U7" s="149">
        <v>8773</v>
      </c>
      <c r="V7" s="149">
        <v>8704</v>
      </c>
      <c r="W7" s="150">
        <v>69</v>
      </c>
      <c r="X7" s="148">
        <f t="shared" si="1"/>
        <v>100.79273897058823</v>
      </c>
      <c r="Y7" s="149">
        <v>20</v>
      </c>
      <c r="Z7" s="149">
        <v>10588</v>
      </c>
      <c r="AA7" s="149">
        <v>11732</v>
      </c>
      <c r="AB7" s="159">
        <v>-1144</v>
      </c>
      <c r="AC7" s="148">
        <f t="shared" si="2"/>
        <v>90.248891919536305</v>
      </c>
      <c r="AD7" s="149">
        <v>20</v>
      </c>
      <c r="AE7" s="149">
        <v>6683</v>
      </c>
      <c r="AF7" s="149">
        <v>15519</v>
      </c>
      <c r="AG7" s="136">
        <v>-8836</v>
      </c>
      <c r="AH7" s="148">
        <f t="shared" si="3"/>
        <v>43.063341710161737</v>
      </c>
      <c r="AI7" s="149">
        <v>24</v>
      </c>
      <c r="AJ7" s="149">
        <v>13918</v>
      </c>
      <c r="AK7" s="149">
        <v>15386</v>
      </c>
      <c r="AL7" s="136">
        <v>-1469</v>
      </c>
      <c r="AM7" s="148">
        <f t="shared" ref="AM7:AM16" si="8">AJ7/AK7*100</f>
        <v>90.458858702716753</v>
      </c>
      <c r="AN7" s="149">
        <v>22</v>
      </c>
      <c r="AO7" s="149">
        <v>10749</v>
      </c>
      <c r="AP7" s="149">
        <v>11622</v>
      </c>
      <c r="AQ7" s="136">
        <f t="shared" si="4"/>
        <v>-873</v>
      </c>
      <c r="AR7" s="148">
        <f t="shared" si="5"/>
        <v>92.488384099122356</v>
      </c>
    </row>
    <row r="8" spans="1:44" ht="22.5" customHeight="1" x14ac:dyDescent="0.15">
      <c r="A8" s="391"/>
      <c r="B8" s="392" t="s">
        <v>90</v>
      </c>
      <c r="C8" s="392"/>
      <c r="D8" s="392"/>
      <c r="E8" s="157">
        <v>7</v>
      </c>
      <c r="F8" s="155">
        <v>2644</v>
      </c>
      <c r="G8" s="155">
        <v>3246</v>
      </c>
      <c r="H8" s="155">
        <f>F8-G8</f>
        <v>-602</v>
      </c>
      <c r="I8" s="156">
        <f t="shared" si="6"/>
        <v>81.454097350585329</v>
      </c>
      <c r="J8" s="155">
        <v>10</v>
      </c>
      <c r="K8" s="155">
        <v>4100</v>
      </c>
      <c r="L8" s="155">
        <v>5134</v>
      </c>
      <c r="M8" s="155">
        <v>-1034</v>
      </c>
      <c r="N8" s="154">
        <f t="shared" si="7"/>
        <v>79.859758472925591</v>
      </c>
      <c r="O8" s="153">
        <v>6</v>
      </c>
      <c r="P8" s="153">
        <v>11144</v>
      </c>
      <c r="Q8" s="153">
        <v>12005</v>
      </c>
      <c r="R8" s="152">
        <f>P8-Q8</f>
        <v>-861</v>
      </c>
      <c r="S8" s="151">
        <f t="shared" si="0"/>
        <v>92.827988338192426</v>
      </c>
      <c r="T8" s="149">
        <v>9</v>
      </c>
      <c r="U8" s="149">
        <v>9024</v>
      </c>
      <c r="V8" s="149">
        <v>11444</v>
      </c>
      <c r="W8" s="150">
        <v>-2420</v>
      </c>
      <c r="X8" s="148">
        <f t="shared" si="1"/>
        <v>78.853547710590703</v>
      </c>
      <c r="Y8" s="149">
        <v>6</v>
      </c>
      <c r="Z8" s="149">
        <v>7143</v>
      </c>
      <c r="AA8" s="149">
        <v>8218</v>
      </c>
      <c r="AB8" s="159">
        <v>-1075</v>
      </c>
      <c r="AC8" s="148">
        <f t="shared" si="2"/>
        <v>86.918958384035051</v>
      </c>
      <c r="AD8" s="149">
        <v>8</v>
      </c>
      <c r="AE8" s="149">
        <v>10729</v>
      </c>
      <c r="AF8" s="149">
        <v>15375</v>
      </c>
      <c r="AG8" s="136">
        <v>-4646</v>
      </c>
      <c r="AH8" s="148">
        <f t="shared" si="3"/>
        <v>69.782113821138211</v>
      </c>
      <c r="AI8" s="149">
        <v>6</v>
      </c>
      <c r="AJ8" s="149">
        <v>2565</v>
      </c>
      <c r="AK8" s="149">
        <v>2548</v>
      </c>
      <c r="AL8" s="136">
        <v>17</v>
      </c>
      <c r="AM8" s="148">
        <f t="shared" si="8"/>
        <v>100.66718995290425</v>
      </c>
      <c r="AN8" s="149">
        <v>6</v>
      </c>
      <c r="AO8" s="149">
        <v>1574</v>
      </c>
      <c r="AP8" s="149">
        <v>1447</v>
      </c>
      <c r="AQ8" s="136">
        <f t="shared" si="4"/>
        <v>127</v>
      </c>
      <c r="AR8" s="148">
        <f t="shared" si="5"/>
        <v>108.77677954388389</v>
      </c>
    </row>
    <row r="9" spans="1:44" ht="22.5" customHeight="1" x14ac:dyDescent="0.15">
      <c r="A9" s="391"/>
      <c r="B9" s="392" t="s">
        <v>89</v>
      </c>
      <c r="C9" s="392"/>
      <c r="D9" s="392"/>
      <c r="E9" s="157">
        <v>13</v>
      </c>
      <c r="F9" s="155">
        <v>24273</v>
      </c>
      <c r="G9" s="155">
        <v>24642</v>
      </c>
      <c r="H9" s="155">
        <f>F9-G9</f>
        <v>-369</v>
      </c>
      <c r="I9" s="156">
        <f t="shared" si="6"/>
        <v>98.502556610664712</v>
      </c>
      <c r="J9" s="155">
        <v>13</v>
      </c>
      <c r="K9" s="155">
        <v>25511</v>
      </c>
      <c r="L9" s="155">
        <v>25840</v>
      </c>
      <c r="M9" s="155">
        <v>-328</v>
      </c>
      <c r="N9" s="154">
        <f t="shared" si="7"/>
        <v>98.726780185758514</v>
      </c>
      <c r="O9" s="153">
        <v>9</v>
      </c>
      <c r="P9" s="153">
        <v>28674</v>
      </c>
      <c r="Q9" s="153">
        <v>28549</v>
      </c>
      <c r="R9" s="152">
        <f>P9-Q9</f>
        <v>125</v>
      </c>
      <c r="S9" s="151">
        <f t="shared" si="0"/>
        <v>100.43784370731024</v>
      </c>
      <c r="T9" s="149">
        <v>7</v>
      </c>
      <c r="U9" s="149">
        <v>21881</v>
      </c>
      <c r="V9" s="149">
        <v>20883</v>
      </c>
      <c r="W9" s="150">
        <v>998</v>
      </c>
      <c r="X9" s="148">
        <f t="shared" si="1"/>
        <v>104.77900684767513</v>
      </c>
      <c r="Y9" s="149">
        <v>9</v>
      </c>
      <c r="Z9" s="149">
        <v>24363</v>
      </c>
      <c r="AA9" s="149">
        <v>25530</v>
      </c>
      <c r="AB9" s="159">
        <v>-1167</v>
      </c>
      <c r="AC9" s="148">
        <f t="shared" si="2"/>
        <v>95.428907168037597</v>
      </c>
      <c r="AD9" s="149">
        <v>11</v>
      </c>
      <c r="AE9" s="149">
        <v>27490</v>
      </c>
      <c r="AF9" s="149">
        <v>30082</v>
      </c>
      <c r="AG9" s="136">
        <v>-2593</v>
      </c>
      <c r="AH9" s="148">
        <f t="shared" si="3"/>
        <v>91.383551625556819</v>
      </c>
      <c r="AI9" s="149">
        <v>12</v>
      </c>
      <c r="AJ9" s="149">
        <v>40024</v>
      </c>
      <c r="AK9" s="149">
        <v>41091</v>
      </c>
      <c r="AL9" s="136">
        <v>-1068</v>
      </c>
      <c r="AM9" s="148">
        <f t="shared" si="8"/>
        <v>97.403324328928477</v>
      </c>
      <c r="AN9" s="149">
        <v>11</v>
      </c>
      <c r="AO9" s="149">
        <v>57481</v>
      </c>
      <c r="AP9" s="149">
        <v>58280</v>
      </c>
      <c r="AQ9" s="136">
        <f t="shared" si="4"/>
        <v>-799</v>
      </c>
      <c r="AR9" s="148">
        <f t="shared" si="5"/>
        <v>98.629032258064512</v>
      </c>
    </row>
    <row r="10" spans="1:44" ht="22.5" customHeight="1" x14ac:dyDescent="0.15">
      <c r="A10" s="391"/>
      <c r="B10" s="392" t="s">
        <v>88</v>
      </c>
      <c r="C10" s="392"/>
      <c r="D10" s="392"/>
      <c r="E10" s="157">
        <v>6</v>
      </c>
      <c r="F10" s="155">
        <v>36275</v>
      </c>
      <c r="G10" s="155">
        <v>35294</v>
      </c>
      <c r="H10" s="155">
        <f>F10-G10</f>
        <v>981</v>
      </c>
      <c r="I10" s="156">
        <f t="shared" si="6"/>
        <v>102.77950926503088</v>
      </c>
      <c r="J10" s="155">
        <v>6</v>
      </c>
      <c r="K10" s="155">
        <v>37644</v>
      </c>
      <c r="L10" s="155">
        <v>38730</v>
      </c>
      <c r="M10" s="155">
        <v>-1086</v>
      </c>
      <c r="N10" s="154">
        <f t="shared" si="7"/>
        <v>97.195972114639815</v>
      </c>
      <c r="O10" s="153">
        <v>4</v>
      </c>
      <c r="P10" s="153">
        <v>19105</v>
      </c>
      <c r="Q10" s="153">
        <v>17573</v>
      </c>
      <c r="R10" s="152">
        <f>P10-Q10</f>
        <v>1532</v>
      </c>
      <c r="S10" s="151">
        <f t="shared" si="0"/>
        <v>108.71791953565129</v>
      </c>
      <c r="T10" s="149">
        <v>5</v>
      </c>
      <c r="U10" s="149">
        <v>28354</v>
      </c>
      <c r="V10" s="149">
        <v>25133</v>
      </c>
      <c r="W10" s="150">
        <v>3221</v>
      </c>
      <c r="X10" s="148">
        <f t="shared" si="1"/>
        <v>112.81581983845939</v>
      </c>
      <c r="Y10" s="149">
        <v>3</v>
      </c>
      <c r="Z10" s="149">
        <v>18692</v>
      </c>
      <c r="AA10" s="149">
        <v>19108</v>
      </c>
      <c r="AB10" s="136">
        <v>-416</v>
      </c>
      <c r="AC10" s="148">
        <f t="shared" si="2"/>
        <v>97.82290140255391</v>
      </c>
      <c r="AD10" s="149">
        <v>2</v>
      </c>
      <c r="AE10" s="149">
        <v>21318</v>
      </c>
      <c r="AF10" s="149">
        <v>19501</v>
      </c>
      <c r="AG10" s="136">
        <v>1817</v>
      </c>
      <c r="AH10" s="148">
        <f t="shared" si="3"/>
        <v>109.31747089892826</v>
      </c>
      <c r="AI10" s="149">
        <v>3</v>
      </c>
      <c r="AJ10" s="149">
        <v>23256</v>
      </c>
      <c r="AK10" s="149">
        <v>19840</v>
      </c>
      <c r="AL10" s="136">
        <v>3416</v>
      </c>
      <c r="AM10" s="148">
        <f t="shared" si="8"/>
        <v>117.21774193548387</v>
      </c>
      <c r="AN10" s="149">
        <v>3</v>
      </c>
      <c r="AO10" s="149">
        <v>25437</v>
      </c>
      <c r="AP10" s="149">
        <v>21624</v>
      </c>
      <c r="AQ10" s="136">
        <f t="shared" si="4"/>
        <v>3813</v>
      </c>
      <c r="AR10" s="148">
        <f t="shared" si="5"/>
        <v>117.63318534961154</v>
      </c>
    </row>
    <row r="11" spans="1:44" ht="22.5" customHeight="1" x14ac:dyDescent="0.15">
      <c r="A11" s="391"/>
      <c r="B11" s="393" t="s">
        <v>87</v>
      </c>
      <c r="C11" s="393"/>
      <c r="D11" s="393"/>
      <c r="E11" s="147">
        <f>SUM(E6:E10)</f>
        <v>63</v>
      </c>
      <c r="F11" s="145">
        <f>SUM(F6:F10)</f>
        <v>69723</v>
      </c>
      <c r="G11" s="145">
        <f>SUM(G6:G10)</f>
        <v>74177</v>
      </c>
      <c r="H11" s="145">
        <f>SUM(H6:H10)</f>
        <v>-4454</v>
      </c>
      <c r="I11" s="146">
        <f t="shared" si="6"/>
        <v>93.99544333149089</v>
      </c>
      <c r="J11" s="145">
        <f>SUM(J7:J10)</f>
        <v>73</v>
      </c>
      <c r="K11" s="145">
        <f>SUM(K7:K10)</f>
        <v>79064</v>
      </c>
      <c r="L11" s="145">
        <f>SUM(L7:L10)</f>
        <v>83273</v>
      </c>
      <c r="M11" s="145">
        <f>SUM(M7:M10)</f>
        <v>-4208</v>
      </c>
      <c r="N11" s="144">
        <f t="shared" si="7"/>
        <v>94.94554057137367</v>
      </c>
      <c r="O11" s="143">
        <f>SUM(O6:O10)</f>
        <v>46</v>
      </c>
      <c r="P11" s="143">
        <f>SUM(P6:P10)</f>
        <v>72259</v>
      </c>
      <c r="Q11" s="143">
        <f>SUM(Q6:Q10)</f>
        <v>71817</v>
      </c>
      <c r="R11" s="143">
        <f>SUM(R6:R10)</f>
        <v>442</v>
      </c>
      <c r="S11" s="141">
        <f t="shared" si="0"/>
        <v>100.61545316568501</v>
      </c>
      <c r="T11" s="137">
        <v>46</v>
      </c>
      <c r="U11" s="137">
        <v>68171</v>
      </c>
      <c r="V11" s="137">
        <v>66287</v>
      </c>
      <c r="W11" s="138">
        <v>1885</v>
      </c>
      <c r="X11" s="135">
        <f t="shared" si="1"/>
        <v>102.84218625069772</v>
      </c>
      <c r="Y11" s="137">
        <f>SUM(Y6:Y10)</f>
        <v>41</v>
      </c>
      <c r="Z11" s="137">
        <v>61121</v>
      </c>
      <c r="AA11" s="137">
        <v>64956</v>
      </c>
      <c r="AB11" s="139">
        <v>-3835</v>
      </c>
      <c r="AC11" s="135">
        <f t="shared" si="2"/>
        <v>94.096003448488204</v>
      </c>
      <c r="AD11" s="137">
        <v>45</v>
      </c>
      <c r="AE11" s="137">
        <v>66554</v>
      </c>
      <c r="AF11" s="137">
        <v>81020</v>
      </c>
      <c r="AG11" s="138">
        <v>-14466</v>
      </c>
      <c r="AH11" s="135">
        <f t="shared" si="3"/>
        <v>82.145149345840522</v>
      </c>
      <c r="AI11" s="137">
        <v>49</v>
      </c>
      <c r="AJ11" s="137">
        <v>80157</v>
      </c>
      <c r="AK11" s="137">
        <v>79467</v>
      </c>
      <c r="AL11" s="138">
        <v>690</v>
      </c>
      <c r="AM11" s="135">
        <f t="shared" si="8"/>
        <v>100.86828494846918</v>
      </c>
      <c r="AN11" s="137">
        <f>SUM(AN6:AN10)</f>
        <v>48</v>
      </c>
      <c r="AO11" s="137">
        <f>SUM(AO6:AO10)</f>
        <v>95881</v>
      </c>
      <c r="AP11" s="137">
        <f>SUM(AP6:AP10)</f>
        <v>93972</v>
      </c>
      <c r="AQ11" s="136">
        <f t="shared" si="4"/>
        <v>1909</v>
      </c>
      <c r="AR11" s="135">
        <f t="shared" si="5"/>
        <v>102.03145617843612</v>
      </c>
    </row>
    <row r="12" spans="1:44" ht="22.5" customHeight="1" x14ac:dyDescent="0.15">
      <c r="A12" s="386" t="s">
        <v>86</v>
      </c>
      <c r="B12" s="386"/>
      <c r="C12" s="386"/>
      <c r="D12" s="386"/>
      <c r="E12" s="157">
        <v>31</v>
      </c>
      <c r="F12" s="155">
        <v>1374</v>
      </c>
      <c r="G12" s="155">
        <v>1916</v>
      </c>
      <c r="H12" s="155">
        <f>F12-G12</f>
        <v>-542</v>
      </c>
      <c r="I12" s="156">
        <f t="shared" si="6"/>
        <v>71.71189979123173</v>
      </c>
      <c r="J12" s="155">
        <v>41</v>
      </c>
      <c r="K12" s="155">
        <v>1149</v>
      </c>
      <c r="L12" s="155">
        <v>1917</v>
      </c>
      <c r="M12" s="155">
        <v>-769</v>
      </c>
      <c r="N12" s="154">
        <f t="shared" si="7"/>
        <v>59.937402190923315</v>
      </c>
      <c r="O12" s="153">
        <v>14</v>
      </c>
      <c r="P12" s="153">
        <v>944</v>
      </c>
      <c r="Q12" s="153">
        <v>1266</v>
      </c>
      <c r="R12" s="152">
        <f>P12-Q12</f>
        <v>-322</v>
      </c>
      <c r="S12" s="151">
        <f t="shared" si="0"/>
        <v>74.565560821484993</v>
      </c>
      <c r="T12" s="149">
        <v>10</v>
      </c>
      <c r="U12" s="149">
        <v>511</v>
      </c>
      <c r="V12" s="149">
        <v>701</v>
      </c>
      <c r="W12" s="150">
        <v>-189</v>
      </c>
      <c r="X12" s="148">
        <f t="shared" si="1"/>
        <v>72.895863052781735</v>
      </c>
      <c r="Y12" s="149">
        <v>14</v>
      </c>
      <c r="Z12" s="149">
        <v>694</v>
      </c>
      <c r="AA12" s="149">
        <v>1328</v>
      </c>
      <c r="AB12" s="136">
        <v>-634</v>
      </c>
      <c r="AC12" s="148">
        <f t="shared" si="2"/>
        <v>52.25903614457831</v>
      </c>
      <c r="AD12" s="149">
        <v>13</v>
      </c>
      <c r="AE12" s="149">
        <v>286</v>
      </c>
      <c r="AF12" s="149">
        <v>516</v>
      </c>
      <c r="AG12" s="136">
        <v>-230</v>
      </c>
      <c r="AH12" s="148">
        <f t="shared" si="3"/>
        <v>55.426356589147282</v>
      </c>
      <c r="AI12" s="149">
        <v>9</v>
      </c>
      <c r="AJ12" s="149">
        <v>301</v>
      </c>
      <c r="AK12" s="149">
        <v>285</v>
      </c>
      <c r="AL12" s="136">
        <v>17</v>
      </c>
      <c r="AM12" s="148">
        <f t="shared" si="8"/>
        <v>105.61403508771929</v>
      </c>
      <c r="AN12" s="149">
        <v>11</v>
      </c>
      <c r="AO12" s="149">
        <v>509</v>
      </c>
      <c r="AP12" s="149">
        <v>822</v>
      </c>
      <c r="AQ12" s="136">
        <f t="shared" si="4"/>
        <v>-313</v>
      </c>
      <c r="AR12" s="148">
        <f t="shared" si="5"/>
        <v>61.922141119221408</v>
      </c>
    </row>
    <row r="13" spans="1:44" ht="22.5" customHeight="1" x14ac:dyDescent="0.15">
      <c r="A13" s="386" t="s">
        <v>85</v>
      </c>
      <c r="B13" s="386"/>
      <c r="C13" s="386"/>
      <c r="D13" s="386"/>
      <c r="E13" s="157">
        <v>28</v>
      </c>
      <c r="F13" s="155">
        <v>5729</v>
      </c>
      <c r="G13" s="155">
        <v>9073</v>
      </c>
      <c r="H13" s="155">
        <f>F13-G13</f>
        <v>-3344</v>
      </c>
      <c r="I13" s="156">
        <f t="shared" si="6"/>
        <v>63.143392483191882</v>
      </c>
      <c r="J13" s="155">
        <v>29</v>
      </c>
      <c r="K13" s="155">
        <v>5583</v>
      </c>
      <c r="L13" s="155">
        <v>8912</v>
      </c>
      <c r="M13" s="155">
        <v>-3329</v>
      </c>
      <c r="N13" s="154">
        <f t="shared" si="7"/>
        <v>62.645870736086174</v>
      </c>
      <c r="O13" s="153">
        <v>9</v>
      </c>
      <c r="P13" s="153">
        <v>3042</v>
      </c>
      <c r="Q13" s="153">
        <v>4242</v>
      </c>
      <c r="R13" s="152">
        <f>P13-Q13</f>
        <v>-1200</v>
      </c>
      <c r="S13" s="151">
        <f t="shared" si="0"/>
        <v>71.711456859971719</v>
      </c>
      <c r="T13" s="149">
        <v>8</v>
      </c>
      <c r="U13" s="149">
        <v>3881</v>
      </c>
      <c r="V13" s="149">
        <v>5409</v>
      </c>
      <c r="W13" s="150">
        <v>-1528</v>
      </c>
      <c r="X13" s="148">
        <f t="shared" si="1"/>
        <v>71.75078572749122</v>
      </c>
      <c r="Y13" s="149">
        <v>7</v>
      </c>
      <c r="Z13" s="149">
        <v>3156</v>
      </c>
      <c r="AA13" s="149">
        <v>4938</v>
      </c>
      <c r="AB13" s="159">
        <v>-1782</v>
      </c>
      <c r="AC13" s="148">
        <f t="shared" si="2"/>
        <v>63.912515188335362</v>
      </c>
      <c r="AD13" s="149">
        <v>7</v>
      </c>
      <c r="AE13" s="149">
        <v>3418</v>
      </c>
      <c r="AF13" s="149">
        <v>5196</v>
      </c>
      <c r="AG13" s="136">
        <v>-1778</v>
      </c>
      <c r="AH13" s="148">
        <f t="shared" si="3"/>
        <v>65.78137028483448</v>
      </c>
      <c r="AI13" s="149">
        <v>10</v>
      </c>
      <c r="AJ13" s="149">
        <v>3658</v>
      </c>
      <c r="AK13" s="149">
        <v>4404</v>
      </c>
      <c r="AL13" s="136">
        <v>-746</v>
      </c>
      <c r="AM13" s="148">
        <f t="shared" si="8"/>
        <v>83.060853769300635</v>
      </c>
      <c r="AN13" s="149">
        <v>13</v>
      </c>
      <c r="AO13" s="149">
        <v>4248</v>
      </c>
      <c r="AP13" s="149">
        <v>5768</v>
      </c>
      <c r="AQ13" s="136">
        <f t="shared" si="4"/>
        <v>-1520</v>
      </c>
      <c r="AR13" s="148">
        <f t="shared" si="5"/>
        <v>73.647711511789183</v>
      </c>
    </row>
    <row r="14" spans="1:44" ht="22.5" customHeight="1" x14ac:dyDescent="0.15">
      <c r="A14" s="386" t="s">
        <v>84</v>
      </c>
      <c r="B14" s="386"/>
      <c r="C14" s="386"/>
      <c r="D14" s="386"/>
      <c r="E14" s="157">
        <v>2</v>
      </c>
      <c r="F14" s="155">
        <v>53</v>
      </c>
      <c r="G14" s="155">
        <v>47</v>
      </c>
      <c r="H14" s="155">
        <f>F14-G14</f>
        <v>6</v>
      </c>
      <c r="I14" s="156">
        <f t="shared" si="6"/>
        <v>112.7659574468085</v>
      </c>
      <c r="J14" s="155">
        <v>4</v>
      </c>
      <c r="K14" s="155">
        <v>106</v>
      </c>
      <c r="L14" s="155">
        <v>141</v>
      </c>
      <c r="M14" s="155">
        <v>-35</v>
      </c>
      <c r="N14" s="154">
        <f t="shared" si="7"/>
        <v>75.177304964539005</v>
      </c>
      <c r="O14" s="153">
        <v>2</v>
      </c>
      <c r="P14" s="153">
        <v>962</v>
      </c>
      <c r="Q14" s="153">
        <v>1068</v>
      </c>
      <c r="R14" s="152">
        <f>P14-Q14</f>
        <v>-106</v>
      </c>
      <c r="S14" s="158">
        <f t="shared" si="0"/>
        <v>90.074906367041194</v>
      </c>
      <c r="T14" s="149">
        <v>1</v>
      </c>
      <c r="U14" s="149">
        <v>30</v>
      </c>
      <c r="V14" s="149">
        <v>29</v>
      </c>
      <c r="W14" s="150">
        <v>1</v>
      </c>
      <c r="X14" s="148">
        <f t="shared" si="1"/>
        <v>103.44827586206897</v>
      </c>
      <c r="Y14" s="149">
        <v>2</v>
      </c>
      <c r="Z14" s="149">
        <v>26</v>
      </c>
      <c r="AA14" s="149">
        <v>30</v>
      </c>
      <c r="AB14" s="136">
        <v>-4</v>
      </c>
      <c r="AC14" s="148">
        <f t="shared" si="2"/>
        <v>86.666666666666671</v>
      </c>
      <c r="AD14" s="149">
        <v>1</v>
      </c>
      <c r="AE14" s="149">
        <v>20</v>
      </c>
      <c r="AF14" s="149">
        <v>27</v>
      </c>
      <c r="AG14" s="136">
        <v>-7</v>
      </c>
      <c r="AH14" s="148">
        <f t="shared" si="3"/>
        <v>74.074074074074076</v>
      </c>
      <c r="AI14" s="149">
        <v>1</v>
      </c>
      <c r="AJ14" s="149">
        <v>25</v>
      </c>
      <c r="AK14" s="149">
        <v>50</v>
      </c>
      <c r="AL14" s="136">
        <v>-25</v>
      </c>
      <c r="AM14" s="148">
        <f t="shared" si="8"/>
        <v>50</v>
      </c>
      <c r="AN14" s="149">
        <v>1</v>
      </c>
      <c r="AO14" s="149">
        <v>24</v>
      </c>
      <c r="AP14" s="149">
        <v>69</v>
      </c>
      <c r="AQ14" s="136">
        <f t="shared" si="4"/>
        <v>-45</v>
      </c>
      <c r="AR14" s="148">
        <f t="shared" si="5"/>
        <v>34.782608695652172</v>
      </c>
    </row>
    <row r="15" spans="1:44" ht="22.5" customHeight="1" x14ac:dyDescent="0.15">
      <c r="A15" s="386" t="s">
        <v>83</v>
      </c>
      <c r="B15" s="386"/>
      <c r="C15" s="386"/>
      <c r="D15" s="386"/>
      <c r="E15" s="157">
        <v>37</v>
      </c>
      <c r="F15" s="155">
        <v>157</v>
      </c>
      <c r="G15" s="155">
        <v>172</v>
      </c>
      <c r="H15" s="155">
        <f>F15-G15</f>
        <v>-15</v>
      </c>
      <c r="I15" s="156">
        <f t="shared" si="6"/>
        <v>91.279069767441854</v>
      </c>
      <c r="J15" s="155">
        <v>67</v>
      </c>
      <c r="K15" s="155">
        <v>9341</v>
      </c>
      <c r="L15" s="155">
        <v>7323</v>
      </c>
      <c r="M15" s="155">
        <v>2018</v>
      </c>
      <c r="N15" s="154">
        <f t="shared" si="7"/>
        <v>127.557012153489</v>
      </c>
      <c r="O15" s="153">
        <v>12</v>
      </c>
      <c r="P15" s="153">
        <v>76</v>
      </c>
      <c r="Q15" s="153">
        <v>74</v>
      </c>
      <c r="R15" s="152">
        <f>P15-Q15</f>
        <v>2</v>
      </c>
      <c r="S15" s="151">
        <f t="shared" si="0"/>
        <v>102.70270270270269</v>
      </c>
      <c r="T15" s="149">
        <v>13</v>
      </c>
      <c r="U15" s="149">
        <v>30</v>
      </c>
      <c r="V15" s="149">
        <v>26</v>
      </c>
      <c r="W15" s="150">
        <v>4</v>
      </c>
      <c r="X15" s="148">
        <f t="shared" si="1"/>
        <v>115.38461538461537</v>
      </c>
      <c r="Y15" s="149">
        <v>6</v>
      </c>
      <c r="Z15" s="149">
        <v>43</v>
      </c>
      <c r="AA15" s="149">
        <v>750</v>
      </c>
      <c r="AB15" s="136">
        <v>-707</v>
      </c>
      <c r="AC15" s="148">
        <f t="shared" si="2"/>
        <v>5.7333333333333334</v>
      </c>
      <c r="AD15" s="149">
        <v>12</v>
      </c>
      <c r="AE15" s="149">
        <v>19</v>
      </c>
      <c r="AF15" s="149">
        <v>971</v>
      </c>
      <c r="AG15" s="136">
        <v>-952</v>
      </c>
      <c r="AH15" s="148">
        <f t="shared" si="3"/>
        <v>1.956745623069001</v>
      </c>
      <c r="AI15" s="149">
        <v>11</v>
      </c>
      <c r="AJ15" s="149">
        <v>65</v>
      </c>
      <c r="AK15" s="149">
        <v>257</v>
      </c>
      <c r="AL15" s="136">
        <v>-193</v>
      </c>
      <c r="AM15" s="148">
        <f t="shared" si="8"/>
        <v>25.291828793774318</v>
      </c>
      <c r="AN15" s="149">
        <v>11</v>
      </c>
      <c r="AO15" s="149">
        <v>94</v>
      </c>
      <c r="AP15" s="149">
        <v>83</v>
      </c>
      <c r="AQ15" s="136">
        <f t="shared" si="4"/>
        <v>11</v>
      </c>
      <c r="AR15" s="148">
        <f t="shared" si="5"/>
        <v>113.25301204819279</v>
      </c>
    </row>
    <row r="16" spans="1:44" ht="22.5" customHeight="1" x14ac:dyDescent="0.15">
      <c r="A16" s="390" t="s">
        <v>36</v>
      </c>
      <c r="B16" s="390"/>
      <c r="C16" s="390"/>
      <c r="D16" s="390"/>
      <c r="E16" s="147">
        <f>SUM(E11:E15)</f>
        <v>161</v>
      </c>
      <c r="F16" s="145">
        <f>SUM(F11:F15)</f>
        <v>77036</v>
      </c>
      <c r="G16" s="145">
        <f>SUM(G11:G15)</f>
        <v>85385</v>
      </c>
      <c r="H16" s="145">
        <f>SUM(H11:H15)</f>
        <v>-8349</v>
      </c>
      <c r="I16" s="146">
        <f t="shared" si="6"/>
        <v>90.22193593722551</v>
      </c>
      <c r="J16" s="145">
        <f>SUM(J11:J15)</f>
        <v>214</v>
      </c>
      <c r="K16" s="145">
        <f>SUM(K11:K15)</f>
        <v>95243</v>
      </c>
      <c r="L16" s="145">
        <f>SUM(L11:L15)</f>
        <v>101566</v>
      </c>
      <c r="M16" s="145">
        <f>SUM(M11:M15)</f>
        <v>-6323</v>
      </c>
      <c r="N16" s="144">
        <f t="shared" si="7"/>
        <v>93.774491463678785</v>
      </c>
      <c r="O16" s="143">
        <f>SUM(O11:O15)</f>
        <v>83</v>
      </c>
      <c r="P16" s="143">
        <f>SUM(P11:P15)</f>
        <v>77283</v>
      </c>
      <c r="Q16" s="143">
        <f>SUM(Q11:Q15)</f>
        <v>78467</v>
      </c>
      <c r="R16" s="142">
        <f>SUM(R11:R15)</f>
        <v>-1184</v>
      </c>
      <c r="S16" s="141">
        <f t="shared" si="0"/>
        <v>98.491085424445941</v>
      </c>
      <c r="T16" s="137">
        <v>78</v>
      </c>
      <c r="U16" s="137">
        <v>72623</v>
      </c>
      <c r="V16" s="137">
        <v>72452</v>
      </c>
      <c r="W16" s="140">
        <v>171</v>
      </c>
      <c r="X16" s="135">
        <f t="shared" si="1"/>
        <v>100.23601832937669</v>
      </c>
      <c r="Y16" s="137">
        <f>SUM(Y11:Y15)</f>
        <v>70</v>
      </c>
      <c r="Z16" s="137">
        <v>65039</v>
      </c>
      <c r="AA16" s="137">
        <v>72002</v>
      </c>
      <c r="AB16" s="139">
        <v>-6963</v>
      </c>
      <c r="AC16" s="135">
        <f t="shared" si="2"/>
        <v>90.329435293464073</v>
      </c>
      <c r="AD16" s="137">
        <v>78</v>
      </c>
      <c r="AE16" s="137">
        <v>70298</v>
      </c>
      <c r="AF16" s="137">
        <v>87730</v>
      </c>
      <c r="AG16" s="138">
        <v>-17432</v>
      </c>
      <c r="AH16" s="135">
        <f t="shared" si="3"/>
        <v>80.129944146814097</v>
      </c>
      <c r="AI16" s="137">
        <v>80</v>
      </c>
      <c r="AJ16" s="137">
        <v>84206</v>
      </c>
      <c r="AK16" s="137">
        <v>84463</v>
      </c>
      <c r="AL16" s="138">
        <v>-257</v>
      </c>
      <c r="AM16" s="135">
        <f t="shared" si="8"/>
        <v>99.695724755218265</v>
      </c>
      <c r="AN16" s="137">
        <f>SUM(AN11:AN15)</f>
        <v>84</v>
      </c>
      <c r="AO16" s="137">
        <f>SUM(AO11:AO15)</f>
        <v>100756</v>
      </c>
      <c r="AP16" s="137">
        <f>SUM(AP11:AP15)</f>
        <v>100714</v>
      </c>
      <c r="AQ16" s="136">
        <f t="shared" si="4"/>
        <v>42</v>
      </c>
      <c r="AR16" s="135">
        <f t="shared" si="5"/>
        <v>100.04170224596382</v>
      </c>
    </row>
    <row r="17" spans="1:34" ht="3" customHeight="1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</row>
    <row r="18" spans="1:34" x14ac:dyDescent="0.15">
      <c r="A18" s="114" t="s">
        <v>82</v>
      </c>
      <c r="B18" s="114" t="s">
        <v>81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</row>
    <row r="19" spans="1:34" x14ac:dyDescent="0.15">
      <c r="A19" s="114"/>
      <c r="B19" s="114" t="s">
        <v>80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</row>
  </sheetData>
  <mergeCells count="25">
    <mergeCell ref="A15:D15"/>
    <mergeCell ref="A16:D16"/>
    <mergeCell ref="A6:A11"/>
    <mergeCell ref="B6:D6"/>
    <mergeCell ref="B7:D7"/>
    <mergeCell ref="B8:D8"/>
    <mergeCell ref="B9:D9"/>
    <mergeCell ref="B10:D10"/>
    <mergeCell ref="B11:D11"/>
    <mergeCell ref="A14:D14"/>
    <mergeCell ref="AL2:AM2"/>
    <mergeCell ref="AQ2:AR2"/>
    <mergeCell ref="AN4:AR4"/>
    <mergeCell ref="A12:D12"/>
    <mergeCell ref="A13:D13"/>
    <mergeCell ref="AI4:AM4"/>
    <mergeCell ref="M2:N2"/>
    <mergeCell ref="AB2:AC2"/>
    <mergeCell ref="AG2:AH2"/>
    <mergeCell ref="E4:I4"/>
    <mergeCell ref="J4:N4"/>
    <mergeCell ref="O4:S4"/>
    <mergeCell ref="T4:X4"/>
    <mergeCell ref="Y4:AC4"/>
    <mergeCell ref="AD4:AH4"/>
  </mergeCells>
  <phoneticPr fontId="2"/>
  <printOptions horizontalCentered="1"/>
  <pageMargins left="0.31496062992125984" right="0.15748031496062992" top="0.78740157480314965" bottom="0.78740157480314965" header="0.51181102362204722" footer="0.15748031496062992"/>
  <pageSetup paperSize="9" scale="74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5EE4-3C45-49DE-BDF6-CC404BF9DC9A}">
  <sheetPr>
    <pageSetUpPr fitToPage="1"/>
  </sheetPr>
  <dimension ref="A1:AR20"/>
  <sheetViews>
    <sheetView showGridLines="0" tabSelected="1" view="pageBreakPreview" zoomScaleNormal="100" zoomScaleSheetLayoutView="100" workbookViewId="0">
      <selection activeCell="Y24" sqref="Y24"/>
    </sheetView>
  </sheetViews>
  <sheetFormatPr defaultColWidth="9" defaultRowHeight="13.5" x14ac:dyDescent="0.15"/>
  <cols>
    <col min="1" max="1" width="2.875" customWidth="1"/>
    <col min="2" max="3" width="3.375" customWidth="1"/>
    <col min="4" max="4" width="15.125" customWidth="1"/>
    <col min="5" max="14" width="0" hidden="1" customWidth="1"/>
    <col min="15" max="19" width="6.125" hidden="1" customWidth="1"/>
    <col min="20" max="20" width="4.75" hidden="1" customWidth="1"/>
    <col min="21" max="22" width="6.125" hidden="1" customWidth="1"/>
    <col min="23" max="23" width="6.75" hidden="1" customWidth="1"/>
    <col min="24" max="24" width="6.125" hidden="1" customWidth="1"/>
    <col min="25" max="25" width="4.75" customWidth="1"/>
    <col min="26" max="29" width="6.125" customWidth="1"/>
    <col min="30" max="30" width="5.125" customWidth="1"/>
    <col min="31" max="34" width="6.125" customWidth="1"/>
    <col min="35" max="35" width="4.75" customWidth="1"/>
    <col min="36" max="36" width="6.5" customWidth="1"/>
    <col min="37" max="37" width="7.25" customWidth="1"/>
    <col min="38" max="38" width="7.25" style="171" customWidth="1"/>
    <col min="39" max="39" width="7" customWidth="1"/>
    <col min="40" max="40" width="4.75" customWidth="1"/>
    <col min="41" max="41" width="6.5" customWidth="1"/>
    <col min="42" max="42" width="7.25" customWidth="1"/>
    <col min="43" max="43" width="7.25" style="171" customWidth="1"/>
    <col min="44" max="44" width="7" customWidth="1"/>
  </cols>
  <sheetData>
    <row r="1" spans="1:44" ht="20.25" customHeight="1" x14ac:dyDescent="0.15">
      <c r="A1" s="44" t="s">
        <v>102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3"/>
      <c r="AN1" s="113"/>
    </row>
    <row r="2" spans="1:44" ht="14.25" customHeight="1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385"/>
      <c r="N2" s="385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385"/>
      <c r="AC2" s="385"/>
      <c r="AD2" s="114"/>
      <c r="AE2" s="114"/>
      <c r="AF2" s="114"/>
      <c r="AG2" s="385"/>
      <c r="AH2" s="385"/>
      <c r="AI2" s="113"/>
      <c r="AL2" s="385"/>
      <c r="AM2" s="385"/>
      <c r="AN2" s="113"/>
      <c r="AQ2" s="385" t="s">
        <v>100</v>
      </c>
      <c r="AR2" s="385"/>
    </row>
    <row r="3" spans="1:44" ht="3" customHeight="1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3"/>
      <c r="AN3" s="113"/>
    </row>
    <row r="4" spans="1:44" ht="20.25" customHeight="1" x14ac:dyDescent="0.15">
      <c r="A4" s="132"/>
      <c r="B4" s="170"/>
      <c r="C4" s="170"/>
      <c r="D4" s="169" t="s">
        <v>1</v>
      </c>
      <c r="E4" s="394">
        <v>17</v>
      </c>
      <c r="F4" s="395"/>
      <c r="G4" s="395"/>
      <c r="H4" s="395"/>
      <c r="I4" s="395"/>
      <c r="J4" s="395">
        <v>20</v>
      </c>
      <c r="K4" s="395"/>
      <c r="L4" s="395"/>
      <c r="M4" s="395"/>
      <c r="N4" s="396"/>
      <c r="O4" s="368">
        <v>26</v>
      </c>
      <c r="P4" s="368"/>
      <c r="Q4" s="368"/>
      <c r="R4" s="368"/>
      <c r="S4" s="368"/>
      <c r="T4" s="368" t="s">
        <v>72</v>
      </c>
      <c r="U4" s="368"/>
      <c r="V4" s="368"/>
      <c r="W4" s="368"/>
      <c r="X4" s="368"/>
      <c r="Y4" s="368" t="s">
        <v>26</v>
      </c>
      <c r="Z4" s="368"/>
      <c r="AA4" s="368"/>
      <c r="AB4" s="368"/>
      <c r="AC4" s="368"/>
      <c r="AD4" s="368" t="s">
        <v>27</v>
      </c>
      <c r="AE4" s="368"/>
      <c r="AF4" s="368"/>
      <c r="AG4" s="368"/>
      <c r="AH4" s="368"/>
      <c r="AI4" s="368" t="s">
        <v>28</v>
      </c>
      <c r="AJ4" s="368"/>
      <c r="AK4" s="368"/>
      <c r="AL4" s="368"/>
      <c r="AM4" s="368"/>
      <c r="AN4" s="368" t="s">
        <v>29</v>
      </c>
      <c r="AO4" s="368"/>
      <c r="AP4" s="368"/>
      <c r="AQ4" s="368"/>
      <c r="AR4" s="368"/>
    </row>
    <row r="5" spans="1:44" ht="20.25" customHeight="1" x14ac:dyDescent="0.15">
      <c r="A5" s="131" t="s">
        <v>99</v>
      </c>
      <c r="B5" s="168"/>
      <c r="C5" s="168"/>
      <c r="D5" s="167" t="s">
        <v>50</v>
      </c>
      <c r="E5" s="166" t="s">
        <v>98</v>
      </c>
      <c r="F5" s="165" t="s">
        <v>97</v>
      </c>
      <c r="G5" s="165" t="s">
        <v>96</v>
      </c>
      <c r="H5" s="165" t="s">
        <v>95</v>
      </c>
      <c r="I5" s="165" t="s">
        <v>94</v>
      </c>
      <c r="J5" s="165" t="s">
        <v>98</v>
      </c>
      <c r="K5" s="165" t="s">
        <v>97</v>
      </c>
      <c r="L5" s="165" t="s">
        <v>96</v>
      </c>
      <c r="M5" s="165" t="s">
        <v>95</v>
      </c>
      <c r="N5" s="164" t="s">
        <v>94</v>
      </c>
      <c r="O5" s="128" t="s">
        <v>98</v>
      </c>
      <c r="P5" s="128" t="s">
        <v>97</v>
      </c>
      <c r="Q5" s="128" t="s">
        <v>96</v>
      </c>
      <c r="R5" s="128" t="s">
        <v>95</v>
      </c>
      <c r="S5" s="163" t="s">
        <v>94</v>
      </c>
      <c r="T5" s="163" t="s">
        <v>98</v>
      </c>
      <c r="U5" s="163" t="s">
        <v>97</v>
      </c>
      <c r="V5" s="163" t="s">
        <v>96</v>
      </c>
      <c r="W5" s="163" t="s">
        <v>95</v>
      </c>
      <c r="X5" s="163" t="s">
        <v>94</v>
      </c>
      <c r="Y5" s="163" t="s">
        <v>98</v>
      </c>
      <c r="Z5" s="163" t="s">
        <v>97</v>
      </c>
      <c r="AA5" s="163" t="s">
        <v>96</v>
      </c>
      <c r="AB5" s="187" t="s">
        <v>95</v>
      </c>
      <c r="AC5" s="163" t="s">
        <v>94</v>
      </c>
      <c r="AD5" s="163" t="s">
        <v>98</v>
      </c>
      <c r="AE5" s="163" t="s">
        <v>97</v>
      </c>
      <c r="AF5" s="163" t="s">
        <v>96</v>
      </c>
      <c r="AG5" s="187" t="s">
        <v>95</v>
      </c>
      <c r="AH5" s="163" t="s">
        <v>94</v>
      </c>
      <c r="AI5" s="163" t="s">
        <v>98</v>
      </c>
      <c r="AJ5" s="163" t="s">
        <v>97</v>
      </c>
      <c r="AK5" s="163" t="s">
        <v>96</v>
      </c>
      <c r="AL5" s="187" t="s">
        <v>95</v>
      </c>
      <c r="AM5" s="163" t="s">
        <v>94</v>
      </c>
      <c r="AN5" s="163" t="s">
        <v>98</v>
      </c>
      <c r="AO5" s="163" t="s">
        <v>97</v>
      </c>
      <c r="AP5" s="163" t="s">
        <v>96</v>
      </c>
      <c r="AQ5" s="187" t="s">
        <v>95</v>
      </c>
      <c r="AR5" s="163" t="s">
        <v>94</v>
      </c>
    </row>
    <row r="6" spans="1:44" ht="20.25" customHeight="1" x14ac:dyDescent="0.15">
      <c r="A6" s="391" t="s">
        <v>93</v>
      </c>
      <c r="B6" s="386" t="s">
        <v>92</v>
      </c>
      <c r="C6" s="386"/>
      <c r="D6" s="386"/>
      <c r="E6" s="162" t="s">
        <v>12</v>
      </c>
      <c r="F6" s="161" t="s">
        <v>12</v>
      </c>
      <c r="G6" s="161" t="s">
        <v>12</v>
      </c>
      <c r="H6" s="161" t="s">
        <v>12</v>
      </c>
      <c r="I6" s="161" t="s">
        <v>12</v>
      </c>
      <c r="J6" s="161" t="s">
        <v>12</v>
      </c>
      <c r="K6" s="161" t="s">
        <v>12</v>
      </c>
      <c r="L6" s="161" t="s">
        <v>12</v>
      </c>
      <c r="M6" s="161" t="s">
        <v>12</v>
      </c>
      <c r="N6" s="160" t="s">
        <v>12</v>
      </c>
      <c r="O6" s="153">
        <v>2</v>
      </c>
      <c r="P6" s="153">
        <v>74</v>
      </c>
      <c r="Q6" s="153">
        <v>101</v>
      </c>
      <c r="R6" s="152">
        <f>P6-Q6</f>
        <v>-27</v>
      </c>
      <c r="S6" s="151">
        <f t="shared" ref="S6:S16" si="0">+P6/Q6*100</f>
        <v>73.267326732673268</v>
      </c>
      <c r="T6" s="182">
        <v>1</v>
      </c>
      <c r="U6" s="182">
        <v>69</v>
      </c>
      <c r="V6" s="182">
        <v>66</v>
      </c>
      <c r="W6" s="183">
        <v>3</v>
      </c>
      <c r="X6" s="181">
        <f t="shared" ref="X6:X14" si="1">U6/V6*100</f>
        <v>104.54545454545455</v>
      </c>
      <c r="Y6" s="182">
        <v>1</v>
      </c>
      <c r="Z6" s="182">
        <v>57</v>
      </c>
      <c r="AA6" s="182">
        <v>61</v>
      </c>
      <c r="AB6" s="173">
        <v>-4</v>
      </c>
      <c r="AC6" s="181">
        <f t="shared" ref="AC6:AC14" si="2">Z6/AA6*100</f>
        <v>93.442622950819683</v>
      </c>
      <c r="AD6" s="182">
        <v>1</v>
      </c>
      <c r="AE6" s="182">
        <v>21</v>
      </c>
      <c r="AF6" s="182">
        <v>61</v>
      </c>
      <c r="AG6" s="173">
        <v>-39</v>
      </c>
      <c r="AH6" s="181">
        <f t="shared" ref="AH6:AH14" si="3">AE6/AF6*100</f>
        <v>34.42622950819672</v>
      </c>
      <c r="AI6" s="182">
        <v>0</v>
      </c>
      <c r="AJ6" s="182">
        <v>0</v>
      </c>
      <c r="AK6" s="182">
        <v>0</v>
      </c>
      <c r="AL6" s="173">
        <v>0</v>
      </c>
      <c r="AM6" s="181">
        <v>0</v>
      </c>
      <c r="AN6" s="182">
        <v>1</v>
      </c>
      <c r="AO6" s="182">
        <v>23</v>
      </c>
      <c r="AP6" s="182">
        <v>61</v>
      </c>
      <c r="AQ6" s="173">
        <f t="shared" ref="AQ6:AQ16" si="4">AO6-AP6</f>
        <v>-38</v>
      </c>
      <c r="AR6" s="181">
        <v>0</v>
      </c>
    </row>
    <row r="7" spans="1:44" ht="20.25" customHeight="1" x14ac:dyDescent="0.15">
      <c r="A7" s="391"/>
      <c r="B7" s="392" t="s">
        <v>91</v>
      </c>
      <c r="C7" s="392"/>
      <c r="D7" s="392"/>
      <c r="E7" s="157">
        <v>24</v>
      </c>
      <c r="F7" s="155">
        <v>5984</v>
      </c>
      <c r="G7" s="155">
        <v>7333</v>
      </c>
      <c r="H7" s="155">
        <f>F7-G7</f>
        <v>-1349</v>
      </c>
      <c r="I7" s="156">
        <f t="shared" ref="I7:I16" si="5">F7/G7*100</f>
        <v>81.603709259511788</v>
      </c>
      <c r="J7" s="155">
        <v>29</v>
      </c>
      <c r="K7" s="155">
        <v>11059</v>
      </c>
      <c r="L7" s="155">
        <v>12831</v>
      </c>
      <c r="M7" s="155">
        <v>-1772</v>
      </c>
      <c r="N7" s="184">
        <f t="shared" ref="N7:N16" si="6">+K7/L7*100</f>
        <v>86.189696827994695</v>
      </c>
      <c r="O7" s="153">
        <v>17</v>
      </c>
      <c r="P7" s="153">
        <v>12603</v>
      </c>
      <c r="Q7" s="153">
        <v>12860</v>
      </c>
      <c r="R7" s="152">
        <f>P7-Q7</f>
        <v>-257</v>
      </c>
      <c r="S7" s="151">
        <f t="shared" si="0"/>
        <v>98.001555209953338</v>
      </c>
      <c r="T7" s="182">
        <v>15</v>
      </c>
      <c r="U7" s="182">
        <v>8592</v>
      </c>
      <c r="V7" s="182">
        <v>8520</v>
      </c>
      <c r="W7" s="183">
        <v>72</v>
      </c>
      <c r="X7" s="181">
        <f t="shared" si="1"/>
        <v>100.84507042253522</v>
      </c>
      <c r="Y7" s="182">
        <v>17</v>
      </c>
      <c r="Z7" s="182">
        <v>10355</v>
      </c>
      <c r="AA7" s="182">
        <v>11377</v>
      </c>
      <c r="AB7" s="173">
        <v>-1021</v>
      </c>
      <c r="AC7" s="181">
        <f t="shared" si="2"/>
        <v>91.016964050276869</v>
      </c>
      <c r="AD7" s="182">
        <v>15</v>
      </c>
      <c r="AE7" s="182">
        <v>6510</v>
      </c>
      <c r="AF7" s="182">
        <v>7225</v>
      </c>
      <c r="AG7" s="173">
        <v>-714</v>
      </c>
      <c r="AH7" s="181">
        <f t="shared" si="3"/>
        <v>90.103806228373713</v>
      </c>
      <c r="AI7" s="182">
        <v>15</v>
      </c>
      <c r="AJ7" s="182">
        <v>13352</v>
      </c>
      <c r="AK7" s="182">
        <v>14814</v>
      </c>
      <c r="AL7" s="173">
        <v>-1462</v>
      </c>
      <c r="AM7" s="181">
        <f t="shared" ref="AM7:AM14" si="7">AJ7/AK7*100</f>
        <v>90.130957202646144</v>
      </c>
      <c r="AN7" s="182">
        <v>17</v>
      </c>
      <c r="AO7" s="182">
        <v>9838</v>
      </c>
      <c r="AP7" s="182">
        <v>10006</v>
      </c>
      <c r="AQ7" s="173">
        <f t="shared" si="4"/>
        <v>-168</v>
      </c>
      <c r="AR7" s="181">
        <f t="shared" ref="AR7:AR14" si="8">AO7/AP7*100</f>
        <v>98.32100739556266</v>
      </c>
    </row>
    <row r="8" spans="1:44" ht="20.25" customHeight="1" x14ac:dyDescent="0.15">
      <c r="A8" s="391"/>
      <c r="B8" s="392" t="s">
        <v>90</v>
      </c>
      <c r="C8" s="392"/>
      <c r="D8" s="392"/>
      <c r="E8" s="157">
        <v>4</v>
      </c>
      <c r="F8" s="155">
        <v>2458</v>
      </c>
      <c r="G8" s="155">
        <v>3025</v>
      </c>
      <c r="H8" s="155">
        <f>F8-G8</f>
        <v>-567</v>
      </c>
      <c r="I8" s="156">
        <f t="shared" si="5"/>
        <v>81.256198347107429</v>
      </c>
      <c r="J8" s="155">
        <v>6</v>
      </c>
      <c r="K8" s="155">
        <v>3869</v>
      </c>
      <c r="L8" s="155">
        <v>4891</v>
      </c>
      <c r="M8" s="155">
        <v>-1022</v>
      </c>
      <c r="N8" s="184">
        <f t="shared" si="6"/>
        <v>79.104477611940297</v>
      </c>
      <c r="O8" s="153">
        <v>5</v>
      </c>
      <c r="P8" s="153">
        <v>11071</v>
      </c>
      <c r="Q8" s="153">
        <v>11926</v>
      </c>
      <c r="R8" s="152">
        <f>P8-Q8</f>
        <v>-855</v>
      </c>
      <c r="S8" s="151">
        <f t="shared" si="0"/>
        <v>92.830789870870362</v>
      </c>
      <c r="T8" s="182">
        <v>7</v>
      </c>
      <c r="U8" s="182">
        <v>8778</v>
      </c>
      <c r="V8" s="182">
        <v>10741</v>
      </c>
      <c r="W8" s="183">
        <v>-1963</v>
      </c>
      <c r="X8" s="181">
        <f t="shared" si="1"/>
        <v>81.724234242621733</v>
      </c>
      <c r="Y8" s="182">
        <v>4</v>
      </c>
      <c r="Z8" s="182">
        <v>7102</v>
      </c>
      <c r="AA8" s="182">
        <v>8153</v>
      </c>
      <c r="AB8" s="173">
        <v>-1050</v>
      </c>
      <c r="AC8" s="181">
        <f t="shared" si="2"/>
        <v>87.109039617318771</v>
      </c>
      <c r="AD8" s="182">
        <v>6</v>
      </c>
      <c r="AE8" s="182">
        <v>10706</v>
      </c>
      <c r="AF8" s="182">
        <v>15335</v>
      </c>
      <c r="AG8" s="173">
        <v>-4629</v>
      </c>
      <c r="AH8" s="181">
        <f t="shared" si="3"/>
        <v>69.814150635800459</v>
      </c>
      <c r="AI8" s="182">
        <v>4</v>
      </c>
      <c r="AJ8" s="182">
        <v>2522</v>
      </c>
      <c r="AK8" s="182">
        <v>2492</v>
      </c>
      <c r="AL8" s="173">
        <v>30</v>
      </c>
      <c r="AM8" s="181">
        <f t="shared" si="7"/>
        <v>101.20385232744783</v>
      </c>
      <c r="AN8" s="182">
        <v>3</v>
      </c>
      <c r="AO8" s="182">
        <v>1522</v>
      </c>
      <c r="AP8" s="182">
        <v>1390</v>
      </c>
      <c r="AQ8" s="173">
        <f t="shared" si="4"/>
        <v>132</v>
      </c>
      <c r="AR8" s="181">
        <f t="shared" si="8"/>
        <v>109.49640287769785</v>
      </c>
    </row>
    <row r="9" spans="1:44" ht="20.25" customHeight="1" x14ac:dyDescent="0.15">
      <c r="A9" s="391"/>
      <c r="B9" s="392" t="s">
        <v>89</v>
      </c>
      <c r="C9" s="392"/>
      <c r="D9" s="392"/>
      <c r="E9" s="157">
        <v>10</v>
      </c>
      <c r="F9" s="155">
        <v>24227</v>
      </c>
      <c r="G9" s="155">
        <v>24565</v>
      </c>
      <c r="H9" s="155">
        <f>F9-G9</f>
        <v>-338</v>
      </c>
      <c r="I9" s="156">
        <f t="shared" si="5"/>
        <v>98.624058619987792</v>
      </c>
      <c r="J9" s="155">
        <v>8</v>
      </c>
      <c r="K9" s="155">
        <v>25414</v>
      </c>
      <c r="L9" s="155">
        <v>25708</v>
      </c>
      <c r="M9" s="155">
        <v>-295</v>
      </c>
      <c r="N9" s="184">
        <f t="shared" si="6"/>
        <v>98.856387116850783</v>
      </c>
      <c r="O9" s="153">
        <v>7</v>
      </c>
      <c r="P9" s="153">
        <v>28644</v>
      </c>
      <c r="Q9" s="153">
        <v>28492</v>
      </c>
      <c r="R9" s="152">
        <f>P9-Q9</f>
        <v>152</v>
      </c>
      <c r="S9" s="151">
        <f t="shared" si="0"/>
        <v>100.53348308297065</v>
      </c>
      <c r="T9" s="182">
        <v>6</v>
      </c>
      <c r="U9" s="182">
        <v>21587</v>
      </c>
      <c r="V9" s="182">
        <v>20570</v>
      </c>
      <c r="W9" s="183">
        <v>1017</v>
      </c>
      <c r="X9" s="181">
        <f t="shared" si="1"/>
        <v>104.94409333981527</v>
      </c>
      <c r="Y9" s="182">
        <v>7</v>
      </c>
      <c r="Z9" s="182">
        <v>20803</v>
      </c>
      <c r="AA9" s="182">
        <v>22616</v>
      </c>
      <c r="AB9" s="173">
        <v>-1813</v>
      </c>
      <c r="AC9" s="181">
        <f t="shared" si="2"/>
        <v>91.983551467987269</v>
      </c>
      <c r="AD9" s="182">
        <v>7</v>
      </c>
      <c r="AE9" s="182">
        <v>27200</v>
      </c>
      <c r="AF9" s="182">
        <v>29371</v>
      </c>
      <c r="AG9" s="173">
        <v>-2171</v>
      </c>
      <c r="AH9" s="181">
        <f t="shared" si="3"/>
        <v>92.608355180279872</v>
      </c>
      <c r="AI9" s="182">
        <v>8</v>
      </c>
      <c r="AJ9" s="182">
        <v>39828</v>
      </c>
      <c r="AK9" s="182">
        <v>40713</v>
      </c>
      <c r="AL9" s="173">
        <v>-884</v>
      </c>
      <c r="AM9" s="181">
        <f t="shared" si="7"/>
        <v>97.826247144646672</v>
      </c>
      <c r="AN9" s="182">
        <v>8</v>
      </c>
      <c r="AO9" s="182">
        <v>38172</v>
      </c>
      <c r="AP9" s="182">
        <v>38652</v>
      </c>
      <c r="AQ9" s="173">
        <f t="shared" si="4"/>
        <v>-480</v>
      </c>
      <c r="AR9" s="181">
        <f t="shared" si="8"/>
        <v>98.758149642968021</v>
      </c>
    </row>
    <row r="10" spans="1:44" ht="20.25" customHeight="1" x14ac:dyDescent="0.15">
      <c r="A10" s="391"/>
      <c r="B10" s="392" t="s">
        <v>88</v>
      </c>
      <c r="C10" s="392"/>
      <c r="D10" s="392"/>
      <c r="E10" s="157">
        <v>5</v>
      </c>
      <c r="F10" s="155">
        <v>35892</v>
      </c>
      <c r="G10" s="155">
        <v>34803</v>
      </c>
      <c r="H10" s="155">
        <f>F10-G10</f>
        <v>1089</v>
      </c>
      <c r="I10" s="156">
        <f t="shared" si="5"/>
        <v>103.12904059994827</v>
      </c>
      <c r="J10" s="155">
        <v>6</v>
      </c>
      <c r="K10" s="155">
        <v>37644</v>
      </c>
      <c r="L10" s="155">
        <v>38730</v>
      </c>
      <c r="M10" s="155">
        <v>-1086</v>
      </c>
      <c r="N10" s="184">
        <f t="shared" si="6"/>
        <v>97.195972114639815</v>
      </c>
      <c r="O10" s="153">
        <v>4</v>
      </c>
      <c r="P10" s="153">
        <v>18891</v>
      </c>
      <c r="Q10" s="153">
        <v>17395</v>
      </c>
      <c r="R10" s="152">
        <f>P10-Q10</f>
        <v>1496</v>
      </c>
      <c r="S10" s="151">
        <f t="shared" si="0"/>
        <v>108.60017246335154</v>
      </c>
      <c r="T10" s="182">
        <v>5</v>
      </c>
      <c r="U10" s="182">
        <v>28227</v>
      </c>
      <c r="V10" s="182">
        <v>24990</v>
      </c>
      <c r="W10" s="183">
        <v>3237</v>
      </c>
      <c r="X10" s="181">
        <f t="shared" si="1"/>
        <v>112.953181272509</v>
      </c>
      <c r="Y10" s="182">
        <v>3</v>
      </c>
      <c r="Z10" s="182">
        <v>18580</v>
      </c>
      <c r="AA10" s="182">
        <v>18914</v>
      </c>
      <c r="AB10" s="173">
        <v>-334</v>
      </c>
      <c r="AC10" s="181">
        <f t="shared" si="2"/>
        <v>98.234112297768846</v>
      </c>
      <c r="AD10" s="182">
        <v>2</v>
      </c>
      <c r="AE10" s="182">
        <v>21318</v>
      </c>
      <c r="AF10" s="182">
        <v>19501</v>
      </c>
      <c r="AG10" s="173">
        <v>1817</v>
      </c>
      <c r="AH10" s="181">
        <f t="shared" si="3"/>
        <v>109.31747089892826</v>
      </c>
      <c r="AI10" s="182">
        <v>3</v>
      </c>
      <c r="AJ10" s="182">
        <v>23254</v>
      </c>
      <c r="AK10" s="182">
        <v>19716</v>
      </c>
      <c r="AL10" s="173">
        <v>3539</v>
      </c>
      <c r="AM10" s="181">
        <f t="shared" si="7"/>
        <v>117.94481639277743</v>
      </c>
      <c r="AN10" s="182">
        <v>2</v>
      </c>
      <c r="AO10" s="182">
        <v>19323</v>
      </c>
      <c r="AP10" s="182">
        <v>16636</v>
      </c>
      <c r="AQ10" s="173">
        <f t="shared" si="4"/>
        <v>2687</v>
      </c>
      <c r="AR10" s="181">
        <f t="shared" si="8"/>
        <v>116.1517191632604</v>
      </c>
    </row>
    <row r="11" spans="1:44" ht="20.25" customHeight="1" x14ac:dyDescent="0.15">
      <c r="A11" s="391"/>
      <c r="B11" s="393" t="s">
        <v>87</v>
      </c>
      <c r="C11" s="393"/>
      <c r="D11" s="393"/>
      <c r="E11" s="147">
        <f>SUM(E6:E10)</f>
        <v>43</v>
      </c>
      <c r="F11" s="145">
        <f>SUM(F6:F10)</f>
        <v>68561</v>
      </c>
      <c r="G11" s="145">
        <f>SUM(G6:G10)</f>
        <v>69726</v>
      </c>
      <c r="H11" s="145">
        <f>SUM(H6:H10)</f>
        <v>-1165</v>
      </c>
      <c r="I11" s="146">
        <f t="shared" si="5"/>
        <v>98.329174196139164</v>
      </c>
      <c r="J11" s="145">
        <f>SUM(J7:J10)</f>
        <v>49</v>
      </c>
      <c r="K11" s="145">
        <f>SUM(K7:K10)</f>
        <v>77986</v>
      </c>
      <c r="L11" s="145">
        <f>SUM(L7:L10)</f>
        <v>82160</v>
      </c>
      <c r="M11" s="145">
        <f>SUM(M7:M10)</f>
        <v>-4175</v>
      </c>
      <c r="N11" s="186">
        <f t="shared" si="6"/>
        <v>94.919668938656272</v>
      </c>
      <c r="O11" s="143">
        <f>SUM(O6:O10)</f>
        <v>35</v>
      </c>
      <c r="P11" s="143">
        <f>SUM(P6:P10)</f>
        <v>71283</v>
      </c>
      <c r="Q11" s="143">
        <f>SUM(Q6:Q10)</f>
        <v>70774</v>
      </c>
      <c r="R11" s="185">
        <f>SUM(R6:R10)</f>
        <v>509</v>
      </c>
      <c r="S11" s="141">
        <f t="shared" si="0"/>
        <v>100.71919066323791</v>
      </c>
      <c r="T11" s="174">
        <v>34</v>
      </c>
      <c r="U11" s="174">
        <v>67253</v>
      </c>
      <c r="V11" s="174">
        <v>64886</v>
      </c>
      <c r="W11" s="176">
        <v>2367</v>
      </c>
      <c r="X11" s="172">
        <f t="shared" si="1"/>
        <v>103.64793638072929</v>
      </c>
      <c r="Y11" s="174">
        <v>32</v>
      </c>
      <c r="Z11" s="174">
        <v>56898</v>
      </c>
      <c r="AA11" s="174">
        <v>61120</v>
      </c>
      <c r="AB11" s="175">
        <v>-4222</v>
      </c>
      <c r="AC11" s="172">
        <f t="shared" si="2"/>
        <v>93.092277486910987</v>
      </c>
      <c r="AD11" s="174">
        <f>SUM(AD6:AD10)</f>
        <v>31</v>
      </c>
      <c r="AE11" s="174">
        <v>65755</v>
      </c>
      <c r="AF11" s="174">
        <v>71492</v>
      </c>
      <c r="AG11" s="175">
        <v>-5737</v>
      </c>
      <c r="AH11" s="172">
        <f t="shared" si="3"/>
        <v>91.975325910591394</v>
      </c>
      <c r="AI11" s="174">
        <v>30</v>
      </c>
      <c r="AJ11" s="174">
        <v>78956</v>
      </c>
      <c r="AK11" s="174">
        <v>77734</v>
      </c>
      <c r="AL11" s="175">
        <v>1222</v>
      </c>
      <c r="AM11" s="172">
        <f t="shared" si="7"/>
        <v>101.57202768415365</v>
      </c>
      <c r="AN11" s="174">
        <f>SUM(AN6:AN10)</f>
        <v>31</v>
      </c>
      <c r="AO11" s="174">
        <f>SUM(AO6:AO10)</f>
        <v>68878</v>
      </c>
      <c r="AP11" s="174">
        <f>SUM(AP6:AP10)</f>
        <v>66745</v>
      </c>
      <c r="AQ11" s="173">
        <f t="shared" si="4"/>
        <v>2133</v>
      </c>
      <c r="AR11" s="172">
        <f t="shared" si="8"/>
        <v>103.19574499962545</v>
      </c>
    </row>
    <row r="12" spans="1:44" ht="20.25" customHeight="1" x14ac:dyDescent="0.15">
      <c r="A12" s="386" t="s">
        <v>86</v>
      </c>
      <c r="B12" s="386"/>
      <c r="C12" s="386"/>
      <c r="D12" s="386"/>
      <c r="E12" s="157">
        <v>23</v>
      </c>
      <c r="F12" s="155">
        <v>1246</v>
      </c>
      <c r="G12" s="155">
        <v>1781</v>
      </c>
      <c r="H12" s="155">
        <f>F12-G12</f>
        <v>-535</v>
      </c>
      <c r="I12" s="156">
        <f t="shared" si="5"/>
        <v>69.960696238068493</v>
      </c>
      <c r="J12" s="155">
        <v>26</v>
      </c>
      <c r="K12" s="155">
        <v>1016</v>
      </c>
      <c r="L12" s="155">
        <v>1723</v>
      </c>
      <c r="M12" s="155">
        <v>-707</v>
      </c>
      <c r="N12" s="184">
        <f t="shared" si="6"/>
        <v>58.966918165989554</v>
      </c>
      <c r="O12" s="153">
        <v>8</v>
      </c>
      <c r="P12" s="153">
        <v>358</v>
      </c>
      <c r="Q12" s="153">
        <v>600</v>
      </c>
      <c r="R12" s="152">
        <f>P12-Q12</f>
        <v>-242</v>
      </c>
      <c r="S12" s="151">
        <f t="shared" si="0"/>
        <v>59.666666666666671</v>
      </c>
      <c r="T12" s="182">
        <v>7</v>
      </c>
      <c r="U12" s="182">
        <v>266</v>
      </c>
      <c r="V12" s="182">
        <v>462</v>
      </c>
      <c r="W12" s="183">
        <v>-196</v>
      </c>
      <c r="X12" s="181">
        <f t="shared" si="1"/>
        <v>57.575757575757578</v>
      </c>
      <c r="Y12" s="182">
        <v>10</v>
      </c>
      <c r="Z12" s="182">
        <v>306</v>
      </c>
      <c r="AA12" s="182">
        <v>727</v>
      </c>
      <c r="AB12" s="173">
        <v>-421</v>
      </c>
      <c r="AC12" s="181">
        <f t="shared" si="2"/>
        <v>42.090784044016502</v>
      </c>
      <c r="AD12" s="182">
        <v>6</v>
      </c>
      <c r="AE12" s="182">
        <v>141</v>
      </c>
      <c r="AF12" s="182">
        <v>369</v>
      </c>
      <c r="AG12" s="173">
        <v>-228</v>
      </c>
      <c r="AH12" s="181">
        <f t="shared" si="3"/>
        <v>38.211382113821138</v>
      </c>
      <c r="AI12" s="182">
        <v>4</v>
      </c>
      <c r="AJ12" s="182">
        <v>36</v>
      </c>
      <c r="AK12" s="182">
        <v>95</v>
      </c>
      <c r="AL12" s="173">
        <v>-59</v>
      </c>
      <c r="AM12" s="181">
        <f t="shared" si="7"/>
        <v>37.894736842105267</v>
      </c>
      <c r="AN12" s="182">
        <v>6</v>
      </c>
      <c r="AO12" s="182">
        <v>52</v>
      </c>
      <c r="AP12" s="182">
        <v>188</v>
      </c>
      <c r="AQ12" s="173">
        <f t="shared" si="4"/>
        <v>-136</v>
      </c>
      <c r="AR12" s="181">
        <f t="shared" si="8"/>
        <v>27.659574468085108</v>
      </c>
    </row>
    <row r="13" spans="1:44" ht="20.25" customHeight="1" x14ac:dyDescent="0.15">
      <c r="A13" s="386" t="s">
        <v>85</v>
      </c>
      <c r="B13" s="386"/>
      <c r="C13" s="386"/>
      <c r="D13" s="386"/>
      <c r="E13" s="157">
        <v>23</v>
      </c>
      <c r="F13" s="155">
        <v>5675</v>
      </c>
      <c r="G13" s="155">
        <v>8953</v>
      </c>
      <c r="H13" s="155">
        <f>F13-G13</f>
        <v>-3278</v>
      </c>
      <c r="I13" s="156">
        <f t="shared" si="5"/>
        <v>63.386574332625933</v>
      </c>
      <c r="J13" s="155">
        <v>24</v>
      </c>
      <c r="K13" s="155">
        <v>5537</v>
      </c>
      <c r="L13" s="155">
        <v>8822</v>
      </c>
      <c r="M13" s="155">
        <v>-3285</v>
      </c>
      <c r="N13" s="184">
        <f t="shared" si="6"/>
        <v>62.763545681251422</v>
      </c>
      <c r="O13" s="153">
        <v>6</v>
      </c>
      <c r="P13" s="153">
        <v>2984</v>
      </c>
      <c r="Q13" s="153">
        <v>4104</v>
      </c>
      <c r="R13" s="152">
        <f>P13-Q13</f>
        <v>-1120</v>
      </c>
      <c r="S13" s="151">
        <f t="shared" si="0"/>
        <v>72.709551656920084</v>
      </c>
      <c r="T13" s="182">
        <v>8</v>
      </c>
      <c r="U13" s="182">
        <v>3846</v>
      </c>
      <c r="V13" s="182">
        <v>5343</v>
      </c>
      <c r="W13" s="183">
        <v>-1497</v>
      </c>
      <c r="X13" s="181">
        <f t="shared" si="1"/>
        <v>71.98203256597418</v>
      </c>
      <c r="Y13" s="182">
        <v>6</v>
      </c>
      <c r="Z13" s="182">
        <v>3146</v>
      </c>
      <c r="AA13" s="182">
        <v>4893</v>
      </c>
      <c r="AB13" s="173">
        <v>-1747</v>
      </c>
      <c r="AC13" s="181">
        <f t="shared" si="2"/>
        <v>64.295932965460864</v>
      </c>
      <c r="AD13" s="182">
        <v>5</v>
      </c>
      <c r="AE13" s="182">
        <v>3398</v>
      </c>
      <c r="AF13" s="182">
        <v>5138</v>
      </c>
      <c r="AG13" s="173">
        <v>-1740</v>
      </c>
      <c r="AH13" s="181">
        <f t="shared" si="3"/>
        <v>66.134682755936154</v>
      </c>
      <c r="AI13" s="182">
        <v>6</v>
      </c>
      <c r="AJ13" s="182">
        <v>3628</v>
      </c>
      <c r="AK13" s="182">
        <v>4332</v>
      </c>
      <c r="AL13" s="173">
        <v>-704</v>
      </c>
      <c r="AM13" s="181">
        <f t="shared" si="7"/>
        <v>83.748845798707293</v>
      </c>
      <c r="AN13" s="182">
        <v>8</v>
      </c>
      <c r="AO13" s="182">
        <v>2731</v>
      </c>
      <c r="AP13" s="182">
        <v>3384</v>
      </c>
      <c r="AQ13" s="173">
        <f t="shared" si="4"/>
        <v>-653</v>
      </c>
      <c r="AR13" s="181">
        <f t="shared" si="8"/>
        <v>80.703309692671397</v>
      </c>
    </row>
    <row r="14" spans="1:44" ht="20.25" customHeight="1" x14ac:dyDescent="0.15">
      <c r="A14" s="386" t="s">
        <v>84</v>
      </c>
      <c r="B14" s="386"/>
      <c r="C14" s="386"/>
      <c r="D14" s="386"/>
      <c r="E14" s="157">
        <v>2</v>
      </c>
      <c r="F14" s="155">
        <v>47</v>
      </c>
      <c r="G14" s="155">
        <v>81</v>
      </c>
      <c r="H14" s="155">
        <f>F14-G14</f>
        <v>-34</v>
      </c>
      <c r="I14" s="156">
        <f t="shared" si="5"/>
        <v>58.024691358024697</v>
      </c>
      <c r="J14" s="155">
        <v>2</v>
      </c>
      <c r="K14" s="155">
        <v>67</v>
      </c>
      <c r="L14" s="155">
        <v>111</v>
      </c>
      <c r="M14" s="155">
        <v>-44</v>
      </c>
      <c r="N14" s="184">
        <f t="shared" si="6"/>
        <v>60.360360360360367</v>
      </c>
      <c r="O14" s="153">
        <v>2</v>
      </c>
      <c r="P14" s="153">
        <v>962</v>
      </c>
      <c r="Q14" s="153">
        <v>1068</v>
      </c>
      <c r="R14" s="152">
        <f>P14-Q14</f>
        <v>-106</v>
      </c>
      <c r="S14" s="158">
        <f t="shared" si="0"/>
        <v>90.074906367041194</v>
      </c>
      <c r="T14" s="182">
        <v>1</v>
      </c>
      <c r="U14" s="182">
        <v>30</v>
      </c>
      <c r="V14" s="182">
        <v>29</v>
      </c>
      <c r="W14" s="183">
        <v>1</v>
      </c>
      <c r="X14" s="181">
        <f t="shared" si="1"/>
        <v>103.44827586206897</v>
      </c>
      <c r="Y14" s="182">
        <v>1</v>
      </c>
      <c r="Z14" s="182">
        <v>25</v>
      </c>
      <c r="AA14" s="182">
        <v>29</v>
      </c>
      <c r="AB14" s="173">
        <v>-4</v>
      </c>
      <c r="AC14" s="181">
        <f t="shared" si="2"/>
        <v>86.206896551724128</v>
      </c>
      <c r="AD14" s="182">
        <v>1</v>
      </c>
      <c r="AE14" s="182">
        <v>20</v>
      </c>
      <c r="AF14" s="182">
        <v>27</v>
      </c>
      <c r="AG14" s="173">
        <v>-7</v>
      </c>
      <c r="AH14" s="181">
        <f t="shared" si="3"/>
        <v>74.074074074074076</v>
      </c>
      <c r="AI14" s="182">
        <v>1</v>
      </c>
      <c r="AJ14" s="182">
        <v>25</v>
      </c>
      <c r="AK14" s="182">
        <v>50</v>
      </c>
      <c r="AL14" s="173">
        <v>-25</v>
      </c>
      <c r="AM14" s="181">
        <f t="shared" si="7"/>
        <v>50</v>
      </c>
      <c r="AN14" s="182">
        <v>1</v>
      </c>
      <c r="AO14" s="182">
        <v>24</v>
      </c>
      <c r="AP14" s="182">
        <v>69</v>
      </c>
      <c r="AQ14" s="173">
        <f t="shared" si="4"/>
        <v>-45</v>
      </c>
      <c r="AR14" s="181">
        <f t="shared" si="8"/>
        <v>34.782608695652172</v>
      </c>
    </row>
    <row r="15" spans="1:44" ht="20.25" customHeight="1" x14ac:dyDescent="0.15">
      <c r="A15" s="386" t="s">
        <v>83</v>
      </c>
      <c r="B15" s="386"/>
      <c r="C15" s="386"/>
      <c r="D15" s="386"/>
      <c r="E15" s="157">
        <v>10</v>
      </c>
      <c r="F15" s="155">
        <v>72</v>
      </c>
      <c r="G15" s="155">
        <v>88</v>
      </c>
      <c r="H15" s="155">
        <f>F15-G15</f>
        <v>-16</v>
      </c>
      <c r="I15" s="156">
        <f t="shared" si="5"/>
        <v>81.818181818181827</v>
      </c>
      <c r="J15" s="155">
        <v>9</v>
      </c>
      <c r="K15" s="155">
        <v>58</v>
      </c>
      <c r="L15" s="155">
        <v>63</v>
      </c>
      <c r="M15" s="155">
        <v>-5</v>
      </c>
      <c r="N15" s="184">
        <f t="shared" si="6"/>
        <v>92.063492063492063</v>
      </c>
      <c r="O15" s="153">
        <v>1</v>
      </c>
      <c r="P15" s="153">
        <v>1</v>
      </c>
      <c r="Q15" s="153">
        <v>4</v>
      </c>
      <c r="R15" s="152">
        <f>P15-Q15</f>
        <v>-3</v>
      </c>
      <c r="S15" s="151">
        <f t="shared" si="0"/>
        <v>25</v>
      </c>
      <c r="T15" s="182">
        <v>1</v>
      </c>
      <c r="U15" s="182">
        <v>0</v>
      </c>
      <c r="V15" s="182">
        <v>0</v>
      </c>
      <c r="W15" s="183">
        <v>0</v>
      </c>
      <c r="X15" s="181">
        <v>0</v>
      </c>
      <c r="Y15" s="182">
        <v>0</v>
      </c>
      <c r="Z15" s="182">
        <v>0</v>
      </c>
      <c r="AA15" s="182">
        <v>0</v>
      </c>
      <c r="AB15" s="173">
        <v>0</v>
      </c>
      <c r="AC15" s="181">
        <v>0</v>
      </c>
      <c r="AD15" s="182">
        <v>1</v>
      </c>
      <c r="AE15" s="182">
        <v>0</v>
      </c>
      <c r="AF15" s="182">
        <v>2</v>
      </c>
      <c r="AG15" s="173">
        <v>-2</v>
      </c>
      <c r="AH15" s="181">
        <v>0</v>
      </c>
      <c r="AI15" s="182">
        <v>1</v>
      </c>
      <c r="AJ15" s="182">
        <v>0</v>
      </c>
      <c r="AK15" s="182">
        <v>3</v>
      </c>
      <c r="AL15" s="173">
        <v>-3</v>
      </c>
      <c r="AM15" s="181">
        <v>0</v>
      </c>
      <c r="AN15" s="182">
        <v>1</v>
      </c>
      <c r="AO15" s="182">
        <v>0.2</v>
      </c>
      <c r="AP15" s="182">
        <v>2</v>
      </c>
      <c r="AQ15" s="173">
        <f t="shared" si="4"/>
        <v>-1.8</v>
      </c>
      <c r="AR15" s="181">
        <v>0</v>
      </c>
    </row>
    <row r="16" spans="1:44" ht="20.25" customHeight="1" x14ac:dyDescent="0.15">
      <c r="A16" s="390" t="s">
        <v>36</v>
      </c>
      <c r="B16" s="390"/>
      <c r="C16" s="390"/>
      <c r="D16" s="390"/>
      <c r="E16" s="180">
        <f>SUM(E11:E15)</f>
        <v>101</v>
      </c>
      <c r="F16" s="178">
        <f>SUM(F11:F15)</f>
        <v>75601</v>
      </c>
      <c r="G16" s="178">
        <f>SUM(G11:G15)</f>
        <v>80629</v>
      </c>
      <c r="H16" s="178">
        <f>SUM(H11:H15)</f>
        <v>-5028</v>
      </c>
      <c r="I16" s="179">
        <f t="shared" si="5"/>
        <v>93.76403031167446</v>
      </c>
      <c r="J16" s="178">
        <f>SUM(J11:J15)</f>
        <v>110</v>
      </c>
      <c r="K16" s="178">
        <f>SUM(K11:K15)</f>
        <v>84664</v>
      </c>
      <c r="L16" s="178">
        <f>SUM(L11:L15)</f>
        <v>92879</v>
      </c>
      <c r="M16" s="178">
        <f>SUM(M11:M15)</f>
        <v>-8216</v>
      </c>
      <c r="N16" s="177">
        <f t="shared" si="6"/>
        <v>91.155158862606186</v>
      </c>
      <c r="O16" s="143">
        <f>SUM(O11:O15)</f>
        <v>52</v>
      </c>
      <c r="P16" s="143">
        <f>SUM(P11:P15)</f>
        <v>75588</v>
      </c>
      <c r="Q16" s="143">
        <f>SUM(Q11:Q15)</f>
        <v>76550</v>
      </c>
      <c r="R16" s="142">
        <f>SUM(R11:R15)</f>
        <v>-962</v>
      </c>
      <c r="S16" s="141">
        <f t="shared" si="0"/>
        <v>98.743305029392559</v>
      </c>
      <c r="T16" s="174">
        <v>51</v>
      </c>
      <c r="U16" s="174">
        <v>71395</v>
      </c>
      <c r="V16" s="174">
        <v>70721</v>
      </c>
      <c r="W16" s="176">
        <v>674</v>
      </c>
      <c r="X16" s="172">
        <f>U16/V16*100</f>
        <v>100.95304082238657</v>
      </c>
      <c r="Y16" s="174">
        <v>49</v>
      </c>
      <c r="Z16" s="174">
        <v>60375</v>
      </c>
      <c r="AA16" s="174">
        <v>66769</v>
      </c>
      <c r="AB16" s="175">
        <v>-6394</v>
      </c>
      <c r="AC16" s="172">
        <f>Z16/AA16*100</f>
        <v>90.423699621081639</v>
      </c>
      <c r="AD16" s="174">
        <f>SUM(AD11:AD15)</f>
        <v>44</v>
      </c>
      <c r="AE16" s="174">
        <v>69316</v>
      </c>
      <c r="AF16" s="174">
        <v>77029</v>
      </c>
      <c r="AG16" s="175">
        <v>-7714</v>
      </c>
      <c r="AH16" s="172">
        <f>AE16/AF16*100</f>
        <v>89.986888055148057</v>
      </c>
      <c r="AI16" s="174">
        <f>SUM(AI11:AI15)</f>
        <v>42</v>
      </c>
      <c r="AJ16" s="174">
        <v>82646</v>
      </c>
      <c r="AK16" s="174">
        <v>82214</v>
      </c>
      <c r="AL16" s="175">
        <v>432</v>
      </c>
      <c r="AM16" s="172">
        <f>AJ16/AK16*100</f>
        <v>100.52545795120054</v>
      </c>
      <c r="AN16" s="174">
        <f>SUM(AN11:AN15)</f>
        <v>47</v>
      </c>
      <c r="AO16" s="174">
        <f>SUM(AO11:AO15)</f>
        <v>71685.2</v>
      </c>
      <c r="AP16" s="174">
        <f>SUM(AP11:AP15)</f>
        <v>70388</v>
      </c>
      <c r="AQ16" s="173">
        <f t="shared" si="4"/>
        <v>1297.1999999999971</v>
      </c>
      <c r="AR16" s="172">
        <f>AO16/AP16*100</f>
        <v>101.84292777177927</v>
      </c>
    </row>
    <row r="17" spans="1:40" ht="3" customHeight="1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3"/>
      <c r="AN17" s="113"/>
    </row>
    <row r="18" spans="1:40" x14ac:dyDescent="0.15">
      <c r="A18" s="114" t="s">
        <v>82</v>
      </c>
      <c r="B18" s="114" t="s">
        <v>81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3"/>
      <c r="AN18" s="113"/>
    </row>
    <row r="19" spans="1:40" x14ac:dyDescent="0.15">
      <c r="A19" s="114"/>
      <c r="B19" s="114" t="s">
        <v>80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3"/>
      <c r="AN19" s="113"/>
    </row>
    <row r="20" spans="1:40" x14ac:dyDescent="0.1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3"/>
      <c r="AN20" s="113"/>
    </row>
  </sheetData>
  <mergeCells count="25">
    <mergeCell ref="A16:D16"/>
    <mergeCell ref="B10:D10"/>
    <mergeCell ref="B11:D11"/>
    <mergeCell ref="A12:D12"/>
    <mergeCell ref="A13:D13"/>
    <mergeCell ref="A14:D14"/>
    <mergeCell ref="A15:D15"/>
    <mergeCell ref="A6:A11"/>
    <mergeCell ref="B6:D6"/>
    <mergeCell ref="B7:D7"/>
    <mergeCell ref="B8:D8"/>
    <mergeCell ref="B9:D9"/>
    <mergeCell ref="E4:I4"/>
    <mergeCell ref="J4:N4"/>
    <mergeCell ref="O4:S4"/>
    <mergeCell ref="T4:X4"/>
    <mergeCell ref="Y4:AC4"/>
    <mergeCell ref="AQ2:AR2"/>
    <mergeCell ref="AN4:AR4"/>
    <mergeCell ref="AI4:AM4"/>
    <mergeCell ref="M2:N2"/>
    <mergeCell ref="AB2:AC2"/>
    <mergeCell ref="AG2:AH2"/>
    <mergeCell ref="AD4:AH4"/>
    <mergeCell ref="AL2:AM2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1" manualBreakCount="1">
    <brk id="10" max="16383" man="1"/>
  </rowBreaks>
  <colBreaks count="1" manualBreakCount="1">
    <brk id="3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8F0F7-9282-43DC-B27B-343D22B35560}">
  <sheetPr>
    <pageSetUpPr fitToPage="1"/>
  </sheetPr>
  <dimension ref="A1:AI199"/>
  <sheetViews>
    <sheetView view="pageBreakPreview" zoomScaleNormal="85" zoomScaleSheetLayoutView="100" workbookViewId="0">
      <pane xSplit="3" ySplit="5" topLeftCell="D6" activePane="bottomRight" state="frozen"/>
      <selection pane="topRight"/>
      <selection pane="bottomLeft"/>
      <selection pane="bottomRight" activeCell="AE6" sqref="AE6:AE7"/>
    </sheetView>
  </sheetViews>
  <sheetFormatPr defaultColWidth="9" defaultRowHeight="13.5" x14ac:dyDescent="0.15"/>
  <cols>
    <col min="1" max="2" width="3.875" style="188" customWidth="1"/>
    <col min="3" max="3" width="18.125" style="188" customWidth="1"/>
    <col min="4" max="5" width="10.125" style="188" customWidth="1"/>
    <col min="6" max="6" width="6.125" style="188" customWidth="1"/>
    <col min="7" max="8" width="10.125" style="188" customWidth="1"/>
    <col min="9" max="9" width="6.125" style="188" customWidth="1"/>
    <col min="10" max="11" width="10.125" style="188" hidden="1" customWidth="1"/>
    <col min="12" max="12" width="6.125" style="188" hidden="1" customWidth="1"/>
    <col min="13" max="14" width="10.125" style="188" customWidth="1"/>
    <col min="15" max="15" width="6.125" style="188" customWidth="1"/>
    <col min="16" max="17" width="10.125" style="188" hidden="1" customWidth="1"/>
    <col min="18" max="18" width="6.125" style="188" hidden="1" customWidth="1"/>
    <col min="19" max="20" width="10.125" style="188" customWidth="1"/>
    <col min="21" max="21" width="6.125" style="188" customWidth="1"/>
    <col min="22" max="23" width="10.125" style="188" customWidth="1"/>
    <col min="24" max="24" width="6.125" style="188" customWidth="1"/>
    <col min="25" max="26" width="10.125" style="188" customWidth="1"/>
    <col min="27" max="27" width="6.125" style="188" customWidth="1"/>
    <col min="28" max="29" width="10.125" style="188" customWidth="1"/>
    <col min="30" max="30" width="6.125" style="188" customWidth="1"/>
    <col min="31" max="31" width="9" style="188" customWidth="1"/>
    <col min="32" max="16384" width="9" style="188"/>
  </cols>
  <sheetData>
    <row r="1" spans="1:35" ht="18.75" customHeight="1" x14ac:dyDescent="0.15">
      <c r="A1" s="250" t="s">
        <v>134</v>
      </c>
      <c r="B1" s="249"/>
      <c r="C1" s="249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</row>
    <row r="2" spans="1:35" s="189" customFormat="1" thickBo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5" s="189" customFormat="1" ht="20.25" customHeight="1" x14ac:dyDescent="0.15">
      <c r="A3" s="247"/>
      <c r="B3" s="246"/>
      <c r="C3" s="245"/>
      <c r="D3" s="406" t="s">
        <v>133</v>
      </c>
      <c r="E3" s="407"/>
      <c r="F3" s="408"/>
      <c r="G3" s="406" t="s">
        <v>132</v>
      </c>
      <c r="H3" s="407"/>
      <c r="I3" s="408"/>
      <c r="J3" s="399" t="s">
        <v>131</v>
      </c>
      <c r="K3" s="400"/>
      <c r="L3" s="401"/>
      <c r="M3" s="399" t="s">
        <v>130</v>
      </c>
      <c r="N3" s="400"/>
      <c r="O3" s="401"/>
      <c r="P3" s="399" t="s">
        <v>129</v>
      </c>
      <c r="Q3" s="400"/>
      <c r="R3" s="401"/>
      <c r="S3" s="399" t="s">
        <v>128</v>
      </c>
      <c r="T3" s="400"/>
      <c r="U3" s="401"/>
      <c r="V3" s="399" t="s">
        <v>127</v>
      </c>
      <c r="W3" s="442"/>
      <c r="X3" s="443"/>
      <c r="Y3" s="399" t="s">
        <v>126</v>
      </c>
      <c r="Z3" s="442"/>
      <c r="AA3" s="443"/>
      <c r="AB3" s="399" t="s">
        <v>125</v>
      </c>
      <c r="AC3" s="442"/>
      <c r="AD3" s="443"/>
    </row>
    <row r="4" spans="1:35" s="189" customFormat="1" ht="20.25" customHeight="1" x14ac:dyDescent="0.15">
      <c r="A4" s="244"/>
      <c r="B4" s="190"/>
      <c r="C4" s="243"/>
      <c r="D4" s="433" t="s">
        <v>124</v>
      </c>
      <c r="E4" s="420" t="s">
        <v>123</v>
      </c>
      <c r="F4" s="409" t="s">
        <v>122</v>
      </c>
      <c r="G4" s="433" t="s">
        <v>124</v>
      </c>
      <c r="H4" s="420" t="s">
        <v>123</v>
      </c>
      <c r="I4" s="409" t="s">
        <v>122</v>
      </c>
      <c r="J4" s="402" t="s">
        <v>124</v>
      </c>
      <c r="K4" s="404" t="s">
        <v>123</v>
      </c>
      <c r="L4" s="397" t="s">
        <v>122</v>
      </c>
      <c r="M4" s="402" t="s">
        <v>124</v>
      </c>
      <c r="N4" s="404" t="s">
        <v>123</v>
      </c>
      <c r="O4" s="397" t="s">
        <v>122</v>
      </c>
      <c r="P4" s="402" t="s">
        <v>124</v>
      </c>
      <c r="Q4" s="404" t="s">
        <v>123</v>
      </c>
      <c r="R4" s="397" t="s">
        <v>122</v>
      </c>
      <c r="S4" s="402" t="s">
        <v>124</v>
      </c>
      <c r="T4" s="404" t="s">
        <v>123</v>
      </c>
      <c r="U4" s="397" t="s">
        <v>122</v>
      </c>
      <c r="V4" s="402" t="s">
        <v>124</v>
      </c>
      <c r="W4" s="445" t="s">
        <v>123</v>
      </c>
      <c r="X4" s="447" t="s">
        <v>122</v>
      </c>
      <c r="Y4" s="402" t="s">
        <v>124</v>
      </c>
      <c r="Z4" s="445" t="s">
        <v>123</v>
      </c>
      <c r="AA4" s="447" t="s">
        <v>122</v>
      </c>
      <c r="AB4" s="402" t="s">
        <v>124</v>
      </c>
      <c r="AC4" s="445" t="s">
        <v>123</v>
      </c>
      <c r="AD4" s="447" t="s">
        <v>122</v>
      </c>
    </row>
    <row r="5" spans="1:35" s="189" customFormat="1" ht="20.25" customHeight="1" thickBot="1" x14ac:dyDescent="0.2">
      <c r="A5" s="242"/>
      <c r="B5" s="241"/>
      <c r="C5" s="240"/>
      <c r="D5" s="434"/>
      <c r="E5" s="421"/>
      <c r="F5" s="410"/>
      <c r="G5" s="434"/>
      <c r="H5" s="421"/>
      <c r="I5" s="410"/>
      <c r="J5" s="403"/>
      <c r="K5" s="405"/>
      <c r="L5" s="398"/>
      <c r="M5" s="403"/>
      <c r="N5" s="405"/>
      <c r="O5" s="398"/>
      <c r="P5" s="403"/>
      <c r="Q5" s="405"/>
      <c r="R5" s="398"/>
      <c r="S5" s="403"/>
      <c r="T5" s="405"/>
      <c r="U5" s="398"/>
      <c r="V5" s="444"/>
      <c r="W5" s="446"/>
      <c r="X5" s="448"/>
      <c r="Y5" s="444"/>
      <c r="Z5" s="446"/>
      <c r="AA5" s="448"/>
      <c r="AB5" s="444"/>
      <c r="AC5" s="446"/>
      <c r="AD5" s="448"/>
    </row>
    <row r="6" spans="1:35" s="189" customFormat="1" ht="27" customHeight="1" x14ac:dyDescent="0.15">
      <c r="A6" s="422" t="s">
        <v>121</v>
      </c>
      <c r="B6" s="423"/>
      <c r="C6" s="424"/>
      <c r="D6" s="229">
        <v>44</v>
      </c>
      <c r="E6" s="227">
        <v>122</v>
      </c>
      <c r="F6" s="226">
        <f>D6/E6*100</f>
        <v>36.065573770491802</v>
      </c>
      <c r="G6" s="229">
        <v>44</v>
      </c>
      <c r="H6" s="227">
        <v>111</v>
      </c>
      <c r="I6" s="226">
        <f>G6/H6*100</f>
        <v>39.63963963963964</v>
      </c>
      <c r="J6" s="229">
        <v>41</v>
      </c>
      <c r="K6" s="227">
        <v>110</v>
      </c>
      <c r="L6" s="226">
        <f>J6/K6*100</f>
        <v>37.272727272727273</v>
      </c>
      <c r="M6" s="229">
        <v>42</v>
      </c>
      <c r="N6" s="227">
        <v>110</v>
      </c>
      <c r="O6" s="226">
        <f>M6/N6*100</f>
        <v>38.181818181818187</v>
      </c>
      <c r="P6" s="229">
        <v>43</v>
      </c>
      <c r="Q6" s="227">
        <v>114</v>
      </c>
      <c r="R6" s="226">
        <f>P6/Q6*100</f>
        <v>37.719298245614034</v>
      </c>
      <c r="S6" s="229">
        <v>42</v>
      </c>
      <c r="T6" s="227">
        <v>113</v>
      </c>
      <c r="U6" s="226">
        <f>S6/T6*100</f>
        <v>37.168141592920357</v>
      </c>
      <c r="V6" s="229">
        <v>42</v>
      </c>
      <c r="W6" s="227">
        <v>114</v>
      </c>
      <c r="X6" s="226">
        <f>V6/W6*100</f>
        <v>36.84210526315789</v>
      </c>
      <c r="Y6" s="229">
        <v>42</v>
      </c>
      <c r="Z6" s="227">
        <v>115</v>
      </c>
      <c r="AA6" s="226">
        <f>Y6/Z6*100</f>
        <v>36.521739130434781</v>
      </c>
      <c r="AB6" s="229">
        <v>42</v>
      </c>
      <c r="AC6" s="227">
        <v>113</v>
      </c>
      <c r="AD6" s="226">
        <f>AB6/AC6*100</f>
        <v>37.168141592920357</v>
      </c>
    </row>
    <row r="7" spans="1:35" s="189" customFormat="1" ht="27" customHeight="1" thickBot="1" x14ac:dyDescent="0.2">
      <c r="A7" s="413" t="s">
        <v>120</v>
      </c>
      <c r="B7" s="414"/>
      <c r="C7" s="415"/>
      <c r="D7" s="224">
        <v>48</v>
      </c>
      <c r="E7" s="223">
        <v>127</v>
      </c>
      <c r="F7" s="222">
        <f>D7/E7*100</f>
        <v>37.795275590551178</v>
      </c>
      <c r="G7" s="224">
        <v>47</v>
      </c>
      <c r="H7" s="223">
        <v>121</v>
      </c>
      <c r="I7" s="222">
        <f>G7/H7*100</f>
        <v>38.84297520661157</v>
      </c>
      <c r="J7" s="224">
        <v>48</v>
      </c>
      <c r="K7" s="223">
        <v>112</v>
      </c>
      <c r="L7" s="222">
        <f>J7/K7*100</f>
        <v>42.857142857142854</v>
      </c>
      <c r="M7" s="224">
        <v>49</v>
      </c>
      <c r="N7" s="223">
        <v>121</v>
      </c>
      <c r="O7" s="222">
        <f>M7/N7*100</f>
        <v>40.495867768595041</v>
      </c>
      <c r="P7" s="224">
        <v>50</v>
      </c>
      <c r="Q7" s="223">
        <v>126</v>
      </c>
      <c r="R7" s="222">
        <f>P7/Q7*100</f>
        <v>39.682539682539684</v>
      </c>
      <c r="S7" s="224">
        <v>50</v>
      </c>
      <c r="T7" s="223">
        <v>126</v>
      </c>
      <c r="U7" s="222">
        <f>S7/T7*100</f>
        <v>39.682539682539684</v>
      </c>
      <c r="V7" s="224">
        <v>49</v>
      </c>
      <c r="W7" s="223">
        <v>127</v>
      </c>
      <c r="X7" s="222">
        <f>V7/W7*100</f>
        <v>38.582677165354326</v>
      </c>
      <c r="Y7" s="224">
        <v>49</v>
      </c>
      <c r="Z7" s="223">
        <v>127</v>
      </c>
      <c r="AA7" s="222">
        <f>Y7/Z7*100</f>
        <v>38.582677165354326</v>
      </c>
      <c r="AB7" s="224">
        <v>49</v>
      </c>
      <c r="AC7" s="223">
        <v>126</v>
      </c>
      <c r="AD7" s="222">
        <f>AB7/AC7*100</f>
        <v>38.888888888888893</v>
      </c>
    </row>
    <row r="8" spans="1:35" s="189" customFormat="1" ht="27" customHeight="1" x14ac:dyDescent="0.15">
      <c r="A8" s="428" t="s">
        <v>119</v>
      </c>
      <c r="B8" s="440" t="s">
        <v>118</v>
      </c>
      <c r="C8" s="441"/>
      <c r="D8" s="229">
        <v>62</v>
      </c>
      <c r="E8" s="227">
        <v>189</v>
      </c>
      <c r="F8" s="226">
        <f>D8/E8*100</f>
        <v>32.804232804232804</v>
      </c>
      <c r="G8" s="229">
        <v>60</v>
      </c>
      <c r="H8" s="227">
        <v>181</v>
      </c>
      <c r="I8" s="226">
        <f>G8/H8*100</f>
        <v>33.149171270718227</v>
      </c>
      <c r="J8" s="229">
        <v>67</v>
      </c>
      <c r="K8" s="227">
        <v>215</v>
      </c>
      <c r="L8" s="226">
        <f>J8/K8*100</f>
        <v>31.162790697674421</v>
      </c>
      <c r="M8" s="229">
        <v>68</v>
      </c>
      <c r="N8" s="227">
        <v>214</v>
      </c>
      <c r="O8" s="226">
        <f>M8/N8*100</f>
        <v>31.775700934579437</v>
      </c>
      <c r="P8" s="229">
        <v>73</v>
      </c>
      <c r="Q8" s="227">
        <v>224</v>
      </c>
      <c r="R8" s="226">
        <f>P8/Q8*100</f>
        <v>32.589285714285715</v>
      </c>
      <c r="S8" s="229">
        <v>73</v>
      </c>
      <c r="T8" s="227">
        <v>230</v>
      </c>
      <c r="U8" s="226">
        <f>S8/T8*100</f>
        <v>31.739130434782609</v>
      </c>
      <c r="V8" s="229">
        <v>71</v>
      </c>
      <c r="W8" s="227">
        <v>232</v>
      </c>
      <c r="X8" s="226">
        <f>V8/W8*100</f>
        <v>30.603448275862068</v>
      </c>
      <c r="Y8" s="229">
        <v>73</v>
      </c>
      <c r="Z8" s="227">
        <v>241</v>
      </c>
      <c r="AA8" s="226">
        <f>Y8/Z8*100</f>
        <v>30.290456431535269</v>
      </c>
      <c r="AB8" s="229">
        <v>72</v>
      </c>
      <c r="AC8" s="227">
        <v>237</v>
      </c>
      <c r="AD8" s="226">
        <f>AB8/AC8*100</f>
        <v>30.37974683544304</v>
      </c>
    </row>
    <row r="9" spans="1:35" s="189" customFormat="1" ht="27" customHeight="1" x14ac:dyDescent="0.15">
      <c r="A9" s="426"/>
      <c r="B9" s="438" t="s">
        <v>117</v>
      </c>
      <c r="C9" s="239" t="s">
        <v>116</v>
      </c>
      <c r="D9" s="237">
        <v>300.2</v>
      </c>
      <c r="E9" s="238">
        <v>271.5</v>
      </c>
      <c r="F9" s="235" t="s">
        <v>105</v>
      </c>
      <c r="G9" s="237">
        <v>286.10000000000002</v>
      </c>
      <c r="H9" s="238">
        <v>280.5</v>
      </c>
      <c r="I9" s="235" t="s">
        <v>105</v>
      </c>
      <c r="J9" s="237">
        <v>295.5</v>
      </c>
      <c r="K9" s="238">
        <v>265.8</v>
      </c>
      <c r="L9" s="235" t="s">
        <v>105</v>
      </c>
      <c r="M9" s="237">
        <v>290.89999999999998</v>
      </c>
      <c r="N9" s="236">
        <v>261.7</v>
      </c>
      <c r="O9" s="235" t="s">
        <v>105</v>
      </c>
      <c r="P9" s="237">
        <v>299.39999999999998</v>
      </c>
      <c r="Q9" s="236">
        <v>272.39999999999998</v>
      </c>
      <c r="R9" s="235" t="s">
        <v>105</v>
      </c>
      <c r="S9" s="237">
        <v>308.60000000000002</v>
      </c>
      <c r="T9" s="236">
        <v>302.10000000000002</v>
      </c>
      <c r="U9" s="235" t="s">
        <v>105</v>
      </c>
      <c r="V9" s="237">
        <f>V10/V8</f>
        <v>323.18309859154931</v>
      </c>
      <c r="W9" s="236">
        <f>W10/W8</f>
        <v>306.01862068965522</v>
      </c>
      <c r="X9" s="235" t="s">
        <v>105</v>
      </c>
      <c r="Y9" s="237">
        <f>Y10/Y8</f>
        <v>315.73013698630137</v>
      </c>
      <c r="Z9" s="236">
        <f>Z10/Z8</f>
        <v>345.50207468879665</v>
      </c>
      <c r="AA9" s="235" t="s">
        <v>105</v>
      </c>
      <c r="AB9" s="237">
        <v>318.67</v>
      </c>
      <c r="AC9" s="236">
        <v>293.76</v>
      </c>
      <c r="AD9" s="235" t="s">
        <v>105</v>
      </c>
    </row>
    <row r="10" spans="1:35" s="189" customFormat="1" ht="27" customHeight="1" thickBot="1" x14ac:dyDescent="0.2">
      <c r="A10" s="429"/>
      <c r="B10" s="439"/>
      <c r="C10" s="234" t="s">
        <v>115</v>
      </c>
      <c r="D10" s="233">
        <v>18614.5</v>
      </c>
      <c r="E10" s="230">
        <v>51313.4</v>
      </c>
      <c r="F10" s="222">
        <f t="shared" ref="F10:F16" si="0">D10/E10*100</f>
        <v>36.276099420424295</v>
      </c>
      <c r="G10" s="233">
        <v>17164</v>
      </c>
      <c r="H10" s="230">
        <v>50777</v>
      </c>
      <c r="I10" s="222">
        <f t="shared" ref="I10:I16" si="1">G10/H10*100</f>
        <v>33.802705949544091</v>
      </c>
      <c r="J10" s="233">
        <v>19799.099999999999</v>
      </c>
      <c r="K10" s="230">
        <v>57143.7</v>
      </c>
      <c r="L10" s="222">
        <f t="shared" ref="L10:L16" si="2">J10/K10*100</f>
        <v>34.647913943269337</v>
      </c>
      <c r="M10" s="233">
        <v>19783.7</v>
      </c>
      <c r="N10" s="230">
        <v>56002.7</v>
      </c>
      <c r="O10" s="222">
        <f t="shared" ref="O10:O16" si="3">M10/N10*100</f>
        <v>35.326332480398271</v>
      </c>
      <c r="P10" s="233">
        <v>21832</v>
      </c>
      <c r="Q10" s="230">
        <v>61235</v>
      </c>
      <c r="R10" s="222">
        <f t="shared" ref="R10:R16" si="4">P10/Q10*100</f>
        <v>35.6528129337797</v>
      </c>
      <c r="S10" s="231">
        <v>22530</v>
      </c>
      <c r="T10" s="232">
        <v>69484</v>
      </c>
      <c r="U10" s="222">
        <f t="shared" ref="U10:U16" si="5">S10/T10*100</f>
        <v>32.424730873294571</v>
      </c>
      <c r="V10" s="231">
        <v>22946</v>
      </c>
      <c r="W10" s="232">
        <v>70996.320000000007</v>
      </c>
      <c r="X10" s="222">
        <f t="shared" ref="X10:X16" si="6">V10/W10*100</f>
        <v>32.319985035844105</v>
      </c>
      <c r="Y10" s="231">
        <v>23048.3</v>
      </c>
      <c r="Z10" s="230">
        <v>83266</v>
      </c>
      <c r="AA10" s="222">
        <f t="shared" ref="AA10:AA16" si="7">Y10/Z10*100</f>
        <v>27.680325703168158</v>
      </c>
      <c r="AB10" s="231">
        <v>22944.3</v>
      </c>
      <c r="AC10" s="230">
        <v>69620.3</v>
      </c>
      <c r="AD10" s="222">
        <f t="shared" ref="AD10:AD16" si="8">AB10/AC10*100</f>
        <v>32.956336011192136</v>
      </c>
    </row>
    <row r="11" spans="1:35" s="189" customFormat="1" ht="27" customHeight="1" x14ac:dyDescent="0.15">
      <c r="A11" s="425" t="s">
        <v>114</v>
      </c>
      <c r="B11" s="416" t="s">
        <v>113</v>
      </c>
      <c r="C11" s="417"/>
      <c r="D11" s="229">
        <v>4173</v>
      </c>
      <c r="E11" s="227">
        <v>10843</v>
      </c>
      <c r="F11" s="226">
        <f t="shared" si="0"/>
        <v>38.485658950474964</v>
      </c>
      <c r="G11" s="229">
        <v>2984</v>
      </c>
      <c r="H11" s="227">
        <v>8509</v>
      </c>
      <c r="I11" s="226">
        <f t="shared" si="1"/>
        <v>35.068750734516399</v>
      </c>
      <c r="J11" s="229">
        <v>2778</v>
      </c>
      <c r="K11" s="227">
        <v>7875</v>
      </c>
      <c r="L11" s="226">
        <f t="shared" si="2"/>
        <v>35.276190476190479</v>
      </c>
      <c r="M11" s="229">
        <v>2754</v>
      </c>
      <c r="N11" s="227">
        <v>7158</v>
      </c>
      <c r="O11" s="226">
        <f t="shared" si="3"/>
        <v>38.474434199497068</v>
      </c>
      <c r="P11" s="229">
        <v>2984</v>
      </c>
      <c r="Q11" s="227">
        <v>8620</v>
      </c>
      <c r="R11" s="226">
        <f t="shared" si="4"/>
        <v>34.617169373549885</v>
      </c>
      <c r="S11" s="228">
        <v>2328</v>
      </c>
      <c r="T11" s="227">
        <v>6573</v>
      </c>
      <c r="U11" s="226">
        <f t="shared" si="5"/>
        <v>35.417617526243724</v>
      </c>
      <c r="V11" s="228">
        <v>2198</v>
      </c>
      <c r="W11" s="227">
        <v>7059</v>
      </c>
      <c r="X11" s="226">
        <f t="shared" si="6"/>
        <v>31.137554894460973</v>
      </c>
      <c r="Y11" s="228">
        <v>2391</v>
      </c>
      <c r="Z11" s="227">
        <v>6927</v>
      </c>
      <c r="AA11" s="226">
        <f t="shared" si="7"/>
        <v>34.51710697271546</v>
      </c>
      <c r="AB11" s="228">
        <v>2583</v>
      </c>
      <c r="AC11" s="227">
        <v>7153</v>
      </c>
      <c r="AD11" s="226">
        <f t="shared" si="8"/>
        <v>36.110722773661401</v>
      </c>
    </row>
    <row r="12" spans="1:35" s="189" customFormat="1" ht="27" customHeight="1" x14ac:dyDescent="0.15">
      <c r="A12" s="426"/>
      <c r="B12" s="418" t="s">
        <v>112</v>
      </c>
      <c r="C12" s="419"/>
      <c r="D12" s="215">
        <v>168</v>
      </c>
      <c r="E12" s="214">
        <v>460</v>
      </c>
      <c r="F12" s="209">
        <f t="shared" si="0"/>
        <v>36.521739130434781</v>
      </c>
      <c r="G12" s="215">
        <v>126</v>
      </c>
      <c r="H12" s="214">
        <v>345</v>
      </c>
      <c r="I12" s="209">
        <f t="shared" si="1"/>
        <v>36.521739130434781</v>
      </c>
      <c r="J12" s="215">
        <v>217</v>
      </c>
      <c r="K12" s="214">
        <v>498</v>
      </c>
      <c r="L12" s="209">
        <f t="shared" si="2"/>
        <v>43.574297188755018</v>
      </c>
      <c r="M12" s="215">
        <v>223</v>
      </c>
      <c r="N12" s="214">
        <v>441</v>
      </c>
      <c r="O12" s="209">
        <f t="shared" si="3"/>
        <v>50.566893424036287</v>
      </c>
      <c r="P12" s="215">
        <v>245</v>
      </c>
      <c r="Q12" s="214">
        <v>604</v>
      </c>
      <c r="R12" s="209">
        <f t="shared" si="4"/>
        <v>40.562913907284766</v>
      </c>
      <c r="S12" s="213">
        <v>220</v>
      </c>
      <c r="T12" s="212">
        <v>604</v>
      </c>
      <c r="U12" s="206">
        <f t="shared" si="5"/>
        <v>36.423841059602644</v>
      </c>
      <c r="V12" s="213">
        <v>230</v>
      </c>
      <c r="W12" s="212">
        <v>605</v>
      </c>
      <c r="X12" s="206">
        <f t="shared" si="6"/>
        <v>38.016528925619838</v>
      </c>
      <c r="Y12" s="213">
        <v>243</v>
      </c>
      <c r="Z12" s="212">
        <v>534</v>
      </c>
      <c r="AA12" s="209">
        <f t="shared" si="7"/>
        <v>45.50561797752809</v>
      </c>
      <c r="AB12" s="213">
        <v>254</v>
      </c>
      <c r="AC12" s="212">
        <v>556</v>
      </c>
      <c r="AD12" s="209">
        <f t="shared" si="8"/>
        <v>45.68345323741007</v>
      </c>
    </row>
    <row r="13" spans="1:35" s="189" customFormat="1" ht="27" customHeight="1" thickBot="1" x14ac:dyDescent="0.2">
      <c r="A13" s="427"/>
      <c r="B13" s="431" t="s">
        <v>111</v>
      </c>
      <c r="C13" s="437"/>
      <c r="D13" s="224">
        <v>352</v>
      </c>
      <c r="E13" s="223">
        <v>723</v>
      </c>
      <c r="F13" s="222">
        <f t="shared" si="0"/>
        <v>48.686030428769016</v>
      </c>
      <c r="G13" s="224">
        <v>247</v>
      </c>
      <c r="H13" s="223">
        <v>527</v>
      </c>
      <c r="I13" s="222">
        <f t="shared" si="1"/>
        <v>46.869070208728651</v>
      </c>
      <c r="J13" s="224">
        <v>255</v>
      </c>
      <c r="K13" s="223">
        <v>520</v>
      </c>
      <c r="L13" s="222">
        <f t="shared" si="2"/>
        <v>49.038461538461533</v>
      </c>
      <c r="M13" s="224">
        <v>257</v>
      </c>
      <c r="N13" s="223">
        <v>500</v>
      </c>
      <c r="O13" s="222">
        <f t="shared" si="3"/>
        <v>51.4</v>
      </c>
      <c r="P13" s="224">
        <v>295</v>
      </c>
      <c r="Q13" s="223">
        <v>593</v>
      </c>
      <c r="R13" s="222">
        <f t="shared" si="4"/>
        <v>49.747048903878586</v>
      </c>
      <c r="S13" s="225">
        <v>270</v>
      </c>
      <c r="T13" s="223">
        <v>559</v>
      </c>
      <c r="U13" s="222">
        <f t="shared" si="5"/>
        <v>48.300536672629697</v>
      </c>
      <c r="V13" s="224">
        <v>272</v>
      </c>
      <c r="W13" s="223">
        <v>554</v>
      </c>
      <c r="X13" s="222">
        <f t="shared" si="6"/>
        <v>49.097472924187727</v>
      </c>
      <c r="Y13" s="224">
        <v>290</v>
      </c>
      <c r="Z13" s="223">
        <v>562</v>
      </c>
      <c r="AA13" s="222">
        <f t="shared" si="7"/>
        <v>51.601423487544487</v>
      </c>
      <c r="AB13" s="224">
        <v>266</v>
      </c>
      <c r="AC13" s="223">
        <v>510</v>
      </c>
      <c r="AD13" s="222">
        <f t="shared" si="8"/>
        <v>52.156862745098046</v>
      </c>
    </row>
    <row r="14" spans="1:35" s="189" customFormat="1" ht="27" customHeight="1" x14ac:dyDescent="0.15">
      <c r="A14" s="428" t="s">
        <v>110</v>
      </c>
      <c r="B14" s="411" t="s">
        <v>109</v>
      </c>
      <c r="C14" s="412"/>
      <c r="D14" s="221">
        <v>5781</v>
      </c>
      <c r="E14" s="220">
        <v>14976</v>
      </c>
      <c r="F14" s="219">
        <f t="shared" si="0"/>
        <v>38.601762820512818</v>
      </c>
      <c r="G14" s="221">
        <v>5718</v>
      </c>
      <c r="H14" s="220">
        <v>17456</v>
      </c>
      <c r="I14" s="219">
        <f t="shared" si="1"/>
        <v>32.75664527956004</v>
      </c>
      <c r="J14" s="221">
        <v>6522</v>
      </c>
      <c r="K14" s="220">
        <v>17231</v>
      </c>
      <c r="L14" s="219">
        <f t="shared" si="2"/>
        <v>37.850385932331264</v>
      </c>
      <c r="M14" s="221">
        <v>7017</v>
      </c>
      <c r="N14" s="220">
        <v>15529</v>
      </c>
      <c r="O14" s="219">
        <f t="shared" si="3"/>
        <v>45.18642539764312</v>
      </c>
      <c r="P14" s="221">
        <v>7943</v>
      </c>
      <c r="Q14" s="220">
        <v>22195</v>
      </c>
      <c r="R14" s="219">
        <f t="shared" si="4"/>
        <v>35.787339490876327</v>
      </c>
      <c r="S14" s="218">
        <v>6773</v>
      </c>
      <c r="T14" s="217">
        <v>17701</v>
      </c>
      <c r="U14" s="216">
        <f t="shared" si="5"/>
        <v>38.263374950567766</v>
      </c>
      <c r="V14" s="218">
        <v>6827</v>
      </c>
      <c r="W14" s="217">
        <v>18289</v>
      </c>
      <c r="X14" s="216">
        <f t="shared" si="6"/>
        <v>37.328448794357264</v>
      </c>
      <c r="Y14" s="218">
        <v>7238</v>
      </c>
      <c r="Z14" s="217">
        <v>22111</v>
      </c>
      <c r="AA14" s="216">
        <f t="shared" si="7"/>
        <v>32.734837863506847</v>
      </c>
      <c r="AB14" s="218">
        <v>7991</v>
      </c>
      <c r="AC14" s="217">
        <v>22216</v>
      </c>
      <c r="AD14" s="216">
        <f t="shared" si="8"/>
        <v>35.969571480014409</v>
      </c>
    </row>
    <row r="15" spans="1:35" s="189" customFormat="1" ht="27" customHeight="1" x14ac:dyDescent="0.15">
      <c r="A15" s="426"/>
      <c r="B15" s="418" t="s">
        <v>108</v>
      </c>
      <c r="C15" s="430"/>
      <c r="D15" s="215">
        <v>9258</v>
      </c>
      <c r="E15" s="214">
        <v>23026</v>
      </c>
      <c r="F15" s="209">
        <f t="shared" si="0"/>
        <v>40.206722835056027</v>
      </c>
      <c r="G15" s="215">
        <v>10265</v>
      </c>
      <c r="H15" s="214">
        <v>28150</v>
      </c>
      <c r="I15" s="209">
        <f t="shared" si="1"/>
        <v>36.46536412078153</v>
      </c>
      <c r="J15" s="215">
        <v>10654</v>
      </c>
      <c r="K15" s="214">
        <v>27555</v>
      </c>
      <c r="L15" s="209">
        <f t="shared" si="2"/>
        <v>38.664489203411364</v>
      </c>
      <c r="M15" s="215">
        <v>11187</v>
      </c>
      <c r="N15" s="214">
        <v>27220</v>
      </c>
      <c r="O15" s="209">
        <f t="shared" si="3"/>
        <v>41.098457016899339</v>
      </c>
      <c r="P15" s="215">
        <v>13203</v>
      </c>
      <c r="Q15" s="214">
        <v>34903</v>
      </c>
      <c r="R15" s="209">
        <f t="shared" si="4"/>
        <v>37.827693894507632</v>
      </c>
      <c r="S15" s="213">
        <v>12855</v>
      </c>
      <c r="T15" s="212">
        <v>34220</v>
      </c>
      <c r="U15" s="206">
        <f t="shared" si="5"/>
        <v>37.565751022793684</v>
      </c>
      <c r="V15" s="213">
        <v>14293</v>
      </c>
      <c r="W15" s="212">
        <v>36612</v>
      </c>
      <c r="X15" s="206">
        <f t="shared" si="6"/>
        <v>39.039112859171851</v>
      </c>
      <c r="Y15" s="213">
        <v>15063</v>
      </c>
      <c r="Z15" s="212">
        <v>39249</v>
      </c>
      <c r="AA15" s="206">
        <f t="shared" si="7"/>
        <v>38.378047848352828</v>
      </c>
      <c r="AB15" s="213">
        <v>15683</v>
      </c>
      <c r="AC15" s="212">
        <v>40216</v>
      </c>
      <c r="AD15" s="206">
        <f t="shared" si="8"/>
        <v>38.996916650089517</v>
      </c>
    </row>
    <row r="16" spans="1:35" s="189" customFormat="1" ht="27" customHeight="1" x14ac:dyDescent="0.15">
      <c r="A16" s="426"/>
      <c r="B16" s="418" t="s">
        <v>107</v>
      </c>
      <c r="C16" s="430"/>
      <c r="D16" s="211">
        <f>D14-D15</f>
        <v>-3477</v>
      </c>
      <c r="E16" s="210">
        <f>E14-E15</f>
        <v>-8050</v>
      </c>
      <c r="F16" s="209">
        <f t="shared" si="0"/>
        <v>43.192546583850934</v>
      </c>
      <c r="G16" s="211">
        <f>G14-G15</f>
        <v>-4547</v>
      </c>
      <c r="H16" s="210">
        <f>H14-H15</f>
        <v>-10694</v>
      </c>
      <c r="I16" s="209">
        <f t="shared" si="1"/>
        <v>42.519169627828688</v>
      </c>
      <c r="J16" s="211">
        <f>J14-J15</f>
        <v>-4132</v>
      </c>
      <c r="K16" s="210">
        <f>K14-K15</f>
        <v>-10324</v>
      </c>
      <c r="L16" s="209">
        <f t="shared" si="2"/>
        <v>40.023246803564511</v>
      </c>
      <c r="M16" s="211">
        <f>M14-M15</f>
        <v>-4170</v>
      </c>
      <c r="N16" s="210">
        <f>N14-N15</f>
        <v>-11691</v>
      </c>
      <c r="O16" s="209">
        <f t="shared" si="3"/>
        <v>35.668462920195019</v>
      </c>
      <c r="P16" s="211">
        <f>P14-P15</f>
        <v>-5260</v>
      </c>
      <c r="Q16" s="210">
        <f>Q14-Q15</f>
        <v>-12708</v>
      </c>
      <c r="R16" s="209">
        <f t="shared" si="4"/>
        <v>41.391249606547056</v>
      </c>
      <c r="S16" s="208">
        <f>S14-S15</f>
        <v>-6082</v>
      </c>
      <c r="T16" s="207">
        <f>T14-T15</f>
        <v>-16519</v>
      </c>
      <c r="U16" s="206">
        <f t="shared" si="5"/>
        <v>36.818209334705493</v>
      </c>
      <c r="V16" s="208">
        <f>V14-V15</f>
        <v>-7466</v>
      </c>
      <c r="W16" s="207">
        <f>W14-W15</f>
        <v>-18323</v>
      </c>
      <c r="X16" s="206">
        <f t="shared" si="6"/>
        <v>40.746602630573598</v>
      </c>
      <c r="Y16" s="208">
        <f>Y14-Y15</f>
        <v>-7825</v>
      </c>
      <c r="Z16" s="207">
        <f>Z14-Z15</f>
        <v>-17138</v>
      </c>
      <c r="AA16" s="206">
        <f t="shared" si="7"/>
        <v>45.658769984829036</v>
      </c>
      <c r="AB16" s="208">
        <f>AB14-AB15</f>
        <v>-7692</v>
      </c>
      <c r="AC16" s="207">
        <f>AC14-AC15</f>
        <v>-18000</v>
      </c>
      <c r="AD16" s="206">
        <f t="shared" si="8"/>
        <v>42.733333333333334</v>
      </c>
      <c r="AE16" s="205"/>
      <c r="AF16" s="205"/>
      <c r="AG16" s="205"/>
      <c r="AH16" s="205"/>
      <c r="AI16" s="205"/>
    </row>
    <row r="17" spans="1:34" s="189" customFormat="1" ht="27" customHeight="1" thickBot="1" x14ac:dyDescent="0.2">
      <c r="A17" s="426"/>
      <c r="B17" s="431" t="s">
        <v>106</v>
      </c>
      <c r="C17" s="432"/>
      <c r="D17" s="204">
        <f>D14/D15*100</f>
        <v>62.443292287751127</v>
      </c>
      <c r="E17" s="203">
        <f>E14/E15*100</f>
        <v>65.039520541996012</v>
      </c>
      <c r="F17" s="202" t="s">
        <v>105</v>
      </c>
      <c r="G17" s="204">
        <f>G14/G15*100</f>
        <v>55.703848027277161</v>
      </c>
      <c r="H17" s="203">
        <f>H14/H15*100</f>
        <v>62.010657193605681</v>
      </c>
      <c r="I17" s="202" t="s">
        <v>105</v>
      </c>
      <c r="J17" s="204">
        <f>J14/J15*100</f>
        <v>61.21644452787686</v>
      </c>
      <c r="K17" s="203">
        <f>K14/K15*100</f>
        <v>62.533115587007806</v>
      </c>
      <c r="L17" s="202" t="s">
        <v>105</v>
      </c>
      <c r="M17" s="204">
        <f>M14/M15*100</f>
        <v>62.724591043175117</v>
      </c>
      <c r="N17" s="203">
        <f>N14/N15*100</f>
        <v>57.049963262307124</v>
      </c>
      <c r="O17" s="202" t="s">
        <v>105</v>
      </c>
      <c r="P17" s="204">
        <f>P14/P15*100</f>
        <v>60.160569567522536</v>
      </c>
      <c r="Q17" s="203">
        <f>Q14/Q15*100</f>
        <v>63.590522304672945</v>
      </c>
      <c r="R17" s="202" t="s">
        <v>105</v>
      </c>
      <c r="S17" s="201">
        <f>S14/S15*100</f>
        <v>52.687670167250097</v>
      </c>
      <c r="T17" s="200">
        <f>T14/T15*100</f>
        <v>51.727060198714206</v>
      </c>
      <c r="U17" s="199" t="s">
        <v>105</v>
      </c>
      <c r="V17" s="201">
        <f>V14/V15*100</f>
        <v>47.764640033582872</v>
      </c>
      <c r="W17" s="200">
        <f>W14/W15*100</f>
        <v>49.953567136457991</v>
      </c>
      <c r="X17" s="199" t="s">
        <v>105</v>
      </c>
      <c r="Y17" s="201">
        <f>Y14/Y15*100</f>
        <v>48.051516962092542</v>
      </c>
      <c r="Z17" s="200">
        <f>Z14/Z15*100</f>
        <v>56.335193253331298</v>
      </c>
      <c r="AA17" s="199" t="s">
        <v>105</v>
      </c>
      <c r="AB17" s="201">
        <f>AB14/AB15*100</f>
        <v>50.953261493336733</v>
      </c>
      <c r="AC17" s="200">
        <f>AC14/AC15*100</f>
        <v>55.241694847821762</v>
      </c>
      <c r="AD17" s="199" t="s">
        <v>105</v>
      </c>
      <c r="AE17" s="198"/>
      <c r="AF17" s="198"/>
      <c r="AG17" s="198"/>
      <c r="AH17" s="198"/>
    </row>
    <row r="18" spans="1:34" s="189" customFormat="1" ht="36" customHeight="1" thickBot="1" x14ac:dyDescent="0.2">
      <c r="A18" s="429"/>
      <c r="B18" s="435" t="s">
        <v>104</v>
      </c>
      <c r="C18" s="436"/>
      <c r="D18" s="197">
        <v>1822</v>
      </c>
      <c r="E18" s="196">
        <v>4083</v>
      </c>
      <c r="F18" s="195">
        <f>D18/E18*100</f>
        <v>44.624050942934119</v>
      </c>
      <c r="G18" s="197">
        <v>3340</v>
      </c>
      <c r="H18" s="196">
        <v>7080</v>
      </c>
      <c r="I18" s="195">
        <f>G18/H18*100</f>
        <v>47.175141242937855</v>
      </c>
      <c r="J18" s="197">
        <v>2914</v>
      </c>
      <c r="K18" s="196">
        <v>6296</v>
      </c>
      <c r="L18" s="195">
        <f>J18/K18*100</f>
        <v>46.283354510800507</v>
      </c>
      <c r="M18" s="197">
        <v>2626</v>
      </c>
      <c r="N18" s="196">
        <v>6309</v>
      </c>
      <c r="O18" s="195">
        <f>M18/N18*100</f>
        <v>41.623078142336347</v>
      </c>
      <c r="P18" s="197">
        <v>2979</v>
      </c>
      <c r="Q18" s="196">
        <v>6273</v>
      </c>
      <c r="R18" s="195">
        <f>P18/Q18*100</f>
        <v>47.489239598278338</v>
      </c>
      <c r="S18" s="194">
        <v>3310</v>
      </c>
      <c r="T18" s="193">
        <v>8161</v>
      </c>
      <c r="U18" s="192">
        <f>S18/T18*100</f>
        <v>40.55875505452763</v>
      </c>
      <c r="V18" s="194">
        <v>4039</v>
      </c>
      <c r="W18" s="193">
        <v>8954</v>
      </c>
      <c r="X18" s="192">
        <f>V18/W18*100</f>
        <v>45.10833147196783</v>
      </c>
      <c r="Y18" s="194">
        <v>4014</v>
      </c>
      <c r="Z18" s="193">
        <v>8722</v>
      </c>
      <c r="AA18" s="192">
        <f>Y18/Z18*100</f>
        <v>46.021554689291449</v>
      </c>
      <c r="AB18" s="194">
        <v>4014</v>
      </c>
      <c r="AC18" s="193">
        <v>8722</v>
      </c>
      <c r="AD18" s="192">
        <f>AB18/AC18*100</f>
        <v>46.021554689291449</v>
      </c>
      <c r="AE18" s="191"/>
      <c r="AF18" s="191"/>
      <c r="AG18" s="191"/>
      <c r="AH18" s="191"/>
    </row>
    <row r="19" spans="1:34" s="189" customFormat="1" ht="12.75" x14ac:dyDescent="0.15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</row>
    <row r="20" spans="1:34" s="189" customFormat="1" ht="19.5" customHeight="1" x14ac:dyDescent="0.15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 t="s">
        <v>103</v>
      </c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</row>
    <row r="21" spans="1:34" s="189" customFormat="1" ht="18" customHeight="1" x14ac:dyDescent="0.15"/>
    <row r="22" spans="1:34" s="189" customFormat="1" ht="12.75" x14ac:dyDescent="0.15"/>
    <row r="23" spans="1:34" s="189" customFormat="1" ht="12.75" x14ac:dyDescent="0.15"/>
    <row r="24" spans="1:34" s="189" customFormat="1" ht="12.75" x14ac:dyDescent="0.15"/>
    <row r="25" spans="1:34" s="189" customFormat="1" ht="12.75" x14ac:dyDescent="0.15"/>
    <row r="26" spans="1:34" s="189" customFormat="1" ht="12.75" x14ac:dyDescent="0.15"/>
    <row r="27" spans="1:34" s="189" customFormat="1" ht="12.75" x14ac:dyDescent="0.15"/>
    <row r="28" spans="1:34" s="189" customFormat="1" ht="12.75" x14ac:dyDescent="0.15"/>
    <row r="29" spans="1:34" s="189" customFormat="1" ht="12.75" x14ac:dyDescent="0.15"/>
    <row r="30" spans="1:34" s="189" customFormat="1" ht="12.75" x14ac:dyDescent="0.15"/>
    <row r="31" spans="1:34" s="189" customFormat="1" ht="12.75" x14ac:dyDescent="0.15"/>
    <row r="32" spans="1:34" s="189" customFormat="1" ht="12.75" x14ac:dyDescent="0.15"/>
    <row r="33" s="189" customFormat="1" ht="12.75" x14ac:dyDescent="0.15"/>
    <row r="34" s="189" customFormat="1" ht="12.75" x14ac:dyDescent="0.15"/>
    <row r="35" s="189" customFormat="1" ht="12.75" x14ac:dyDescent="0.15"/>
    <row r="36" s="189" customFormat="1" ht="12.75" x14ac:dyDescent="0.15"/>
    <row r="37" s="189" customFormat="1" ht="12.75" x14ac:dyDescent="0.15"/>
    <row r="38" s="189" customFormat="1" ht="12.75" x14ac:dyDescent="0.15"/>
    <row r="39" s="189" customFormat="1" ht="12.75" x14ac:dyDescent="0.15"/>
    <row r="40" s="189" customFormat="1" ht="12.75" x14ac:dyDescent="0.15"/>
    <row r="41" s="189" customFormat="1" ht="12.75" x14ac:dyDescent="0.15"/>
    <row r="42" s="189" customFormat="1" ht="12.75" x14ac:dyDescent="0.15"/>
    <row r="43" s="189" customFormat="1" ht="12.75" x14ac:dyDescent="0.15"/>
    <row r="44" s="189" customFormat="1" ht="12.75" x14ac:dyDescent="0.15"/>
    <row r="45" s="189" customFormat="1" ht="12.75" x14ac:dyDescent="0.15"/>
    <row r="46" s="189" customFormat="1" ht="12.75" x14ac:dyDescent="0.15"/>
    <row r="47" s="189" customFormat="1" ht="12.75" x14ac:dyDescent="0.15"/>
    <row r="48" s="189" customFormat="1" ht="12.75" x14ac:dyDescent="0.15"/>
    <row r="49" s="189" customFormat="1" ht="12.75" x14ac:dyDescent="0.15"/>
    <row r="50" s="189" customFormat="1" ht="12.75" x14ac:dyDescent="0.15"/>
    <row r="51" s="189" customFormat="1" ht="12.75" x14ac:dyDescent="0.15"/>
    <row r="52" s="189" customFormat="1" ht="12.75" x14ac:dyDescent="0.15"/>
    <row r="53" s="189" customFormat="1" ht="12.75" x14ac:dyDescent="0.15"/>
    <row r="54" s="189" customFormat="1" ht="12.75" x14ac:dyDescent="0.15"/>
    <row r="55" s="189" customFormat="1" ht="12.75" x14ac:dyDescent="0.15"/>
    <row r="56" s="189" customFormat="1" ht="12.75" x14ac:dyDescent="0.15"/>
    <row r="57" s="189" customFormat="1" ht="12.75" x14ac:dyDescent="0.15"/>
    <row r="58" s="189" customFormat="1" ht="12.75" x14ac:dyDescent="0.15"/>
    <row r="59" s="189" customFormat="1" ht="12.75" x14ac:dyDescent="0.15"/>
    <row r="60" s="189" customFormat="1" ht="12.75" x14ac:dyDescent="0.15"/>
    <row r="61" s="189" customFormat="1" ht="12.75" x14ac:dyDescent="0.15"/>
    <row r="62" s="189" customFormat="1" ht="12.75" x14ac:dyDescent="0.15"/>
    <row r="63" s="189" customFormat="1" ht="12.75" x14ac:dyDescent="0.15"/>
    <row r="64" s="189" customFormat="1" ht="12.75" x14ac:dyDescent="0.15"/>
    <row r="65" s="189" customFormat="1" ht="12.75" x14ac:dyDescent="0.15"/>
    <row r="66" s="189" customFormat="1" ht="12.75" x14ac:dyDescent="0.15"/>
    <row r="67" s="189" customFormat="1" ht="12.75" x14ac:dyDescent="0.15"/>
    <row r="68" s="189" customFormat="1" ht="12.75" x14ac:dyDescent="0.15"/>
    <row r="69" s="189" customFormat="1" ht="12.75" x14ac:dyDescent="0.15"/>
    <row r="70" s="189" customFormat="1" ht="12.75" x14ac:dyDescent="0.15"/>
    <row r="71" s="189" customFormat="1" ht="12.75" x14ac:dyDescent="0.15"/>
    <row r="72" s="189" customFormat="1" ht="12.75" x14ac:dyDescent="0.15"/>
    <row r="73" s="189" customFormat="1" ht="12.75" x14ac:dyDescent="0.15"/>
    <row r="74" s="189" customFormat="1" ht="12.75" x14ac:dyDescent="0.15"/>
    <row r="75" s="189" customFormat="1" ht="12.75" x14ac:dyDescent="0.15"/>
    <row r="76" s="189" customFormat="1" ht="12.75" x14ac:dyDescent="0.15"/>
    <row r="77" s="189" customFormat="1" ht="12.75" x14ac:dyDescent="0.15"/>
    <row r="78" s="189" customFormat="1" ht="12.75" x14ac:dyDescent="0.15"/>
    <row r="79" s="189" customFormat="1" ht="12.75" x14ac:dyDescent="0.15"/>
    <row r="80" s="189" customFormat="1" ht="12.75" x14ac:dyDescent="0.15"/>
    <row r="81" s="189" customFormat="1" ht="12.75" x14ac:dyDescent="0.15"/>
    <row r="82" s="189" customFormat="1" ht="12.75" x14ac:dyDescent="0.15"/>
    <row r="83" s="189" customFormat="1" ht="12.75" x14ac:dyDescent="0.15"/>
    <row r="84" s="189" customFormat="1" ht="12.75" x14ac:dyDescent="0.15"/>
    <row r="85" s="189" customFormat="1" ht="12.75" x14ac:dyDescent="0.15"/>
    <row r="86" s="189" customFormat="1" ht="12.75" x14ac:dyDescent="0.15"/>
    <row r="87" s="189" customFormat="1" ht="12.75" x14ac:dyDescent="0.15"/>
    <row r="88" s="189" customFormat="1" ht="12.75" x14ac:dyDescent="0.15"/>
    <row r="89" s="189" customFormat="1" ht="12.75" x14ac:dyDescent="0.15"/>
    <row r="90" s="189" customFormat="1" ht="12.75" x14ac:dyDescent="0.15"/>
    <row r="91" s="189" customFormat="1" ht="12.75" x14ac:dyDescent="0.15"/>
    <row r="92" s="189" customFormat="1" ht="12.75" x14ac:dyDescent="0.15"/>
    <row r="93" s="189" customFormat="1" ht="12.75" x14ac:dyDescent="0.15"/>
    <row r="94" s="189" customFormat="1" ht="12.75" x14ac:dyDescent="0.15"/>
    <row r="95" s="189" customFormat="1" ht="12.75" x14ac:dyDescent="0.15"/>
    <row r="96" s="189" customFormat="1" ht="12.75" x14ac:dyDescent="0.15"/>
    <row r="97" s="189" customFormat="1" ht="12.75" x14ac:dyDescent="0.15"/>
    <row r="98" s="189" customFormat="1" ht="12.75" x14ac:dyDescent="0.15"/>
    <row r="99" s="189" customFormat="1" ht="12.75" x14ac:dyDescent="0.15"/>
    <row r="100" s="189" customFormat="1" ht="12.75" x14ac:dyDescent="0.15"/>
    <row r="101" s="189" customFormat="1" ht="12.75" x14ac:dyDescent="0.15"/>
    <row r="102" s="189" customFormat="1" ht="12.75" x14ac:dyDescent="0.15"/>
    <row r="103" s="189" customFormat="1" ht="12.75" x14ac:dyDescent="0.15"/>
    <row r="104" s="189" customFormat="1" ht="12.75" x14ac:dyDescent="0.15"/>
    <row r="105" s="189" customFormat="1" ht="12.75" x14ac:dyDescent="0.15"/>
    <row r="106" s="189" customFormat="1" ht="12.75" x14ac:dyDescent="0.15"/>
    <row r="107" s="189" customFormat="1" ht="12.75" x14ac:dyDescent="0.15"/>
    <row r="108" s="189" customFormat="1" ht="12.75" x14ac:dyDescent="0.15"/>
    <row r="109" s="189" customFormat="1" ht="12.75" x14ac:dyDescent="0.15"/>
    <row r="110" s="189" customFormat="1" ht="12.75" x14ac:dyDescent="0.15"/>
    <row r="111" s="189" customFormat="1" ht="12.75" x14ac:dyDescent="0.15"/>
    <row r="112" s="189" customFormat="1" ht="12.75" x14ac:dyDescent="0.15"/>
    <row r="113" s="189" customFormat="1" ht="12.75" x14ac:dyDescent="0.15"/>
    <row r="114" s="189" customFormat="1" ht="12.75" x14ac:dyDescent="0.15"/>
    <row r="115" s="189" customFormat="1" ht="12.75" x14ac:dyDescent="0.15"/>
    <row r="116" s="189" customFormat="1" ht="12.75" x14ac:dyDescent="0.15"/>
    <row r="117" s="189" customFormat="1" ht="12.75" x14ac:dyDescent="0.15"/>
    <row r="118" s="189" customFormat="1" ht="12.75" x14ac:dyDescent="0.15"/>
    <row r="119" s="189" customFormat="1" ht="12.75" x14ac:dyDescent="0.15"/>
    <row r="120" s="189" customFormat="1" ht="12.75" x14ac:dyDescent="0.15"/>
    <row r="121" s="189" customFormat="1" ht="12.75" x14ac:dyDescent="0.15"/>
    <row r="122" s="189" customFormat="1" ht="12.75" x14ac:dyDescent="0.15"/>
    <row r="123" s="189" customFormat="1" ht="12.75" x14ac:dyDescent="0.15"/>
    <row r="124" s="189" customFormat="1" ht="12.75" x14ac:dyDescent="0.15"/>
    <row r="125" s="189" customFormat="1" ht="12.75" x14ac:dyDescent="0.15"/>
    <row r="126" s="189" customFormat="1" ht="12.75" x14ac:dyDescent="0.15"/>
    <row r="127" s="189" customFormat="1" ht="12.75" x14ac:dyDescent="0.15"/>
    <row r="128" s="189" customFormat="1" ht="12.75" x14ac:dyDescent="0.15"/>
    <row r="129" s="189" customFormat="1" ht="12.75" x14ac:dyDescent="0.15"/>
    <row r="130" s="189" customFormat="1" ht="12.75" x14ac:dyDescent="0.15"/>
    <row r="131" s="189" customFormat="1" ht="12.75" x14ac:dyDescent="0.15"/>
    <row r="132" s="189" customFormat="1" ht="12.75" x14ac:dyDescent="0.15"/>
    <row r="133" s="189" customFormat="1" ht="12.75" x14ac:dyDescent="0.15"/>
    <row r="134" s="189" customFormat="1" ht="12.75" x14ac:dyDescent="0.15"/>
    <row r="135" s="189" customFormat="1" ht="12.75" x14ac:dyDescent="0.15"/>
    <row r="136" s="189" customFormat="1" ht="12.75" x14ac:dyDescent="0.15"/>
    <row r="137" s="189" customFormat="1" ht="12.75" x14ac:dyDescent="0.15"/>
    <row r="138" s="189" customFormat="1" ht="12.75" x14ac:dyDescent="0.15"/>
    <row r="139" s="189" customFormat="1" ht="12.75" x14ac:dyDescent="0.15"/>
    <row r="140" s="189" customFormat="1" ht="12.75" x14ac:dyDescent="0.15"/>
    <row r="141" s="189" customFormat="1" ht="12.75" x14ac:dyDescent="0.15"/>
    <row r="142" s="189" customFormat="1" ht="12.75" x14ac:dyDescent="0.15"/>
    <row r="143" s="189" customFormat="1" ht="12.75" x14ac:dyDescent="0.15"/>
    <row r="144" s="189" customFormat="1" ht="12.75" x14ac:dyDescent="0.15"/>
    <row r="145" s="189" customFormat="1" ht="12.75" x14ac:dyDescent="0.15"/>
    <row r="146" s="189" customFormat="1" ht="12.75" x14ac:dyDescent="0.15"/>
    <row r="147" s="189" customFormat="1" ht="12.75" x14ac:dyDescent="0.15"/>
    <row r="148" s="189" customFormat="1" ht="12.75" x14ac:dyDescent="0.15"/>
    <row r="149" s="189" customFormat="1" ht="12.75" x14ac:dyDescent="0.15"/>
    <row r="150" s="189" customFormat="1" ht="12.75" x14ac:dyDescent="0.15"/>
    <row r="151" s="189" customFormat="1" ht="12.75" x14ac:dyDescent="0.15"/>
    <row r="152" s="189" customFormat="1" ht="12.75" x14ac:dyDescent="0.15"/>
    <row r="153" s="189" customFormat="1" ht="12.75" x14ac:dyDescent="0.15"/>
    <row r="154" s="189" customFormat="1" ht="12.75" x14ac:dyDescent="0.15"/>
    <row r="155" s="189" customFormat="1" ht="12.75" x14ac:dyDescent="0.15"/>
    <row r="156" s="189" customFormat="1" ht="12.75" x14ac:dyDescent="0.15"/>
    <row r="157" s="189" customFormat="1" ht="12.75" x14ac:dyDescent="0.15"/>
    <row r="158" s="189" customFormat="1" ht="12.75" x14ac:dyDescent="0.15"/>
    <row r="159" s="189" customFormat="1" ht="12.75" x14ac:dyDescent="0.15"/>
    <row r="160" s="189" customFormat="1" ht="12.75" x14ac:dyDescent="0.15"/>
    <row r="161" s="189" customFormat="1" ht="12.75" x14ac:dyDescent="0.15"/>
    <row r="162" s="189" customFormat="1" ht="12.75" x14ac:dyDescent="0.15"/>
    <row r="163" s="189" customFormat="1" ht="12.75" x14ac:dyDescent="0.15"/>
    <row r="164" s="189" customFormat="1" ht="12.75" x14ac:dyDescent="0.15"/>
    <row r="165" s="189" customFormat="1" ht="12.75" x14ac:dyDescent="0.15"/>
    <row r="166" s="189" customFormat="1" ht="12.75" x14ac:dyDescent="0.15"/>
    <row r="167" s="189" customFormat="1" ht="12.75" x14ac:dyDescent="0.15"/>
    <row r="168" s="189" customFormat="1" ht="12.75" x14ac:dyDescent="0.15"/>
    <row r="169" s="189" customFormat="1" ht="12.75" x14ac:dyDescent="0.15"/>
    <row r="170" s="189" customFormat="1" ht="12.75" x14ac:dyDescent="0.15"/>
    <row r="171" s="189" customFormat="1" ht="12.75" x14ac:dyDescent="0.15"/>
    <row r="172" s="189" customFormat="1" ht="12.75" x14ac:dyDescent="0.15"/>
    <row r="173" s="189" customFormat="1" ht="12.75" x14ac:dyDescent="0.15"/>
    <row r="174" s="189" customFormat="1" ht="12.75" x14ac:dyDescent="0.15"/>
    <row r="175" s="189" customFormat="1" ht="12.75" x14ac:dyDescent="0.15"/>
    <row r="176" s="189" customFormat="1" ht="12.75" x14ac:dyDescent="0.15"/>
    <row r="177" s="189" customFormat="1" ht="12.75" x14ac:dyDescent="0.15"/>
    <row r="178" s="189" customFormat="1" ht="12.75" x14ac:dyDescent="0.15"/>
    <row r="179" s="189" customFormat="1" ht="12.75" x14ac:dyDescent="0.15"/>
    <row r="180" s="189" customFormat="1" ht="12.75" x14ac:dyDescent="0.15"/>
    <row r="181" s="189" customFormat="1" ht="12.75" x14ac:dyDescent="0.15"/>
    <row r="182" s="189" customFormat="1" ht="12.75" x14ac:dyDescent="0.15"/>
    <row r="183" s="189" customFormat="1" ht="12.75" x14ac:dyDescent="0.15"/>
    <row r="184" s="189" customFormat="1" ht="12.75" x14ac:dyDescent="0.15"/>
    <row r="185" s="189" customFormat="1" ht="12.75" x14ac:dyDescent="0.15"/>
    <row r="186" s="189" customFormat="1" ht="12.75" x14ac:dyDescent="0.15"/>
    <row r="187" s="189" customFormat="1" ht="12.75" x14ac:dyDescent="0.15"/>
    <row r="188" s="189" customFormat="1" ht="12.75" x14ac:dyDescent="0.15"/>
    <row r="189" s="189" customFormat="1" ht="12.75" x14ac:dyDescent="0.15"/>
    <row r="190" s="189" customFormat="1" ht="12.75" x14ac:dyDescent="0.15"/>
    <row r="191" s="189" customFormat="1" ht="12.75" x14ac:dyDescent="0.15"/>
    <row r="192" s="189" customFormat="1" ht="12.75" x14ac:dyDescent="0.15"/>
    <row r="193" s="189" customFormat="1" ht="12.75" x14ac:dyDescent="0.15"/>
    <row r="194" s="189" customFormat="1" ht="12.75" x14ac:dyDescent="0.15"/>
    <row r="195" s="189" customFormat="1" ht="12.75" x14ac:dyDescent="0.15"/>
    <row r="196" s="189" customFormat="1" ht="12.75" x14ac:dyDescent="0.15"/>
    <row r="197" s="189" customFormat="1" ht="12.75" x14ac:dyDescent="0.15"/>
    <row r="198" s="189" customFormat="1" ht="12.75" x14ac:dyDescent="0.15"/>
    <row r="199" s="189" customFormat="1" ht="12.75" x14ac:dyDescent="0.15"/>
  </sheetData>
  <mergeCells count="51">
    <mergeCell ref="AB3:AD3"/>
    <mergeCell ref="AB4:AB5"/>
    <mergeCell ref="AC4:AC5"/>
    <mergeCell ref="AD4:AD5"/>
    <mergeCell ref="X4:X5"/>
    <mergeCell ref="Y3:AA3"/>
    <mergeCell ref="Y4:Y5"/>
    <mergeCell ref="Z4:Z5"/>
    <mergeCell ref="AA4:AA5"/>
    <mergeCell ref="V3:X3"/>
    <mergeCell ref="V4:V5"/>
    <mergeCell ref="W4:W5"/>
    <mergeCell ref="B9:B10"/>
    <mergeCell ref="N4:N5"/>
    <mergeCell ref="O4:O5"/>
    <mergeCell ref="P4:P5"/>
    <mergeCell ref="B8:C8"/>
    <mergeCell ref="G4:G5"/>
    <mergeCell ref="I4:I5"/>
    <mergeCell ref="K4:K5"/>
    <mergeCell ref="L4:L5"/>
    <mergeCell ref="M4:M5"/>
    <mergeCell ref="B14:C14"/>
    <mergeCell ref="A7:C7"/>
    <mergeCell ref="B11:C11"/>
    <mergeCell ref="B12:C12"/>
    <mergeCell ref="H4:H5"/>
    <mergeCell ref="E4:E5"/>
    <mergeCell ref="A6:C6"/>
    <mergeCell ref="A11:A13"/>
    <mergeCell ref="A14:A18"/>
    <mergeCell ref="B16:C16"/>
    <mergeCell ref="B17:C17"/>
    <mergeCell ref="D4:D5"/>
    <mergeCell ref="B18:C18"/>
    <mergeCell ref="B15:C15"/>
    <mergeCell ref="A8:A10"/>
    <mergeCell ref="B13:C13"/>
    <mergeCell ref="U4:U5"/>
    <mergeCell ref="S3:U3"/>
    <mergeCell ref="S4:S5"/>
    <mergeCell ref="T4:T5"/>
    <mergeCell ref="D3:F3"/>
    <mergeCell ref="G3:I3"/>
    <mergeCell ref="J3:L3"/>
    <mergeCell ref="R4:R5"/>
    <mergeCell ref="F4:F5"/>
    <mergeCell ref="Q4:Q5"/>
    <mergeCell ref="M3:O3"/>
    <mergeCell ref="P3:R3"/>
    <mergeCell ref="J4:J5"/>
  </mergeCells>
  <phoneticPr fontId="2"/>
  <pageMargins left="0.31496062992125984" right="0.15748031496062992" top="0.91" bottom="0.27559055118110237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（８）</vt:lpstr>
      <vt:lpstr>（９）</vt:lpstr>
      <vt:lpstr>（１０）</vt:lpstr>
      <vt:lpstr>（１１）</vt:lpstr>
      <vt:lpstr>（１２）</vt:lpstr>
      <vt:lpstr>（１３）</vt:lpstr>
      <vt:lpstr>'（１０）'!Print_Area</vt:lpstr>
      <vt:lpstr>'（８）'!Print_Area</vt:lpstr>
      <vt:lpstr>'（９）'!Print_Area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