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Up-qss-fs01s2\共有\九州運輸局\! 8.(共有)海上安全環境部\! 2.(共有)監理課\●日常文書フォルダ（保存期間1年未満）\2024.4月作成\01.登録測度事務関係\09.統計関係\01.運輸要覧用\R7d運輸要覧\20. 船舶登録測度業務の現況\"/>
    </mc:Choice>
  </mc:AlternateContent>
  <xr:revisionPtr revIDLastSave="0" documentId="13_ncr:1_{CE55C98D-1111-43B6-93D5-907BBFCC147E}" xr6:coauthVersionLast="47" xr6:coauthVersionMax="47" xr10:uidLastSave="{00000000-0000-0000-0000-000000000000}"/>
  <bookViews>
    <workbookView minimized="1" xWindow="58605" yWindow="180" windowWidth="16620" windowHeight="13200" firstSheet="3" activeTab="3" xr2:uid="{00000000-000D-0000-FFFF-FFFF00000000}"/>
  </bookViews>
  <sheets>
    <sheet name="20(1)登録船舶状況（トン数階層別推移）" sheetId="4" r:id="rId1"/>
    <sheet name="20(2)登録船舶状況（用途別推移）" sheetId="5" r:id="rId2"/>
    <sheet name="20(3)登録船舶状況（県別・用途別）" sheetId="6" r:id="rId3"/>
    <sheet name="20(4)登録船舶状況（支局等別・用途別）" sheetId="7" r:id="rId4"/>
  </sheets>
  <definedNames>
    <definedName name="_xlnm.Print_Area" localSheetId="0">'20(1)登録船舶状況（トン数階層別推移）'!$A$1:$N$29</definedName>
    <definedName name="_xlnm.Print_Area" localSheetId="1">'20(2)登録船舶状況（用途別推移）'!$A$1:$N$22</definedName>
    <definedName name="_xlnm.Print_Area" localSheetId="2">'20(3)登録船舶状況（県別・用途別）'!$A$1:$H$25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9" i="5" l="1"/>
  <c r="P17" i="5"/>
  <c r="P15" i="5"/>
  <c r="P13" i="5"/>
  <c r="P11" i="5"/>
  <c r="P9" i="5"/>
  <c r="P7" i="5"/>
  <c r="P16" i="5"/>
  <c r="P14" i="5"/>
  <c r="P12" i="5"/>
  <c r="P10" i="5"/>
  <c r="P8" i="5"/>
  <c r="P6" i="5"/>
  <c r="O18" i="5"/>
  <c r="P18" i="5" l="1"/>
  <c r="L19" i="5" l="1"/>
  <c r="O17" i="5" s="1"/>
  <c r="C15" i="7"/>
  <c r="D15" i="7"/>
  <c r="E15" i="7"/>
  <c r="F15" i="7"/>
  <c r="G15" i="7"/>
  <c r="C16" i="7"/>
  <c r="D16" i="7"/>
  <c r="E16" i="7"/>
  <c r="F16" i="7"/>
  <c r="G16" i="7"/>
  <c r="C17" i="7"/>
  <c r="D17" i="7"/>
  <c r="E17" i="7"/>
  <c r="F17" i="7"/>
  <c r="G17" i="7"/>
  <c r="C18" i="7"/>
  <c r="D18" i="7"/>
  <c r="E18" i="7"/>
  <c r="F18" i="7"/>
  <c r="G18" i="7"/>
  <c r="C19" i="7"/>
  <c r="D19" i="7"/>
  <c r="E19" i="7"/>
  <c r="F19" i="7"/>
  <c r="G19" i="7"/>
  <c r="C20" i="7"/>
  <c r="D20" i="7"/>
  <c r="E20" i="7"/>
  <c r="F20" i="7"/>
  <c r="G20" i="7"/>
  <c r="C21" i="7"/>
  <c r="D21" i="7"/>
  <c r="E21" i="7"/>
  <c r="F21" i="7"/>
  <c r="G21" i="7"/>
  <c r="C22" i="7"/>
  <c r="D22" i="7"/>
  <c r="E22" i="7"/>
  <c r="F22" i="7"/>
  <c r="G22" i="7"/>
  <c r="C23" i="7"/>
  <c r="D23" i="7"/>
  <c r="E23" i="7"/>
  <c r="F23" i="7"/>
  <c r="G23" i="7"/>
  <c r="C24" i="7"/>
  <c r="D24" i="7"/>
  <c r="E24" i="7"/>
  <c r="F24" i="7"/>
  <c r="G24" i="7"/>
  <c r="B16" i="7"/>
  <c r="B17" i="7"/>
  <c r="B18" i="7"/>
  <c r="B19" i="7"/>
  <c r="B20" i="7"/>
  <c r="B21" i="7"/>
  <c r="B22" i="7"/>
  <c r="B23" i="7"/>
  <c r="B24" i="7"/>
  <c r="B15" i="7"/>
  <c r="H18" i="5"/>
  <c r="H19" i="5"/>
  <c r="B21" i="6"/>
  <c r="H14" i="6"/>
  <c r="H15" i="6"/>
  <c r="H18" i="6"/>
  <c r="H10" i="6"/>
  <c r="H5" i="6"/>
  <c r="H6" i="6"/>
  <c r="H7" i="6"/>
  <c r="H8" i="6"/>
  <c r="H9" i="6"/>
  <c r="H11" i="6"/>
  <c r="H12" i="6"/>
  <c r="H16" i="6"/>
  <c r="H17" i="6"/>
  <c r="H19" i="6"/>
  <c r="H4" i="6"/>
  <c r="C20" i="6"/>
  <c r="D20" i="6"/>
  <c r="E20" i="6"/>
  <c r="F20" i="6"/>
  <c r="G20" i="6"/>
  <c r="C21" i="6"/>
  <c r="D21" i="6"/>
  <c r="E21" i="6"/>
  <c r="F21" i="6"/>
  <c r="G21" i="6"/>
  <c r="J19" i="5"/>
  <c r="F19" i="5"/>
  <c r="D19" i="5"/>
  <c r="L18" i="5"/>
  <c r="O14" i="5" s="1"/>
  <c r="J18" i="5"/>
  <c r="F18" i="5"/>
  <c r="D18" i="5"/>
  <c r="L20" i="4"/>
  <c r="L19" i="4"/>
  <c r="O10" i="5" l="1"/>
  <c r="O6" i="5"/>
  <c r="O8" i="5"/>
  <c r="O16" i="5"/>
  <c r="O12" i="5"/>
  <c r="O7" i="5"/>
  <c r="O9" i="5"/>
  <c r="O11" i="5"/>
  <c r="O13" i="5"/>
  <c r="O15" i="5"/>
  <c r="H21" i="6"/>
  <c r="H13" i="6"/>
  <c r="B20" i="6"/>
  <c r="H20" i="6" s="1"/>
  <c r="O19" i="5" l="1"/>
  <c r="H24" i="4"/>
  <c r="D24" i="4"/>
  <c r="H23" i="4"/>
  <c r="F23" i="4"/>
  <c r="D20" i="4"/>
  <c r="F20" i="4"/>
  <c r="F24" i="4" s="1"/>
  <c r="H20" i="4"/>
  <c r="D19" i="4"/>
  <c r="D23" i="4" s="1"/>
  <c r="F19" i="4"/>
  <c r="H19" i="4"/>
  <c r="J20" i="4"/>
  <c r="J24" i="4" s="1"/>
  <c r="J19" i="4"/>
  <c r="J23" i="4" s="1"/>
  <c r="L26" i="4"/>
  <c r="L25" i="4"/>
  <c r="J26" i="4"/>
  <c r="H26" i="4"/>
  <c r="F26" i="4"/>
  <c r="D26" i="4"/>
  <c r="D25" i="4"/>
  <c r="G26" i="7"/>
  <c r="F26" i="7"/>
  <c r="E26" i="7"/>
  <c r="D26" i="7"/>
  <c r="C26" i="7"/>
  <c r="B26" i="7"/>
  <c r="G25" i="7"/>
  <c r="F25" i="7"/>
  <c r="E25" i="7"/>
  <c r="D25" i="7"/>
  <c r="C25" i="7"/>
  <c r="B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J25" i="4" l="1"/>
  <c r="F25" i="4"/>
  <c r="G25" i="4" s="1"/>
  <c r="M19" i="4"/>
  <c r="K19" i="4"/>
  <c r="H25" i="7"/>
  <c r="H26" i="7"/>
  <c r="H25" i="4"/>
  <c r="N19" i="5"/>
  <c r="K19" i="5"/>
  <c r="I19" i="5"/>
  <c r="G19" i="5"/>
  <c r="N18" i="5"/>
  <c r="M18" i="5"/>
  <c r="K18" i="5"/>
  <c r="I18" i="5"/>
  <c r="G18" i="5"/>
  <c r="N17" i="5"/>
  <c r="M17" i="5"/>
  <c r="K17" i="5"/>
  <c r="I17" i="5"/>
  <c r="G17" i="5"/>
  <c r="N16" i="5"/>
  <c r="M16" i="5"/>
  <c r="K16" i="5"/>
  <c r="I16" i="5"/>
  <c r="G16" i="5"/>
  <c r="N15" i="5"/>
  <c r="M15" i="5"/>
  <c r="K15" i="5"/>
  <c r="I15" i="5"/>
  <c r="G15" i="5"/>
  <c r="N14" i="5"/>
  <c r="M14" i="5"/>
  <c r="K14" i="5"/>
  <c r="I14" i="5"/>
  <c r="G14" i="5"/>
  <c r="N13" i="5"/>
  <c r="M13" i="5"/>
  <c r="K13" i="5"/>
  <c r="I13" i="5"/>
  <c r="G13" i="5"/>
  <c r="N12" i="5"/>
  <c r="M12" i="5"/>
  <c r="K12" i="5"/>
  <c r="I12" i="5"/>
  <c r="G12" i="5"/>
  <c r="N11" i="5"/>
  <c r="M11" i="5"/>
  <c r="K11" i="5"/>
  <c r="I11" i="5"/>
  <c r="G11" i="5"/>
  <c r="N10" i="5"/>
  <c r="M10" i="5"/>
  <c r="K10" i="5"/>
  <c r="I10" i="5"/>
  <c r="G10" i="5"/>
  <c r="N9" i="5"/>
  <c r="M9" i="5"/>
  <c r="K9" i="5"/>
  <c r="I9" i="5"/>
  <c r="G9" i="5"/>
  <c r="N8" i="5"/>
  <c r="M8" i="5"/>
  <c r="K8" i="5"/>
  <c r="I8" i="5"/>
  <c r="G8" i="5"/>
  <c r="N7" i="5"/>
  <c r="M7" i="5"/>
  <c r="K7" i="5"/>
  <c r="I7" i="5"/>
  <c r="G7" i="5"/>
  <c r="N6" i="5"/>
  <c r="M6" i="5"/>
  <c r="K6" i="5"/>
  <c r="I6" i="5"/>
  <c r="G6" i="5"/>
  <c r="M19" i="5" l="1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21" i="4"/>
  <c r="M22" i="4"/>
  <c r="M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20" i="4"/>
  <c r="K21" i="4"/>
  <c r="K22" i="4"/>
  <c r="K25" i="4"/>
  <c r="K26" i="4"/>
  <c r="K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5" i="4"/>
  <c r="I26" i="4"/>
  <c r="I5" i="4"/>
  <c r="G26" i="4"/>
  <c r="G21" i="4"/>
  <c r="G22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5" i="4"/>
  <c r="N21" i="4" l="1"/>
  <c r="N22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5" i="4"/>
  <c r="N26" i="4" l="1"/>
  <c r="M26" i="4"/>
  <c r="N20" i="4"/>
  <c r="M20" i="4"/>
  <c r="N19" i="4"/>
  <c r="L23" i="4"/>
  <c r="M25" i="4"/>
  <c r="L24" i="4"/>
  <c r="N25" i="4" l="1"/>
</calcChain>
</file>

<file path=xl/sharedStrings.xml><?xml version="1.0" encoding="utf-8"?>
<sst xmlns="http://schemas.openxmlformats.org/spreadsheetml/2006/main" count="168" uniqueCount="88">
  <si>
    <t xml:space="preserve"> </t>
  </si>
  <si>
    <t>対前年比</t>
  </si>
  <si>
    <t>　</t>
  </si>
  <si>
    <t>総トン数</t>
  </si>
  <si>
    <t>年</t>
    <phoneticPr fontId="2"/>
  </si>
  <si>
    <t>管内計</t>
    <phoneticPr fontId="2"/>
  </si>
  <si>
    <t>全国計</t>
    <phoneticPr fontId="2"/>
  </si>
  <si>
    <t>隻数</t>
  </si>
  <si>
    <t>隻数</t>
    <phoneticPr fontId="2"/>
  </si>
  <si>
    <t>管内</t>
    <rPh sb="0" eb="2">
      <t>カンナイ</t>
    </rPh>
    <phoneticPr fontId="2"/>
  </si>
  <si>
    <t>全国</t>
    <rPh sb="0" eb="2">
      <t>ゼンコク</t>
    </rPh>
    <phoneticPr fontId="2"/>
  </si>
  <si>
    <t>指数</t>
    <phoneticPr fontId="2"/>
  </si>
  <si>
    <t>トン数</t>
    <phoneticPr fontId="2"/>
  </si>
  <si>
    <t>100トン未満</t>
    <phoneticPr fontId="2"/>
  </si>
  <si>
    <t>1,000トン未満</t>
    <rPh sb="7" eb="9">
      <t>ミマン</t>
    </rPh>
    <phoneticPr fontId="2"/>
  </si>
  <si>
    <t>10,000トン以上</t>
    <phoneticPr fontId="2"/>
  </si>
  <si>
    <t>30,000トン以上</t>
    <phoneticPr fontId="2"/>
  </si>
  <si>
    <t>100トン以上</t>
    <rPh sb="5" eb="7">
      <t>イジョウ</t>
    </rPh>
    <phoneticPr fontId="2"/>
  </si>
  <si>
    <t>20トン以上</t>
    <phoneticPr fontId="2"/>
  </si>
  <si>
    <t>10,000トン未満</t>
    <phoneticPr fontId="2"/>
  </si>
  <si>
    <t>50,000トン未満</t>
    <phoneticPr fontId="2"/>
  </si>
  <si>
    <t>30,000トン未満</t>
    <phoneticPr fontId="2"/>
  </si>
  <si>
    <t xml:space="preserve">1隻当たり
平均総トン数　　       　     </t>
    <rPh sb="6" eb="8">
      <t>ヘイキン</t>
    </rPh>
    <rPh sb="8" eb="12">
      <t>ソウトンスウ</t>
    </rPh>
    <phoneticPr fontId="2"/>
  </si>
  <si>
    <t>(1) 登録船舶状況(トン数階層別推移）</t>
    <rPh sb="13" eb="14">
      <t>スウ</t>
    </rPh>
    <rPh sb="14" eb="17">
      <t>カイソウベツ</t>
    </rPh>
    <rPh sb="17" eb="19">
      <t>スイイ</t>
    </rPh>
    <phoneticPr fontId="2"/>
  </si>
  <si>
    <t xml:space="preserve">              </t>
    <phoneticPr fontId="2"/>
  </si>
  <si>
    <t>（ 各 年 12 月 末 現 在 ）</t>
    <phoneticPr fontId="2"/>
  </si>
  <si>
    <t>汽　　　　　船</t>
    <phoneticPr fontId="2"/>
  </si>
  <si>
    <t>1,000トン以上</t>
    <phoneticPr fontId="2"/>
  </si>
  <si>
    <t>3,000トン未満</t>
    <phoneticPr fontId="2"/>
  </si>
  <si>
    <t>3,000トン以上</t>
    <phoneticPr fontId="2"/>
  </si>
  <si>
    <t>50,000トン以上</t>
    <phoneticPr fontId="2"/>
  </si>
  <si>
    <t>対全国比（％）　</t>
    <phoneticPr fontId="2"/>
  </si>
  <si>
    <t>指数</t>
    <rPh sb="0" eb="2">
      <t>シスウ</t>
    </rPh>
    <phoneticPr fontId="2"/>
  </si>
  <si>
    <t>令和3年</t>
    <phoneticPr fontId="2"/>
  </si>
  <si>
    <t>令和5年</t>
    <rPh sb="0" eb="2">
      <t>レイワ</t>
    </rPh>
    <rPh sb="3" eb="4">
      <t>ネン</t>
    </rPh>
    <phoneticPr fontId="2"/>
  </si>
  <si>
    <t>(2) 登録船舶状況(用途別推移）</t>
  </si>
  <si>
    <t>（ 各 年 12 月 末 現 在 ）</t>
  </si>
  <si>
    <t xml:space="preserve">              </t>
  </si>
  <si>
    <t>年</t>
  </si>
  <si>
    <t>令和4年</t>
    <phoneticPr fontId="2"/>
  </si>
  <si>
    <t>令和5年</t>
    <phoneticPr fontId="2"/>
  </si>
  <si>
    <t>トン数</t>
  </si>
  <si>
    <t>指数</t>
  </si>
  <si>
    <t>汽　　　　　船</t>
  </si>
  <si>
    <t>一般貨物船</t>
  </si>
  <si>
    <t>漁船</t>
  </si>
  <si>
    <t>フェリー</t>
  </si>
  <si>
    <t>油槽船</t>
  </si>
  <si>
    <t>砂利船</t>
  </si>
  <si>
    <t>その他</t>
  </si>
  <si>
    <t>管内計</t>
  </si>
  <si>
    <t>　 　 ２.フェリーには、一般旅客船を含む。</t>
  </si>
  <si>
    <t>(3) 登録船舶状況(県別・用途別）</t>
    <rPh sb="11" eb="12">
      <t>ケン</t>
    </rPh>
    <phoneticPr fontId="2"/>
  </si>
  <si>
    <t>　　用途
県</t>
    <rPh sb="6" eb="7">
      <t>ケン</t>
    </rPh>
    <phoneticPr fontId="2"/>
  </si>
  <si>
    <t>一般貨物船</t>
    <phoneticPr fontId="2"/>
  </si>
  <si>
    <t>漁船</t>
    <phoneticPr fontId="2"/>
  </si>
  <si>
    <t>フェリー</t>
    <phoneticPr fontId="2"/>
  </si>
  <si>
    <t>油槽船</t>
    <phoneticPr fontId="2"/>
  </si>
  <si>
    <t>砂利船</t>
    <phoneticPr fontId="2"/>
  </si>
  <si>
    <t>その他</t>
    <phoneticPr fontId="2"/>
  </si>
  <si>
    <t>合計</t>
    <phoneticPr fontId="2"/>
  </si>
  <si>
    <t>福岡</t>
    <phoneticPr fontId="2"/>
  </si>
  <si>
    <t xml:space="preserve"> </t>
    <phoneticPr fontId="2"/>
  </si>
  <si>
    <t>佐賀</t>
    <rPh sb="0" eb="2">
      <t>サガ</t>
    </rPh>
    <phoneticPr fontId="2"/>
  </si>
  <si>
    <t>長崎</t>
    <phoneticPr fontId="2"/>
  </si>
  <si>
    <t>熊本</t>
    <phoneticPr fontId="2"/>
  </si>
  <si>
    <t>大分</t>
    <phoneticPr fontId="2"/>
  </si>
  <si>
    <t>宮崎</t>
    <phoneticPr fontId="2"/>
  </si>
  <si>
    <t>鹿児島</t>
  </si>
  <si>
    <t>山口</t>
    <rPh sb="0" eb="2">
      <t>ヤマグチ</t>
    </rPh>
    <phoneticPr fontId="2"/>
  </si>
  <si>
    <t>計</t>
  </si>
  <si>
    <t>（注）１.上段は隻数を、下段は総トン数を示す。</t>
    <phoneticPr fontId="2"/>
  </si>
  <si>
    <t>　 　 ２.フェリーには、一般旅客船を含む。</t>
    <phoneticPr fontId="2"/>
  </si>
  <si>
    <t>　    ３.「山口県」は九州運輸局管内分のみを計上している。</t>
    <phoneticPr fontId="2"/>
  </si>
  <si>
    <t>(4) 登録船舶状況(支局等別・用途別）</t>
    <phoneticPr fontId="2"/>
  </si>
  <si>
    <t>　　用途
支局等</t>
    <rPh sb="6" eb="8">
      <t>シキョク</t>
    </rPh>
    <rPh sb="8" eb="9">
      <t>トウ</t>
    </rPh>
    <phoneticPr fontId="2"/>
  </si>
  <si>
    <t>本局</t>
    <rPh sb="0" eb="1">
      <t>ホン</t>
    </rPh>
    <rPh sb="1" eb="2">
      <t>キョク</t>
    </rPh>
    <phoneticPr fontId="2"/>
  </si>
  <si>
    <t>若松</t>
    <rPh sb="0" eb="1">
      <t>ワカ</t>
    </rPh>
    <rPh sb="1" eb="2">
      <t>マツ</t>
    </rPh>
    <phoneticPr fontId="2"/>
  </si>
  <si>
    <t>佐世保</t>
    <rPh sb="0" eb="3">
      <t>サセボ</t>
    </rPh>
    <phoneticPr fontId="2"/>
  </si>
  <si>
    <t>下関</t>
    <rPh sb="0" eb="1">
      <t>シタ</t>
    </rPh>
    <rPh sb="1" eb="2">
      <t>セキ</t>
    </rPh>
    <phoneticPr fontId="2"/>
  </si>
  <si>
    <t>令和6年</t>
    <rPh sb="0" eb="2">
      <t>レイワ</t>
    </rPh>
    <rPh sb="3" eb="4">
      <t>ネン</t>
    </rPh>
    <phoneticPr fontId="2"/>
  </si>
  <si>
    <t>令和6年</t>
    <phoneticPr fontId="2"/>
  </si>
  <si>
    <t>令和3年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</si>
  <si>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</si>
  <si>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令和7年</t>
    <phoneticPr fontId="2"/>
  </si>
  <si>
    <t>（注）１.指数は、令和3年を100とした。</t>
    <rPh sb="9" eb="11">
      <t>レイワ</t>
    </rPh>
    <rPh sb="12" eb="13">
      <t>ネン</t>
    </rPh>
    <phoneticPr fontId="2"/>
  </si>
  <si>
    <t>（注） 指数は令和3年を100とした。</t>
    <rPh sb="4" eb="6">
      <t>シスウ</t>
    </rPh>
    <rPh sb="7" eb="9">
      <t>レイワ</t>
    </rPh>
    <rPh sb="10" eb="11">
      <t>ネン</t>
    </rPh>
    <rPh sb="11" eb="12">
      <t>ヘイネン</t>
    </rPh>
    <phoneticPr fontId="2"/>
  </si>
  <si>
    <t>（ 令和7年12月末現在 ）</t>
    <rPh sb="2" eb="4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</si>
</sst>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0.0"/>
    <numFmt numFmtId="178" formatCode="0.0_);[Red]\(0.0\)"/>
    <numFmt numFmtId="179" formatCode="#,##0_);[Red]\(#,##0\)"/>
    <numFmt numFmtId="180" formatCode="#,##0.0_ "/>
    <numFmt numFmtId="181" formatCode="0.0_ "/>
    <numFmt numFmtId="182" formatCode="0.0%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0.5"/>
      <name val="ＭＳ Ｐゴシック"/>
      <family val="3"/>
      <charset val="128"/>
    </font>
    <font>
      <sz val="9"/>
      <name val="ＭＳ 明朝"/>
      <family val="1"/>
      <charset val="128"/>
    </font>
    <font>
      <u/>
      <sz val="10.5"/>
      <name val="ＭＳ 明朝"/>
      <family val="1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.5"/>
      <name val="ＭＳ Ｐ明朝"/>
      <family val="1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1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ck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</cellStyleXfs>
  <cellXfs count="248">
    <xf numFmtId="0" fontId="0" fillId="0" borderId="0" xfId="0"/>
    <xf numFmtId="38" fontId="0" fillId="0" borderId="0" xfId="1" applyFont="1" applyFill="1"/>
    <xf numFmtId="38" fontId="3" fillId="0" borderId="0" xfId="1" applyFont="1" applyFill="1"/>
    <xf numFmtId="38" fontId="5" fillId="0" borderId="0" xfId="1" applyFont="1" applyFill="1" applyAlignment="1">
      <alignment horizontal="centerContinuous"/>
    </xf>
    <xf numFmtId="38" fontId="6" fillId="0" borderId="0" xfId="1" applyFont="1" applyFill="1" applyAlignment="1">
      <alignment horizontal="centerContinuous"/>
    </xf>
    <xf numFmtId="38" fontId="7" fillId="0" borderId="0" xfId="1" applyFont="1" applyFill="1"/>
    <xf numFmtId="0" fontId="5" fillId="0" borderId="0" xfId="0" applyFont="1"/>
    <xf numFmtId="0" fontId="5" fillId="0" borderId="0" xfId="0" applyFont="1" applyAlignment="1">
      <alignment horizontal="centerContinuous"/>
    </xf>
    <xf numFmtId="0" fontId="8" fillId="0" borderId="0" xfId="0" applyFont="1" applyBorder="1"/>
    <xf numFmtId="0" fontId="5" fillId="0" borderId="0" xfId="0" applyFont="1" applyBorder="1"/>
    <xf numFmtId="176" fontId="5" fillId="0" borderId="0" xfId="0" applyNumberFormat="1" applyFont="1"/>
    <xf numFmtId="38" fontId="9" fillId="0" borderId="0" xfId="1" applyFont="1" applyFill="1"/>
    <xf numFmtId="38" fontId="10" fillId="0" borderId="0" xfId="1" applyFont="1" applyFill="1"/>
    <xf numFmtId="38" fontId="12" fillId="0" borderId="8" xfId="1" applyFont="1" applyFill="1" applyBorder="1" applyAlignment="1">
      <alignment vertical="center"/>
    </xf>
    <xf numFmtId="38" fontId="12" fillId="0" borderId="9" xfId="1" applyFont="1" applyFill="1" applyBorder="1" applyAlignment="1">
      <alignment vertical="center"/>
    </xf>
    <xf numFmtId="178" fontId="13" fillId="0" borderId="2" xfId="0" applyNumberFormat="1" applyFont="1" applyFill="1" applyBorder="1" applyAlignment="1">
      <alignment vertical="center"/>
    </xf>
    <xf numFmtId="0" fontId="13" fillId="0" borderId="23" xfId="0" applyNumberFormat="1" applyFont="1" applyFill="1" applyBorder="1" applyAlignment="1">
      <alignment vertical="center"/>
    </xf>
    <xf numFmtId="178" fontId="13" fillId="0" borderId="3" xfId="0" applyNumberFormat="1" applyFont="1" applyFill="1" applyBorder="1" applyAlignment="1">
      <alignment vertical="center"/>
    </xf>
    <xf numFmtId="178" fontId="13" fillId="0" borderId="3" xfId="0" applyNumberFormat="1" applyFont="1" applyBorder="1" applyAlignment="1">
      <alignment vertical="center"/>
    </xf>
    <xf numFmtId="38" fontId="13" fillId="0" borderId="10" xfId="1" applyFont="1" applyFill="1" applyBorder="1" applyAlignment="1">
      <alignment vertical="center"/>
    </xf>
    <xf numFmtId="178" fontId="13" fillId="0" borderId="5" xfId="0" applyNumberFormat="1" applyFont="1" applyFill="1" applyBorder="1" applyAlignment="1">
      <alignment vertical="center"/>
    </xf>
    <xf numFmtId="38" fontId="13" fillId="0" borderId="7" xfId="1" applyFont="1" applyFill="1" applyBorder="1" applyAlignment="1">
      <alignment vertical="center"/>
    </xf>
    <xf numFmtId="0" fontId="13" fillId="0" borderId="7" xfId="0" applyNumberFormat="1" applyFont="1" applyFill="1" applyBorder="1" applyAlignment="1">
      <alignment vertical="center"/>
    </xf>
    <xf numFmtId="38" fontId="13" fillId="0" borderId="8" xfId="1" applyFont="1" applyFill="1" applyBorder="1" applyAlignment="1">
      <alignment vertical="center"/>
    </xf>
    <xf numFmtId="0" fontId="13" fillId="0" borderId="9" xfId="0" applyNumberFormat="1" applyFont="1" applyFill="1" applyBorder="1" applyAlignment="1">
      <alignment vertical="center"/>
    </xf>
    <xf numFmtId="38" fontId="13" fillId="0" borderId="24" xfId="1" applyFont="1" applyFill="1" applyBorder="1" applyAlignment="1">
      <alignment vertical="center"/>
    </xf>
    <xf numFmtId="177" fontId="13" fillId="0" borderId="23" xfId="0" applyNumberFormat="1" applyFont="1" applyFill="1" applyBorder="1" applyAlignment="1" applyProtection="1">
      <alignment vertical="center"/>
    </xf>
    <xf numFmtId="177" fontId="13" fillId="0" borderId="10" xfId="0" applyNumberFormat="1" applyFont="1" applyFill="1" applyBorder="1" applyAlignment="1" applyProtection="1">
      <alignment vertical="center"/>
    </xf>
    <xf numFmtId="38" fontId="13" fillId="0" borderId="30" xfId="1" applyFont="1" applyFill="1" applyBorder="1" applyAlignment="1" applyProtection="1">
      <alignment vertical="center"/>
      <protection hidden="1"/>
    </xf>
    <xf numFmtId="178" fontId="13" fillId="0" borderId="31" xfId="0" applyNumberFormat="1" applyFont="1" applyFill="1" applyBorder="1" applyAlignment="1">
      <alignment vertical="center"/>
    </xf>
    <xf numFmtId="0" fontId="11" fillId="2" borderId="0" xfId="0" applyFont="1" applyFill="1"/>
    <xf numFmtId="0" fontId="11" fillId="0" borderId="0" xfId="0" applyFont="1"/>
    <xf numFmtId="38" fontId="13" fillId="0" borderId="0" xfId="1" applyFont="1" applyFill="1"/>
    <xf numFmtId="0" fontId="14" fillId="0" borderId="0" xfId="0" applyFont="1"/>
    <xf numFmtId="178" fontId="13" fillId="0" borderId="6" xfId="0" applyNumberFormat="1" applyFont="1" applyFill="1" applyBorder="1" applyAlignment="1">
      <alignment vertical="center"/>
    </xf>
    <xf numFmtId="178" fontId="13" fillId="0" borderId="6" xfId="0" applyNumberFormat="1" applyFont="1" applyBorder="1" applyAlignment="1">
      <alignment vertical="center"/>
    </xf>
    <xf numFmtId="178" fontId="13" fillId="0" borderId="5" xfId="0" applyNumberFormat="1" applyFont="1" applyBorder="1" applyAlignment="1">
      <alignment vertical="center"/>
    </xf>
    <xf numFmtId="178" fontId="13" fillId="0" borderId="38" xfId="0" applyNumberFormat="1" applyFont="1" applyFill="1" applyBorder="1" applyAlignment="1">
      <alignment vertical="center"/>
    </xf>
    <xf numFmtId="178" fontId="13" fillId="0" borderId="38" xfId="0" applyNumberFormat="1" applyFont="1" applyBorder="1" applyAlignment="1">
      <alignment vertical="center"/>
    </xf>
    <xf numFmtId="178" fontId="13" fillId="0" borderId="39" xfId="0" applyNumberFormat="1" applyFont="1" applyFill="1" applyBorder="1" applyAlignment="1">
      <alignment vertical="center"/>
    </xf>
    <xf numFmtId="178" fontId="13" fillId="0" borderId="40" xfId="0" applyNumberFormat="1" applyFont="1" applyFill="1" applyBorder="1" applyAlignment="1">
      <alignment vertical="center"/>
    </xf>
    <xf numFmtId="178" fontId="13" fillId="0" borderId="39" xfId="0" applyNumberFormat="1" applyFont="1" applyBorder="1" applyAlignment="1">
      <alignment vertical="center"/>
    </xf>
    <xf numFmtId="178" fontId="13" fillId="0" borderId="43" xfId="0" applyNumberFormat="1" applyFont="1" applyFill="1" applyBorder="1" applyAlignment="1">
      <alignment vertical="center"/>
    </xf>
    <xf numFmtId="178" fontId="13" fillId="0" borderId="43" xfId="0" applyNumberFormat="1" applyFont="1" applyBorder="1" applyAlignment="1">
      <alignment vertical="center"/>
    </xf>
    <xf numFmtId="0" fontId="13" fillId="0" borderId="12" xfId="0" applyFont="1" applyBorder="1"/>
    <xf numFmtId="0" fontId="13" fillId="0" borderId="13" xfId="0" applyFont="1" applyBorder="1"/>
    <xf numFmtId="0" fontId="13" fillId="0" borderId="14" xfId="0" applyFont="1" applyBorder="1" applyAlignment="1">
      <alignment horizontal="right" vertical="center"/>
    </xf>
    <xf numFmtId="49" fontId="13" fillId="0" borderId="12" xfId="0" applyNumberFormat="1" applyFont="1" applyFill="1" applyBorder="1" applyAlignment="1">
      <alignment horizontal="centerContinuous" vertical="center"/>
    </xf>
    <xf numFmtId="49" fontId="13" fillId="0" borderId="13" xfId="0" applyNumberFormat="1" applyFont="1" applyFill="1" applyBorder="1" applyAlignment="1">
      <alignment horizontal="centerContinuous" vertical="center"/>
    </xf>
    <xf numFmtId="49" fontId="13" fillId="0" borderId="13" xfId="0" applyNumberFormat="1" applyFont="1" applyBorder="1" applyAlignment="1">
      <alignment horizontal="centerContinuous"/>
    </xf>
    <xf numFmtId="178" fontId="13" fillId="0" borderId="14" xfId="0" applyNumberFormat="1" applyFont="1" applyBorder="1" applyAlignment="1">
      <alignment horizontal="centerContinuous"/>
    </xf>
    <xf numFmtId="0" fontId="13" fillId="0" borderId="15" xfId="0" applyFont="1" applyBorder="1"/>
    <xf numFmtId="0" fontId="13" fillId="0" borderId="16" xfId="0" applyFont="1" applyBorder="1" applyAlignment="1">
      <alignment horizontal="left" vertical="center"/>
    </xf>
    <xf numFmtId="0" fontId="13" fillId="0" borderId="17" xfId="0" applyFont="1" applyBorder="1"/>
    <xf numFmtId="0" fontId="13" fillId="0" borderId="15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178" fontId="13" fillId="0" borderId="6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right" vertical="center"/>
    </xf>
    <xf numFmtId="0" fontId="13" fillId="0" borderId="1" xfId="0" applyFont="1" applyBorder="1" applyAlignment="1">
      <alignment horizontal="distributed" vertical="center" justifyLastLine="1"/>
    </xf>
    <xf numFmtId="0" fontId="13" fillId="0" borderId="11" xfId="0" applyFont="1" applyBorder="1" applyAlignment="1">
      <alignment horizontal="right" vertical="center"/>
    </xf>
    <xf numFmtId="0" fontId="13" fillId="0" borderId="4" xfId="0" applyFont="1" applyBorder="1" applyAlignment="1">
      <alignment horizontal="distributed" vertical="center" justifyLastLine="1"/>
    </xf>
    <xf numFmtId="3" fontId="13" fillId="0" borderId="11" xfId="0" applyNumberFormat="1" applyFont="1" applyBorder="1" applyAlignment="1">
      <alignment horizontal="right" vertical="center"/>
    </xf>
    <xf numFmtId="49" fontId="13" fillId="0" borderId="22" xfId="0" applyNumberFormat="1" applyFont="1" applyBorder="1" applyAlignment="1">
      <alignment horizontal="right" vertical="center"/>
    </xf>
    <xf numFmtId="0" fontId="13" fillId="0" borderId="25" xfId="0" applyFont="1" applyBorder="1" applyAlignment="1">
      <alignment horizontal="right" vertical="center"/>
    </xf>
    <xf numFmtId="0" fontId="13" fillId="0" borderId="17" xfId="0" applyFont="1" applyBorder="1" applyAlignment="1">
      <alignment horizontal="distributed" vertical="center" justifyLastLine="1"/>
    </xf>
    <xf numFmtId="0" fontId="12" fillId="0" borderId="1" xfId="0" applyFont="1" applyBorder="1" applyAlignment="1">
      <alignment horizontal="distributed" vertical="center" justifyLastLine="1"/>
    </xf>
    <xf numFmtId="0" fontId="12" fillId="0" borderId="10" xfId="0" applyFont="1" applyBorder="1"/>
    <xf numFmtId="0" fontId="12" fillId="0" borderId="11" xfId="0" applyFont="1" applyBorder="1" applyAlignment="1">
      <alignment vertical="center"/>
    </xf>
    <xf numFmtId="0" fontId="12" fillId="0" borderId="4" xfId="0" applyFont="1" applyBorder="1" applyAlignment="1">
      <alignment horizontal="distributed" vertical="center" justifyLastLine="1"/>
    </xf>
    <xf numFmtId="0" fontId="13" fillId="0" borderId="10" xfId="0" applyFont="1" applyBorder="1"/>
    <xf numFmtId="0" fontId="13" fillId="0" borderId="11" xfId="0" applyFont="1" applyBorder="1"/>
    <xf numFmtId="0" fontId="13" fillId="0" borderId="26" xfId="0" applyFont="1" applyBorder="1" applyAlignment="1">
      <alignment horizontal="distributed" vertical="center" justifyLastLine="1"/>
    </xf>
    <xf numFmtId="0" fontId="13" fillId="0" borderId="29" xfId="0" applyFont="1" applyBorder="1" applyAlignment="1">
      <alignment horizontal="distributed" vertical="center" justifyLastLine="1"/>
    </xf>
    <xf numFmtId="178" fontId="13" fillId="0" borderId="3" xfId="0" applyNumberFormat="1" applyFont="1" applyBorder="1"/>
    <xf numFmtId="178" fontId="13" fillId="0" borderId="40" xfId="0" applyNumberFormat="1" applyFont="1" applyBorder="1"/>
    <xf numFmtId="178" fontId="13" fillId="0" borderId="37" xfId="0" applyNumberFormat="1" applyFont="1" applyBorder="1"/>
    <xf numFmtId="178" fontId="13" fillId="0" borderId="5" xfId="0" applyNumberFormat="1" applyFont="1" applyBorder="1"/>
    <xf numFmtId="178" fontId="13" fillId="0" borderId="6" xfId="0" applyNumberFormat="1" applyFont="1" applyBorder="1"/>
    <xf numFmtId="178" fontId="13" fillId="0" borderId="28" xfId="0" applyNumberFormat="1" applyFont="1" applyBorder="1"/>
    <xf numFmtId="178" fontId="13" fillId="0" borderId="39" xfId="0" applyNumberFormat="1" applyFont="1" applyBorder="1"/>
    <xf numFmtId="178" fontId="13" fillId="0" borderId="41" xfId="0" applyNumberFormat="1" applyFont="1" applyBorder="1"/>
    <xf numFmtId="178" fontId="13" fillId="0" borderId="2" xfId="0" applyNumberFormat="1" applyFont="1" applyBorder="1"/>
    <xf numFmtId="178" fontId="13" fillId="0" borderId="42" xfId="0" applyNumberFormat="1" applyFont="1" applyBorder="1"/>
    <xf numFmtId="178" fontId="13" fillId="0" borderId="31" xfId="0" applyNumberFormat="1" applyFont="1" applyBorder="1"/>
    <xf numFmtId="38" fontId="11" fillId="0" borderId="0" xfId="1" applyFont="1" applyFill="1" applyAlignment="1">
      <alignment horizontal="center"/>
    </xf>
    <xf numFmtId="38" fontId="5" fillId="0" borderId="0" xfId="1" applyFont="1" applyFill="1" applyAlignment="1">
      <alignment horizontal="center"/>
    </xf>
    <xf numFmtId="38" fontId="6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11" fillId="0" borderId="12" xfId="0" applyFont="1" applyBorder="1"/>
    <xf numFmtId="0" fontId="11" fillId="0" borderId="13" xfId="0" applyFont="1" applyBorder="1"/>
    <xf numFmtId="0" fontId="11" fillId="0" borderId="14" xfId="0" applyFont="1" applyBorder="1" applyAlignment="1">
      <alignment horizontal="right" vertical="center"/>
    </xf>
    <xf numFmtId="49" fontId="11" fillId="0" borderId="46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47" xfId="0" applyNumberFormat="1" applyFont="1" applyBorder="1" applyAlignment="1">
      <alignment horizontal="center"/>
    </xf>
    <xf numFmtId="49" fontId="11" fillId="0" borderId="48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vertical="center"/>
    </xf>
    <xf numFmtId="49" fontId="11" fillId="0" borderId="14" xfId="0" applyNumberFormat="1" applyFont="1" applyBorder="1" applyAlignment="1">
      <alignment vertical="center"/>
    </xf>
    <xf numFmtId="0" fontId="11" fillId="0" borderId="15" xfId="0" applyFont="1" applyBorder="1"/>
    <xf numFmtId="0" fontId="11" fillId="0" borderId="16" xfId="0" applyFont="1" applyBorder="1" applyAlignment="1">
      <alignment horizontal="left" vertical="center"/>
    </xf>
    <xf numFmtId="0" fontId="11" fillId="0" borderId="17" xfId="0" applyFont="1" applyBorder="1"/>
    <xf numFmtId="0" fontId="11" fillId="0" borderId="2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78" fontId="11" fillId="0" borderId="18" xfId="0" applyNumberFormat="1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 textRotation="255"/>
    </xf>
    <xf numFmtId="0" fontId="11" fillId="0" borderId="41" xfId="0" applyFont="1" applyBorder="1" applyAlignment="1">
      <alignment horizontal="distributed" vertical="center" justifyLastLine="1"/>
    </xf>
    <xf numFmtId="0" fontId="11" fillId="0" borderId="1" xfId="0" applyFont="1" applyBorder="1" applyAlignment="1">
      <alignment horizontal="distributed" vertical="center" justifyLastLine="1"/>
    </xf>
    <xf numFmtId="178" fontId="13" fillId="0" borderId="49" xfId="0" applyNumberFormat="1" applyFont="1" applyBorder="1" applyAlignment="1">
      <alignment vertical="center"/>
    </xf>
    <xf numFmtId="38" fontId="13" fillId="0" borderId="0" xfId="1" applyFont="1" applyFill="1" applyBorder="1" applyAlignment="1">
      <alignment vertical="center"/>
    </xf>
    <xf numFmtId="38" fontId="13" fillId="0" borderId="0" xfId="0" applyNumberFormat="1" applyFont="1" applyAlignment="1">
      <alignment vertical="center"/>
    </xf>
    <xf numFmtId="178" fontId="13" fillId="0" borderId="41" xfId="0" applyNumberFormat="1" applyFont="1" applyBorder="1" applyAlignment="1">
      <alignment vertical="center"/>
    </xf>
    <xf numFmtId="179" fontId="13" fillId="0" borderId="0" xfId="0" applyNumberFormat="1" applyFont="1" applyAlignment="1">
      <alignment horizontal="right" vertical="center"/>
    </xf>
    <xf numFmtId="180" fontId="13" fillId="0" borderId="49" xfId="0" applyNumberFormat="1" applyFont="1" applyBorder="1" applyAlignment="1">
      <alignment horizontal="right" vertical="center"/>
    </xf>
    <xf numFmtId="180" fontId="13" fillId="0" borderId="2" xfId="0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center" vertical="center" textRotation="255"/>
    </xf>
    <xf numFmtId="0" fontId="11" fillId="0" borderId="37" xfId="0" applyFont="1" applyBorder="1" applyAlignment="1">
      <alignment horizontal="distributed" vertical="center" justifyLastLine="1"/>
    </xf>
    <xf numFmtId="0" fontId="11" fillId="0" borderId="4" xfId="0" applyFont="1" applyBorder="1" applyAlignment="1">
      <alignment horizontal="distributed" vertical="center" justifyLastLine="1"/>
    </xf>
    <xf numFmtId="178" fontId="13" fillId="0" borderId="37" xfId="0" applyNumberFormat="1" applyFont="1" applyBorder="1" applyAlignment="1">
      <alignment vertical="center"/>
    </xf>
    <xf numFmtId="38" fontId="13" fillId="0" borderId="50" xfId="1" applyFont="1" applyFill="1" applyBorder="1" applyAlignment="1">
      <alignment vertical="center"/>
    </xf>
    <xf numFmtId="38" fontId="13" fillId="0" borderId="50" xfId="0" applyNumberFormat="1" applyFont="1" applyBorder="1" applyAlignment="1">
      <alignment vertical="center"/>
    </xf>
    <xf numFmtId="179" fontId="13" fillId="0" borderId="50" xfId="0" applyNumberFormat="1" applyFont="1" applyBorder="1" applyAlignment="1">
      <alignment horizontal="right" vertical="center"/>
    </xf>
    <xf numFmtId="180" fontId="13" fillId="0" borderId="37" xfId="0" applyNumberFormat="1" applyFont="1" applyBorder="1" applyAlignment="1">
      <alignment horizontal="right" vertical="center"/>
    </xf>
    <xf numFmtId="180" fontId="13" fillId="0" borderId="5" xfId="0" applyNumberFormat="1" applyFont="1" applyBorder="1" applyAlignment="1">
      <alignment horizontal="right" vertical="center"/>
    </xf>
    <xf numFmtId="0" fontId="11" fillId="0" borderId="28" xfId="0" applyFont="1" applyBorder="1" applyAlignment="1">
      <alignment horizontal="distributed" vertical="center" justifyLastLine="1"/>
    </xf>
    <xf numFmtId="178" fontId="13" fillId="0" borderId="28" xfId="0" applyNumberFormat="1" applyFont="1" applyBorder="1" applyAlignment="1">
      <alignment vertical="center"/>
    </xf>
    <xf numFmtId="180" fontId="13" fillId="0" borderId="6" xfId="0" applyNumberFormat="1" applyFont="1" applyBorder="1" applyAlignment="1">
      <alignment horizontal="right" vertical="center"/>
    </xf>
    <xf numFmtId="38" fontId="13" fillId="0" borderId="32" xfId="1" applyFont="1" applyFill="1" applyBorder="1" applyAlignment="1">
      <alignment vertical="center"/>
    </xf>
    <xf numFmtId="38" fontId="13" fillId="0" borderId="32" xfId="0" applyNumberFormat="1" applyFont="1" applyBorder="1" applyAlignment="1">
      <alignment vertical="center"/>
    </xf>
    <xf numFmtId="180" fontId="13" fillId="0" borderId="28" xfId="0" applyNumberFormat="1" applyFont="1" applyBorder="1" applyAlignment="1">
      <alignment horizontal="right" vertical="center"/>
    </xf>
    <xf numFmtId="38" fontId="13" fillId="0" borderId="11" xfId="1" applyFont="1" applyFill="1" applyBorder="1" applyAlignment="1">
      <alignment vertical="center"/>
    </xf>
    <xf numFmtId="38" fontId="13" fillId="0" borderId="11" xfId="0" applyNumberFormat="1" applyFont="1" applyBorder="1" applyAlignment="1">
      <alignment vertical="center"/>
    </xf>
    <xf numFmtId="38" fontId="13" fillId="0" borderId="22" xfId="1" applyFont="1" applyFill="1" applyBorder="1" applyAlignment="1">
      <alignment vertical="center"/>
    </xf>
    <xf numFmtId="38" fontId="13" fillId="0" borderId="22" xfId="0" applyNumberFormat="1" applyFont="1" applyBorder="1" applyAlignment="1">
      <alignment vertical="center"/>
    </xf>
    <xf numFmtId="0" fontId="11" fillId="0" borderId="24" xfId="0" applyFont="1" applyBorder="1" applyAlignment="1">
      <alignment horizontal="center" vertical="center" textRotation="255"/>
    </xf>
    <xf numFmtId="0" fontId="11" fillId="0" borderId="51" xfId="0" applyFont="1" applyBorder="1" applyAlignment="1">
      <alignment horizontal="distributed" vertical="center" justifyLastLine="1"/>
    </xf>
    <xf numFmtId="0" fontId="11" fillId="0" borderId="17" xfId="0" applyFont="1" applyBorder="1" applyAlignment="1">
      <alignment horizontal="distributed" vertical="center" justifyLastLine="1"/>
    </xf>
    <xf numFmtId="178" fontId="13" fillId="0" borderId="51" xfId="0" applyNumberFormat="1" applyFont="1" applyBorder="1" applyAlignment="1">
      <alignment vertical="center"/>
    </xf>
    <xf numFmtId="38" fontId="13" fillId="0" borderId="25" xfId="1" applyFont="1" applyFill="1" applyBorder="1" applyAlignment="1">
      <alignment vertical="center"/>
    </xf>
    <xf numFmtId="38" fontId="13" fillId="0" borderId="25" xfId="0" applyNumberFormat="1" applyFont="1" applyBorder="1" applyAlignment="1">
      <alignment vertical="center"/>
    </xf>
    <xf numFmtId="179" fontId="13" fillId="0" borderId="51" xfId="0" applyNumberFormat="1" applyFont="1" applyBorder="1" applyAlignment="1">
      <alignment horizontal="right" vertical="center"/>
    </xf>
    <xf numFmtId="180" fontId="13" fillId="0" borderId="51" xfId="0" applyNumberFormat="1" applyFont="1" applyBorder="1" applyAlignment="1">
      <alignment horizontal="right" vertical="center"/>
    </xf>
    <xf numFmtId="180" fontId="13" fillId="0" borderId="39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distributed" vertical="center" justifyLastLine="1"/>
    </xf>
    <xf numFmtId="38" fontId="12" fillId="0" borderId="22" xfId="1" applyFont="1" applyFill="1" applyBorder="1" applyAlignment="1">
      <alignment vertical="center"/>
    </xf>
    <xf numFmtId="0" fontId="6" fillId="0" borderId="29" xfId="0" applyFont="1" applyBorder="1" applyAlignment="1">
      <alignment horizontal="distributed" vertical="center" justifyLastLine="1"/>
    </xf>
    <xf numFmtId="38" fontId="12" fillId="0" borderId="30" xfId="1" applyFont="1" applyFill="1" applyBorder="1" applyAlignment="1">
      <alignment vertical="center"/>
    </xf>
    <xf numFmtId="178" fontId="13" fillId="0" borderId="42" xfId="0" applyNumberFormat="1" applyFont="1" applyBorder="1" applyAlignment="1">
      <alignment vertical="center"/>
    </xf>
    <xf numFmtId="38" fontId="12" fillId="0" borderId="42" xfId="1" applyFont="1" applyFill="1" applyBorder="1" applyAlignment="1">
      <alignment vertical="center"/>
    </xf>
    <xf numFmtId="38" fontId="12" fillId="0" borderId="34" xfId="1" applyFont="1" applyFill="1" applyBorder="1" applyAlignment="1">
      <alignment vertical="center"/>
    </xf>
    <xf numFmtId="180" fontId="13" fillId="0" borderId="42" xfId="0" applyNumberFormat="1" applyFont="1" applyBorder="1" applyAlignment="1">
      <alignment horizontal="right" vertical="center"/>
    </xf>
    <xf numFmtId="180" fontId="13" fillId="0" borderId="31" xfId="0" applyNumberFormat="1" applyFont="1" applyBorder="1" applyAlignment="1">
      <alignment horizontal="right" vertical="center"/>
    </xf>
    <xf numFmtId="0" fontId="5" fillId="2" borderId="0" xfId="0" applyFont="1" applyFill="1"/>
    <xf numFmtId="38" fontId="15" fillId="0" borderId="0" xfId="1" applyFont="1" applyFill="1"/>
    <xf numFmtId="38" fontId="5" fillId="0" borderId="0" xfId="1" applyFont="1" applyFill="1"/>
    <xf numFmtId="38" fontId="11" fillId="0" borderId="54" xfId="1" applyFont="1" applyFill="1" applyBorder="1" applyAlignment="1">
      <alignment horizontal="left" vertical="top" wrapText="1"/>
    </xf>
    <xf numFmtId="38" fontId="11" fillId="0" borderId="55" xfId="1" applyFont="1" applyFill="1" applyBorder="1" applyAlignment="1">
      <alignment horizontal="distributed" vertical="center" justifyLastLine="1"/>
    </xf>
    <xf numFmtId="38" fontId="11" fillId="0" borderId="56" xfId="1" applyFont="1" applyFill="1" applyBorder="1" applyAlignment="1">
      <alignment horizontal="distributed" vertical="center" justifyLastLine="1"/>
    </xf>
    <xf numFmtId="38" fontId="11" fillId="0" borderId="57" xfId="1" applyFont="1" applyFill="1" applyBorder="1" applyAlignment="1">
      <alignment horizontal="distributed" vertical="center" justifyLastLine="1"/>
    </xf>
    <xf numFmtId="38" fontId="6" fillId="0" borderId="58" xfId="1" applyFont="1" applyFill="1" applyBorder="1" applyAlignment="1">
      <alignment horizontal="distributed" vertical="center" justifyLastLine="1"/>
    </xf>
    <xf numFmtId="38" fontId="11" fillId="0" borderId="59" xfId="1" applyFont="1" applyFill="1" applyBorder="1" applyAlignment="1">
      <alignment horizontal="distributed" justifyLastLine="1"/>
    </xf>
    <xf numFmtId="38" fontId="13" fillId="0" borderId="60" xfId="1" applyFont="1" applyFill="1" applyBorder="1"/>
    <xf numFmtId="38" fontId="13" fillId="0" borderId="61" xfId="1" applyFont="1" applyFill="1" applyBorder="1"/>
    <xf numFmtId="38" fontId="13" fillId="0" borderId="62" xfId="1" applyFont="1" applyFill="1" applyBorder="1"/>
    <xf numFmtId="38" fontId="12" fillId="0" borderId="63" xfId="1" applyFont="1" applyFill="1" applyBorder="1"/>
    <xf numFmtId="38" fontId="11" fillId="0" borderId="64" xfId="1" applyFont="1" applyFill="1" applyBorder="1" applyAlignment="1">
      <alignment horizontal="distributed" justifyLastLine="1"/>
    </xf>
    <xf numFmtId="38" fontId="13" fillId="0" borderId="65" xfId="1" applyFont="1" applyFill="1" applyBorder="1"/>
    <xf numFmtId="38" fontId="13" fillId="0" borderId="66" xfId="1" applyFont="1" applyFill="1" applyBorder="1"/>
    <xf numFmtId="38" fontId="13" fillId="0" borderId="67" xfId="1" applyFont="1" applyFill="1" applyBorder="1"/>
    <xf numFmtId="38" fontId="13" fillId="0" borderId="68" xfId="1" applyFont="1" applyFill="1" applyBorder="1"/>
    <xf numFmtId="38" fontId="13" fillId="0" borderId="69" xfId="1" applyFont="1" applyFill="1" applyBorder="1"/>
    <xf numFmtId="38" fontId="13" fillId="0" borderId="70" xfId="1" applyFont="1" applyFill="1" applyBorder="1"/>
    <xf numFmtId="38" fontId="13" fillId="0" borderId="71" xfId="1" applyFont="1" applyFill="1" applyBorder="1"/>
    <xf numFmtId="38" fontId="13" fillId="0" borderId="72" xfId="1" applyFont="1" applyFill="1" applyBorder="1"/>
    <xf numFmtId="38" fontId="13" fillId="0" borderId="73" xfId="1" applyFont="1" applyFill="1" applyBorder="1"/>
    <xf numFmtId="38" fontId="13" fillId="0" borderId="74" xfId="1" applyFont="1" applyFill="1" applyBorder="1"/>
    <xf numFmtId="38" fontId="11" fillId="0" borderId="75" xfId="1" applyFont="1" applyFill="1" applyBorder="1" applyAlignment="1">
      <alignment horizontal="distributed" justifyLastLine="1"/>
    </xf>
    <xf numFmtId="38" fontId="11" fillId="0" borderId="76" xfId="1" applyFont="1" applyFill="1" applyBorder="1" applyAlignment="1">
      <alignment horizontal="center"/>
    </xf>
    <xf numFmtId="38" fontId="13" fillId="0" borderId="77" xfId="1" applyFont="1" applyFill="1" applyBorder="1"/>
    <xf numFmtId="38" fontId="13" fillId="0" borderId="78" xfId="1" applyFont="1" applyFill="1" applyBorder="1"/>
    <xf numFmtId="38" fontId="13" fillId="0" borderId="79" xfId="1" applyFont="1" applyFill="1" applyBorder="1"/>
    <xf numFmtId="38" fontId="6" fillId="0" borderId="59" xfId="1" applyFont="1" applyFill="1" applyBorder="1" applyAlignment="1">
      <alignment horizontal="center"/>
    </xf>
    <xf numFmtId="38" fontId="12" fillId="0" borderId="80" xfId="1" applyFont="1" applyFill="1" applyBorder="1"/>
    <xf numFmtId="38" fontId="12" fillId="0" borderId="81" xfId="1" applyFont="1" applyFill="1" applyBorder="1"/>
    <xf numFmtId="38" fontId="6" fillId="0" borderId="82" xfId="1" applyFont="1" applyFill="1" applyBorder="1"/>
    <xf numFmtId="38" fontId="12" fillId="0" borderId="83" xfId="1" applyFont="1" applyFill="1" applyBorder="1"/>
    <xf numFmtId="38" fontId="12" fillId="0" borderId="84" xfId="1" applyFont="1" applyFill="1" applyBorder="1"/>
    <xf numFmtId="38" fontId="5" fillId="0" borderId="0" xfId="1" applyFont="1" applyFill="1" applyBorder="1"/>
    <xf numFmtId="38" fontId="11" fillId="0" borderId="0" xfId="1" applyFont="1" applyFill="1" applyAlignment="1">
      <alignment horizontal="centerContinuous"/>
    </xf>
    <xf numFmtId="38" fontId="0" fillId="0" borderId="0" xfId="1" applyFont="1" applyFill="1" applyAlignment="1">
      <alignment horizontal="centerContinuous"/>
    </xf>
    <xf numFmtId="38" fontId="6" fillId="0" borderId="85" xfId="1" applyFont="1" applyFill="1" applyBorder="1" applyAlignment="1">
      <alignment horizontal="distributed" vertical="center" justifyLastLine="1"/>
    </xf>
    <xf numFmtId="38" fontId="12" fillId="0" borderId="86" xfId="1" applyFont="1" applyFill="1" applyBorder="1"/>
    <xf numFmtId="38" fontId="12" fillId="0" borderId="87" xfId="1" applyFont="1" applyFill="1" applyBorder="1"/>
    <xf numFmtId="38" fontId="12" fillId="0" borderId="88" xfId="1" applyFont="1" applyFill="1" applyBorder="1"/>
    <xf numFmtId="38" fontId="13" fillId="0" borderId="9" xfId="1" applyFont="1" applyFill="1" applyBorder="1"/>
    <xf numFmtId="38" fontId="13" fillId="0" borderId="49" xfId="1" applyFont="1" applyFill="1" applyBorder="1"/>
    <xf numFmtId="38" fontId="13" fillId="0" borderId="89" xfId="1" applyFont="1" applyFill="1" applyBorder="1"/>
    <xf numFmtId="38" fontId="12" fillId="0" borderId="90" xfId="1" applyFont="1" applyFill="1" applyBorder="1"/>
    <xf numFmtId="38" fontId="12" fillId="0" borderId="91" xfId="1" applyFont="1" applyFill="1" applyBorder="1"/>
    <xf numFmtId="38" fontId="6" fillId="0" borderId="92" xfId="1" applyFont="1" applyFill="1" applyBorder="1"/>
    <xf numFmtId="38" fontId="12" fillId="0" borderId="93" xfId="1" applyFont="1" applyFill="1" applyBorder="1"/>
    <xf numFmtId="38" fontId="11" fillId="0" borderId="0" xfId="1" applyFont="1" applyFill="1"/>
    <xf numFmtId="38" fontId="11" fillId="0" borderId="0" xfId="1" applyFont="1" applyFill="1" applyBorder="1"/>
    <xf numFmtId="181" fontId="13" fillId="0" borderId="23" xfId="0" applyNumberFormat="1" applyFont="1" applyFill="1" applyBorder="1" applyAlignment="1" applyProtection="1">
      <alignment vertical="center"/>
    </xf>
    <xf numFmtId="38" fontId="12" fillId="0" borderId="41" xfId="1" applyFont="1" applyFill="1" applyBorder="1" applyAlignment="1">
      <alignment vertical="center"/>
    </xf>
    <xf numFmtId="38" fontId="12" fillId="0" borderId="94" xfId="1" applyFont="1" applyFill="1" applyBorder="1"/>
    <xf numFmtId="38" fontId="12" fillId="0" borderId="95" xfId="1" applyFont="1" applyFill="1" applyBorder="1"/>
    <xf numFmtId="38" fontId="12" fillId="0" borderId="96" xfId="1" applyFont="1" applyFill="1" applyBorder="1"/>
    <xf numFmtId="38" fontId="12" fillId="0" borderId="1" xfId="1" applyFont="1" applyFill="1" applyBorder="1"/>
    <xf numFmtId="38" fontId="12" fillId="0" borderId="97" xfId="1" applyFont="1" applyFill="1" applyBorder="1"/>
    <xf numFmtId="38" fontId="12" fillId="0" borderId="98" xfId="1" applyFont="1" applyFill="1" applyBorder="1"/>
    <xf numFmtId="38" fontId="12" fillId="0" borderId="21" xfId="1" applyFont="1" applyFill="1" applyBorder="1"/>
    <xf numFmtId="38" fontId="12" fillId="0" borderId="41" xfId="1" applyFont="1" applyFill="1" applyBorder="1"/>
    <xf numFmtId="38" fontId="12" fillId="0" borderId="99" xfId="1" applyFont="1" applyFill="1" applyBorder="1"/>
    <xf numFmtId="38" fontId="12" fillId="0" borderId="100" xfId="1" applyFont="1" applyFill="1" applyBorder="1"/>
    <xf numFmtId="38" fontId="12" fillId="0" borderId="101" xfId="1" applyFont="1" applyFill="1" applyBorder="1"/>
    <xf numFmtId="38" fontId="12" fillId="0" borderId="102" xfId="1" applyFont="1" applyFill="1" applyBorder="1"/>
    <xf numFmtId="10" fontId="5" fillId="0" borderId="0" xfId="0" applyNumberFormat="1" applyFont="1"/>
    <xf numFmtId="10" fontId="0" fillId="0" borderId="0" xfId="0" applyNumberFormat="1"/>
    <xf numFmtId="10" fontId="0" fillId="0" borderId="0" xfId="1" applyNumberFormat="1" applyFont="1" applyFill="1" applyBorder="1"/>
    <xf numFmtId="10" fontId="5" fillId="0" borderId="23" xfId="0" applyNumberFormat="1" applyFont="1" applyBorder="1"/>
    <xf numFmtId="10" fontId="8" fillId="0" borderId="0" xfId="0" applyNumberFormat="1" applyFont="1"/>
    <xf numFmtId="182" fontId="5" fillId="0" borderId="0" xfId="0" applyNumberFormat="1" applyFont="1"/>
    <xf numFmtId="178" fontId="13" fillId="0" borderId="35" xfId="0" applyNumberFormat="1" applyFont="1" applyBorder="1" applyAlignment="1">
      <alignment horizontal="center"/>
    </xf>
    <xf numFmtId="178" fontId="13" fillId="0" borderId="36" xfId="0" applyNumberFormat="1" applyFont="1" applyBorder="1" applyAlignment="1">
      <alignment horizontal="center"/>
    </xf>
    <xf numFmtId="178" fontId="13" fillId="0" borderId="44" xfId="0" applyNumberFormat="1" applyFont="1" applyBorder="1" applyAlignment="1">
      <alignment horizontal="center"/>
    </xf>
    <xf numFmtId="178" fontId="13" fillId="0" borderId="45" xfId="0" applyNumberFormat="1" applyFont="1" applyBorder="1" applyAlignment="1">
      <alignment horizontal="center"/>
    </xf>
    <xf numFmtId="38" fontId="11" fillId="0" borderId="0" xfId="1" applyFont="1" applyFill="1" applyAlignment="1">
      <alignment horizontal="center"/>
    </xf>
    <xf numFmtId="0" fontId="13" fillId="0" borderId="27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2" fillId="0" borderId="23" xfId="0" applyFont="1" applyBorder="1" applyAlignment="1">
      <alignment horizontal="distributed" vertical="center" justifyLastLine="1"/>
    </xf>
    <xf numFmtId="0" fontId="12" fillId="0" borderId="22" xfId="0" applyFont="1" applyBorder="1" applyAlignment="1">
      <alignment horizontal="distributed" vertical="center" justifyLastLine="1"/>
    </xf>
    <xf numFmtId="0" fontId="12" fillId="0" borderId="27" xfId="0" applyFont="1" applyBorder="1" applyAlignment="1">
      <alignment horizontal="distributed" justifyLastLine="1"/>
    </xf>
    <xf numFmtId="0" fontId="12" fillId="0" borderId="32" xfId="0" applyFont="1" applyBorder="1" applyAlignment="1">
      <alignment horizontal="distributed" justifyLastLine="1"/>
    </xf>
    <xf numFmtId="0" fontId="13" fillId="0" borderId="27" xfId="0" applyFont="1" applyBorder="1" applyAlignment="1">
      <alignment horizontal="distributed" justifyLastLine="1"/>
    </xf>
    <xf numFmtId="0" fontId="13" fillId="0" borderId="32" xfId="0" applyFont="1" applyBorder="1" applyAlignment="1">
      <alignment horizontal="distributed" justifyLastLine="1"/>
    </xf>
    <xf numFmtId="0" fontId="13" fillId="0" borderId="21" xfId="0" applyFont="1" applyBorder="1" applyAlignment="1">
      <alignment horizontal="center" vertical="center" textRotation="255"/>
    </xf>
    <xf numFmtId="0" fontId="13" fillId="0" borderId="9" xfId="0" applyFont="1" applyBorder="1" applyAlignment="1">
      <alignment horizontal="center" vertical="center" textRotation="255"/>
    </xf>
    <xf numFmtId="0" fontId="13" fillId="0" borderId="24" xfId="0" applyFont="1" applyBorder="1" applyAlignment="1">
      <alignment horizontal="center" vertical="center" textRotation="255"/>
    </xf>
    <xf numFmtId="0" fontId="6" fillId="0" borderId="52" xfId="0" applyFont="1" applyBorder="1" applyAlignment="1">
      <alignment horizontal="center" vertical="center" justifyLastLine="1"/>
    </xf>
    <xf numFmtId="0" fontId="6" fillId="0" borderId="53" xfId="0" applyFont="1" applyBorder="1" applyAlignment="1">
      <alignment horizontal="center" vertical="center" justifyLastLine="1"/>
    </xf>
    <xf numFmtId="0" fontId="6" fillId="0" borderId="33" xfId="0" applyFont="1" applyBorder="1" applyAlignment="1">
      <alignment horizontal="center" vertical="center" justifyLastLine="1"/>
    </xf>
    <xf numFmtId="0" fontId="6" fillId="0" borderId="34" xfId="0" applyFont="1" applyBorder="1" applyAlignment="1">
      <alignment horizontal="center" vertical="center" justifyLastLine="1"/>
    </xf>
    <xf numFmtId="178" fontId="13" fillId="0" borderId="23" xfId="0" applyNumberFormat="1" applyFont="1" applyBorder="1" applyAlignment="1">
      <alignment vertical="center"/>
    </xf>
    <xf numFmtId="178" fontId="13" fillId="0" borderId="10" xfId="0" applyNumberFormat="1" applyFont="1" applyBorder="1" applyAlignment="1">
      <alignment vertical="center"/>
    </xf>
  </cellXfs>
  <cellStyles count="3">
    <cellStyle name="桁区切り" xfId="1" builtinId="6"/>
    <cellStyle name="桁区切り 2" xfId="2" xr:uid="{00000000-0005-0000-0000-00000100000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2</xdr:col>
      <xdr:colOff>800100</xdr:colOff>
      <xdr:row>4</xdr:row>
      <xdr:rowOff>0</xdr:rowOff>
    </xdr:to>
    <xdr:sp macro="" textlink="">
      <xdr:nvSpPr>
        <xdr:cNvPr id="5060" name="Line 1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ShapeType="1"/>
        </xdr:cNvSpPr>
      </xdr:nvSpPr>
      <xdr:spPr bwMode="auto">
        <a:xfrm>
          <a:off x="9525" y="361950"/>
          <a:ext cx="21717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800100</xdr:colOff>
      <xdr:row>4</xdr:row>
      <xdr:rowOff>0</xdr:rowOff>
    </xdr:to>
    <xdr:sp macro="" textlink="">
      <xdr:nvSpPr>
        <xdr:cNvPr id="5061" name="Line 2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ShapeType="1"/>
        </xdr:cNvSpPr>
      </xdr:nvSpPr>
      <xdr:spPr bwMode="auto">
        <a:xfrm>
          <a:off x="9525" y="361950"/>
          <a:ext cx="2171700" cy="4857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800100</xdr:colOff>
      <xdr:row>21</xdr:row>
      <xdr:rowOff>266700</xdr:rowOff>
    </xdr:from>
    <xdr:to>
      <xdr:col>11</xdr:col>
      <xdr:colOff>0</xdr:colOff>
      <xdr:row>24</xdr:row>
      <xdr:rowOff>9525</xdr:rowOff>
    </xdr:to>
    <xdr:sp macro="" textlink="">
      <xdr:nvSpPr>
        <xdr:cNvPr id="5062" name="Line 22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ShapeType="1"/>
        </xdr:cNvSpPr>
      </xdr:nvSpPr>
      <xdr:spPr bwMode="auto">
        <a:xfrm flipH="1">
          <a:off x="7924800" y="5305425"/>
          <a:ext cx="1133475" cy="50482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752475</xdr:colOff>
      <xdr:row>22</xdr:row>
      <xdr:rowOff>0</xdr:rowOff>
    </xdr:from>
    <xdr:to>
      <xdr:col>4</xdr:col>
      <xdr:colOff>485775</xdr:colOff>
      <xdr:row>24</xdr:row>
      <xdr:rowOff>0</xdr:rowOff>
    </xdr:to>
    <xdr:sp macro="" textlink="">
      <xdr:nvSpPr>
        <xdr:cNvPr id="5064" name="Line 22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ShapeType="1"/>
        </xdr:cNvSpPr>
      </xdr:nvSpPr>
      <xdr:spPr bwMode="auto">
        <a:xfrm flipH="1">
          <a:off x="4181475" y="5305425"/>
          <a:ext cx="485775" cy="495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742950</xdr:colOff>
      <xdr:row>22</xdr:row>
      <xdr:rowOff>9525</xdr:rowOff>
    </xdr:from>
    <xdr:to>
      <xdr:col>6</xdr:col>
      <xdr:colOff>476250</xdr:colOff>
      <xdr:row>24</xdr:row>
      <xdr:rowOff>9525</xdr:rowOff>
    </xdr:to>
    <xdr:sp macro="" textlink="">
      <xdr:nvSpPr>
        <xdr:cNvPr id="5065" name="Line 2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ShapeType="1"/>
        </xdr:cNvSpPr>
      </xdr:nvSpPr>
      <xdr:spPr bwMode="auto">
        <a:xfrm flipH="1">
          <a:off x="5429250" y="5314950"/>
          <a:ext cx="485775" cy="495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22</xdr:row>
      <xdr:rowOff>9525</xdr:rowOff>
    </xdr:from>
    <xdr:to>
      <xdr:col>8</xdr:col>
      <xdr:colOff>457200</xdr:colOff>
      <xdr:row>24</xdr:row>
      <xdr:rowOff>0</xdr:rowOff>
    </xdr:to>
    <xdr:sp macro="" textlink="">
      <xdr:nvSpPr>
        <xdr:cNvPr id="5066" name="Line 22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ShapeType="1"/>
        </xdr:cNvSpPr>
      </xdr:nvSpPr>
      <xdr:spPr bwMode="auto">
        <a:xfrm flipH="1">
          <a:off x="6696075" y="5314950"/>
          <a:ext cx="447675" cy="4857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800100</xdr:colOff>
      <xdr:row>4</xdr:row>
      <xdr:rowOff>0</xdr:rowOff>
    </xdr:to>
    <xdr:sp macro="" textlink="">
      <xdr:nvSpPr>
        <xdr:cNvPr id="5067" name="Line 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ShapeType="1"/>
        </xdr:cNvSpPr>
      </xdr:nvSpPr>
      <xdr:spPr bwMode="auto">
        <a:xfrm>
          <a:off x="9525" y="361950"/>
          <a:ext cx="21717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800100</xdr:colOff>
      <xdr:row>4</xdr:row>
      <xdr:rowOff>0</xdr:rowOff>
    </xdr:to>
    <xdr:sp macro="" textlink="">
      <xdr:nvSpPr>
        <xdr:cNvPr id="5068" name="Line 2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ShapeType="1"/>
        </xdr:cNvSpPr>
      </xdr:nvSpPr>
      <xdr:spPr bwMode="auto">
        <a:xfrm>
          <a:off x="9525" y="361950"/>
          <a:ext cx="2171700" cy="4857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800100</xdr:colOff>
      <xdr:row>21</xdr:row>
      <xdr:rowOff>266700</xdr:rowOff>
    </xdr:from>
    <xdr:to>
      <xdr:col>11</xdr:col>
      <xdr:colOff>0</xdr:colOff>
      <xdr:row>24</xdr:row>
      <xdr:rowOff>9525</xdr:rowOff>
    </xdr:to>
    <xdr:sp macro="" textlink="">
      <xdr:nvSpPr>
        <xdr:cNvPr id="5069" name="Line 2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ShapeType="1"/>
        </xdr:cNvSpPr>
      </xdr:nvSpPr>
      <xdr:spPr bwMode="auto">
        <a:xfrm flipH="1">
          <a:off x="7924800" y="5305425"/>
          <a:ext cx="1133475" cy="50482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752475</xdr:colOff>
      <xdr:row>22</xdr:row>
      <xdr:rowOff>0</xdr:rowOff>
    </xdr:from>
    <xdr:to>
      <xdr:col>4</xdr:col>
      <xdr:colOff>485775</xdr:colOff>
      <xdr:row>24</xdr:row>
      <xdr:rowOff>0</xdr:rowOff>
    </xdr:to>
    <xdr:sp macro="" textlink="">
      <xdr:nvSpPr>
        <xdr:cNvPr id="5071" name="Line 22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ShapeType="1"/>
        </xdr:cNvSpPr>
      </xdr:nvSpPr>
      <xdr:spPr bwMode="auto">
        <a:xfrm flipH="1">
          <a:off x="4181475" y="5305425"/>
          <a:ext cx="485775" cy="495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742950</xdr:colOff>
      <xdr:row>22</xdr:row>
      <xdr:rowOff>9525</xdr:rowOff>
    </xdr:from>
    <xdr:to>
      <xdr:col>6</xdr:col>
      <xdr:colOff>476250</xdr:colOff>
      <xdr:row>24</xdr:row>
      <xdr:rowOff>9525</xdr:rowOff>
    </xdr:to>
    <xdr:sp macro="" textlink="">
      <xdr:nvSpPr>
        <xdr:cNvPr id="5072" name="Line 22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ShapeType="1"/>
        </xdr:cNvSpPr>
      </xdr:nvSpPr>
      <xdr:spPr bwMode="auto">
        <a:xfrm flipH="1">
          <a:off x="5429250" y="5314950"/>
          <a:ext cx="485775" cy="4953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22</xdr:row>
      <xdr:rowOff>9525</xdr:rowOff>
    </xdr:from>
    <xdr:to>
      <xdr:col>8</xdr:col>
      <xdr:colOff>457200</xdr:colOff>
      <xdr:row>24</xdr:row>
      <xdr:rowOff>0</xdr:rowOff>
    </xdr:to>
    <xdr:sp macro="" textlink="">
      <xdr:nvSpPr>
        <xdr:cNvPr id="5073" name="Line 2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ShapeType="1"/>
        </xdr:cNvSpPr>
      </xdr:nvSpPr>
      <xdr:spPr bwMode="auto">
        <a:xfrm flipH="1">
          <a:off x="6696075" y="5314950"/>
          <a:ext cx="447675" cy="4857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752475</xdr:colOff>
      <xdr:row>22</xdr:row>
      <xdr:rowOff>0</xdr:rowOff>
    </xdr:from>
    <xdr:to>
      <xdr:col>6</xdr:col>
      <xdr:colOff>485775</xdr:colOff>
      <xdr:row>24</xdr:row>
      <xdr:rowOff>0</xdr:rowOff>
    </xdr:to>
    <xdr:sp macro="" textlink="">
      <xdr:nvSpPr>
        <xdr:cNvPr id="2" name="Line 22">
          <a:extLst>
            <a:ext uri="{FF2B5EF4-FFF2-40B4-BE49-F238E27FC236}">
              <a16:creationId xmlns:a16="http://schemas.microsoft.com/office/drawing/2014/main" id="{EC438129-1AB0-4476-9100-65CDB44CE3AD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752475</xdr:colOff>
      <xdr:row>22</xdr:row>
      <xdr:rowOff>0</xdr:rowOff>
    </xdr:from>
    <xdr:to>
      <xdr:col>6</xdr:col>
      <xdr:colOff>485775</xdr:colOff>
      <xdr:row>24</xdr:row>
      <xdr:rowOff>0</xdr:rowOff>
    </xdr:to>
    <xdr:sp macro="" textlink="">
      <xdr:nvSpPr>
        <xdr:cNvPr id="3" name="Line 22">
          <a:extLst>
            <a:ext uri="{FF2B5EF4-FFF2-40B4-BE49-F238E27FC236}">
              <a16:creationId xmlns:a16="http://schemas.microsoft.com/office/drawing/2014/main" id="{687FE6F0-0E7A-4870-9CAE-CC4CAEAAB330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752475</xdr:colOff>
      <xdr:row>22</xdr:row>
      <xdr:rowOff>0</xdr:rowOff>
    </xdr:from>
    <xdr:to>
      <xdr:col>8</xdr:col>
      <xdr:colOff>485775</xdr:colOff>
      <xdr:row>24</xdr:row>
      <xdr:rowOff>0</xdr:rowOff>
    </xdr:to>
    <xdr:sp macro="" textlink="">
      <xdr:nvSpPr>
        <xdr:cNvPr id="6" name="Line 22">
          <a:extLst>
            <a:ext uri="{FF2B5EF4-FFF2-40B4-BE49-F238E27FC236}">
              <a16:creationId xmlns:a16="http://schemas.microsoft.com/office/drawing/2014/main" id="{64451E22-C62C-4C79-B252-FB6ACECDAAFC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752475</xdr:colOff>
      <xdr:row>22</xdr:row>
      <xdr:rowOff>0</xdr:rowOff>
    </xdr:from>
    <xdr:to>
      <xdr:col>8</xdr:col>
      <xdr:colOff>485775</xdr:colOff>
      <xdr:row>24</xdr:row>
      <xdr:rowOff>0</xdr:rowOff>
    </xdr:to>
    <xdr:sp macro="" textlink="">
      <xdr:nvSpPr>
        <xdr:cNvPr id="7" name="Line 22">
          <a:extLst>
            <a:ext uri="{FF2B5EF4-FFF2-40B4-BE49-F238E27FC236}">
              <a16:creationId xmlns:a16="http://schemas.microsoft.com/office/drawing/2014/main" id="{4FA3FCF1-49B7-42CF-BDE6-72CD3272AD95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752475</xdr:colOff>
      <xdr:row>22</xdr:row>
      <xdr:rowOff>0</xdr:rowOff>
    </xdr:from>
    <xdr:to>
      <xdr:col>10</xdr:col>
      <xdr:colOff>485775</xdr:colOff>
      <xdr:row>24</xdr:row>
      <xdr:rowOff>0</xdr:rowOff>
    </xdr:to>
    <xdr:sp macro="" textlink="">
      <xdr:nvSpPr>
        <xdr:cNvPr id="8" name="Line 22">
          <a:extLst>
            <a:ext uri="{FF2B5EF4-FFF2-40B4-BE49-F238E27FC236}">
              <a16:creationId xmlns:a16="http://schemas.microsoft.com/office/drawing/2014/main" id="{9D0C5E99-29B9-4BC7-9C07-EE92867491D8}"/>
            </a:ext>
          </a:extLst>
        </xdr:cNvPr>
        <xdr:cNvSpPr>
          <a:spLocks noChangeShapeType="1"/>
        </xdr:cNvSpPr>
      </xdr:nvSpPr>
      <xdr:spPr bwMode="auto">
        <a:xfrm flipH="1">
          <a:off x="4894489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752475</xdr:colOff>
      <xdr:row>22</xdr:row>
      <xdr:rowOff>0</xdr:rowOff>
    </xdr:from>
    <xdr:to>
      <xdr:col>10</xdr:col>
      <xdr:colOff>485775</xdr:colOff>
      <xdr:row>24</xdr:row>
      <xdr:rowOff>0</xdr:rowOff>
    </xdr:to>
    <xdr:sp macro="" textlink="">
      <xdr:nvSpPr>
        <xdr:cNvPr id="9" name="Line 22">
          <a:extLst>
            <a:ext uri="{FF2B5EF4-FFF2-40B4-BE49-F238E27FC236}">
              <a16:creationId xmlns:a16="http://schemas.microsoft.com/office/drawing/2014/main" id="{AD165748-41E7-4FBE-85B4-2FF434A0DD00}"/>
            </a:ext>
          </a:extLst>
        </xdr:cNvPr>
        <xdr:cNvSpPr>
          <a:spLocks noChangeShapeType="1"/>
        </xdr:cNvSpPr>
      </xdr:nvSpPr>
      <xdr:spPr bwMode="auto">
        <a:xfrm flipH="1">
          <a:off x="4894489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752475</xdr:colOff>
      <xdr:row>22</xdr:row>
      <xdr:rowOff>0</xdr:rowOff>
    </xdr:from>
    <xdr:to>
      <xdr:col>6</xdr:col>
      <xdr:colOff>485775</xdr:colOff>
      <xdr:row>24</xdr:row>
      <xdr:rowOff>0</xdr:rowOff>
    </xdr:to>
    <xdr:sp macro="" textlink="">
      <xdr:nvSpPr>
        <xdr:cNvPr id="10" name="Line 22">
          <a:extLst>
            <a:ext uri="{FF2B5EF4-FFF2-40B4-BE49-F238E27FC236}">
              <a16:creationId xmlns:a16="http://schemas.microsoft.com/office/drawing/2014/main" id="{BD362ED0-0003-4F7F-A858-7ED660349350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752475</xdr:colOff>
      <xdr:row>22</xdr:row>
      <xdr:rowOff>0</xdr:rowOff>
    </xdr:from>
    <xdr:to>
      <xdr:col>6</xdr:col>
      <xdr:colOff>485775</xdr:colOff>
      <xdr:row>24</xdr:row>
      <xdr:rowOff>0</xdr:rowOff>
    </xdr:to>
    <xdr:sp macro="" textlink="">
      <xdr:nvSpPr>
        <xdr:cNvPr id="11" name="Line 22">
          <a:extLst>
            <a:ext uri="{FF2B5EF4-FFF2-40B4-BE49-F238E27FC236}">
              <a16:creationId xmlns:a16="http://schemas.microsoft.com/office/drawing/2014/main" id="{F43D15CE-1BB4-4A4D-92F7-7B1FDCDCF887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752475</xdr:colOff>
      <xdr:row>22</xdr:row>
      <xdr:rowOff>0</xdr:rowOff>
    </xdr:from>
    <xdr:to>
      <xdr:col>8</xdr:col>
      <xdr:colOff>485775</xdr:colOff>
      <xdr:row>24</xdr:row>
      <xdr:rowOff>0</xdr:rowOff>
    </xdr:to>
    <xdr:sp macro="" textlink="">
      <xdr:nvSpPr>
        <xdr:cNvPr id="12" name="Line 22">
          <a:extLst>
            <a:ext uri="{FF2B5EF4-FFF2-40B4-BE49-F238E27FC236}">
              <a16:creationId xmlns:a16="http://schemas.microsoft.com/office/drawing/2014/main" id="{41D970FF-882B-4A5B-9D1E-4D7EE9E8351F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752475</xdr:colOff>
      <xdr:row>22</xdr:row>
      <xdr:rowOff>0</xdr:rowOff>
    </xdr:from>
    <xdr:to>
      <xdr:col>8</xdr:col>
      <xdr:colOff>485775</xdr:colOff>
      <xdr:row>24</xdr:row>
      <xdr:rowOff>0</xdr:rowOff>
    </xdr:to>
    <xdr:sp macro="" textlink="">
      <xdr:nvSpPr>
        <xdr:cNvPr id="13" name="Line 22">
          <a:extLst>
            <a:ext uri="{FF2B5EF4-FFF2-40B4-BE49-F238E27FC236}">
              <a16:creationId xmlns:a16="http://schemas.microsoft.com/office/drawing/2014/main" id="{4EC6F585-924C-477D-8E69-8DC63368A096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752475</xdr:colOff>
      <xdr:row>22</xdr:row>
      <xdr:rowOff>0</xdr:rowOff>
    </xdr:from>
    <xdr:to>
      <xdr:col>10</xdr:col>
      <xdr:colOff>485775</xdr:colOff>
      <xdr:row>24</xdr:row>
      <xdr:rowOff>0</xdr:rowOff>
    </xdr:to>
    <xdr:sp macro="" textlink="">
      <xdr:nvSpPr>
        <xdr:cNvPr id="16" name="Line 22">
          <a:extLst>
            <a:ext uri="{FF2B5EF4-FFF2-40B4-BE49-F238E27FC236}">
              <a16:creationId xmlns:a16="http://schemas.microsoft.com/office/drawing/2014/main" id="{AF024C38-644B-4130-A595-1ADFC3A6B0F1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752475</xdr:colOff>
      <xdr:row>22</xdr:row>
      <xdr:rowOff>0</xdr:rowOff>
    </xdr:from>
    <xdr:to>
      <xdr:col>10</xdr:col>
      <xdr:colOff>485775</xdr:colOff>
      <xdr:row>24</xdr:row>
      <xdr:rowOff>0</xdr:rowOff>
    </xdr:to>
    <xdr:sp macro="" textlink="">
      <xdr:nvSpPr>
        <xdr:cNvPr id="17" name="Line 22">
          <a:extLst>
            <a:ext uri="{FF2B5EF4-FFF2-40B4-BE49-F238E27FC236}">
              <a16:creationId xmlns:a16="http://schemas.microsoft.com/office/drawing/2014/main" id="{A863EEB8-3624-4658-819F-8FD2BC387D93}"/>
            </a:ext>
          </a:extLst>
        </xdr:cNvPr>
        <xdr:cNvSpPr>
          <a:spLocks noChangeShapeType="1"/>
        </xdr:cNvSpPr>
      </xdr:nvSpPr>
      <xdr:spPr bwMode="auto">
        <a:xfrm flipH="1">
          <a:off x="2635704" y="5252357"/>
          <a:ext cx="444137" cy="489857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9525</xdr:rowOff>
    </xdr:from>
    <xdr:to>
      <xdr:col>2</xdr:col>
      <xdr:colOff>800100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869D044-5D9D-4AB4-8575-4617DFF82596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21717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3</xdr:row>
      <xdr:rowOff>9525</xdr:rowOff>
    </xdr:from>
    <xdr:to>
      <xdr:col>2</xdr:col>
      <xdr:colOff>800100</xdr:colOff>
      <xdr:row>5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27DD805B-7681-4BE2-8CB2-784CF3F8F001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2171700" cy="4857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9525</xdr:colOff>
      <xdr:row>3</xdr:row>
      <xdr:rowOff>9525</xdr:rowOff>
    </xdr:from>
    <xdr:to>
      <xdr:col>3</xdr:col>
      <xdr:colOff>0</xdr:colOff>
      <xdr:row>5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B256C152-710B-4A6C-9F4F-C17C893E15BB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21717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9525</xdr:colOff>
      <xdr:row>3</xdr:row>
      <xdr:rowOff>9525</xdr:rowOff>
    </xdr:from>
    <xdr:to>
      <xdr:col>3</xdr:col>
      <xdr:colOff>0</xdr:colOff>
      <xdr:row>5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90EF9C65-9B56-409E-B43E-57F0D56E9E5C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2171700" cy="4857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0</xdr:col>
      <xdr:colOff>676275</xdr:colOff>
      <xdr:row>3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B3A620A-6D2B-4845-BB72-A3DEF05313AC}"/>
            </a:ext>
          </a:extLst>
        </xdr:cNvPr>
        <xdr:cNvSpPr>
          <a:spLocks noChangeShapeType="1"/>
        </xdr:cNvSpPr>
      </xdr:nvSpPr>
      <xdr:spPr bwMode="auto">
        <a:xfrm>
          <a:off x="9525" y="361950"/>
          <a:ext cx="66675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</xdr:row>
      <xdr:rowOff>9525</xdr:rowOff>
    </xdr:from>
    <xdr:to>
      <xdr:col>0</xdr:col>
      <xdr:colOff>606425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0758906-9872-4460-A315-32B4F97D93E7}"/>
            </a:ext>
          </a:extLst>
        </xdr:cNvPr>
        <xdr:cNvSpPr>
          <a:spLocks noChangeShapeType="1"/>
        </xdr:cNvSpPr>
      </xdr:nvSpPr>
      <xdr:spPr bwMode="auto">
        <a:xfrm>
          <a:off x="9525" y="552450"/>
          <a:ext cx="5969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4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9"/>
  <sheetViews>
    <sheetView topLeftCell="A5" zoomScale="106" zoomScaleNormal="106" workbookViewId="0">
      <selection activeCell="P12" sqref="P12"/>
    </sheetView>
  </sheetViews>
  <sheetFormatPr defaultRowHeight="13.5" x14ac:dyDescent="0.15"/>
  <cols>
    <col min="1" max="1" width="2.875" customWidth="1"/>
    <col min="2" max="2" width="16.5" customWidth="1"/>
    <col min="3" max="3" width="9.25" customWidth="1"/>
    <col min="4" max="4" width="9.875" customWidth="1"/>
    <col min="5" max="5" width="6.5" customWidth="1"/>
    <col min="6" max="6" width="9.875" customWidth="1"/>
    <col min="7" max="7" width="6.625" customWidth="1"/>
    <col min="8" max="8" width="9.875" customWidth="1"/>
    <col min="9" max="9" width="6.5" customWidth="1"/>
    <col min="10" max="10" width="9.875" customWidth="1"/>
    <col min="11" max="11" width="6.375" customWidth="1"/>
    <col min="12" max="12" width="9.875" customWidth="1"/>
    <col min="13" max="13" width="6.375" customWidth="1"/>
    <col min="14" max="14" width="8.5" bestFit="1" customWidth="1"/>
  </cols>
  <sheetData>
    <row r="1" spans="1:20" s="1" customFormat="1" ht="20.100000000000001" customHeight="1" x14ac:dyDescent="0.2">
      <c r="A1" s="12" t="s">
        <v>23</v>
      </c>
      <c r="B1" s="11"/>
      <c r="C1" s="2"/>
      <c r="D1" s="2"/>
      <c r="L1" s="228" t="s">
        <v>25</v>
      </c>
      <c r="M1" s="228"/>
      <c r="N1" s="228"/>
      <c r="Q1" s="3"/>
      <c r="R1" s="4"/>
      <c r="S1" s="4"/>
      <c r="T1" s="4"/>
    </row>
    <row r="2" spans="1:20" s="6" customFormat="1" ht="8.25" customHeight="1" thickBot="1" x14ac:dyDescent="0.2">
      <c r="G2" s="7" t="s">
        <v>0</v>
      </c>
      <c r="I2" s="7"/>
      <c r="J2" s="7"/>
      <c r="L2" s="7" t="s">
        <v>24</v>
      </c>
    </row>
    <row r="3" spans="1:20" s="6" customFormat="1" ht="19.5" customHeight="1" x14ac:dyDescent="0.15">
      <c r="A3" s="44"/>
      <c r="B3" s="45"/>
      <c r="C3" s="46" t="s">
        <v>4</v>
      </c>
      <c r="D3" s="47" t="s">
        <v>82</v>
      </c>
      <c r="E3" s="48"/>
      <c r="F3" s="47" t="s">
        <v>39</v>
      </c>
      <c r="G3" s="48"/>
      <c r="H3" s="47" t="s">
        <v>34</v>
      </c>
      <c r="I3" s="49"/>
      <c r="J3" s="47" t="s">
        <v>80</v>
      </c>
      <c r="K3" s="49"/>
      <c r="L3" s="47" t="s">
        <v>83</v>
      </c>
      <c r="M3" s="49"/>
      <c r="N3" s="50"/>
    </row>
    <row r="4" spans="1:20" s="6" customFormat="1" ht="19.5" customHeight="1" thickBot="1" x14ac:dyDescent="0.2">
      <c r="A4" s="51"/>
      <c r="B4" s="52" t="s">
        <v>12</v>
      </c>
      <c r="C4" s="53"/>
      <c r="D4" s="54"/>
      <c r="E4" s="55" t="s">
        <v>32</v>
      </c>
      <c r="F4" s="54"/>
      <c r="G4" s="56" t="s">
        <v>11</v>
      </c>
      <c r="H4" s="54"/>
      <c r="I4" s="57" t="s">
        <v>11</v>
      </c>
      <c r="J4" s="54"/>
      <c r="K4" s="58" t="s">
        <v>11</v>
      </c>
      <c r="L4" s="54"/>
      <c r="M4" s="58" t="s">
        <v>11</v>
      </c>
      <c r="N4" s="59" t="s">
        <v>1</v>
      </c>
      <c r="O4" s="8"/>
      <c r="P4" s="9"/>
    </row>
    <row r="5" spans="1:20" s="6" customFormat="1" ht="19.5" customHeight="1" thickTop="1" x14ac:dyDescent="0.15">
      <c r="A5" s="239" t="s">
        <v>26</v>
      </c>
      <c r="B5" s="60" t="s">
        <v>18</v>
      </c>
      <c r="C5" s="61" t="s">
        <v>8</v>
      </c>
      <c r="D5" s="16">
        <v>215</v>
      </c>
      <c r="E5" s="15">
        <v>100</v>
      </c>
      <c r="F5" s="16">
        <v>213</v>
      </c>
      <c r="G5" s="15">
        <f>F5/D5*100</f>
        <v>99.069767441860463</v>
      </c>
      <c r="H5" s="16">
        <v>202</v>
      </c>
      <c r="I5" s="17">
        <f>H5/D5*100</f>
        <v>93.95348837209302</v>
      </c>
      <c r="J5" s="16">
        <v>198</v>
      </c>
      <c r="K5" s="18">
        <f>J5/D5*100</f>
        <v>92.093023255813961</v>
      </c>
      <c r="L5" s="16">
        <v>186</v>
      </c>
      <c r="M5" s="76">
        <f>L5/D5*100</f>
        <v>86.511627906976742</v>
      </c>
      <c r="N5" s="77">
        <f t="shared" ref="N5:N22" si="0">L5/J5*100</f>
        <v>93.939393939393938</v>
      </c>
      <c r="O5" s="9"/>
      <c r="P5" s="9"/>
    </row>
    <row r="6" spans="1:20" s="6" customFormat="1" ht="19.5" customHeight="1" x14ac:dyDescent="0.15">
      <c r="A6" s="240"/>
      <c r="B6" s="62" t="s">
        <v>13</v>
      </c>
      <c r="C6" s="63" t="s">
        <v>3</v>
      </c>
      <c r="D6" s="19">
        <v>14873</v>
      </c>
      <c r="E6" s="15">
        <v>100</v>
      </c>
      <c r="F6" s="19">
        <v>14544</v>
      </c>
      <c r="G6" s="15">
        <f t="shared" ref="G6:G26" si="1">F6/D6*100</f>
        <v>97.787937873999866</v>
      </c>
      <c r="H6" s="19">
        <v>13816</v>
      </c>
      <c r="I6" s="20">
        <f t="shared" ref="I6:I26" si="2">H6/D6*100</f>
        <v>92.893162105829347</v>
      </c>
      <c r="J6" s="19">
        <v>13502</v>
      </c>
      <c r="K6" s="18">
        <f t="shared" ref="K6:K26" si="3">J6/D6*100</f>
        <v>90.781953876151405</v>
      </c>
      <c r="L6" s="19">
        <v>12777</v>
      </c>
      <c r="M6" s="78">
        <f t="shared" ref="M6:M22" si="4">L6/D6*100</f>
        <v>85.907348887245348</v>
      </c>
      <c r="N6" s="79">
        <f t="shared" si="0"/>
        <v>94.630425122204116</v>
      </c>
      <c r="O6" s="9"/>
    </row>
    <row r="7" spans="1:20" s="6" customFormat="1" ht="19.5" customHeight="1" x14ac:dyDescent="0.15">
      <c r="A7" s="240"/>
      <c r="B7" s="60" t="s">
        <v>17</v>
      </c>
      <c r="C7" s="61" t="s">
        <v>7</v>
      </c>
      <c r="D7" s="16">
        <v>803</v>
      </c>
      <c r="E7" s="34">
        <v>100</v>
      </c>
      <c r="F7" s="16">
        <v>784</v>
      </c>
      <c r="G7" s="34">
        <f t="shared" si="1"/>
        <v>97.633872976338736</v>
      </c>
      <c r="H7" s="16">
        <v>790</v>
      </c>
      <c r="I7" s="17">
        <f t="shared" si="2"/>
        <v>98.381070983810716</v>
      </c>
      <c r="J7" s="16">
        <v>788</v>
      </c>
      <c r="K7" s="35">
        <f t="shared" si="3"/>
        <v>98.132004981320051</v>
      </c>
      <c r="L7" s="16">
        <v>789</v>
      </c>
      <c r="M7" s="76">
        <f t="shared" si="4"/>
        <v>98.256537982565391</v>
      </c>
      <c r="N7" s="80">
        <f t="shared" si="0"/>
        <v>100.1269035532995</v>
      </c>
    </row>
    <row r="8" spans="1:20" s="6" customFormat="1" ht="19.5" customHeight="1" x14ac:dyDescent="0.15">
      <c r="A8" s="240"/>
      <c r="B8" s="62" t="s">
        <v>14</v>
      </c>
      <c r="C8" s="63" t="s">
        <v>3</v>
      </c>
      <c r="D8" s="19">
        <v>304704</v>
      </c>
      <c r="E8" s="20">
        <v>100</v>
      </c>
      <c r="F8" s="19">
        <v>300683</v>
      </c>
      <c r="G8" s="15">
        <f t="shared" si="1"/>
        <v>98.680358643142199</v>
      </c>
      <c r="H8" s="19">
        <v>305454</v>
      </c>
      <c r="I8" s="20">
        <f t="shared" si="2"/>
        <v>100.24614051669818</v>
      </c>
      <c r="J8" s="19">
        <v>309139</v>
      </c>
      <c r="K8" s="18">
        <f t="shared" si="3"/>
        <v>101.45551092207519</v>
      </c>
      <c r="L8" s="19">
        <v>309933</v>
      </c>
      <c r="M8" s="78">
        <f t="shared" si="4"/>
        <v>101.71609168241966</v>
      </c>
      <c r="N8" s="79">
        <f t="shared" si="0"/>
        <v>100.25684239128677</v>
      </c>
    </row>
    <row r="9" spans="1:20" s="6" customFormat="1" ht="19.5" customHeight="1" x14ac:dyDescent="0.15">
      <c r="A9" s="240"/>
      <c r="B9" s="60" t="s">
        <v>27</v>
      </c>
      <c r="C9" s="61" t="s">
        <v>7</v>
      </c>
      <c r="D9" s="16">
        <v>56</v>
      </c>
      <c r="E9" s="34">
        <v>100</v>
      </c>
      <c r="F9" s="16">
        <v>56</v>
      </c>
      <c r="G9" s="34">
        <f t="shared" si="1"/>
        <v>100</v>
      </c>
      <c r="H9" s="16">
        <v>58</v>
      </c>
      <c r="I9" s="17">
        <f t="shared" si="2"/>
        <v>103.57142857142858</v>
      </c>
      <c r="J9" s="16">
        <v>55</v>
      </c>
      <c r="K9" s="35">
        <f t="shared" si="3"/>
        <v>98.214285714285708</v>
      </c>
      <c r="L9" s="16">
        <v>53</v>
      </c>
      <c r="M9" s="76">
        <f t="shared" si="4"/>
        <v>94.642857142857139</v>
      </c>
      <c r="N9" s="80">
        <f t="shared" si="0"/>
        <v>96.36363636363636</v>
      </c>
    </row>
    <row r="10" spans="1:20" s="6" customFormat="1" ht="19.5" customHeight="1" x14ac:dyDescent="0.15">
      <c r="A10" s="240"/>
      <c r="B10" s="64" t="s">
        <v>28</v>
      </c>
      <c r="C10" s="63" t="s">
        <v>3</v>
      </c>
      <c r="D10" s="19">
        <v>102748</v>
      </c>
      <c r="E10" s="20">
        <v>100</v>
      </c>
      <c r="F10" s="19">
        <v>103962</v>
      </c>
      <c r="G10" s="20">
        <f t="shared" si="1"/>
        <v>101.18153151399541</v>
      </c>
      <c r="H10" s="19">
        <v>108363</v>
      </c>
      <c r="I10" s="20">
        <f t="shared" si="2"/>
        <v>105.46482656596723</v>
      </c>
      <c r="J10" s="19">
        <v>104519</v>
      </c>
      <c r="K10" s="36">
        <f t="shared" si="3"/>
        <v>101.72363452329974</v>
      </c>
      <c r="L10" s="19">
        <v>101093</v>
      </c>
      <c r="M10" s="76">
        <f t="shared" si="4"/>
        <v>98.389263051348934</v>
      </c>
      <c r="N10" s="79">
        <f t="shared" si="0"/>
        <v>96.722127077373486</v>
      </c>
    </row>
    <row r="11" spans="1:20" s="6" customFormat="1" ht="19.5" customHeight="1" x14ac:dyDescent="0.15">
      <c r="A11" s="240"/>
      <c r="B11" s="60" t="s">
        <v>29</v>
      </c>
      <c r="C11" s="61" t="s">
        <v>7</v>
      </c>
      <c r="D11" s="16">
        <v>55</v>
      </c>
      <c r="E11" s="34">
        <v>100</v>
      </c>
      <c r="F11" s="16">
        <v>54</v>
      </c>
      <c r="G11" s="15">
        <f t="shared" si="1"/>
        <v>98.181818181818187</v>
      </c>
      <c r="H11" s="16">
        <v>52</v>
      </c>
      <c r="I11" s="17">
        <f t="shared" si="2"/>
        <v>94.545454545454547</v>
      </c>
      <c r="J11" s="16">
        <v>55</v>
      </c>
      <c r="K11" s="18">
        <f t="shared" si="3"/>
        <v>100</v>
      </c>
      <c r="L11" s="16">
        <v>56</v>
      </c>
      <c r="M11" s="81">
        <f t="shared" si="4"/>
        <v>101.81818181818181</v>
      </c>
      <c r="N11" s="80">
        <f t="shared" si="0"/>
        <v>101.81818181818181</v>
      </c>
    </row>
    <row r="12" spans="1:20" s="6" customFormat="1" ht="19.5" customHeight="1" x14ac:dyDescent="0.15">
      <c r="A12" s="240"/>
      <c r="B12" s="62" t="s">
        <v>19</v>
      </c>
      <c r="C12" s="63" t="s">
        <v>3</v>
      </c>
      <c r="D12" s="19">
        <v>280977</v>
      </c>
      <c r="E12" s="20">
        <v>100</v>
      </c>
      <c r="F12" s="19">
        <v>275673</v>
      </c>
      <c r="G12" s="20">
        <f t="shared" si="1"/>
        <v>98.112301006843978</v>
      </c>
      <c r="H12" s="19">
        <v>262399</v>
      </c>
      <c r="I12" s="20">
        <f t="shared" si="2"/>
        <v>93.388070909718593</v>
      </c>
      <c r="J12" s="19">
        <v>279521</v>
      </c>
      <c r="K12" s="36">
        <f t="shared" si="3"/>
        <v>99.481808119525795</v>
      </c>
      <c r="L12" s="19">
        <v>284183</v>
      </c>
      <c r="M12" s="76">
        <f t="shared" si="4"/>
        <v>101.14101865989031</v>
      </c>
      <c r="N12" s="79">
        <f t="shared" si="0"/>
        <v>101.6678532203305</v>
      </c>
    </row>
    <row r="13" spans="1:20" s="6" customFormat="1" ht="19.5" customHeight="1" x14ac:dyDescent="0.15">
      <c r="A13" s="240"/>
      <c r="B13" s="60" t="s">
        <v>15</v>
      </c>
      <c r="C13" s="61" t="s">
        <v>7</v>
      </c>
      <c r="D13" s="24">
        <v>14</v>
      </c>
      <c r="E13" s="34">
        <v>100</v>
      </c>
      <c r="F13" s="22">
        <v>14</v>
      </c>
      <c r="G13" s="15">
        <f t="shared" si="1"/>
        <v>100</v>
      </c>
      <c r="H13" s="22">
        <v>13</v>
      </c>
      <c r="I13" s="17">
        <f t="shared" si="2"/>
        <v>92.857142857142861</v>
      </c>
      <c r="J13" s="22">
        <v>13</v>
      </c>
      <c r="K13" s="18">
        <f t="shared" si="3"/>
        <v>92.857142857142861</v>
      </c>
      <c r="L13" s="22">
        <v>13</v>
      </c>
      <c r="M13" s="81">
        <f t="shared" si="4"/>
        <v>92.857142857142861</v>
      </c>
      <c r="N13" s="80">
        <f t="shared" si="0"/>
        <v>100</v>
      </c>
    </row>
    <row r="14" spans="1:20" s="6" customFormat="1" ht="19.5" customHeight="1" x14ac:dyDescent="0.15">
      <c r="A14" s="240"/>
      <c r="B14" s="62" t="s">
        <v>21</v>
      </c>
      <c r="C14" s="63" t="s">
        <v>3</v>
      </c>
      <c r="D14" s="23">
        <v>176937</v>
      </c>
      <c r="E14" s="20">
        <v>100</v>
      </c>
      <c r="F14" s="23">
        <v>181085</v>
      </c>
      <c r="G14" s="20">
        <f t="shared" si="1"/>
        <v>102.34433724998165</v>
      </c>
      <c r="H14" s="23">
        <v>170614</v>
      </c>
      <c r="I14" s="20">
        <f t="shared" si="2"/>
        <v>96.426411660647574</v>
      </c>
      <c r="J14" s="23">
        <v>172063</v>
      </c>
      <c r="K14" s="36">
        <f t="shared" si="3"/>
        <v>97.245347213980111</v>
      </c>
      <c r="L14" s="23">
        <v>174170</v>
      </c>
      <c r="M14" s="76">
        <f t="shared" si="4"/>
        <v>98.436166545154492</v>
      </c>
      <c r="N14" s="79">
        <f t="shared" si="0"/>
        <v>101.22455147242579</v>
      </c>
    </row>
    <row r="15" spans="1:20" s="6" customFormat="1" ht="19.5" customHeight="1" x14ac:dyDescent="0.15">
      <c r="A15" s="240"/>
      <c r="B15" s="60" t="s">
        <v>16</v>
      </c>
      <c r="C15" s="61" t="s">
        <v>7</v>
      </c>
      <c r="D15" s="24">
        <v>6</v>
      </c>
      <c r="E15" s="34">
        <v>100</v>
      </c>
      <c r="F15" s="24">
        <v>10</v>
      </c>
      <c r="G15" s="15">
        <f t="shared" si="1"/>
        <v>166.66666666666669</v>
      </c>
      <c r="H15" s="24">
        <v>11</v>
      </c>
      <c r="I15" s="17">
        <f t="shared" si="2"/>
        <v>183.33333333333331</v>
      </c>
      <c r="J15" s="24">
        <v>11</v>
      </c>
      <c r="K15" s="18">
        <f t="shared" si="3"/>
        <v>183.33333333333331</v>
      </c>
      <c r="L15" s="24">
        <v>11</v>
      </c>
      <c r="M15" s="81">
        <f t="shared" si="4"/>
        <v>183.33333333333331</v>
      </c>
      <c r="N15" s="80">
        <f t="shared" si="0"/>
        <v>100</v>
      </c>
    </row>
    <row r="16" spans="1:20" s="6" customFormat="1" ht="19.5" customHeight="1" x14ac:dyDescent="0.15">
      <c r="A16" s="240"/>
      <c r="B16" s="62" t="s">
        <v>20</v>
      </c>
      <c r="C16" s="63" t="s">
        <v>3</v>
      </c>
      <c r="D16" s="23">
        <v>225089</v>
      </c>
      <c r="E16" s="20">
        <v>100</v>
      </c>
      <c r="F16" s="23">
        <v>377436</v>
      </c>
      <c r="G16" s="20">
        <f t="shared" si="1"/>
        <v>167.68300538897947</v>
      </c>
      <c r="H16" s="23">
        <v>409489</v>
      </c>
      <c r="I16" s="37">
        <f t="shared" si="2"/>
        <v>181.92315039828691</v>
      </c>
      <c r="J16" s="23">
        <v>409489</v>
      </c>
      <c r="K16" s="36">
        <f t="shared" si="3"/>
        <v>181.92315039828691</v>
      </c>
      <c r="L16" s="23">
        <v>409489</v>
      </c>
      <c r="M16" s="76">
        <f t="shared" si="4"/>
        <v>181.92315039828691</v>
      </c>
      <c r="N16" s="79">
        <f t="shared" si="0"/>
        <v>100</v>
      </c>
    </row>
    <row r="17" spans="1:16" s="6" customFormat="1" ht="19.5" customHeight="1" x14ac:dyDescent="0.15">
      <c r="A17" s="240"/>
      <c r="B17" s="65" t="s">
        <v>30</v>
      </c>
      <c r="C17" s="61" t="s">
        <v>7</v>
      </c>
      <c r="D17" s="24">
        <v>4</v>
      </c>
      <c r="E17" s="34">
        <v>100</v>
      </c>
      <c r="F17" s="24">
        <v>4</v>
      </c>
      <c r="G17" s="15">
        <f t="shared" si="1"/>
        <v>100</v>
      </c>
      <c r="H17" s="24">
        <v>5</v>
      </c>
      <c r="I17" s="17">
        <f t="shared" si="2"/>
        <v>125</v>
      </c>
      <c r="J17" s="24">
        <v>5</v>
      </c>
      <c r="K17" s="18">
        <f t="shared" si="3"/>
        <v>125</v>
      </c>
      <c r="L17" s="24">
        <v>5</v>
      </c>
      <c r="M17" s="81">
        <f t="shared" si="4"/>
        <v>125</v>
      </c>
      <c r="N17" s="80">
        <f t="shared" si="0"/>
        <v>100</v>
      </c>
      <c r="P17" s="10"/>
    </row>
    <row r="18" spans="1:16" s="6" customFormat="1" ht="19.5" customHeight="1" thickBot="1" x14ac:dyDescent="0.2">
      <c r="A18" s="241"/>
      <c r="B18" s="66" t="s">
        <v>2</v>
      </c>
      <c r="C18" s="67" t="s">
        <v>3</v>
      </c>
      <c r="D18" s="25">
        <v>425074</v>
      </c>
      <c r="E18" s="39">
        <v>100</v>
      </c>
      <c r="F18" s="25">
        <v>425544</v>
      </c>
      <c r="G18" s="39">
        <f t="shared" si="1"/>
        <v>100.11056898328292</v>
      </c>
      <c r="H18" s="25">
        <v>480177</v>
      </c>
      <c r="I18" s="17">
        <f t="shared" si="2"/>
        <v>112.96315465071964</v>
      </c>
      <c r="J18" s="25">
        <v>480177</v>
      </c>
      <c r="K18" s="41">
        <f t="shared" si="3"/>
        <v>112.96315465071964</v>
      </c>
      <c r="L18" s="25">
        <v>480177</v>
      </c>
      <c r="M18" s="76">
        <f t="shared" si="4"/>
        <v>112.96315465071964</v>
      </c>
      <c r="N18" s="82">
        <f t="shared" si="0"/>
        <v>100</v>
      </c>
    </row>
    <row r="19" spans="1:16" s="6" customFormat="1" ht="19.5" customHeight="1" thickTop="1" x14ac:dyDescent="0.15">
      <c r="A19" s="233" t="s">
        <v>5</v>
      </c>
      <c r="B19" s="234"/>
      <c r="C19" s="68" t="s">
        <v>7</v>
      </c>
      <c r="D19" s="14">
        <f>D5+D7+D9+D11+D13+D15+D17</f>
        <v>1153</v>
      </c>
      <c r="E19" s="40">
        <v>100</v>
      </c>
      <c r="F19" s="14">
        <f>F5+F7+F9+F11+F13+F15+F17</f>
        <v>1135</v>
      </c>
      <c r="G19" s="15">
        <f t="shared" si="1"/>
        <v>98.438855160450998</v>
      </c>
      <c r="H19" s="14">
        <f>H5+H7+H9+H11+H13+H15+H17</f>
        <v>1131</v>
      </c>
      <c r="I19" s="40">
        <f t="shared" si="2"/>
        <v>98.091934084995671</v>
      </c>
      <c r="J19" s="14">
        <f>J5+J7+J9+J11+J13+J15+J17</f>
        <v>1125</v>
      </c>
      <c r="K19" s="18">
        <f>J19/D19*100</f>
        <v>97.571552471812666</v>
      </c>
      <c r="L19" s="14">
        <f>L5+L7+L9+L11+L13+L15+L17</f>
        <v>1113</v>
      </c>
      <c r="M19" s="83">
        <f>L19/D19*100</f>
        <v>96.530789245446655</v>
      </c>
      <c r="N19" s="84">
        <f t="shared" si="0"/>
        <v>98.933333333333323</v>
      </c>
    </row>
    <row r="20" spans="1:16" s="6" customFormat="1" ht="19.5" customHeight="1" x14ac:dyDescent="0.15">
      <c r="A20" s="69"/>
      <c r="B20" s="70"/>
      <c r="C20" s="71" t="s">
        <v>3</v>
      </c>
      <c r="D20" s="13">
        <f>D6+D8+D10+D12+D14+D16+D18</f>
        <v>1530402</v>
      </c>
      <c r="E20" s="20">
        <v>100</v>
      </c>
      <c r="F20" s="13">
        <f>F6+F8+F10+F12+F14+F16+F18</f>
        <v>1678927</v>
      </c>
      <c r="G20" s="20">
        <f t="shared" si="1"/>
        <v>109.70496640751908</v>
      </c>
      <c r="H20" s="13">
        <f>H6+H8+H10+H12+H14+H16+H18</f>
        <v>1750312</v>
      </c>
      <c r="I20" s="37">
        <f t="shared" si="2"/>
        <v>114.36942711784224</v>
      </c>
      <c r="J20" s="13">
        <f>J6+J8+J10+J12+J14+J16+J18</f>
        <v>1768410</v>
      </c>
      <c r="K20" s="38">
        <f t="shared" si="3"/>
        <v>115.55199222165156</v>
      </c>
      <c r="L20" s="13">
        <f>L6+L8+L10+L12+L14+L16+L18</f>
        <v>1771822</v>
      </c>
      <c r="M20" s="78">
        <f t="shared" si="4"/>
        <v>115.77494017911634</v>
      </c>
      <c r="N20" s="79">
        <f t="shared" si="0"/>
        <v>100.192941682076</v>
      </c>
    </row>
    <row r="21" spans="1:16" s="6" customFormat="1" ht="19.5" customHeight="1" x14ac:dyDescent="0.15">
      <c r="A21" s="235" t="s">
        <v>6</v>
      </c>
      <c r="B21" s="236"/>
      <c r="C21" s="68" t="s">
        <v>7</v>
      </c>
      <c r="D21" s="14">
        <v>6974</v>
      </c>
      <c r="E21" s="34">
        <v>100</v>
      </c>
      <c r="F21" s="14">
        <v>6856</v>
      </c>
      <c r="G21" s="15">
        <f>F21/D21*100</f>
        <v>98.308001147117864</v>
      </c>
      <c r="H21" s="14">
        <v>6804</v>
      </c>
      <c r="I21" s="17">
        <f t="shared" si="2"/>
        <v>97.562374533983359</v>
      </c>
      <c r="J21" s="14">
        <v>6747</v>
      </c>
      <c r="K21" s="18">
        <f t="shared" si="3"/>
        <v>96.745053054201321</v>
      </c>
      <c r="L21" s="14">
        <v>6740</v>
      </c>
      <c r="M21" s="76">
        <f t="shared" si="4"/>
        <v>96.644680240894758</v>
      </c>
      <c r="N21" s="80">
        <f t="shared" si="0"/>
        <v>99.896250185267519</v>
      </c>
    </row>
    <row r="22" spans="1:16" s="6" customFormat="1" ht="19.5" customHeight="1" x14ac:dyDescent="0.15">
      <c r="A22" s="69"/>
      <c r="B22" s="70"/>
      <c r="C22" s="71" t="s">
        <v>3</v>
      </c>
      <c r="D22" s="13">
        <v>27845808</v>
      </c>
      <c r="E22" s="20">
        <v>100</v>
      </c>
      <c r="F22" s="13">
        <v>29152227</v>
      </c>
      <c r="G22" s="20">
        <f t="shared" si="1"/>
        <v>104.6916182141312</v>
      </c>
      <c r="H22" s="13">
        <v>29788827</v>
      </c>
      <c r="I22" s="20">
        <f t="shared" si="2"/>
        <v>106.97777920468316</v>
      </c>
      <c r="J22" s="13">
        <v>30551666</v>
      </c>
      <c r="K22" s="36">
        <f t="shared" si="3"/>
        <v>109.71729030093147</v>
      </c>
      <c r="L22" s="13">
        <v>32768752</v>
      </c>
      <c r="M22" s="76">
        <f t="shared" si="4"/>
        <v>117.67930023793886</v>
      </c>
      <c r="N22" s="79">
        <f t="shared" si="0"/>
        <v>107.25684157453148</v>
      </c>
    </row>
    <row r="23" spans="1:16" s="6" customFormat="1" ht="19.5" customHeight="1" x14ac:dyDescent="0.15">
      <c r="A23" s="237" t="s">
        <v>31</v>
      </c>
      <c r="B23" s="238"/>
      <c r="C23" s="61" t="s">
        <v>7</v>
      </c>
      <c r="D23" s="204">
        <f>D19/D21*100</f>
        <v>16.532836248924575</v>
      </c>
      <c r="E23" s="15"/>
      <c r="F23" s="26">
        <f>F19/F21*100</f>
        <v>16.554842473745623</v>
      </c>
      <c r="G23" s="15"/>
      <c r="H23" s="26">
        <f>H19/H21*100</f>
        <v>16.622574955908291</v>
      </c>
      <c r="I23" s="17"/>
      <c r="J23" s="26">
        <f>J19/J21*100</f>
        <v>16.674077367718986</v>
      </c>
      <c r="K23" s="35"/>
      <c r="L23" s="246">
        <f>L19/L21*100</f>
        <v>16.513353115727003</v>
      </c>
      <c r="M23" s="224"/>
      <c r="N23" s="226"/>
    </row>
    <row r="24" spans="1:16" s="6" customFormat="1" ht="19.5" customHeight="1" x14ac:dyDescent="0.15">
      <c r="A24" s="72"/>
      <c r="B24" s="73"/>
      <c r="C24" s="63" t="s">
        <v>3</v>
      </c>
      <c r="D24" s="27">
        <f>D20/D22*100</f>
        <v>5.4959870440821827</v>
      </c>
      <c r="E24" s="20"/>
      <c r="F24" s="27">
        <f>F20/F22*100</f>
        <v>5.7591723610000711</v>
      </c>
      <c r="G24" s="20"/>
      <c r="H24" s="27">
        <f>H20/H22*100</f>
        <v>5.875733206950378</v>
      </c>
      <c r="I24" s="17"/>
      <c r="J24" s="27">
        <f>J20/J22*100</f>
        <v>5.7882604503466357</v>
      </c>
      <c r="K24" s="36"/>
      <c r="L24" s="247">
        <f>L20/L22*100</f>
        <v>5.4070475433425118</v>
      </c>
      <c r="M24" s="225"/>
      <c r="N24" s="227"/>
    </row>
    <row r="25" spans="1:16" s="6" customFormat="1" ht="19.5" customHeight="1" x14ac:dyDescent="0.15">
      <c r="A25" s="229" t="s">
        <v>22</v>
      </c>
      <c r="B25" s="230"/>
      <c r="C25" s="74" t="s">
        <v>9</v>
      </c>
      <c r="D25" s="21">
        <f>D20/D19</f>
        <v>1327.3217692974849</v>
      </c>
      <c r="E25" s="15">
        <v>100</v>
      </c>
      <c r="F25" s="21">
        <f>F20/F19</f>
        <v>1479.2308370044052</v>
      </c>
      <c r="G25" s="15">
        <f>F25/D25*100</f>
        <v>111.44478085274842</v>
      </c>
      <c r="H25" s="21">
        <f>H20/H19</f>
        <v>1547.579133510168</v>
      </c>
      <c r="I25" s="34">
        <f t="shared" si="2"/>
        <v>116.59411977619108</v>
      </c>
      <c r="J25" s="21">
        <f>J20/J19</f>
        <v>1571.92</v>
      </c>
      <c r="K25" s="35">
        <f t="shared" si="3"/>
        <v>118.42795291694601</v>
      </c>
      <c r="L25" s="21">
        <f>L20/L19</f>
        <v>1591.9335130278525</v>
      </c>
      <c r="M25" s="81">
        <f>L25/D25*100</f>
        <v>119.93576462400819</v>
      </c>
      <c r="N25" s="80">
        <f>L25/J25*100</f>
        <v>101.27318903174796</v>
      </c>
    </row>
    <row r="26" spans="1:16" s="6" customFormat="1" ht="19.5" customHeight="1" thickBot="1" x14ac:dyDescent="0.2">
      <c r="A26" s="231"/>
      <c r="B26" s="232"/>
      <c r="C26" s="75" t="s">
        <v>10</v>
      </c>
      <c r="D26" s="28">
        <f>D22/D21</f>
        <v>3992.8029825064527</v>
      </c>
      <c r="E26" s="29">
        <v>100</v>
      </c>
      <c r="F26" s="28">
        <f>F22/F21</f>
        <v>4252.0751166861146</v>
      </c>
      <c r="G26" s="29">
        <f t="shared" si="1"/>
        <v>106.49348678899517</v>
      </c>
      <c r="H26" s="28">
        <f>H22/H21</f>
        <v>4378.1344797178126</v>
      </c>
      <c r="I26" s="42">
        <f t="shared" si="2"/>
        <v>109.65065140703413</v>
      </c>
      <c r="J26" s="28">
        <f>J22/J21</f>
        <v>4528.1852675263081</v>
      </c>
      <c r="K26" s="43">
        <f t="shared" si="3"/>
        <v>113.40868275658752</v>
      </c>
      <c r="L26" s="28">
        <f>L22/L21</f>
        <v>4861.8326409495548</v>
      </c>
      <c r="M26" s="85">
        <f>L26/D26*100</f>
        <v>121.76490205628868</v>
      </c>
      <c r="N26" s="86">
        <f>L26/J26*100</f>
        <v>107.3682359203804</v>
      </c>
    </row>
    <row r="27" spans="1:16" s="6" customFormat="1" ht="4.5" customHeight="1" x14ac:dyDescent="0.15">
      <c r="A27" s="30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</row>
    <row r="28" spans="1:16" x14ac:dyDescent="0.15">
      <c r="A28" s="32" t="s">
        <v>86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</row>
    <row r="29" spans="1:16" ht="14.25" customHeight="1" x14ac:dyDescent="0.15">
      <c r="A29" s="5"/>
    </row>
  </sheetData>
  <mergeCells count="8">
    <mergeCell ref="M23:M24"/>
    <mergeCell ref="N23:N24"/>
    <mergeCell ref="L1:N1"/>
    <mergeCell ref="A25:B26"/>
    <mergeCell ref="A19:B19"/>
    <mergeCell ref="A21:B21"/>
    <mergeCell ref="A23:B23"/>
    <mergeCell ref="A5:A18"/>
  </mergeCells>
  <phoneticPr fontId="2"/>
  <pageMargins left="0.47244094488188981" right="0.27559055118110237" top="1.0236220472440944" bottom="0.59055118110236227" header="0.51181102362204722" footer="0.51181102362204722"/>
  <pageSetup paperSize="9" scale="9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AA179-2CBF-402A-A558-820B3AC48296}">
  <dimension ref="A1:T22"/>
  <sheetViews>
    <sheetView topLeftCell="A2" zoomScale="136" zoomScaleNormal="136" workbookViewId="0">
      <selection activeCell="Q19" sqref="Q19"/>
    </sheetView>
  </sheetViews>
  <sheetFormatPr defaultRowHeight="13.5" x14ac:dyDescent="0.15"/>
  <cols>
    <col min="1" max="1" width="2.875" customWidth="1"/>
    <col min="2" max="2" width="16.5" customWidth="1"/>
    <col min="3" max="3" width="9.25" customWidth="1"/>
    <col min="4" max="4" width="9.875" customWidth="1"/>
    <col min="5" max="5" width="6.5" customWidth="1"/>
    <col min="6" max="6" width="9.875" customWidth="1"/>
    <col min="7" max="7" width="6.625" customWidth="1"/>
    <col min="8" max="8" width="9.875" customWidth="1"/>
    <col min="9" max="9" width="6.5" customWidth="1"/>
    <col min="10" max="10" width="9.875" customWidth="1"/>
    <col min="11" max="11" width="6.375" customWidth="1"/>
    <col min="12" max="12" width="9.875" customWidth="1"/>
    <col min="13" max="13" width="6.375" customWidth="1"/>
    <col min="14" max="14" width="8.5" bestFit="1" customWidth="1"/>
    <col min="15" max="15" width="13.25" style="219" customWidth="1"/>
  </cols>
  <sheetData>
    <row r="1" spans="1:20" ht="14.25" customHeight="1" x14ac:dyDescent="0.15">
      <c r="A1" s="5"/>
    </row>
    <row r="2" spans="1:20" s="1" customFormat="1" ht="20.100000000000001" customHeight="1" x14ac:dyDescent="0.2">
      <c r="A2" s="12" t="s">
        <v>35</v>
      </c>
      <c r="B2" s="11"/>
      <c r="C2" s="2"/>
      <c r="D2" s="2"/>
      <c r="M2" s="87" t="s">
        <v>36</v>
      </c>
      <c r="N2" s="88"/>
      <c r="O2" s="220"/>
      <c r="Q2" s="88"/>
      <c r="R2" s="89"/>
      <c r="S2" s="89"/>
      <c r="T2" s="89"/>
    </row>
    <row r="3" spans="1:20" s="6" customFormat="1" ht="8.25" customHeight="1" thickBot="1" x14ac:dyDescent="0.2">
      <c r="G3" s="90" t="s">
        <v>0</v>
      </c>
      <c r="I3" s="90"/>
      <c r="J3" s="90"/>
      <c r="L3" s="90" t="s">
        <v>37</v>
      </c>
      <c r="O3" s="218"/>
    </row>
    <row r="4" spans="1:20" s="6" customFormat="1" ht="19.5" customHeight="1" x14ac:dyDescent="0.15">
      <c r="A4" s="91"/>
      <c r="B4" s="92"/>
      <c r="C4" s="93" t="s">
        <v>38</v>
      </c>
      <c r="D4" s="95" t="s">
        <v>33</v>
      </c>
      <c r="E4" s="94"/>
      <c r="F4" s="95" t="s">
        <v>39</v>
      </c>
      <c r="G4" s="94"/>
      <c r="H4" s="97" t="s">
        <v>40</v>
      </c>
      <c r="I4" s="94"/>
      <c r="J4" s="97" t="s">
        <v>81</v>
      </c>
      <c r="K4" s="96"/>
      <c r="L4" s="97" t="s">
        <v>84</v>
      </c>
      <c r="M4" s="98"/>
      <c r="N4" s="99"/>
      <c r="O4" s="221"/>
    </row>
    <row r="5" spans="1:20" s="6" customFormat="1" ht="19.5" customHeight="1" thickBot="1" x14ac:dyDescent="0.2">
      <c r="A5" s="100"/>
      <c r="B5" s="101" t="s">
        <v>41</v>
      </c>
      <c r="C5" s="102"/>
      <c r="D5" s="104"/>
      <c r="E5" s="103" t="s">
        <v>42</v>
      </c>
      <c r="F5" s="104"/>
      <c r="G5" s="103" t="s">
        <v>42</v>
      </c>
      <c r="H5" s="104"/>
      <c r="I5" s="103" t="s">
        <v>42</v>
      </c>
      <c r="J5" s="104"/>
      <c r="K5" s="103" t="s">
        <v>42</v>
      </c>
      <c r="L5" s="104"/>
      <c r="M5" s="103" t="s">
        <v>42</v>
      </c>
      <c r="N5" s="105" t="s">
        <v>1</v>
      </c>
      <c r="O5" s="222"/>
    </row>
    <row r="6" spans="1:20" s="6" customFormat="1" ht="19.5" customHeight="1" thickTop="1" x14ac:dyDescent="0.15">
      <c r="A6" s="106" t="s">
        <v>43</v>
      </c>
      <c r="B6" s="107" t="s">
        <v>44</v>
      </c>
      <c r="C6" s="108" t="s">
        <v>7</v>
      </c>
      <c r="D6" s="110">
        <v>259</v>
      </c>
      <c r="E6" s="109">
        <v>100</v>
      </c>
      <c r="F6" s="111">
        <v>256</v>
      </c>
      <c r="G6" s="109">
        <f>F6/D6*100</f>
        <v>98.841698841698843</v>
      </c>
      <c r="H6" s="113">
        <v>258</v>
      </c>
      <c r="I6" s="109">
        <f>H6/D6*100</f>
        <v>99.613899613899619</v>
      </c>
      <c r="J6" s="113">
        <v>264</v>
      </c>
      <c r="K6" s="112">
        <f t="shared" ref="K6:K17" si="0">J6/D6*100</f>
        <v>101.93050193050193</v>
      </c>
      <c r="L6" s="113">
        <v>270</v>
      </c>
      <c r="M6" s="114">
        <f t="shared" ref="M6:M17" si="1">L6/D6*100</f>
        <v>104.24710424710423</v>
      </c>
      <c r="N6" s="115">
        <f t="shared" ref="N6:N17" si="2">L6/$J6*100</f>
        <v>102.27272727272727</v>
      </c>
      <c r="O6" s="218">
        <f>L6/L18</f>
        <v>0.24258760107816713</v>
      </c>
      <c r="P6" s="223">
        <f t="shared" ref="P6:P17" si="3">ROUND(O6,3)</f>
        <v>0.24299999999999999</v>
      </c>
    </row>
    <row r="7" spans="1:20" s="6" customFormat="1" ht="19.5" customHeight="1" x14ac:dyDescent="0.15">
      <c r="A7" s="116"/>
      <c r="B7" s="117"/>
      <c r="C7" s="118" t="s">
        <v>3</v>
      </c>
      <c r="D7" s="120">
        <v>168304</v>
      </c>
      <c r="E7" s="119">
        <v>100</v>
      </c>
      <c r="F7" s="121">
        <v>150261</v>
      </c>
      <c r="G7" s="119">
        <f t="shared" ref="G7:G19" si="4">F7/D7*100</f>
        <v>89.279518015020443</v>
      </c>
      <c r="H7" s="122">
        <v>112446</v>
      </c>
      <c r="I7" s="109">
        <f t="shared" ref="I7:I19" si="5">H7/D7*100</f>
        <v>66.811246316189752</v>
      </c>
      <c r="J7" s="122">
        <v>115354</v>
      </c>
      <c r="K7" s="109">
        <f t="shared" si="0"/>
        <v>68.539072155147835</v>
      </c>
      <c r="L7" s="122">
        <v>117340</v>
      </c>
      <c r="M7" s="123">
        <f t="shared" si="1"/>
        <v>69.719079760433502</v>
      </c>
      <c r="N7" s="124">
        <f t="shared" si="2"/>
        <v>101.72165681294103</v>
      </c>
      <c r="O7" s="218">
        <f>L7/L19</f>
        <v>6.622561408538781E-2</v>
      </c>
      <c r="P7" s="223">
        <f t="shared" si="3"/>
        <v>6.6000000000000003E-2</v>
      </c>
    </row>
    <row r="8" spans="1:20" s="6" customFormat="1" ht="19.5" customHeight="1" x14ac:dyDescent="0.15">
      <c r="A8" s="116"/>
      <c r="B8" s="125" t="s">
        <v>45</v>
      </c>
      <c r="C8" s="108" t="s">
        <v>7</v>
      </c>
      <c r="D8" s="110">
        <v>184</v>
      </c>
      <c r="E8" s="109">
        <v>100</v>
      </c>
      <c r="F8" s="111">
        <v>171</v>
      </c>
      <c r="G8" s="109">
        <f t="shared" si="4"/>
        <v>92.934782608695656</v>
      </c>
      <c r="H8" s="113">
        <v>161</v>
      </c>
      <c r="I8" s="126">
        <f t="shared" si="5"/>
        <v>87.5</v>
      </c>
      <c r="J8" s="113">
        <v>159</v>
      </c>
      <c r="K8" s="126">
        <f t="shared" si="0"/>
        <v>86.41304347826086</v>
      </c>
      <c r="L8" s="113">
        <v>152</v>
      </c>
      <c r="M8" s="114">
        <f t="shared" si="1"/>
        <v>82.608695652173907</v>
      </c>
      <c r="N8" s="127">
        <f t="shared" si="2"/>
        <v>95.59748427672956</v>
      </c>
      <c r="O8" s="218">
        <f>L8/L18</f>
        <v>0.13656783468104222</v>
      </c>
      <c r="P8" s="223">
        <f t="shared" si="3"/>
        <v>0.13700000000000001</v>
      </c>
    </row>
    <row r="9" spans="1:20" s="6" customFormat="1" ht="19.5" customHeight="1" x14ac:dyDescent="0.15">
      <c r="A9" s="116"/>
      <c r="B9" s="117"/>
      <c r="C9" s="118" t="s">
        <v>3</v>
      </c>
      <c r="D9" s="120">
        <v>40593</v>
      </c>
      <c r="E9" s="109">
        <v>100</v>
      </c>
      <c r="F9" s="121">
        <v>38148</v>
      </c>
      <c r="G9" s="109">
        <f t="shared" si="4"/>
        <v>93.976794028527095</v>
      </c>
      <c r="H9" s="122">
        <v>36369</v>
      </c>
      <c r="I9" s="119">
        <f t="shared" si="5"/>
        <v>89.594265021062753</v>
      </c>
      <c r="J9" s="122">
        <v>44791</v>
      </c>
      <c r="K9" s="109">
        <f t="shared" si="0"/>
        <v>110.34168452688888</v>
      </c>
      <c r="L9" s="122">
        <v>43644</v>
      </c>
      <c r="M9" s="123">
        <f t="shared" si="1"/>
        <v>107.51607419998521</v>
      </c>
      <c r="N9" s="124">
        <f t="shared" si="2"/>
        <v>97.439217699984368</v>
      </c>
      <c r="O9" s="218">
        <f>L9/L19</f>
        <v>2.4632271187512062E-2</v>
      </c>
      <c r="P9" s="223">
        <f t="shared" si="3"/>
        <v>2.5000000000000001E-2</v>
      </c>
    </row>
    <row r="10" spans="1:20" s="6" customFormat="1" ht="19.5" customHeight="1" x14ac:dyDescent="0.15">
      <c r="A10" s="116"/>
      <c r="B10" s="125" t="s">
        <v>46</v>
      </c>
      <c r="C10" s="108" t="s">
        <v>7</v>
      </c>
      <c r="D10" s="110">
        <v>164</v>
      </c>
      <c r="E10" s="126">
        <v>100</v>
      </c>
      <c r="F10" s="111">
        <v>159</v>
      </c>
      <c r="G10" s="126">
        <f t="shared" si="4"/>
        <v>96.951219512195124</v>
      </c>
      <c r="H10" s="113">
        <v>157</v>
      </c>
      <c r="I10" s="109">
        <f t="shared" si="5"/>
        <v>95.731707317073173</v>
      </c>
      <c r="J10" s="113">
        <v>153</v>
      </c>
      <c r="K10" s="126">
        <f t="shared" si="0"/>
        <v>93.292682926829272</v>
      </c>
      <c r="L10" s="113">
        <v>151</v>
      </c>
      <c r="M10" s="114">
        <f t="shared" si="1"/>
        <v>92.073170731707322</v>
      </c>
      <c r="N10" s="127">
        <f t="shared" si="2"/>
        <v>98.692810457516345</v>
      </c>
      <c r="O10" s="218">
        <f>L10/L18</f>
        <v>0.13566936208445643</v>
      </c>
      <c r="P10" s="223">
        <f t="shared" si="3"/>
        <v>0.13600000000000001</v>
      </c>
    </row>
    <row r="11" spans="1:20" s="6" customFormat="1" ht="19.5" customHeight="1" x14ac:dyDescent="0.15">
      <c r="A11" s="116"/>
      <c r="B11" s="117"/>
      <c r="C11" s="118" t="s">
        <v>3</v>
      </c>
      <c r="D11" s="120">
        <v>231102</v>
      </c>
      <c r="E11" s="119">
        <v>100</v>
      </c>
      <c r="F11" s="121">
        <v>244833</v>
      </c>
      <c r="G11" s="119">
        <f t="shared" si="4"/>
        <v>105.94153231040839</v>
      </c>
      <c r="H11" s="122">
        <v>223265</v>
      </c>
      <c r="I11" s="109">
        <f t="shared" si="5"/>
        <v>96.608856695312028</v>
      </c>
      <c r="J11" s="122">
        <v>220231</v>
      </c>
      <c r="K11" s="119">
        <f t="shared" si="0"/>
        <v>95.296016477572678</v>
      </c>
      <c r="L11" s="122">
        <v>217876</v>
      </c>
      <c r="M11" s="123">
        <f t="shared" si="1"/>
        <v>94.276985919637212</v>
      </c>
      <c r="N11" s="124">
        <f t="shared" si="2"/>
        <v>98.930668252879926</v>
      </c>
      <c r="O11" s="218">
        <f>L11/L19</f>
        <v>0.12296720550935704</v>
      </c>
      <c r="P11" s="223">
        <f t="shared" si="3"/>
        <v>0.123</v>
      </c>
    </row>
    <row r="12" spans="1:20" s="6" customFormat="1" ht="19.5" customHeight="1" x14ac:dyDescent="0.15">
      <c r="A12" s="116"/>
      <c r="B12" s="125" t="s">
        <v>47</v>
      </c>
      <c r="C12" s="108" t="s">
        <v>7</v>
      </c>
      <c r="D12" s="110">
        <v>115</v>
      </c>
      <c r="E12" s="109">
        <v>100</v>
      </c>
      <c r="F12" s="111">
        <v>111</v>
      </c>
      <c r="G12" s="109">
        <f t="shared" si="4"/>
        <v>96.521739130434781</v>
      </c>
      <c r="H12" s="113">
        <v>108</v>
      </c>
      <c r="I12" s="126">
        <f t="shared" si="5"/>
        <v>93.913043478260875</v>
      </c>
      <c r="J12" s="113">
        <v>107</v>
      </c>
      <c r="K12" s="109">
        <f t="shared" si="0"/>
        <v>93.043478260869563</v>
      </c>
      <c r="L12" s="113">
        <v>103</v>
      </c>
      <c r="M12" s="114">
        <f t="shared" si="1"/>
        <v>89.565217391304358</v>
      </c>
      <c r="N12" s="127">
        <f t="shared" si="2"/>
        <v>96.261682242990659</v>
      </c>
      <c r="O12" s="218">
        <f>L12/L18</f>
        <v>9.2542677448337829E-2</v>
      </c>
      <c r="P12" s="223">
        <f t="shared" si="3"/>
        <v>9.2999999999999999E-2</v>
      </c>
    </row>
    <row r="13" spans="1:20" s="6" customFormat="1" ht="19.5" customHeight="1" x14ac:dyDescent="0.15">
      <c r="A13" s="116"/>
      <c r="B13" s="117"/>
      <c r="C13" s="118" t="s">
        <v>3</v>
      </c>
      <c r="D13" s="120">
        <v>170818</v>
      </c>
      <c r="E13" s="119">
        <v>100</v>
      </c>
      <c r="F13" s="121">
        <v>170369</v>
      </c>
      <c r="G13" s="119">
        <f t="shared" si="4"/>
        <v>99.737147139060284</v>
      </c>
      <c r="H13" s="122">
        <v>170662</v>
      </c>
      <c r="I13" s="119">
        <f t="shared" si="5"/>
        <v>99.9086747298294</v>
      </c>
      <c r="J13" s="122">
        <v>173872</v>
      </c>
      <c r="K13" s="109">
        <f t="shared" si="0"/>
        <v>101.78786778910887</v>
      </c>
      <c r="L13" s="122">
        <v>169553</v>
      </c>
      <c r="M13" s="114">
        <f t="shared" si="1"/>
        <v>99.259445725860274</v>
      </c>
      <c r="N13" s="124">
        <f t="shared" si="2"/>
        <v>97.515988773350514</v>
      </c>
      <c r="O13" s="218">
        <f>L13/L19</f>
        <v>9.56941498638125E-2</v>
      </c>
      <c r="P13" s="223">
        <f t="shared" si="3"/>
        <v>9.6000000000000002E-2</v>
      </c>
    </row>
    <row r="14" spans="1:20" s="6" customFormat="1" ht="19.5" customHeight="1" x14ac:dyDescent="0.15">
      <c r="A14" s="116"/>
      <c r="B14" s="125" t="s">
        <v>48</v>
      </c>
      <c r="C14" s="108" t="s">
        <v>7</v>
      </c>
      <c r="D14" s="128">
        <v>58</v>
      </c>
      <c r="E14" s="109">
        <v>100</v>
      </c>
      <c r="F14" s="129">
        <v>58</v>
      </c>
      <c r="G14" s="109">
        <f t="shared" si="4"/>
        <v>100</v>
      </c>
      <c r="H14" s="113">
        <v>57</v>
      </c>
      <c r="I14" s="109">
        <f t="shared" si="5"/>
        <v>98.275862068965509</v>
      </c>
      <c r="J14" s="113">
        <v>64</v>
      </c>
      <c r="K14" s="126">
        <f t="shared" si="0"/>
        <v>110.34482758620689</v>
      </c>
      <c r="L14" s="113">
        <v>65</v>
      </c>
      <c r="M14" s="130">
        <f t="shared" si="1"/>
        <v>112.06896551724137</v>
      </c>
      <c r="N14" s="127">
        <f t="shared" si="2"/>
        <v>101.5625</v>
      </c>
      <c r="O14" s="218">
        <f>L14/L18</f>
        <v>5.8400718778077267E-2</v>
      </c>
      <c r="P14" s="223">
        <f t="shared" si="3"/>
        <v>5.8000000000000003E-2</v>
      </c>
    </row>
    <row r="15" spans="1:20" s="6" customFormat="1" ht="19.5" customHeight="1" x14ac:dyDescent="0.15">
      <c r="A15" s="116"/>
      <c r="B15" s="117"/>
      <c r="C15" s="118" t="s">
        <v>3</v>
      </c>
      <c r="D15" s="131">
        <v>38886</v>
      </c>
      <c r="E15" s="119">
        <v>100</v>
      </c>
      <c r="F15" s="132">
        <v>39008</v>
      </c>
      <c r="G15" s="109">
        <f t="shared" si="4"/>
        <v>100.31373759193541</v>
      </c>
      <c r="H15" s="122">
        <v>37459</v>
      </c>
      <c r="I15" s="119">
        <f t="shared" si="5"/>
        <v>96.33029882219823</v>
      </c>
      <c r="J15" s="122">
        <v>40931</v>
      </c>
      <c r="K15" s="109">
        <f t="shared" si="0"/>
        <v>105.25896209432702</v>
      </c>
      <c r="L15" s="122">
        <v>41798</v>
      </c>
      <c r="M15" s="114">
        <f t="shared" si="1"/>
        <v>107.48855629275317</v>
      </c>
      <c r="N15" s="124">
        <f t="shared" si="2"/>
        <v>102.11819892013388</v>
      </c>
      <c r="O15" s="218">
        <f>L15/L19</f>
        <v>2.3590405808258393E-2</v>
      </c>
      <c r="P15" s="223">
        <f t="shared" si="3"/>
        <v>2.4E-2</v>
      </c>
    </row>
    <row r="16" spans="1:20" s="6" customFormat="1" ht="19.5" customHeight="1" x14ac:dyDescent="0.15">
      <c r="A16" s="116"/>
      <c r="B16" s="125" t="s">
        <v>49</v>
      </c>
      <c r="C16" s="108" t="s">
        <v>7</v>
      </c>
      <c r="D16" s="133">
        <v>373</v>
      </c>
      <c r="E16" s="109">
        <v>100</v>
      </c>
      <c r="F16" s="134">
        <v>380</v>
      </c>
      <c r="G16" s="126">
        <f t="shared" si="4"/>
        <v>101.87667560321717</v>
      </c>
      <c r="H16" s="113">
        <v>390</v>
      </c>
      <c r="I16" s="109">
        <f t="shared" si="5"/>
        <v>104.55764075067025</v>
      </c>
      <c r="J16" s="113">
        <v>378</v>
      </c>
      <c r="K16" s="126">
        <f t="shared" si="0"/>
        <v>101.34048257372655</v>
      </c>
      <c r="L16" s="113">
        <v>372</v>
      </c>
      <c r="M16" s="130">
        <f t="shared" si="1"/>
        <v>99.731903485254691</v>
      </c>
      <c r="N16" s="115">
        <f t="shared" si="2"/>
        <v>98.412698412698404</v>
      </c>
      <c r="O16" s="218">
        <f>L16/L18</f>
        <v>0.33423180592991913</v>
      </c>
      <c r="P16" s="223">
        <f t="shared" si="3"/>
        <v>0.33400000000000002</v>
      </c>
    </row>
    <row r="17" spans="1:16" s="6" customFormat="1" ht="19.5" customHeight="1" thickBot="1" x14ac:dyDescent="0.2">
      <c r="A17" s="135"/>
      <c r="B17" s="136"/>
      <c r="C17" s="137" t="s">
        <v>3</v>
      </c>
      <c r="D17" s="139">
        <v>880699</v>
      </c>
      <c r="E17" s="138">
        <v>100</v>
      </c>
      <c r="F17" s="140">
        <v>1036308</v>
      </c>
      <c r="G17" s="138">
        <f t="shared" si="4"/>
        <v>117.66880625503151</v>
      </c>
      <c r="H17" s="141">
        <v>1170111</v>
      </c>
      <c r="I17" s="138">
        <f t="shared" si="5"/>
        <v>132.86162468675451</v>
      </c>
      <c r="J17" s="141">
        <v>1173231</v>
      </c>
      <c r="K17" s="138">
        <f t="shared" si="0"/>
        <v>133.21588874291899</v>
      </c>
      <c r="L17" s="141">
        <v>1181611</v>
      </c>
      <c r="M17" s="142">
        <f t="shared" si="1"/>
        <v>134.16740566300177</v>
      </c>
      <c r="N17" s="143">
        <f t="shared" si="2"/>
        <v>100.7142668408864</v>
      </c>
      <c r="O17" s="218">
        <f>L17/L19</f>
        <v>0.66689035354567217</v>
      </c>
      <c r="P17" s="223">
        <f t="shared" si="3"/>
        <v>0.66700000000000004</v>
      </c>
    </row>
    <row r="18" spans="1:16" s="6" customFormat="1" ht="19.5" customHeight="1" thickTop="1" x14ac:dyDescent="0.15">
      <c r="A18" s="242" t="s">
        <v>50</v>
      </c>
      <c r="B18" s="243"/>
      <c r="C18" s="144" t="s">
        <v>7</v>
      </c>
      <c r="D18" s="14">
        <f>D6+D8+D10+D12+D14+D16</f>
        <v>1153</v>
      </c>
      <c r="E18" s="18">
        <v>100</v>
      </c>
      <c r="F18" s="205">
        <f>F6+F8+F10+F12+F14+F16</f>
        <v>1135</v>
      </c>
      <c r="G18" s="112">
        <f t="shared" si="4"/>
        <v>98.438855160450998</v>
      </c>
      <c r="H18" s="145">
        <f>H6+H8+H10+H12+H14+H16</f>
        <v>1131</v>
      </c>
      <c r="I18" s="18">
        <f t="shared" si="5"/>
        <v>98.091934084995671</v>
      </c>
      <c r="J18" s="205">
        <f>J6+J8+J10+J12+J14+J16</f>
        <v>1125</v>
      </c>
      <c r="K18" s="112">
        <f t="shared" ref="K18:K19" si="6">J18/D18*100</f>
        <v>97.571552471812666</v>
      </c>
      <c r="L18" s="145">
        <f>L6+L8+L10+L12+L14+L16</f>
        <v>1113</v>
      </c>
      <c r="M18" s="114">
        <f t="shared" ref="M18:M19" si="7">L18/D18*100</f>
        <v>96.530789245446655</v>
      </c>
      <c r="N18" s="115">
        <f t="shared" ref="N18:N19" si="8">L18/$J18*100</f>
        <v>98.933333333333323</v>
      </c>
      <c r="O18" s="218">
        <f>O6+O8+O10+O12+O14+O16</f>
        <v>1</v>
      </c>
      <c r="P18" s="218">
        <f>P6+P8+P10+P12+P14+P16</f>
        <v>1.0010000000000001</v>
      </c>
    </row>
    <row r="19" spans="1:16" s="6" customFormat="1" ht="19.5" customHeight="1" thickBot="1" x14ac:dyDescent="0.2">
      <c r="A19" s="244"/>
      <c r="B19" s="245"/>
      <c r="C19" s="146" t="s">
        <v>3</v>
      </c>
      <c r="D19" s="147">
        <f>D7+D9+D11+D13+D15+D17</f>
        <v>1530402</v>
      </c>
      <c r="E19" s="43">
        <v>100</v>
      </c>
      <c r="F19" s="149">
        <f>F7+F9+F11+F13+F15+F17</f>
        <v>1678927</v>
      </c>
      <c r="G19" s="148">
        <f t="shared" si="4"/>
        <v>109.70496640751908</v>
      </c>
      <c r="H19" s="150">
        <f>H7+H9+H11+H13+H15+H17</f>
        <v>1750312</v>
      </c>
      <c r="I19" s="43">
        <f t="shared" si="5"/>
        <v>114.36942711784224</v>
      </c>
      <c r="J19" s="149">
        <f>J7+J9+J11+J13+J15+J17</f>
        <v>1768410</v>
      </c>
      <c r="K19" s="148">
        <f t="shared" si="6"/>
        <v>115.55199222165156</v>
      </c>
      <c r="L19" s="150">
        <f>L7+L9+L11+L13+L15+L17</f>
        <v>1771822</v>
      </c>
      <c r="M19" s="151">
        <f t="shared" si="7"/>
        <v>115.77494017911634</v>
      </c>
      <c r="N19" s="152">
        <f t="shared" si="8"/>
        <v>100.192941682076</v>
      </c>
      <c r="O19" s="218">
        <f>O7+O9+O11+O13+O15+O17</f>
        <v>1</v>
      </c>
      <c r="P19" s="223">
        <f>P7+P9+P11+P13+P15+P17</f>
        <v>1.0010000000000001</v>
      </c>
    </row>
    <row r="20" spans="1:16" s="6" customFormat="1" ht="4.5" customHeight="1" x14ac:dyDescent="0.15">
      <c r="A20" s="153"/>
      <c r="O20" s="218"/>
    </row>
    <row r="21" spans="1:16" ht="14.25" customHeight="1" x14ac:dyDescent="0.15">
      <c r="A21" s="5" t="s">
        <v>85</v>
      </c>
    </row>
    <row r="22" spans="1:16" x14ac:dyDescent="0.15">
      <c r="A22" s="5" t="s">
        <v>51</v>
      </c>
    </row>
  </sheetData>
  <mergeCells count="1">
    <mergeCell ref="A18:B19"/>
  </mergeCells>
  <phoneticPr fontId="2"/>
  <pageMargins left="0.47244094488188981" right="0.27559055118110237" top="1.0236220472440944" bottom="0.59055118110236227" header="0.51181102362204722" footer="0.51181102362204722"/>
  <pageSetup paperSize="9" scale="110" fitToHeight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17DE7-069C-4650-829E-67E38E700CF4}">
  <dimension ref="A1:I25"/>
  <sheetViews>
    <sheetView view="pageBreakPreview" zoomScale="130" zoomScaleNormal="100" zoomScaleSheetLayoutView="13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B17" sqref="B17"/>
    </sheetView>
  </sheetViews>
  <sheetFormatPr defaultColWidth="9" defaultRowHeight="13.5" x14ac:dyDescent="0.15"/>
  <cols>
    <col min="1" max="1" width="18.75" style="1" customWidth="1"/>
    <col min="2" max="7" width="14.875" style="1" customWidth="1"/>
    <col min="8" max="8" width="18.75" style="1" customWidth="1"/>
    <col min="9" max="11" width="9" style="1"/>
    <col min="12" max="12" width="10.75" style="1" customWidth="1"/>
    <col min="13" max="16384" width="9" style="1"/>
  </cols>
  <sheetData>
    <row r="1" spans="1:9" ht="20.100000000000001" customHeight="1" x14ac:dyDescent="0.15">
      <c r="A1" s="12" t="s">
        <v>52</v>
      </c>
      <c r="B1" s="2"/>
      <c r="G1" s="4" t="s">
        <v>87</v>
      </c>
      <c r="H1" s="4"/>
    </row>
    <row r="2" spans="1:9" ht="8.25" customHeight="1" thickBot="1" x14ac:dyDescent="0.25">
      <c r="A2" s="154"/>
      <c r="H2" s="155"/>
    </row>
    <row r="3" spans="1:9" s="155" customFormat="1" ht="40.5" customHeight="1" thickBot="1" x14ac:dyDescent="0.2">
      <c r="A3" s="156" t="s">
        <v>53</v>
      </c>
      <c r="B3" s="157" t="s">
        <v>54</v>
      </c>
      <c r="C3" s="158" t="s">
        <v>55</v>
      </c>
      <c r="D3" s="158" t="s">
        <v>56</v>
      </c>
      <c r="E3" s="158" t="s">
        <v>57</v>
      </c>
      <c r="F3" s="158" t="s">
        <v>58</v>
      </c>
      <c r="G3" s="159" t="s">
        <v>59</v>
      </c>
      <c r="H3" s="160" t="s">
        <v>60</v>
      </c>
    </row>
    <row r="4" spans="1:9" s="155" customFormat="1" ht="16.5" customHeight="1" thickTop="1" x14ac:dyDescent="0.15">
      <c r="A4" s="161" t="s">
        <v>61</v>
      </c>
      <c r="B4" s="162">
        <v>27</v>
      </c>
      <c r="C4" s="163">
        <v>4</v>
      </c>
      <c r="D4" s="163">
        <v>29</v>
      </c>
      <c r="E4" s="163">
        <v>19</v>
      </c>
      <c r="F4" s="163">
        <v>15</v>
      </c>
      <c r="G4" s="164">
        <v>155</v>
      </c>
      <c r="H4" s="192">
        <f>SUM(B4:G4)</f>
        <v>249</v>
      </c>
    </row>
    <row r="5" spans="1:9" s="155" customFormat="1" ht="16.5" customHeight="1" x14ac:dyDescent="0.15">
      <c r="A5" s="166"/>
      <c r="B5" s="167">
        <v>15061</v>
      </c>
      <c r="C5" s="168">
        <v>933</v>
      </c>
      <c r="D5" s="168">
        <v>24821</v>
      </c>
      <c r="E5" s="168">
        <v>14693</v>
      </c>
      <c r="F5" s="168">
        <v>8469</v>
      </c>
      <c r="G5" s="169">
        <v>465709</v>
      </c>
      <c r="H5" s="208">
        <f t="shared" ref="H5:H21" si="0">SUM(B5:G5)</f>
        <v>529686</v>
      </c>
      <c r="I5" s="155" t="s">
        <v>62</v>
      </c>
    </row>
    <row r="6" spans="1:9" s="155" customFormat="1" ht="16.5" customHeight="1" x14ac:dyDescent="0.15">
      <c r="A6" s="161" t="s">
        <v>63</v>
      </c>
      <c r="B6" s="170">
        <v>21</v>
      </c>
      <c r="C6" s="171">
        <v>0</v>
      </c>
      <c r="D6" s="171">
        <v>2</v>
      </c>
      <c r="E6" s="171">
        <v>6</v>
      </c>
      <c r="F6" s="171">
        <v>0</v>
      </c>
      <c r="G6" s="172">
        <v>10</v>
      </c>
      <c r="H6" s="198">
        <f t="shared" si="0"/>
        <v>39</v>
      </c>
    </row>
    <row r="7" spans="1:9" s="155" customFormat="1" ht="16.5" customHeight="1" x14ac:dyDescent="0.15">
      <c r="A7" s="166"/>
      <c r="B7" s="167">
        <v>7411</v>
      </c>
      <c r="C7" s="168">
        <v>0</v>
      </c>
      <c r="D7" s="168">
        <v>130</v>
      </c>
      <c r="E7" s="168">
        <v>4089</v>
      </c>
      <c r="F7" s="168">
        <v>0</v>
      </c>
      <c r="G7" s="169">
        <v>3728</v>
      </c>
      <c r="H7" s="208">
        <f t="shared" si="0"/>
        <v>15358</v>
      </c>
      <c r="I7" s="155" t="s">
        <v>62</v>
      </c>
    </row>
    <row r="8" spans="1:9" s="155" customFormat="1" ht="16.5" customHeight="1" x14ac:dyDescent="0.15">
      <c r="A8" s="161" t="s">
        <v>64</v>
      </c>
      <c r="B8" s="170">
        <v>36</v>
      </c>
      <c r="C8" s="171">
        <v>79</v>
      </c>
      <c r="D8" s="171">
        <v>50</v>
      </c>
      <c r="E8" s="171">
        <v>26</v>
      </c>
      <c r="F8" s="171">
        <v>25</v>
      </c>
      <c r="G8" s="172">
        <v>51</v>
      </c>
      <c r="H8" s="165">
        <f t="shared" si="0"/>
        <v>267</v>
      </c>
    </row>
    <row r="9" spans="1:9" s="155" customFormat="1" ht="16.5" customHeight="1" x14ac:dyDescent="0.15">
      <c r="A9" s="166"/>
      <c r="B9" s="167">
        <v>12234</v>
      </c>
      <c r="C9" s="168">
        <v>17833</v>
      </c>
      <c r="D9" s="168">
        <v>21347</v>
      </c>
      <c r="E9" s="168">
        <v>50946</v>
      </c>
      <c r="F9" s="168">
        <v>19886</v>
      </c>
      <c r="G9" s="169">
        <v>75792</v>
      </c>
      <c r="H9" s="209">
        <f t="shared" si="0"/>
        <v>198038</v>
      </c>
      <c r="I9" s="155" t="s">
        <v>62</v>
      </c>
    </row>
    <row r="10" spans="1:9" s="155" customFormat="1" ht="16.5" customHeight="1" x14ac:dyDescent="0.15">
      <c r="A10" s="161" t="s">
        <v>65</v>
      </c>
      <c r="B10" s="173">
        <v>90</v>
      </c>
      <c r="C10" s="171">
        <v>4</v>
      </c>
      <c r="D10" s="174">
        <v>7</v>
      </c>
      <c r="E10" s="171">
        <v>10</v>
      </c>
      <c r="F10" s="174">
        <v>11</v>
      </c>
      <c r="G10" s="172">
        <v>39</v>
      </c>
      <c r="H10" s="198">
        <f t="shared" si="0"/>
        <v>161</v>
      </c>
    </row>
    <row r="11" spans="1:9" s="155" customFormat="1" ht="16.5" customHeight="1" x14ac:dyDescent="0.15">
      <c r="A11" s="166"/>
      <c r="B11" s="175">
        <v>40125</v>
      </c>
      <c r="C11" s="168">
        <v>1695</v>
      </c>
      <c r="D11" s="176">
        <v>3542</v>
      </c>
      <c r="E11" s="168">
        <v>3765</v>
      </c>
      <c r="F11" s="176">
        <v>5503</v>
      </c>
      <c r="G11" s="169">
        <v>104790</v>
      </c>
      <c r="H11" s="208">
        <f t="shared" si="0"/>
        <v>159420</v>
      </c>
      <c r="I11" s="155" t="s">
        <v>62</v>
      </c>
    </row>
    <row r="12" spans="1:9" s="155" customFormat="1" ht="16.5" customHeight="1" x14ac:dyDescent="0.15">
      <c r="A12" s="161" t="s">
        <v>66</v>
      </c>
      <c r="B12" s="170">
        <v>39</v>
      </c>
      <c r="C12" s="171">
        <v>6</v>
      </c>
      <c r="D12" s="171">
        <v>15</v>
      </c>
      <c r="E12" s="171">
        <v>6</v>
      </c>
      <c r="F12" s="171">
        <v>4</v>
      </c>
      <c r="G12" s="172">
        <v>49</v>
      </c>
      <c r="H12" s="165">
        <f t="shared" si="0"/>
        <v>119</v>
      </c>
    </row>
    <row r="13" spans="1:9" s="155" customFormat="1" ht="16.5" customHeight="1" x14ac:dyDescent="0.15">
      <c r="A13" s="166"/>
      <c r="B13" s="167">
        <v>17516</v>
      </c>
      <c r="C13" s="168">
        <v>407</v>
      </c>
      <c r="D13" s="168">
        <v>40533</v>
      </c>
      <c r="E13" s="168">
        <v>1380</v>
      </c>
      <c r="F13" s="168">
        <v>2996</v>
      </c>
      <c r="G13" s="169">
        <v>317667</v>
      </c>
      <c r="H13" s="209">
        <f t="shared" si="0"/>
        <v>380499</v>
      </c>
      <c r="I13" s="155" t="s">
        <v>62</v>
      </c>
    </row>
    <row r="14" spans="1:9" s="155" customFormat="1" ht="16.5" customHeight="1" x14ac:dyDescent="0.15">
      <c r="A14" s="161" t="s">
        <v>67</v>
      </c>
      <c r="B14" s="170">
        <v>2</v>
      </c>
      <c r="C14" s="171">
        <v>25</v>
      </c>
      <c r="D14" s="171">
        <v>5</v>
      </c>
      <c r="E14" s="171">
        <v>0</v>
      </c>
      <c r="F14" s="171">
        <v>0</v>
      </c>
      <c r="G14" s="172">
        <v>7</v>
      </c>
      <c r="H14" s="198">
        <f t="shared" si="0"/>
        <v>39</v>
      </c>
    </row>
    <row r="15" spans="1:9" s="155" customFormat="1" ht="16.5" customHeight="1" x14ac:dyDescent="0.15">
      <c r="A15" s="166"/>
      <c r="B15" s="167">
        <v>772</v>
      </c>
      <c r="C15" s="168">
        <v>2771</v>
      </c>
      <c r="D15" s="168">
        <v>33376</v>
      </c>
      <c r="E15" s="168">
        <v>0</v>
      </c>
      <c r="F15" s="168">
        <v>0</v>
      </c>
      <c r="G15" s="169">
        <v>49339</v>
      </c>
      <c r="H15" s="193">
        <f t="shared" si="0"/>
        <v>86258</v>
      </c>
      <c r="I15" s="155" t="s">
        <v>62</v>
      </c>
    </row>
    <row r="16" spans="1:9" s="155" customFormat="1" ht="16.5" customHeight="1" x14ac:dyDescent="0.15">
      <c r="A16" s="161" t="s">
        <v>68</v>
      </c>
      <c r="B16" s="170">
        <v>36</v>
      </c>
      <c r="C16" s="171">
        <v>21</v>
      </c>
      <c r="D16" s="171">
        <v>41</v>
      </c>
      <c r="E16" s="171">
        <v>8</v>
      </c>
      <c r="F16" s="171">
        <v>10</v>
      </c>
      <c r="G16" s="172">
        <v>22</v>
      </c>
      <c r="H16" s="165">
        <f t="shared" si="0"/>
        <v>138</v>
      </c>
    </row>
    <row r="17" spans="1:9" s="155" customFormat="1" ht="16.5" customHeight="1" x14ac:dyDescent="0.15">
      <c r="A17" s="166"/>
      <c r="B17" s="167">
        <v>17870</v>
      </c>
      <c r="C17" s="168">
        <v>9768</v>
      </c>
      <c r="D17" s="168">
        <v>86331</v>
      </c>
      <c r="E17" s="168">
        <v>68030</v>
      </c>
      <c r="F17" s="168">
        <v>4944</v>
      </c>
      <c r="G17" s="169">
        <v>47677</v>
      </c>
      <c r="H17" s="209">
        <f t="shared" si="0"/>
        <v>234620</v>
      </c>
      <c r="I17" s="155" t="s">
        <v>62</v>
      </c>
    </row>
    <row r="18" spans="1:9" s="155" customFormat="1" ht="16.5" customHeight="1" x14ac:dyDescent="0.15">
      <c r="A18" s="177" t="s">
        <v>69</v>
      </c>
      <c r="B18" s="170">
        <v>19</v>
      </c>
      <c r="C18" s="171">
        <v>13</v>
      </c>
      <c r="D18" s="171">
        <v>2</v>
      </c>
      <c r="E18" s="171">
        <v>28</v>
      </c>
      <c r="F18" s="171">
        <v>0</v>
      </c>
      <c r="G18" s="172">
        <v>39</v>
      </c>
      <c r="H18" s="198">
        <f t="shared" si="0"/>
        <v>101</v>
      </c>
    </row>
    <row r="19" spans="1:9" s="155" customFormat="1" ht="16.5" customHeight="1" thickBot="1" x14ac:dyDescent="0.2">
      <c r="A19" s="178"/>
      <c r="B19" s="179">
        <v>6351</v>
      </c>
      <c r="C19" s="180">
        <v>10237</v>
      </c>
      <c r="D19" s="180">
        <v>7796</v>
      </c>
      <c r="E19" s="180">
        <v>26650</v>
      </c>
      <c r="F19" s="180">
        <v>0</v>
      </c>
      <c r="G19" s="181">
        <v>116909</v>
      </c>
      <c r="H19" s="210">
        <f t="shared" si="0"/>
        <v>167943</v>
      </c>
      <c r="I19" s="155" t="s">
        <v>62</v>
      </c>
    </row>
    <row r="20" spans="1:9" s="155" customFormat="1" ht="16.5" customHeight="1" thickTop="1" x14ac:dyDescent="0.15">
      <c r="A20" s="182" t="s">
        <v>70</v>
      </c>
      <c r="B20" s="206">
        <f>B4+B6+B8+B10+B12+B14+B16+B18</f>
        <v>270</v>
      </c>
      <c r="C20" s="183">
        <f t="shared" ref="C20:G20" si="1">C4+C6+C8+C10+C12+C14+C16+C18</f>
        <v>152</v>
      </c>
      <c r="D20" s="183">
        <f t="shared" si="1"/>
        <v>151</v>
      </c>
      <c r="E20" s="183">
        <f t="shared" si="1"/>
        <v>103</v>
      </c>
      <c r="F20" s="183">
        <f t="shared" si="1"/>
        <v>65</v>
      </c>
      <c r="G20" s="184">
        <f t="shared" si="1"/>
        <v>372</v>
      </c>
      <c r="H20" s="192">
        <f t="shared" si="0"/>
        <v>1113</v>
      </c>
    </row>
    <row r="21" spans="1:9" s="155" customFormat="1" ht="16.5" customHeight="1" thickBot="1" x14ac:dyDescent="0.2">
      <c r="A21" s="185"/>
      <c r="B21" s="207">
        <f>B5+B7+B9+B11+B13+B15+B17+B19</f>
        <v>117340</v>
      </c>
      <c r="C21" s="186">
        <f t="shared" ref="C21:G21" si="2">C5+C7+C9+C11+C13+C15+C17+C19</f>
        <v>43644</v>
      </c>
      <c r="D21" s="186">
        <f t="shared" si="2"/>
        <v>217876</v>
      </c>
      <c r="E21" s="186">
        <f t="shared" si="2"/>
        <v>169553</v>
      </c>
      <c r="F21" s="186">
        <f t="shared" si="2"/>
        <v>41798</v>
      </c>
      <c r="G21" s="187">
        <f t="shared" si="2"/>
        <v>1181611</v>
      </c>
      <c r="H21" s="211">
        <f t="shared" si="0"/>
        <v>1771822</v>
      </c>
      <c r="I21" s="188" t="s">
        <v>62</v>
      </c>
    </row>
    <row r="22" spans="1:9" s="155" customFormat="1" ht="4.5" customHeight="1" x14ac:dyDescent="0.15">
      <c r="B22" s="155" t="s">
        <v>62</v>
      </c>
      <c r="C22" s="155" t="s">
        <v>62</v>
      </c>
      <c r="D22" s="155" t="s">
        <v>62</v>
      </c>
      <c r="E22" s="155" t="s">
        <v>62</v>
      </c>
      <c r="F22" s="155" t="s">
        <v>62</v>
      </c>
      <c r="G22" s="155" t="s">
        <v>62</v>
      </c>
    </row>
    <row r="23" spans="1:9" s="155" customFormat="1" ht="14.25" customHeight="1" x14ac:dyDescent="0.15">
      <c r="A23" s="32" t="s">
        <v>71</v>
      </c>
      <c r="H23" s="155" t="s">
        <v>62</v>
      </c>
    </row>
    <row r="24" spans="1:9" s="155" customFormat="1" ht="14.25" customHeight="1" x14ac:dyDescent="0.15">
      <c r="A24" s="32" t="s">
        <v>72</v>
      </c>
      <c r="H24" s="155" t="s">
        <v>62</v>
      </c>
    </row>
    <row r="25" spans="1:9" s="155" customFormat="1" ht="15" customHeight="1" x14ac:dyDescent="0.15">
      <c r="A25" s="32" t="s">
        <v>73</v>
      </c>
    </row>
  </sheetData>
  <phoneticPr fontId="2"/>
  <pageMargins left="0.9055118110236221" right="0.70866141732283472" top="1.0236220472440944" bottom="0.74803149606299213" header="0.31496062992125984" footer="0.31496062992125984"/>
  <pageSetup paperSize="9" scale="8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D1B0A-C59A-4310-B1F9-D9B444014802}">
  <dimension ref="A1:H29"/>
  <sheetViews>
    <sheetView tabSelected="1" zoomScale="106" zoomScaleNormal="106" workbookViewId="0">
      <selection activeCell="K15" sqref="K15"/>
    </sheetView>
  </sheetViews>
  <sheetFormatPr defaultRowHeight="13.5" x14ac:dyDescent="0.15"/>
  <cols>
    <col min="1" max="7" width="15.75" customWidth="1"/>
    <col min="8" max="8" width="12.25" customWidth="1"/>
  </cols>
  <sheetData>
    <row r="1" spans="1:8" ht="14.25" x14ac:dyDescent="0.15">
      <c r="A1" s="12"/>
      <c r="B1" s="1"/>
      <c r="C1" s="1"/>
      <c r="D1" s="1"/>
      <c r="E1" s="1"/>
      <c r="F1" s="1"/>
      <c r="G1" s="189"/>
      <c r="H1" s="190"/>
    </row>
    <row r="2" spans="1:8" ht="14.25" x14ac:dyDescent="0.15">
      <c r="A2" s="12" t="s">
        <v>74</v>
      </c>
      <c r="B2" s="1"/>
      <c r="C2" s="1"/>
      <c r="D2" s="1"/>
      <c r="E2" s="1"/>
      <c r="F2" s="1"/>
      <c r="G2" s="189" t="s">
        <v>87</v>
      </c>
      <c r="H2" s="190"/>
    </row>
    <row r="3" spans="1:8" ht="14.25" thickBot="1" x14ac:dyDescent="0.2">
      <c r="A3" s="1"/>
      <c r="B3" s="1"/>
      <c r="C3" s="1"/>
      <c r="D3" s="1"/>
      <c r="E3" s="1"/>
      <c r="F3" s="1"/>
      <c r="G3" s="1"/>
      <c r="H3" s="1"/>
    </row>
    <row r="4" spans="1:8" ht="39" thickBot="1" x14ac:dyDescent="0.2">
      <c r="A4" s="156" t="s">
        <v>75</v>
      </c>
      <c r="B4" s="157" t="s">
        <v>54</v>
      </c>
      <c r="C4" s="158" t="s">
        <v>55</v>
      </c>
      <c r="D4" s="158" t="s">
        <v>56</v>
      </c>
      <c r="E4" s="158" t="s">
        <v>57</v>
      </c>
      <c r="F4" s="158" t="s">
        <v>58</v>
      </c>
      <c r="G4" s="159" t="s">
        <v>59</v>
      </c>
      <c r="H4" s="191" t="s">
        <v>60</v>
      </c>
    </row>
    <row r="5" spans="1:8" ht="14.25" thickTop="1" x14ac:dyDescent="0.15">
      <c r="A5" s="161" t="s">
        <v>76</v>
      </c>
      <c r="B5" s="162">
        <v>42</v>
      </c>
      <c r="C5" s="163">
        <v>4</v>
      </c>
      <c r="D5" s="163">
        <v>27</v>
      </c>
      <c r="E5" s="163">
        <v>10</v>
      </c>
      <c r="F5" s="163">
        <v>6</v>
      </c>
      <c r="G5" s="164">
        <v>49</v>
      </c>
      <c r="H5" s="192">
        <f>SUM(B5:G5)</f>
        <v>138</v>
      </c>
    </row>
    <row r="6" spans="1:8" x14ac:dyDescent="0.15">
      <c r="A6" s="166"/>
      <c r="B6" s="167">
        <v>13985</v>
      </c>
      <c r="C6" s="168">
        <v>933</v>
      </c>
      <c r="D6" s="168">
        <v>24315</v>
      </c>
      <c r="E6" s="168">
        <v>2737</v>
      </c>
      <c r="F6" s="168">
        <v>3101</v>
      </c>
      <c r="G6" s="169">
        <v>245235</v>
      </c>
      <c r="H6" s="193">
        <f t="shared" ref="H6:H24" si="0">SUM(B6:G6)</f>
        <v>290306</v>
      </c>
    </row>
    <row r="7" spans="1:8" x14ac:dyDescent="0.15">
      <c r="A7" s="161" t="s">
        <v>61</v>
      </c>
      <c r="B7" s="170">
        <v>10</v>
      </c>
      <c r="C7" s="171">
        <v>0</v>
      </c>
      <c r="D7" s="171">
        <v>2</v>
      </c>
      <c r="E7" s="171">
        <v>0</v>
      </c>
      <c r="F7" s="171">
        <v>3</v>
      </c>
      <c r="G7" s="172">
        <v>63</v>
      </c>
      <c r="H7" s="194">
        <f t="shared" si="0"/>
        <v>78</v>
      </c>
    </row>
    <row r="8" spans="1:8" x14ac:dyDescent="0.15">
      <c r="A8" s="166"/>
      <c r="B8" s="167">
        <v>4871</v>
      </c>
      <c r="C8" s="168">
        <v>0</v>
      </c>
      <c r="D8" s="168">
        <v>128</v>
      </c>
      <c r="E8" s="168">
        <v>0</v>
      </c>
      <c r="F8" s="168">
        <v>2151</v>
      </c>
      <c r="G8" s="169">
        <v>64815</v>
      </c>
      <c r="H8" s="193">
        <f t="shared" si="0"/>
        <v>71965</v>
      </c>
    </row>
    <row r="9" spans="1:8" x14ac:dyDescent="0.15">
      <c r="A9" s="177" t="s">
        <v>77</v>
      </c>
      <c r="B9" s="170">
        <v>16</v>
      </c>
      <c r="C9" s="171">
        <v>0</v>
      </c>
      <c r="D9" s="171">
        <v>3</v>
      </c>
      <c r="E9" s="171">
        <v>14</v>
      </c>
      <c r="F9" s="171">
        <v>11</v>
      </c>
      <c r="G9" s="172">
        <v>53</v>
      </c>
      <c r="H9" s="194">
        <f t="shared" si="0"/>
        <v>97</v>
      </c>
    </row>
    <row r="10" spans="1:8" x14ac:dyDescent="0.15">
      <c r="A10" s="166"/>
      <c r="B10" s="195">
        <v>9991</v>
      </c>
      <c r="C10" s="196">
        <v>0</v>
      </c>
      <c r="D10" s="196">
        <v>610</v>
      </c>
      <c r="E10" s="196">
        <v>14371</v>
      </c>
      <c r="F10" s="196">
        <v>5819</v>
      </c>
      <c r="G10" s="197">
        <v>161319</v>
      </c>
      <c r="H10" s="193">
        <f t="shared" si="0"/>
        <v>192110</v>
      </c>
    </row>
    <row r="11" spans="1:8" x14ac:dyDescent="0.15">
      <c r="A11" s="161" t="s">
        <v>64</v>
      </c>
      <c r="B11" s="170">
        <v>7</v>
      </c>
      <c r="C11" s="171">
        <v>49</v>
      </c>
      <c r="D11" s="171">
        <v>32</v>
      </c>
      <c r="E11" s="171">
        <v>26</v>
      </c>
      <c r="F11" s="171">
        <v>9</v>
      </c>
      <c r="G11" s="172">
        <v>34</v>
      </c>
      <c r="H11" s="194">
        <f t="shared" si="0"/>
        <v>157</v>
      </c>
    </row>
    <row r="12" spans="1:8" x14ac:dyDescent="0.15">
      <c r="A12" s="166"/>
      <c r="B12" s="167">
        <v>2686</v>
      </c>
      <c r="C12" s="168">
        <v>10765</v>
      </c>
      <c r="D12" s="168">
        <v>17777</v>
      </c>
      <c r="E12" s="168">
        <v>52593</v>
      </c>
      <c r="F12" s="168">
        <v>10343</v>
      </c>
      <c r="G12" s="169">
        <v>14387</v>
      </c>
      <c r="H12" s="193">
        <f t="shared" si="0"/>
        <v>108551</v>
      </c>
    </row>
    <row r="13" spans="1:8" x14ac:dyDescent="0.15">
      <c r="A13" s="161" t="s">
        <v>78</v>
      </c>
      <c r="B13" s="162">
        <v>9</v>
      </c>
      <c r="C13" s="163">
        <v>30</v>
      </c>
      <c r="D13" s="163">
        <v>17</v>
      </c>
      <c r="E13" s="163">
        <v>1</v>
      </c>
      <c r="F13" s="163">
        <v>11</v>
      </c>
      <c r="G13" s="164">
        <v>17</v>
      </c>
      <c r="H13" s="194">
        <f t="shared" si="0"/>
        <v>85</v>
      </c>
    </row>
    <row r="14" spans="1:8" x14ac:dyDescent="0.15">
      <c r="A14" s="166"/>
      <c r="B14" s="167">
        <v>3173</v>
      </c>
      <c r="C14" s="168">
        <v>7068</v>
      </c>
      <c r="D14" s="168">
        <v>3468</v>
      </c>
      <c r="E14" s="168">
        <v>27</v>
      </c>
      <c r="F14" s="168">
        <v>6941</v>
      </c>
      <c r="G14" s="169">
        <v>59473</v>
      </c>
      <c r="H14" s="193">
        <f t="shared" si="0"/>
        <v>80150</v>
      </c>
    </row>
    <row r="15" spans="1:8" x14ac:dyDescent="0.15">
      <c r="A15" s="177" t="s">
        <v>65</v>
      </c>
      <c r="B15" s="170">
        <f>'20(3)登録船舶状況（県別・用途別）'!B10</f>
        <v>90</v>
      </c>
      <c r="C15" s="171">
        <f>'20(3)登録船舶状況（県別・用途別）'!C10</f>
        <v>4</v>
      </c>
      <c r="D15" s="171">
        <f>'20(3)登録船舶状況（県別・用途別）'!D10</f>
        <v>7</v>
      </c>
      <c r="E15" s="171">
        <f>'20(3)登録船舶状況（県別・用途別）'!E10</f>
        <v>10</v>
      </c>
      <c r="F15" s="171">
        <f>'20(3)登録船舶状況（県別・用途別）'!F10</f>
        <v>11</v>
      </c>
      <c r="G15" s="172">
        <f>'20(3)登録船舶状況（県別・用途別）'!G10</f>
        <v>39</v>
      </c>
      <c r="H15" s="194">
        <f t="shared" si="0"/>
        <v>161</v>
      </c>
    </row>
    <row r="16" spans="1:8" x14ac:dyDescent="0.15">
      <c r="A16" s="166"/>
      <c r="B16" s="167">
        <f>'20(3)登録船舶状況（県別・用途別）'!B11</f>
        <v>40125</v>
      </c>
      <c r="C16" s="168">
        <f>'20(3)登録船舶状況（県別・用途別）'!C11</f>
        <v>1695</v>
      </c>
      <c r="D16" s="168">
        <f>'20(3)登録船舶状況（県別・用途別）'!D11</f>
        <v>3542</v>
      </c>
      <c r="E16" s="168">
        <f>'20(3)登録船舶状況（県別・用途別）'!E11</f>
        <v>3765</v>
      </c>
      <c r="F16" s="168">
        <f>'20(3)登録船舶状況（県別・用途別）'!F11</f>
        <v>5503</v>
      </c>
      <c r="G16" s="169">
        <f>'20(3)登録船舶状況（県別・用途別）'!G11</f>
        <v>104790</v>
      </c>
      <c r="H16" s="193">
        <f t="shared" si="0"/>
        <v>159420</v>
      </c>
    </row>
    <row r="17" spans="1:8" x14ac:dyDescent="0.15">
      <c r="A17" s="161" t="s">
        <v>66</v>
      </c>
      <c r="B17" s="170">
        <f>'20(3)登録船舶状況（県別・用途別）'!B12</f>
        <v>39</v>
      </c>
      <c r="C17" s="171">
        <f>'20(3)登録船舶状況（県別・用途別）'!C12</f>
        <v>6</v>
      </c>
      <c r="D17" s="171">
        <f>'20(3)登録船舶状況（県別・用途別）'!D12</f>
        <v>15</v>
      </c>
      <c r="E17" s="171">
        <f>'20(3)登録船舶状況（県別・用途別）'!E12</f>
        <v>6</v>
      </c>
      <c r="F17" s="171">
        <f>'20(3)登録船舶状況（県別・用途別）'!F12</f>
        <v>4</v>
      </c>
      <c r="G17" s="172">
        <f>'20(3)登録船舶状況（県別・用途別）'!G12</f>
        <v>49</v>
      </c>
      <c r="H17" s="194">
        <f t="shared" si="0"/>
        <v>119</v>
      </c>
    </row>
    <row r="18" spans="1:8" x14ac:dyDescent="0.15">
      <c r="A18" s="166"/>
      <c r="B18" s="167">
        <f>'20(3)登録船舶状況（県別・用途別）'!B13</f>
        <v>17516</v>
      </c>
      <c r="C18" s="168">
        <f>'20(3)登録船舶状況（県別・用途別）'!C13</f>
        <v>407</v>
      </c>
      <c r="D18" s="168">
        <f>'20(3)登録船舶状況（県別・用途別）'!D13</f>
        <v>40533</v>
      </c>
      <c r="E18" s="168">
        <f>'20(3)登録船舶状況（県別・用途別）'!E13</f>
        <v>1380</v>
      </c>
      <c r="F18" s="168">
        <f>'20(3)登録船舶状況（県別・用途別）'!F13</f>
        <v>2996</v>
      </c>
      <c r="G18" s="169">
        <f>'20(3)登録船舶状況（県別・用途別）'!G13</f>
        <v>317667</v>
      </c>
      <c r="H18" s="193">
        <f t="shared" si="0"/>
        <v>380499</v>
      </c>
    </row>
    <row r="19" spans="1:8" x14ac:dyDescent="0.15">
      <c r="A19" s="161" t="s">
        <v>67</v>
      </c>
      <c r="B19" s="170">
        <f>'20(3)登録船舶状況（県別・用途別）'!B14</f>
        <v>2</v>
      </c>
      <c r="C19" s="171">
        <f>'20(3)登録船舶状況（県別・用途別）'!C14</f>
        <v>25</v>
      </c>
      <c r="D19" s="171">
        <f>'20(3)登録船舶状況（県別・用途別）'!D14</f>
        <v>5</v>
      </c>
      <c r="E19" s="171">
        <f>'20(3)登録船舶状況（県別・用途別）'!E14</f>
        <v>0</v>
      </c>
      <c r="F19" s="171">
        <f>'20(3)登録船舶状況（県別・用途別）'!F14</f>
        <v>0</v>
      </c>
      <c r="G19" s="172">
        <f>'20(3)登録船舶状況（県別・用途別）'!G14</f>
        <v>7</v>
      </c>
      <c r="H19" s="194">
        <f t="shared" si="0"/>
        <v>39</v>
      </c>
    </row>
    <row r="20" spans="1:8" x14ac:dyDescent="0.15">
      <c r="A20" s="166"/>
      <c r="B20" s="167">
        <f>'20(3)登録船舶状況（県別・用途別）'!B15</f>
        <v>772</v>
      </c>
      <c r="C20" s="168">
        <f>'20(3)登録船舶状況（県別・用途別）'!C15</f>
        <v>2771</v>
      </c>
      <c r="D20" s="168">
        <f>'20(3)登録船舶状況（県別・用途別）'!D15</f>
        <v>33376</v>
      </c>
      <c r="E20" s="168">
        <f>'20(3)登録船舶状況（県別・用途別）'!E15</f>
        <v>0</v>
      </c>
      <c r="F20" s="168">
        <f>'20(3)登録船舶状況（県別・用途別）'!F15</f>
        <v>0</v>
      </c>
      <c r="G20" s="169">
        <f>'20(3)登録船舶状況（県別・用途別）'!G15</f>
        <v>49339</v>
      </c>
      <c r="H20" s="193">
        <f t="shared" si="0"/>
        <v>86258</v>
      </c>
    </row>
    <row r="21" spans="1:8" x14ac:dyDescent="0.15">
      <c r="A21" s="161" t="s">
        <v>68</v>
      </c>
      <c r="B21" s="170">
        <f>'20(3)登録船舶状況（県別・用途別）'!B16</f>
        <v>36</v>
      </c>
      <c r="C21" s="171">
        <f>'20(3)登録船舶状況（県別・用途別）'!C16</f>
        <v>21</v>
      </c>
      <c r="D21" s="171">
        <f>'20(3)登録船舶状況（県別・用途別）'!D16</f>
        <v>41</v>
      </c>
      <c r="E21" s="171">
        <f>'20(3)登録船舶状況（県別・用途別）'!E16</f>
        <v>8</v>
      </c>
      <c r="F21" s="171">
        <f>'20(3)登録船舶状況（県別・用途別）'!F16</f>
        <v>10</v>
      </c>
      <c r="G21" s="172">
        <f>'20(3)登録船舶状況（県別・用途別）'!G16</f>
        <v>22</v>
      </c>
      <c r="H21" s="194">
        <f t="shared" si="0"/>
        <v>138</v>
      </c>
    </row>
    <row r="22" spans="1:8" x14ac:dyDescent="0.15">
      <c r="A22" s="166"/>
      <c r="B22" s="167">
        <f>'20(3)登録船舶状況（県別・用途別）'!B17</f>
        <v>17870</v>
      </c>
      <c r="C22" s="168">
        <f>'20(3)登録船舶状況（県別・用途別）'!C17</f>
        <v>9768</v>
      </c>
      <c r="D22" s="168">
        <f>'20(3)登録船舶状況（県別・用途別）'!D17</f>
        <v>86331</v>
      </c>
      <c r="E22" s="168">
        <f>'20(3)登録船舶状況（県別・用途別）'!E17</f>
        <v>68030</v>
      </c>
      <c r="F22" s="168">
        <f>'20(3)登録船舶状況（県別・用途別）'!F17</f>
        <v>4944</v>
      </c>
      <c r="G22" s="169">
        <f>'20(3)登録船舶状況（県別・用途別）'!G17</f>
        <v>47677</v>
      </c>
      <c r="H22" s="193">
        <f t="shared" si="0"/>
        <v>234620</v>
      </c>
    </row>
    <row r="23" spans="1:8" x14ac:dyDescent="0.15">
      <c r="A23" s="177" t="s">
        <v>79</v>
      </c>
      <c r="B23" s="170">
        <f>'20(3)登録船舶状況（県別・用途別）'!B18</f>
        <v>19</v>
      </c>
      <c r="C23" s="171">
        <f>'20(3)登録船舶状況（県別・用途別）'!C18</f>
        <v>13</v>
      </c>
      <c r="D23" s="171">
        <f>'20(3)登録船舶状況（県別・用途別）'!D18</f>
        <v>2</v>
      </c>
      <c r="E23" s="171">
        <f>'20(3)登録船舶状況（県別・用途別）'!E18</f>
        <v>28</v>
      </c>
      <c r="F23" s="171">
        <f>'20(3)登録船舶状況（県別・用途別）'!F18</f>
        <v>0</v>
      </c>
      <c r="G23" s="172">
        <f>'20(3)登録船舶状況（県別・用途別）'!G18</f>
        <v>39</v>
      </c>
      <c r="H23" s="198">
        <f t="shared" si="0"/>
        <v>101</v>
      </c>
    </row>
    <row r="24" spans="1:8" ht="14.25" thickBot="1" x14ac:dyDescent="0.2">
      <c r="A24" s="178"/>
      <c r="B24" s="179">
        <f>'20(3)登録船舶状況（県別・用途別）'!B19</f>
        <v>6351</v>
      </c>
      <c r="C24" s="180">
        <f>'20(3)登録船舶状況（県別・用途別）'!C19</f>
        <v>10237</v>
      </c>
      <c r="D24" s="180">
        <f>'20(3)登録船舶状況（県別・用途別）'!D19</f>
        <v>7796</v>
      </c>
      <c r="E24" s="180">
        <f>'20(3)登録船舶状況（県別・用途別）'!E19</f>
        <v>26650</v>
      </c>
      <c r="F24" s="180">
        <f>'20(3)登録船舶状況（県別・用途別）'!F19</f>
        <v>0</v>
      </c>
      <c r="G24" s="181">
        <f>'20(3)登録船舶状況（県別・用途別）'!G19</f>
        <v>116909</v>
      </c>
      <c r="H24" s="199">
        <f t="shared" si="0"/>
        <v>167943</v>
      </c>
    </row>
    <row r="25" spans="1:8" ht="14.25" thickTop="1" x14ac:dyDescent="0.15">
      <c r="A25" s="182" t="s">
        <v>70</v>
      </c>
      <c r="B25" s="212">
        <f>B5+B7+B9+B11+B13+B15+B17+B19+B21+B23</f>
        <v>270</v>
      </c>
      <c r="C25" s="213">
        <f t="shared" ref="C25:H26" si="1">C5+C7+C9+C11+C13+C15+C17+C19+C21+C23</f>
        <v>152</v>
      </c>
      <c r="D25" s="213">
        <f t="shared" si="1"/>
        <v>151</v>
      </c>
      <c r="E25" s="213">
        <f t="shared" si="1"/>
        <v>103</v>
      </c>
      <c r="F25" s="213">
        <f t="shared" si="1"/>
        <v>65</v>
      </c>
      <c r="G25" s="214">
        <f>G5+G7+G9+G11+G13+G15+G17+G19+G21+G23</f>
        <v>372</v>
      </c>
      <c r="H25" s="192">
        <f t="shared" si="1"/>
        <v>1113</v>
      </c>
    </row>
    <row r="26" spans="1:8" ht="14.25" thickBot="1" x14ac:dyDescent="0.2">
      <c r="A26" s="200"/>
      <c r="B26" s="215">
        <f>B6+B8+B10+B12+B14+B16+B18+B20+B22+B24</f>
        <v>117340</v>
      </c>
      <c r="C26" s="216">
        <f t="shared" si="1"/>
        <v>43644</v>
      </c>
      <c r="D26" s="216">
        <f t="shared" si="1"/>
        <v>217876</v>
      </c>
      <c r="E26" s="216">
        <f t="shared" si="1"/>
        <v>169553</v>
      </c>
      <c r="F26" s="216">
        <f t="shared" si="1"/>
        <v>41798</v>
      </c>
      <c r="G26" s="217">
        <f t="shared" si="1"/>
        <v>1181611</v>
      </c>
      <c r="H26" s="201">
        <f t="shared" si="1"/>
        <v>1771822</v>
      </c>
    </row>
    <row r="27" spans="1:8" ht="14.25" thickTop="1" x14ac:dyDescent="0.15">
      <c r="A27" s="202"/>
      <c r="B27" s="202" t="s">
        <v>62</v>
      </c>
      <c r="C27" s="202" t="s">
        <v>62</v>
      </c>
      <c r="D27" s="202" t="s">
        <v>0</v>
      </c>
      <c r="E27" s="202" t="s">
        <v>62</v>
      </c>
      <c r="F27" s="202" t="s">
        <v>62</v>
      </c>
      <c r="G27" s="202"/>
      <c r="H27" s="202" t="s">
        <v>62</v>
      </c>
    </row>
    <row r="28" spans="1:8" x14ac:dyDescent="0.15">
      <c r="A28" s="32" t="s">
        <v>71</v>
      </c>
      <c r="B28" s="202"/>
      <c r="C28" s="202"/>
      <c r="D28" s="202"/>
      <c r="E28" s="202"/>
      <c r="F28" s="202"/>
      <c r="G28" s="202"/>
      <c r="H28" s="202"/>
    </row>
    <row r="29" spans="1:8" x14ac:dyDescent="0.15">
      <c r="A29" s="32" t="s">
        <v>72</v>
      </c>
      <c r="B29" s="202"/>
      <c r="C29" s="202"/>
      <c r="D29" s="202"/>
      <c r="E29" s="202"/>
      <c r="F29" s="202"/>
      <c r="G29" s="203"/>
      <c r="H29" s="202"/>
    </row>
  </sheetData>
  <phoneticPr fontId="2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20(1)登録船舶状況（トン数階層別推移）</vt:lpstr>
      <vt:lpstr>20(2)登録船舶状況（用途別推移）</vt:lpstr>
      <vt:lpstr>20(3)登録船舶状況（県別・用途別）</vt:lpstr>
      <vt:lpstr>20(4)登録船舶状況（支局等別・用途別）</vt:lpstr>
      <vt:lpstr>'20(1)登録船舶状況（トン数階層別推移）'!Print_Area</vt:lpstr>
      <vt:lpstr>'20(2)登録船舶状況（用途別推移）'!Print_Area</vt:lpstr>
      <vt:lpstr>'20(3)登録船舶状況（県別・用途別）'!Print_Area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