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W:\○文書仕分け中フォルダ２\サ対室\2.青班関係\1.貸切\★★各種原稿・資料\●令和７年度\★通達等改正\03_一般貸切旅客自動車運送事業の原価報告書作成マニュアル\"/>
    </mc:Choice>
  </mc:AlternateContent>
  <xr:revisionPtr revIDLastSave="0" documentId="13_ncr:1_{02E97682-AFBA-4201-A4EE-EBAAA36374E3}" xr6:coauthVersionLast="47" xr6:coauthVersionMax="47" xr10:uidLastSave="{00000000-0000-0000-0000-000000000000}"/>
  <bookViews>
    <workbookView xWindow="28680" yWindow="-4230" windowWidth="29040" windowHeight="15720" xr2:uid="{00000000-000D-0000-FFFF-FFFF00000000}"/>
  </bookViews>
  <sheets>
    <sheet name="原価計算書 (入力用)" sheetId="20" r:id="rId1"/>
    <sheet name="算出基礎資料（入力用）" sheetId="15" r:id="rId2"/>
    <sheet name="算出基礎資料②" sheetId="16" state="hidden" r:id="rId3"/>
    <sheet name="算出基礎資料③" sheetId="7" state="hidden" r:id="rId4"/>
    <sheet name="原価計算書（出力用）" sheetId="14" r:id="rId5"/>
    <sheet name="主要経済指標" sheetId="17" r:id="rId6"/>
  </sheets>
  <definedNames>
    <definedName name="_xlnm._FilterDatabase" localSheetId="0" hidden="1">'原価計算書 (入力用)'!#REF!</definedName>
    <definedName name="_xlnm._FilterDatabase" localSheetId="4" hidden="1">'原価計算書（出力用）'!$K$13:$O$20</definedName>
    <definedName name="_xlnm.Print_Area" localSheetId="0">'原価計算書 (入力用)'!$A$1:$I$51</definedName>
    <definedName name="_xlnm.Print_Area" localSheetId="4">'原価計算書（出力用）'!$B$1:$I$54</definedName>
    <definedName name="_xlnm.Print_Area" localSheetId="1">'算出基礎資料（入力用）'!$A$1:$I$60</definedName>
    <definedName name="_xlnm.Print_Area" localSheetId="5">主要経済指標!$A$1:$F$52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6" i="14" l="1"/>
  <c r="N18" i="14"/>
  <c r="N11" i="14"/>
  <c r="C39" i="14"/>
  <c r="E41" i="20"/>
  <c r="K16" i="14"/>
  <c r="K13" i="14"/>
  <c r="N17" i="14"/>
  <c r="N15" i="14"/>
  <c r="N13" i="14"/>
  <c r="N14" i="14"/>
  <c r="E48" i="20"/>
  <c r="E47" i="20"/>
  <c r="E46" i="20"/>
  <c r="E45" i="20"/>
  <c r="E44" i="20"/>
  <c r="E43" i="20"/>
  <c r="E42" i="20"/>
  <c r="N12" i="14" l="1"/>
  <c r="G17" i="14" s="1"/>
  <c r="C22" i="15"/>
  <c r="F25" i="20" l="1"/>
  <c r="F22" i="20"/>
  <c r="D54" i="15"/>
  <c r="D55" i="15" s="1"/>
  <c r="G23" i="14"/>
  <c r="G16" i="14"/>
  <c r="G15" i="14"/>
  <c r="H7" i="14"/>
  <c r="H6" i="14"/>
  <c r="H5" i="14"/>
  <c r="F19" i="20"/>
  <c r="C3" i="14"/>
  <c r="F48" i="14"/>
  <c r="F47" i="14"/>
  <c r="F46" i="14"/>
  <c r="F45" i="14"/>
  <c r="F44" i="14"/>
  <c r="F43" i="14"/>
  <c r="F42" i="14"/>
  <c r="F41" i="14"/>
  <c r="C9" i="15"/>
  <c r="E8" i="15"/>
  <c r="E7" i="15"/>
  <c r="F28" i="20" l="1"/>
  <c r="N22" i="14"/>
  <c r="N24" i="14" s="1"/>
  <c r="N21" i="14"/>
  <c r="D47" i="17"/>
  <c r="F47" i="17" s="1"/>
  <c r="D46" i="17"/>
  <c r="F46" i="17" s="1"/>
  <c r="D45" i="17"/>
  <c r="F45" i="17" s="1"/>
  <c r="D44" i="17"/>
  <c r="F44" i="17" s="1"/>
  <c r="D43" i="17"/>
  <c r="F43" i="17" s="1"/>
  <c r="D42" i="17"/>
  <c r="F42" i="17" s="1"/>
  <c r="D41" i="17"/>
  <c r="F41" i="17" s="1"/>
  <c r="D40" i="17"/>
  <c r="F40" i="17" s="1"/>
  <c r="D39" i="17"/>
  <c r="F39" i="17" s="1"/>
  <c r="D38" i="17"/>
  <c r="F38" i="17" s="1"/>
  <c r="C47" i="15" l="1"/>
  <c r="N23" i="14" s="1"/>
  <c r="G27" i="14" s="1"/>
  <c r="D10" i="16"/>
  <c r="D18" i="7" l="1"/>
  <c r="D19" i="7" s="1"/>
  <c r="G20" i="14" l="1"/>
  <c r="G12" i="14"/>
  <c r="G21" i="14" l="1"/>
  <c r="G22" i="14" s="1"/>
  <c r="G13" i="14"/>
  <c r="G24" i="14"/>
  <c r="G25" i="14" s="1"/>
  <c r="G18" i="14"/>
  <c r="M12" i="14"/>
  <c r="E16" i="15"/>
  <c r="N20" i="14"/>
  <c r="N19" i="14"/>
  <c r="G14" i="14" s="1"/>
  <c r="E11" i="7"/>
  <c r="D11" i="7"/>
  <c r="C11" i="7"/>
  <c r="F5" i="7"/>
  <c r="F6" i="7"/>
  <c r="F7" i="7"/>
  <c r="F8" i="7"/>
  <c r="F9" i="7"/>
  <c r="F4" i="7"/>
  <c r="E14" i="15"/>
  <c r="E15" i="15"/>
  <c r="E11" i="15"/>
  <c r="E17" i="15" s="1"/>
  <c r="E12" i="15"/>
  <c r="E13" i="15"/>
  <c r="F11" i="7" l="1"/>
  <c r="G11" i="14" l="1"/>
  <c r="G10" i="14"/>
  <c r="G19" i="14" l="1"/>
  <c r="F31" i="14" s="1"/>
  <c r="D58" i="15" l="1"/>
  <c r="D59" i="15" s="1"/>
  <c r="G26" i="14" s="1"/>
  <c r="G28" i="14" s="1"/>
  <c r="F32" i="14" s="1"/>
  <c r="D22" i="7"/>
  <c r="D23" i="7" s="1"/>
  <c r="D24" i="7" s="1"/>
  <c r="D60" i="15" l="1"/>
  <c r="F33" i="14"/>
  <c r="G31" i="14" s="1"/>
  <c r="G41" i="14" s="1"/>
  <c r="G33" i="14" l="1"/>
  <c r="G32" i="14"/>
  <c r="G48" i="14"/>
  <c r="G45" i="14"/>
  <c r="G47" i="14"/>
  <c r="G43" i="14"/>
  <c r="G46" i="14"/>
  <c r="G42" i="14"/>
  <c r="G44" i="14"/>
</calcChain>
</file>

<file path=xl/sharedStrings.xml><?xml version="1.0" encoding="utf-8"?>
<sst xmlns="http://schemas.openxmlformats.org/spreadsheetml/2006/main" count="428" uniqueCount="236">
  <si>
    <t>合計</t>
    <rPh sb="0" eb="2">
      <t>ゴウケイ</t>
    </rPh>
    <phoneticPr fontId="2"/>
  </si>
  <si>
    <t>人件費</t>
    <rPh sb="0" eb="3">
      <t>ジンケンヒ</t>
    </rPh>
    <phoneticPr fontId="2"/>
  </si>
  <si>
    <t>小計</t>
    <rPh sb="0" eb="2">
      <t>ショウケイ</t>
    </rPh>
    <phoneticPr fontId="2"/>
  </si>
  <si>
    <t>千円</t>
    <rPh sb="0" eb="2">
      <t>センエン</t>
    </rPh>
    <phoneticPr fontId="2"/>
  </si>
  <si>
    <t>その他</t>
    <rPh sb="2" eb="3">
      <t>タ</t>
    </rPh>
    <phoneticPr fontId="2"/>
  </si>
  <si>
    <t>A</t>
    <phoneticPr fontId="2"/>
  </si>
  <si>
    <t>B</t>
    <phoneticPr fontId="2"/>
  </si>
  <si>
    <t>実績年度</t>
    <rPh sb="0" eb="2">
      <t>ジッセキ</t>
    </rPh>
    <rPh sb="2" eb="4">
      <t>ネンド</t>
    </rPh>
    <phoneticPr fontId="2"/>
  </si>
  <si>
    <t>◎　安全運行に係る経費</t>
    <rPh sb="2" eb="4">
      <t>アンゼン</t>
    </rPh>
    <rPh sb="4" eb="6">
      <t>ウンコウ</t>
    </rPh>
    <rPh sb="7" eb="8">
      <t>カカ</t>
    </rPh>
    <rPh sb="9" eb="11">
      <t>ケイヒ</t>
    </rPh>
    <phoneticPr fontId="2"/>
  </si>
  <si>
    <t>貸切バス安全評価認定経費</t>
    <rPh sb="0" eb="2">
      <t>カシキリ</t>
    </rPh>
    <rPh sb="4" eb="6">
      <t>アンゼン</t>
    </rPh>
    <rPh sb="6" eb="8">
      <t>ヒョウカ</t>
    </rPh>
    <rPh sb="8" eb="10">
      <t>ニンテイ</t>
    </rPh>
    <rPh sb="10" eb="12">
      <t>ケイヒ</t>
    </rPh>
    <phoneticPr fontId="2"/>
  </si>
  <si>
    <t>先進安全自動車の導入経費</t>
    <rPh sb="0" eb="2">
      <t>センシン</t>
    </rPh>
    <rPh sb="2" eb="4">
      <t>アンゼン</t>
    </rPh>
    <rPh sb="4" eb="7">
      <t>ジドウシャ</t>
    </rPh>
    <rPh sb="8" eb="10">
      <t>ドウニュウ</t>
    </rPh>
    <rPh sb="10" eb="12">
      <t>ケイヒ</t>
    </rPh>
    <phoneticPr fontId="2"/>
  </si>
  <si>
    <t>デジタル式運行記録計導入経費</t>
    <rPh sb="4" eb="5">
      <t>シキ</t>
    </rPh>
    <rPh sb="5" eb="7">
      <t>ウンコウ</t>
    </rPh>
    <rPh sb="7" eb="10">
      <t>キロクケイ</t>
    </rPh>
    <rPh sb="10" eb="12">
      <t>ドウニュウ</t>
    </rPh>
    <rPh sb="12" eb="14">
      <t>ケイヒ</t>
    </rPh>
    <phoneticPr fontId="2"/>
  </si>
  <si>
    <t>ドライブレコーダー導入経費</t>
    <rPh sb="9" eb="11">
      <t>ドウニュウ</t>
    </rPh>
    <rPh sb="11" eb="13">
      <t>ケイヒ</t>
    </rPh>
    <phoneticPr fontId="2"/>
  </si>
  <si>
    <t>事故防止コンサルティング経費</t>
    <rPh sb="0" eb="2">
      <t>ジコ</t>
    </rPh>
    <rPh sb="2" eb="4">
      <t>ボウシ</t>
    </rPh>
    <rPh sb="12" eb="14">
      <t>ケイヒ</t>
    </rPh>
    <phoneticPr fontId="2"/>
  </si>
  <si>
    <t>運行管理機器導入経費</t>
    <rPh sb="0" eb="2">
      <t>ウンコウ</t>
    </rPh>
    <rPh sb="2" eb="4">
      <t>カンリ</t>
    </rPh>
    <rPh sb="4" eb="6">
      <t>キキ</t>
    </rPh>
    <rPh sb="6" eb="8">
      <t>ドウニュウ</t>
    </rPh>
    <rPh sb="8" eb="10">
      <t>ケイヒ</t>
    </rPh>
    <phoneticPr fontId="2"/>
  </si>
  <si>
    <t>◎資本報酬</t>
    <rPh sb="1" eb="3">
      <t>シホン</t>
    </rPh>
    <rPh sb="3" eb="5">
      <t>ホウシュウ</t>
    </rPh>
    <phoneticPr fontId="2"/>
  </si>
  <si>
    <t>（単位：千円）</t>
    <rPh sb="1" eb="3">
      <t>タンイ</t>
    </rPh>
    <rPh sb="4" eb="6">
      <t>センエン</t>
    </rPh>
    <phoneticPr fontId="2"/>
  </si>
  <si>
    <t>負債合計</t>
    <rPh sb="0" eb="2">
      <t>フサイ</t>
    </rPh>
    <rPh sb="2" eb="4">
      <t>ゴウケイ</t>
    </rPh>
    <phoneticPr fontId="2"/>
  </si>
  <si>
    <t>資本合計</t>
    <rPh sb="0" eb="2">
      <t>シホン</t>
    </rPh>
    <rPh sb="2" eb="4">
      <t>ゴウケイ</t>
    </rPh>
    <phoneticPr fontId="2"/>
  </si>
  <si>
    <t>資本金</t>
    <rPh sb="0" eb="3">
      <t>シホンキン</t>
    </rPh>
    <phoneticPr fontId="2"/>
  </si>
  <si>
    <t>B'（Bがマイナスになる場合に記載）</t>
    <rPh sb="12" eb="14">
      <t>バアイ</t>
    </rPh>
    <rPh sb="15" eb="17">
      <t>キサイ</t>
    </rPh>
    <phoneticPr fontId="2"/>
  </si>
  <si>
    <t>負債及び資本合計</t>
    <rPh sb="0" eb="2">
      <t>フサイ</t>
    </rPh>
    <rPh sb="2" eb="3">
      <t>オヨ</t>
    </rPh>
    <rPh sb="4" eb="6">
      <t>シホン</t>
    </rPh>
    <rPh sb="6" eb="8">
      <t>ゴウケイ</t>
    </rPh>
    <phoneticPr fontId="2"/>
  </si>
  <si>
    <t>C=A+B</t>
    <phoneticPr fontId="2"/>
  </si>
  <si>
    <t>自己資本構成比（％）</t>
    <rPh sb="0" eb="2">
      <t>ジコ</t>
    </rPh>
    <rPh sb="2" eb="4">
      <t>シホン</t>
    </rPh>
    <rPh sb="4" eb="7">
      <t>コウセイヒ</t>
    </rPh>
    <phoneticPr fontId="2"/>
  </si>
  <si>
    <t>貸切業用資産</t>
    <rPh sb="0" eb="2">
      <t>カシキリ</t>
    </rPh>
    <rPh sb="2" eb="3">
      <t>ギョウ</t>
    </rPh>
    <rPh sb="3" eb="4">
      <t>ヨウ</t>
    </rPh>
    <rPh sb="4" eb="6">
      <t>シサン</t>
    </rPh>
    <phoneticPr fontId="2"/>
  </si>
  <si>
    <t>車両簿価</t>
    <rPh sb="0" eb="2">
      <t>シャリョウ</t>
    </rPh>
    <rPh sb="2" eb="4">
      <t>ボカ</t>
    </rPh>
    <phoneticPr fontId="2"/>
  </si>
  <si>
    <t>E</t>
    <phoneticPr fontId="2"/>
  </si>
  <si>
    <t>その他固定資産簿価</t>
    <rPh sb="2" eb="3">
      <t>タ</t>
    </rPh>
    <rPh sb="3" eb="5">
      <t>コテイ</t>
    </rPh>
    <rPh sb="5" eb="7">
      <t>シサン</t>
    </rPh>
    <rPh sb="7" eb="9">
      <t>ボカ</t>
    </rPh>
    <phoneticPr fontId="2"/>
  </si>
  <si>
    <t>F</t>
    <phoneticPr fontId="2"/>
  </si>
  <si>
    <t>運転資本</t>
    <rPh sb="0" eb="2">
      <t>ウンテン</t>
    </rPh>
    <rPh sb="2" eb="4">
      <t>シホン</t>
    </rPh>
    <phoneticPr fontId="2"/>
  </si>
  <si>
    <t>ベースとなる資産合計</t>
    <rPh sb="6" eb="8">
      <t>シサン</t>
    </rPh>
    <rPh sb="8" eb="10">
      <t>ゴウケイ</t>
    </rPh>
    <phoneticPr fontId="2"/>
  </si>
  <si>
    <t>H=E+F+G</t>
    <phoneticPr fontId="2"/>
  </si>
  <si>
    <t>資本報酬</t>
    <rPh sb="0" eb="2">
      <t>シホン</t>
    </rPh>
    <rPh sb="2" eb="4">
      <t>ホウシュウ</t>
    </rPh>
    <phoneticPr fontId="2"/>
  </si>
  <si>
    <t>I=D×H×資本報酬率（0.112）</t>
    <rPh sb="6" eb="8">
      <t>シホン</t>
    </rPh>
    <rPh sb="8" eb="10">
      <t>ホウシュウ</t>
    </rPh>
    <rPh sb="10" eb="11">
      <t>リツ</t>
    </rPh>
    <phoneticPr fontId="2"/>
  </si>
  <si>
    <t>安全コスト</t>
    <rPh sb="0" eb="2">
      <t>アンゼン</t>
    </rPh>
    <phoneticPr fontId="2"/>
  </si>
  <si>
    <t>大型車</t>
    <rPh sb="0" eb="3">
      <t>オオガタシャ</t>
    </rPh>
    <phoneticPr fontId="2"/>
  </si>
  <si>
    <t>中型車</t>
    <rPh sb="0" eb="3">
      <t>チュウガタシャ</t>
    </rPh>
    <phoneticPr fontId="2"/>
  </si>
  <si>
    <t>小型車</t>
    <rPh sb="0" eb="3">
      <t>コガタシャ</t>
    </rPh>
    <phoneticPr fontId="2"/>
  </si>
  <si>
    <t>％</t>
    <phoneticPr fontId="2"/>
  </si>
  <si>
    <t>給与計</t>
    <rPh sb="0" eb="2">
      <t>キュウヨ</t>
    </rPh>
    <rPh sb="2" eb="3">
      <t>ケイ</t>
    </rPh>
    <phoneticPr fontId="2"/>
  </si>
  <si>
    <t>運転者</t>
    <rPh sb="0" eb="3">
      <t>ウンテンシャ</t>
    </rPh>
    <phoneticPr fontId="2"/>
  </si>
  <si>
    <t>支給延人員（人月）</t>
    <rPh sb="0" eb="2">
      <t>シキュウ</t>
    </rPh>
    <rPh sb="2" eb="3">
      <t>ノ</t>
    </rPh>
    <rPh sb="3" eb="5">
      <t>ジンイン</t>
    </rPh>
    <rPh sb="6" eb="7">
      <t>ニン</t>
    </rPh>
    <rPh sb="7" eb="8">
      <t>ツキ</t>
    </rPh>
    <phoneticPr fontId="2"/>
  </si>
  <si>
    <t>法定福利費</t>
    <rPh sb="0" eb="2">
      <t>ホウテイ</t>
    </rPh>
    <rPh sb="2" eb="5">
      <t>フクリヒ</t>
    </rPh>
    <phoneticPr fontId="2"/>
  </si>
  <si>
    <t>厚生福利費</t>
    <rPh sb="0" eb="2">
      <t>コウセイ</t>
    </rPh>
    <rPh sb="2" eb="5">
      <t>フクリヒ</t>
    </rPh>
    <phoneticPr fontId="2"/>
  </si>
  <si>
    <t>雇用延人員（人日）</t>
    <rPh sb="0" eb="2">
      <t>コヨウ</t>
    </rPh>
    <rPh sb="2" eb="3">
      <t>ノ</t>
    </rPh>
    <rPh sb="3" eb="5">
      <t>ジンイン</t>
    </rPh>
    <rPh sb="6" eb="7">
      <t>ニン</t>
    </rPh>
    <rPh sb="7" eb="8">
      <t>ニチ</t>
    </rPh>
    <phoneticPr fontId="2"/>
  </si>
  <si>
    <t>その他人件費</t>
    <rPh sb="2" eb="3">
      <t>タ</t>
    </rPh>
    <rPh sb="3" eb="6">
      <t>ジンケンヒ</t>
    </rPh>
    <phoneticPr fontId="2"/>
  </si>
  <si>
    <t>退　　職　　金</t>
    <rPh sb="0" eb="1">
      <t>タイ</t>
    </rPh>
    <rPh sb="3" eb="4">
      <t>ショク</t>
    </rPh>
    <rPh sb="6" eb="7">
      <t>キン</t>
    </rPh>
    <phoneticPr fontId="2"/>
  </si>
  <si>
    <t>総走行キロ</t>
    <rPh sb="0" eb="1">
      <t>ソウ</t>
    </rPh>
    <rPh sb="1" eb="3">
      <t>ソウコウ</t>
    </rPh>
    <phoneticPr fontId="2"/>
  </si>
  <si>
    <t>（うち実車キロ）</t>
    <rPh sb="3" eb="5">
      <t>ジッシャ</t>
    </rPh>
    <phoneticPr fontId="2"/>
  </si>
  <si>
    <t>総走行時間</t>
    <rPh sb="0" eb="1">
      <t>ソウ</t>
    </rPh>
    <rPh sb="1" eb="3">
      <t>ソウコウ</t>
    </rPh>
    <rPh sb="3" eb="5">
      <t>ジカン</t>
    </rPh>
    <phoneticPr fontId="2"/>
  </si>
  <si>
    <t>乗務時間</t>
    <rPh sb="0" eb="2">
      <t>ジョウム</t>
    </rPh>
    <rPh sb="2" eb="4">
      <t>ジカン</t>
    </rPh>
    <phoneticPr fontId="2"/>
  </si>
  <si>
    <t>点呼点検時間</t>
    <rPh sb="0" eb="2">
      <t>テンコ</t>
    </rPh>
    <rPh sb="2" eb="4">
      <t>テンケン</t>
    </rPh>
    <rPh sb="4" eb="6">
      <t>ジカン</t>
    </rPh>
    <phoneticPr fontId="2"/>
  </si>
  <si>
    <t>延実在車両数</t>
    <rPh sb="0" eb="1">
      <t>ノ</t>
    </rPh>
    <rPh sb="1" eb="3">
      <t>ジツザイ</t>
    </rPh>
    <rPh sb="3" eb="6">
      <t>シャリョウスウ</t>
    </rPh>
    <phoneticPr fontId="2"/>
  </si>
  <si>
    <t>延実働車両数</t>
    <rPh sb="0" eb="1">
      <t>ノ</t>
    </rPh>
    <rPh sb="1" eb="3">
      <t>ジツドウ</t>
    </rPh>
    <rPh sb="3" eb="5">
      <t>シャリョウ</t>
    </rPh>
    <rPh sb="5" eb="6">
      <t>スウ</t>
    </rPh>
    <phoneticPr fontId="2"/>
  </si>
  <si>
    <t>実働率</t>
    <rPh sb="0" eb="3">
      <t>ジツドウリツ</t>
    </rPh>
    <phoneticPr fontId="2"/>
  </si>
  <si>
    <t>キロ</t>
    <phoneticPr fontId="2"/>
  </si>
  <si>
    <t>（</t>
    <phoneticPr fontId="2"/>
  </si>
  <si>
    <t>キロ）</t>
    <phoneticPr fontId="2"/>
  </si>
  <si>
    <t>時間</t>
    <rPh sb="0" eb="2">
      <t>ジカン</t>
    </rPh>
    <phoneticPr fontId="2"/>
  </si>
  <si>
    <t>両</t>
    <rPh sb="0" eb="1">
      <t>リョウ</t>
    </rPh>
    <phoneticPr fontId="2"/>
  </si>
  <si>
    <t>①出庫から帰庫まで時間を乗務時間とし、交替運転者の乗務時間がある場合には合算する。
②休憩時間は乗務時間に含む。
③点呼点検時間は、各運行別の出庫前及び出庫後の合計２時間を算定すること。なお、宿泊を伴う運行は、宿泊場所到着後及び宿泊場所出発前の合計２時間を加え算定すること。宿泊場所の滞在時間は除く。</t>
    <phoneticPr fontId="2"/>
  </si>
  <si>
    <t>◎輸送力</t>
    <rPh sb="1" eb="3">
      <t>ユソウ</t>
    </rPh>
    <rPh sb="3" eb="4">
      <t>リョク</t>
    </rPh>
    <phoneticPr fontId="2"/>
  </si>
  <si>
    <t>車両使用平均年数</t>
    <rPh sb="0" eb="2">
      <t>シャリョウ</t>
    </rPh>
    <rPh sb="2" eb="4">
      <t>シヨウ</t>
    </rPh>
    <rPh sb="4" eb="6">
      <t>ヘイキン</t>
    </rPh>
    <rPh sb="6" eb="8">
      <t>ネンスウ</t>
    </rPh>
    <phoneticPr fontId="2"/>
  </si>
  <si>
    <t>大型車</t>
    <rPh sb="0" eb="2">
      <t>オオガタ</t>
    </rPh>
    <rPh sb="2" eb="3">
      <t>シャ</t>
    </rPh>
    <phoneticPr fontId="2"/>
  </si>
  <si>
    <t>中型車</t>
    <rPh sb="0" eb="2">
      <t>チュウガタ</t>
    </rPh>
    <rPh sb="2" eb="3">
      <t>シャ</t>
    </rPh>
    <phoneticPr fontId="2"/>
  </si>
  <si>
    <t>期中平均車両数</t>
    <rPh sb="0" eb="1">
      <t>キ</t>
    </rPh>
    <rPh sb="1" eb="2">
      <t>チュウ</t>
    </rPh>
    <rPh sb="2" eb="4">
      <t>ヘイキン</t>
    </rPh>
    <rPh sb="4" eb="6">
      <t>シャリョウ</t>
    </rPh>
    <rPh sb="6" eb="7">
      <t>スウ</t>
    </rPh>
    <phoneticPr fontId="2"/>
  </si>
  <si>
    <t>年</t>
    <rPh sb="0" eb="1">
      <t>ネン</t>
    </rPh>
    <phoneticPr fontId="2"/>
  </si>
  <si>
    <t>◎車両</t>
    <rPh sb="1" eb="3">
      <t>シャリョウ</t>
    </rPh>
    <phoneticPr fontId="2"/>
  </si>
  <si>
    <t>平均額</t>
    <rPh sb="0" eb="3">
      <t>ヘイキンガク</t>
    </rPh>
    <phoneticPr fontId="2"/>
  </si>
  <si>
    <t>円</t>
    <rPh sb="0" eb="1">
      <t>エン</t>
    </rPh>
    <phoneticPr fontId="2"/>
  </si>
  <si>
    <t>算定式</t>
    <rPh sb="0" eb="3">
      <t>サンテイシキ</t>
    </rPh>
    <phoneticPr fontId="2"/>
  </si>
  <si>
    <r>
      <t>G</t>
    </r>
    <r>
      <rPr>
        <sz val="9"/>
        <color indexed="8"/>
        <rFont val="ＭＳ Ｐゴシック"/>
        <family val="3"/>
        <charset val="128"/>
      </rPr>
      <t>（償却費を除く営業費の4%）</t>
    </r>
    <rPh sb="2" eb="4">
      <t>ショウキャク</t>
    </rPh>
    <rPh sb="4" eb="5">
      <t>ヒ</t>
    </rPh>
    <rPh sb="6" eb="7">
      <t>ノゾ</t>
    </rPh>
    <rPh sb="8" eb="11">
      <t>エイギョウヒ</t>
    </rPh>
    <phoneticPr fontId="2"/>
  </si>
  <si>
    <t>賃金比率</t>
    <rPh sb="0" eb="2">
      <t>チンギン</t>
    </rPh>
    <rPh sb="2" eb="4">
      <t>ヒリツ</t>
    </rPh>
    <phoneticPr fontId="2"/>
  </si>
  <si>
    <t>基準</t>
    <rPh sb="0" eb="2">
      <t>キジュン</t>
    </rPh>
    <phoneticPr fontId="2"/>
  </si>
  <si>
    <t>基準外</t>
    <rPh sb="0" eb="3">
      <t>キジュンガイ</t>
    </rPh>
    <phoneticPr fontId="2"/>
  </si>
  <si>
    <t>平均価格</t>
    <rPh sb="0" eb="2">
      <t>ヘイキン</t>
    </rPh>
    <rPh sb="2" eb="4">
      <t>カカク</t>
    </rPh>
    <phoneticPr fontId="2"/>
  </si>
  <si>
    <t>物件費デフレーター</t>
    <rPh sb="0" eb="3">
      <t>ブッケンヒ</t>
    </rPh>
    <phoneticPr fontId="2"/>
  </si>
  <si>
    <t>安全運行経費</t>
    <rPh sb="0" eb="2">
      <t>アンゼン</t>
    </rPh>
    <rPh sb="2" eb="4">
      <t>ウンコウ</t>
    </rPh>
    <rPh sb="4" eb="6">
      <t>ケイヒ</t>
    </rPh>
    <phoneticPr fontId="2"/>
  </si>
  <si>
    <t>九州</t>
    <rPh sb="0" eb="2">
      <t>キュウシュウ</t>
    </rPh>
    <phoneticPr fontId="2"/>
  </si>
  <si>
    <t>自社</t>
    <rPh sb="0" eb="2">
      <t>ジシャ</t>
    </rPh>
    <phoneticPr fontId="2"/>
  </si>
  <si>
    <t>全国</t>
    <rPh sb="0" eb="2">
      <t>ゼンコク</t>
    </rPh>
    <phoneticPr fontId="2"/>
  </si>
  <si>
    <t>燃料価格傾向値</t>
    <rPh sb="0" eb="2">
      <t>ネンリョウ</t>
    </rPh>
    <rPh sb="2" eb="4">
      <t>カカク</t>
    </rPh>
    <rPh sb="4" eb="6">
      <t>ケイコウ</t>
    </rPh>
    <rPh sb="6" eb="7">
      <t>チ</t>
    </rPh>
    <phoneticPr fontId="2"/>
  </si>
  <si>
    <t>平均給与月額</t>
    <rPh sb="0" eb="2">
      <t>ヘイキン</t>
    </rPh>
    <rPh sb="2" eb="4">
      <t>キュウヨ</t>
    </rPh>
    <rPh sb="4" eb="6">
      <t>ゲツガク</t>
    </rPh>
    <phoneticPr fontId="2"/>
  </si>
  <si>
    <t>人件費計</t>
    <rPh sb="0" eb="3">
      <t>ジンケンヒ</t>
    </rPh>
    <rPh sb="3" eb="4">
      <t>ケイ</t>
    </rPh>
    <phoneticPr fontId="2"/>
  </si>
  <si>
    <t>安全運行経費計</t>
    <rPh sb="0" eb="2">
      <t>アンゼン</t>
    </rPh>
    <rPh sb="2" eb="4">
      <t>ウンコウ</t>
    </rPh>
    <rPh sb="4" eb="6">
      <t>ケイヒ</t>
    </rPh>
    <rPh sb="6" eb="7">
      <t>ケイ</t>
    </rPh>
    <phoneticPr fontId="2"/>
  </si>
  <si>
    <t>時間あたり</t>
    <rPh sb="0" eb="2">
      <t>ジカン</t>
    </rPh>
    <phoneticPr fontId="2"/>
  </si>
  <si>
    <t>翌年度計画</t>
    <rPh sb="0" eb="3">
      <t>ヨクネンド</t>
    </rPh>
    <rPh sb="3" eb="5">
      <t>ケイカク</t>
    </rPh>
    <phoneticPr fontId="2"/>
  </si>
  <si>
    <t>翌々年度計画</t>
    <rPh sb="0" eb="2">
      <t>ヨクヨク</t>
    </rPh>
    <rPh sb="2" eb="4">
      <t>ネンド</t>
    </rPh>
    <rPh sb="4" eb="6">
      <t>ケイカク</t>
    </rPh>
    <phoneticPr fontId="2"/>
  </si>
  <si>
    <t>北海道</t>
    <rPh sb="0" eb="3">
      <t>ホッカイドウ</t>
    </rPh>
    <phoneticPr fontId="2"/>
  </si>
  <si>
    <t>東北</t>
    <rPh sb="0" eb="2">
      <t>トウホク</t>
    </rPh>
    <phoneticPr fontId="2"/>
  </si>
  <si>
    <t>関東</t>
    <rPh sb="0" eb="2">
      <t>カントウ</t>
    </rPh>
    <phoneticPr fontId="2"/>
  </si>
  <si>
    <t>北信</t>
    <rPh sb="0" eb="2">
      <t>ホクシン</t>
    </rPh>
    <phoneticPr fontId="2"/>
  </si>
  <si>
    <t>中部</t>
    <rPh sb="0" eb="2">
      <t>チュウブ</t>
    </rPh>
    <phoneticPr fontId="2"/>
  </si>
  <si>
    <t>近畿</t>
    <rPh sb="0" eb="2">
      <t>キンキ</t>
    </rPh>
    <phoneticPr fontId="2"/>
  </si>
  <si>
    <t>中国</t>
    <rPh sb="0" eb="2">
      <t>チュウゴク</t>
    </rPh>
    <phoneticPr fontId="2"/>
  </si>
  <si>
    <t>四国</t>
    <rPh sb="0" eb="2">
      <t>シコク</t>
    </rPh>
    <phoneticPr fontId="2"/>
  </si>
  <si>
    <t>沖縄</t>
    <rPh sb="0" eb="2">
      <t>オキナワ</t>
    </rPh>
    <phoneticPr fontId="2"/>
  </si>
  <si>
    <t>１．主要経済指標（デフレーター）</t>
    <rPh sb="2" eb="4">
      <t>シュヨウ</t>
    </rPh>
    <rPh sb="4" eb="6">
      <t>ケイザイ</t>
    </rPh>
    <rPh sb="6" eb="8">
      <t>シヒョウ</t>
    </rPh>
    <phoneticPr fontId="2"/>
  </si>
  <si>
    <t>物件費</t>
    <rPh sb="0" eb="3">
      <t>ブッケンヒ</t>
    </rPh>
    <phoneticPr fontId="2"/>
  </si>
  <si>
    <t>２．人件費</t>
    <rPh sb="2" eb="5">
      <t>ジンケンヒ</t>
    </rPh>
    <phoneticPr fontId="2"/>
  </si>
  <si>
    <t>（全国）</t>
    <rPh sb="1" eb="3">
      <t>ゼンコク</t>
    </rPh>
    <phoneticPr fontId="2"/>
  </si>
  <si>
    <t>全職種平均給与月額（千円）</t>
    <rPh sb="0" eb="1">
      <t>ゼン</t>
    </rPh>
    <rPh sb="1" eb="3">
      <t>ショクシュ</t>
    </rPh>
    <rPh sb="3" eb="5">
      <t>ヘイキン</t>
    </rPh>
    <rPh sb="5" eb="7">
      <t>キュウヨ</t>
    </rPh>
    <rPh sb="7" eb="9">
      <t>ゲツガク</t>
    </rPh>
    <rPh sb="10" eb="12">
      <t>センエン</t>
    </rPh>
    <phoneticPr fontId="2"/>
  </si>
  <si>
    <t>基準賃金</t>
    <rPh sb="0" eb="2">
      <t>キジュン</t>
    </rPh>
    <rPh sb="2" eb="4">
      <t>チンギン</t>
    </rPh>
    <phoneticPr fontId="2"/>
  </si>
  <si>
    <t>基準外賃金</t>
    <rPh sb="0" eb="3">
      <t>キジュンガイ</t>
    </rPh>
    <rPh sb="3" eb="5">
      <t>チンギン</t>
    </rPh>
    <phoneticPr fontId="2"/>
  </si>
  <si>
    <t>-</t>
    <phoneticPr fontId="2"/>
  </si>
  <si>
    <t>各運賃ブロックの平均（賃金）比率</t>
    <rPh sb="0" eb="1">
      <t>カク</t>
    </rPh>
    <rPh sb="1" eb="3">
      <t>ウンチン</t>
    </rPh>
    <rPh sb="8" eb="10">
      <t>ヘイキン</t>
    </rPh>
    <rPh sb="11" eb="13">
      <t>チンギン</t>
    </rPh>
    <rPh sb="14" eb="16">
      <t>ヒリツ</t>
    </rPh>
    <phoneticPr fontId="2"/>
  </si>
  <si>
    <t>３．燃料価格傾向値</t>
    <rPh sb="2" eb="4">
      <t>ネンリョウ</t>
    </rPh>
    <rPh sb="4" eb="6">
      <t>カカク</t>
    </rPh>
    <rPh sb="6" eb="8">
      <t>ケイコウ</t>
    </rPh>
    <rPh sb="8" eb="9">
      <t>アタイ</t>
    </rPh>
    <phoneticPr fontId="2"/>
  </si>
  <si>
    <t>資本報酬率</t>
    <rPh sb="0" eb="2">
      <t>シホン</t>
    </rPh>
    <rPh sb="2" eb="5">
      <t>ホウシュウリツ</t>
    </rPh>
    <phoneticPr fontId="2"/>
  </si>
  <si>
    <t>基準安全コスト（円）</t>
    <rPh sb="0" eb="2">
      <t>キジュン</t>
    </rPh>
    <rPh sb="2" eb="4">
      <t>アンゼン</t>
    </rPh>
    <rPh sb="8" eb="9">
      <t>エン</t>
    </rPh>
    <phoneticPr fontId="2"/>
  </si>
  <si>
    <t>４．減価償却費</t>
    <rPh sb="2" eb="4">
      <t>ゲンカ</t>
    </rPh>
    <rPh sb="4" eb="7">
      <t>ショウキャクヒ</t>
    </rPh>
    <phoneticPr fontId="2"/>
  </si>
  <si>
    <t>平均（千円）</t>
    <rPh sb="0" eb="2">
      <t>ヘイキン</t>
    </rPh>
    <rPh sb="3" eb="5">
      <t>センエン</t>
    </rPh>
    <phoneticPr fontId="2"/>
  </si>
  <si>
    <t>５．適正利潤</t>
    <rPh sb="2" eb="4">
      <t>テキセイ</t>
    </rPh>
    <rPh sb="4" eb="6">
      <t>リジュン</t>
    </rPh>
    <phoneticPr fontId="2"/>
  </si>
  <si>
    <t>６．基準安全コスト</t>
    <rPh sb="2" eb="4">
      <t>キジュン</t>
    </rPh>
    <rPh sb="4" eb="6">
      <t>アンゼン</t>
    </rPh>
    <phoneticPr fontId="2"/>
  </si>
  <si>
    <t>車両数（両）</t>
    <rPh sb="0" eb="3">
      <t>シャリョウスウ</t>
    </rPh>
    <rPh sb="4" eb="5">
      <t>リョウ</t>
    </rPh>
    <phoneticPr fontId="2"/>
  </si>
  <si>
    <t>中型車原価比率</t>
    <rPh sb="0" eb="3">
      <t>チュウガタシャ</t>
    </rPh>
    <rPh sb="3" eb="5">
      <t>ゲンカ</t>
    </rPh>
    <rPh sb="5" eb="7">
      <t>ヒリツ</t>
    </rPh>
    <phoneticPr fontId="2"/>
  </si>
  <si>
    <t>小型車原価比率</t>
    <rPh sb="0" eb="3">
      <t>コガタシャ</t>
    </rPh>
    <rPh sb="3" eb="5">
      <t>ゲンカ</t>
    </rPh>
    <rPh sb="5" eb="7">
      <t>ヒリツ</t>
    </rPh>
    <phoneticPr fontId="2"/>
  </si>
  <si>
    <t>キロあたり</t>
    <phoneticPr fontId="2"/>
  </si>
  <si>
    <t>８．車種区分別原価比率（大型車に対する原価比率）</t>
    <rPh sb="2" eb="4">
      <t>シャシュ</t>
    </rPh>
    <rPh sb="4" eb="6">
      <t>クブン</t>
    </rPh>
    <rPh sb="6" eb="7">
      <t>ベツ</t>
    </rPh>
    <rPh sb="7" eb="9">
      <t>ゲンカ</t>
    </rPh>
    <rPh sb="9" eb="11">
      <t>ヒリツ</t>
    </rPh>
    <rPh sb="12" eb="15">
      <t>オオガタシャ</t>
    </rPh>
    <rPh sb="16" eb="17">
      <t>タイ</t>
    </rPh>
    <rPh sb="19" eb="21">
      <t>ゲンカ</t>
    </rPh>
    <rPh sb="21" eb="23">
      <t>ヒリツ</t>
    </rPh>
    <phoneticPr fontId="2"/>
  </si>
  <si>
    <t>関東</t>
  </si>
  <si>
    <t>令和3年度→令和4年度</t>
    <rPh sb="0" eb="2">
      <t>レイワ</t>
    </rPh>
    <rPh sb="3" eb="5">
      <t>ネンド</t>
    </rPh>
    <rPh sb="6" eb="8">
      <t>レイワ</t>
    </rPh>
    <rPh sb="9" eb="11">
      <t>ネンド</t>
    </rPh>
    <phoneticPr fontId="2"/>
  </si>
  <si>
    <t>令和4年度→令和5年度</t>
    <rPh sb="0" eb="2">
      <t>レイワ</t>
    </rPh>
    <rPh sb="3" eb="5">
      <t>ネンド</t>
    </rPh>
    <rPh sb="6" eb="8">
      <t>レイワ</t>
    </rPh>
    <rPh sb="9" eb="11">
      <t>ネンド</t>
    </rPh>
    <phoneticPr fontId="2"/>
  </si>
  <si>
    <t>令和3年→令和4年</t>
    <rPh sb="0" eb="2">
      <t>レイワ</t>
    </rPh>
    <rPh sb="3" eb="4">
      <t>ネン</t>
    </rPh>
    <rPh sb="5" eb="7">
      <t>レイワ</t>
    </rPh>
    <rPh sb="8" eb="9">
      <t>ネン</t>
    </rPh>
    <phoneticPr fontId="2"/>
  </si>
  <si>
    <t>令和5年度→令和6年度</t>
    <rPh sb="0" eb="2">
      <t>レイワ</t>
    </rPh>
    <rPh sb="3" eb="5">
      <t>ネンド</t>
    </rPh>
    <rPh sb="6" eb="8">
      <t>レイワ</t>
    </rPh>
    <rPh sb="9" eb="11">
      <t>ネンド</t>
    </rPh>
    <phoneticPr fontId="2"/>
  </si>
  <si>
    <t>令和4年→令和5年</t>
    <rPh sb="0" eb="2">
      <t>レイワ</t>
    </rPh>
    <rPh sb="3" eb="4">
      <t>ネン</t>
    </rPh>
    <rPh sb="5" eb="7">
      <t>レイワ</t>
    </rPh>
    <rPh sb="8" eb="9">
      <t>ネン</t>
    </rPh>
    <phoneticPr fontId="2"/>
  </si>
  <si>
    <t>一般貸切旅客自動車運送事業原価報告書</t>
    <rPh sb="2" eb="4">
      <t>カシキリ</t>
    </rPh>
    <rPh sb="4" eb="6">
      <t>リョカク</t>
    </rPh>
    <rPh sb="13" eb="15">
      <t>ゲンカ</t>
    </rPh>
    <rPh sb="15" eb="18">
      <t>ホウコクショ</t>
    </rPh>
    <phoneticPr fontId="12"/>
  </si>
  <si>
    <t>住所</t>
    <rPh sb="0" eb="2">
      <t>ジュウショ</t>
    </rPh>
    <phoneticPr fontId="2"/>
  </si>
  <si>
    <t>事業者名</t>
    <rPh sb="0" eb="3">
      <t>ジギョウシャ</t>
    </rPh>
    <rPh sb="3" eb="4">
      <t>メイ</t>
    </rPh>
    <phoneticPr fontId="2"/>
  </si>
  <si>
    <t>代表者名</t>
    <rPh sb="0" eb="3">
      <t>ダイヒョウシャ</t>
    </rPh>
    <rPh sb="3" eb="4">
      <t>メイ</t>
    </rPh>
    <phoneticPr fontId="2"/>
  </si>
  <si>
    <t>人件費</t>
  </si>
  <si>
    <t>燃料油脂費</t>
  </si>
  <si>
    <t>車両修繕費</t>
  </si>
  <si>
    <t>車両減価償却費</t>
  </si>
  <si>
    <t>施設賦課税</t>
  </si>
  <si>
    <t>車両保険料</t>
  </si>
  <si>
    <t>その他経費</t>
  </si>
  <si>
    <t>小計</t>
  </si>
  <si>
    <t>金融費用</t>
  </si>
  <si>
    <t>適正利潤</t>
  </si>
  <si>
    <t>一般
管理費</t>
    <phoneticPr fontId="2"/>
  </si>
  <si>
    <t>営業外
費用</t>
    <phoneticPr fontId="2"/>
  </si>
  <si>
    <t>小計</t>
    <phoneticPr fontId="2"/>
  </si>
  <si>
    <t>各項目の説明</t>
    <rPh sb="0" eb="3">
      <t>カクコウモク</t>
    </rPh>
    <rPh sb="4" eb="6">
      <t>セツメイ</t>
    </rPh>
    <phoneticPr fontId="2"/>
  </si>
  <si>
    <t>一般旅客自動車運送事業損益明細表の一般管理費の人件費の数値</t>
    <rPh sb="11" eb="13">
      <t>ソンエキ</t>
    </rPh>
    <rPh sb="13" eb="16">
      <t>メイサイヒョウ</t>
    </rPh>
    <rPh sb="17" eb="19">
      <t>イッパン</t>
    </rPh>
    <rPh sb="19" eb="22">
      <t>カンリヒ</t>
    </rPh>
    <rPh sb="23" eb="26">
      <t>ジンケンヒ</t>
    </rPh>
    <rPh sb="27" eb="29">
      <t>スウチ</t>
    </rPh>
    <phoneticPr fontId="2"/>
  </si>
  <si>
    <t>一般旅客自動車運送事業損益明細表の一般管理費のその他の数値</t>
    <rPh sb="11" eb="13">
      <t>ソンエキ</t>
    </rPh>
    <rPh sb="13" eb="16">
      <t>メイサイヒョウ</t>
    </rPh>
    <rPh sb="17" eb="19">
      <t>イッパン</t>
    </rPh>
    <rPh sb="19" eb="22">
      <t>カンリヒ</t>
    </rPh>
    <rPh sb="25" eb="26">
      <t>タ</t>
    </rPh>
    <rPh sb="27" eb="29">
      <t>スウチ</t>
    </rPh>
    <phoneticPr fontId="2"/>
  </si>
  <si>
    <t>一般旅客自動車運送事業損益明細表の営業外費用の金融費用の数値</t>
    <rPh sb="11" eb="13">
      <t>ソンエキ</t>
    </rPh>
    <rPh sb="13" eb="16">
      <t>メイサイヒョウ</t>
    </rPh>
    <rPh sb="17" eb="20">
      <t>エイギョウガイ</t>
    </rPh>
    <rPh sb="20" eb="22">
      <t>ヒヨウ</t>
    </rPh>
    <rPh sb="23" eb="25">
      <t>キンユウ</t>
    </rPh>
    <rPh sb="25" eb="27">
      <t>ヒヨウ</t>
    </rPh>
    <rPh sb="28" eb="30">
      <t>スウチ</t>
    </rPh>
    <phoneticPr fontId="2"/>
  </si>
  <si>
    <t>一般旅客自動車運送事業損益明細表の営業外費用のその他の数値</t>
    <rPh sb="11" eb="13">
      <t>ソンエキ</t>
    </rPh>
    <rPh sb="13" eb="16">
      <t>メイサイヒョウ</t>
    </rPh>
    <rPh sb="17" eb="19">
      <t>エイギョウ</t>
    </rPh>
    <rPh sb="19" eb="20">
      <t>ガイ</t>
    </rPh>
    <rPh sb="20" eb="22">
      <t>ヒヨウ</t>
    </rPh>
    <rPh sb="25" eb="26">
      <t>タ</t>
    </rPh>
    <rPh sb="27" eb="29">
      <t>スウチ</t>
    </rPh>
    <phoneticPr fontId="2"/>
  </si>
  <si>
    <t>原　価</t>
  </si>
  <si>
    <t>原価に占める割合</t>
  </si>
  <si>
    <t>安全確保経費（安全コスト額）</t>
  </si>
  <si>
    <t>その他の経費</t>
  </si>
  <si>
    <t>原価の合計額</t>
  </si>
  <si>
    <t>届出運賃</t>
    <rPh sb="0" eb="1">
      <t>トドケ</t>
    </rPh>
    <rPh sb="1" eb="2">
      <t>デ</t>
    </rPh>
    <rPh sb="2" eb="3">
      <t>ウン</t>
    </rPh>
    <rPh sb="3" eb="4">
      <t>チン</t>
    </rPh>
    <phoneticPr fontId="2"/>
  </si>
  <si>
    <t>時間制運賃</t>
    <rPh sb="0" eb="2">
      <t>ジカン</t>
    </rPh>
    <rPh sb="2" eb="3">
      <t>セイ</t>
    </rPh>
    <rPh sb="3" eb="5">
      <t>ウンチン</t>
    </rPh>
    <phoneticPr fontId="2"/>
  </si>
  <si>
    <t>コミューター車</t>
    <rPh sb="6" eb="7">
      <t>シャ</t>
    </rPh>
    <phoneticPr fontId="2"/>
  </si>
  <si>
    <t>キロ制運賃</t>
    <rPh sb="2" eb="3">
      <t>セイ</t>
    </rPh>
    <rPh sb="3" eb="5">
      <t>ウンチン</t>
    </rPh>
    <phoneticPr fontId="2"/>
  </si>
  <si>
    <t>人件費（基準賃金等）</t>
    <rPh sb="4" eb="6">
      <t>キジュン</t>
    </rPh>
    <rPh sb="6" eb="8">
      <t>チンギン</t>
    </rPh>
    <rPh sb="8" eb="9">
      <t>トウ</t>
    </rPh>
    <phoneticPr fontId="2"/>
  </si>
  <si>
    <t>人件費（基準外賃金）</t>
    <rPh sb="0" eb="3">
      <t>ジンケンヒ</t>
    </rPh>
    <rPh sb="4" eb="7">
      <t>キジュンガイ</t>
    </rPh>
    <rPh sb="7" eb="9">
      <t>チンギン</t>
    </rPh>
    <phoneticPr fontId="2"/>
  </si>
  <si>
    <t>項目</t>
    <rPh sb="0" eb="2">
      <t>コウモク</t>
    </rPh>
    <phoneticPr fontId="2"/>
  </si>
  <si>
    <t>直近事業年度</t>
    <rPh sb="0" eb="2">
      <t>チョッキン</t>
    </rPh>
    <rPh sb="2" eb="4">
      <t>ジギョウ</t>
    </rPh>
    <rPh sb="4" eb="6">
      <t>ネンド</t>
    </rPh>
    <phoneticPr fontId="2"/>
  </si>
  <si>
    <t>貸借対照表（事業概況報告書より）の負債の部合計</t>
    <rPh sb="0" eb="2">
      <t>タイシャク</t>
    </rPh>
    <rPh sb="6" eb="8">
      <t>ジギョウ</t>
    </rPh>
    <rPh sb="8" eb="10">
      <t>ガイキョウ</t>
    </rPh>
    <rPh sb="10" eb="13">
      <t>ホウコクショ</t>
    </rPh>
    <phoneticPr fontId="2"/>
  </si>
  <si>
    <t>貸借対照表（事業概況報告書より）の純資産の部合計</t>
    <rPh sb="0" eb="2">
      <t>タイシャク</t>
    </rPh>
    <rPh sb="6" eb="8">
      <t>ジギョウ</t>
    </rPh>
    <rPh sb="8" eb="10">
      <t>ガイキョウ</t>
    </rPh>
    <rPh sb="10" eb="13">
      <t>ホウコクショ</t>
    </rPh>
    <phoneticPr fontId="2"/>
  </si>
  <si>
    <t>貸借対照表（事業概況報告書より）の資本金</t>
    <phoneticPr fontId="2"/>
  </si>
  <si>
    <t>固定資産台帳の貸切事業用車両の簿価</t>
    <rPh sb="0" eb="2">
      <t>コテイ</t>
    </rPh>
    <rPh sb="2" eb="4">
      <t>シサン</t>
    </rPh>
    <rPh sb="4" eb="6">
      <t>ダイチョウ</t>
    </rPh>
    <rPh sb="7" eb="9">
      <t>カシキリ</t>
    </rPh>
    <rPh sb="9" eb="11">
      <t>ジギョウ</t>
    </rPh>
    <rPh sb="11" eb="12">
      <t>ヨウ</t>
    </rPh>
    <rPh sb="12" eb="14">
      <t>シャリョウ</t>
    </rPh>
    <rPh sb="15" eb="17">
      <t>ボカ</t>
    </rPh>
    <phoneticPr fontId="2"/>
  </si>
  <si>
    <t>D=B/C
Bがマイナスの場合は
D=B'/(B'+A)</t>
    <phoneticPr fontId="2"/>
  </si>
  <si>
    <t>【原価の算出基礎資料】</t>
    <rPh sb="1" eb="3">
      <t>ゲンカ</t>
    </rPh>
    <rPh sb="4" eb="6">
      <t>サンシュツ</t>
    </rPh>
    <rPh sb="6" eb="8">
      <t>キソ</t>
    </rPh>
    <rPh sb="8" eb="10">
      <t>シリョウ</t>
    </rPh>
    <phoneticPr fontId="2"/>
  </si>
  <si>
    <t>備　考</t>
    <rPh sb="0" eb="1">
      <t>ビ</t>
    </rPh>
    <rPh sb="2" eb="3">
      <t>コウ</t>
    </rPh>
    <phoneticPr fontId="2"/>
  </si>
  <si>
    <t>備　　考</t>
    <rPh sb="0" eb="1">
      <t>ビ</t>
    </rPh>
    <rPh sb="3" eb="4">
      <t>コウ</t>
    </rPh>
    <phoneticPr fontId="2"/>
  </si>
  <si>
    <r>
      <t>一般貸切旅客自動車運送事業輸送実績報告書の</t>
    </r>
    <r>
      <rPr>
        <sz val="11"/>
        <color rgb="FFFF0000"/>
        <rFont val="ＭＳ Ｐゴシック"/>
        <family val="3"/>
        <charset val="128"/>
      </rPr>
      <t>全国</t>
    </r>
    <r>
      <rPr>
        <sz val="11"/>
        <rFont val="ＭＳ Ｐゴシック"/>
        <family val="3"/>
        <charset val="128"/>
      </rPr>
      <t>の走行キロの数値</t>
    </r>
    <rPh sb="0" eb="2">
      <t>イッパン</t>
    </rPh>
    <rPh sb="2" eb="4">
      <t>カシキリ</t>
    </rPh>
    <rPh sb="4" eb="6">
      <t>リョカク</t>
    </rPh>
    <rPh sb="6" eb="9">
      <t>ジドウシャ</t>
    </rPh>
    <rPh sb="9" eb="11">
      <t>ウンソウ</t>
    </rPh>
    <rPh sb="11" eb="13">
      <t>ジギョウ</t>
    </rPh>
    <rPh sb="21" eb="23">
      <t>ゼンコク</t>
    </rPh>
    <rPh sb="24" eb="26">
      <t>ソウコウ</t>
    </rPh>
    <rPh sb="29" eb="31">
      <t>スウチ</t>
    </rPh>
    <phoneticPr fontId="2"/>
  </si>
  <si>
    <r>
      <t>一般貸切旅客自動車運送事業輸送実績報告書の</t>
    </r>
    <r>
      <rPr>
        <sz val="11"/>
        <color rgb="FFFF0000"/>
        <rFont val="ＭＳ Ｐゴシック"/>
        <family val="3"/>
        <charset val="128"/>
      </rPr>
      <t>全国</t>
    </r>
    <r>
      <rPr>
        <sz val="11"/>
        <rFont val="ＭＳ Ｐゴシック"/>
        <family val="3"/>
        <charset val="128"/>
      </rPr>
      <t>の実車キロの数値</t>
    </r>
    <rPh sb="0" eb="2">
      <t>イッパン</t>
    </rPh>
    <rPh sb="2" eb="4">
      <t>カシキリ</t>
    </rPh>
    <rPh sb="4" eb="6">
      <t>リョカク</t>
    </rPh>
    <rPh sb="6" eb="9">
      <t>ジドウシャ</t>
    </rPh>
    <rPh sb="9" eb="11">
      <t>ウンソウ</t>
    </rPh>
    <rPh sb="11" eb="13">
      <t>ジギョウ</t>
    </rPh>
    <rPh sb="21" eb="23">
      <t>ゼンコク</t>
    </rPh>
    <rPh sb="24" eb="26">
      <t>ジッシャ</t>
    </rPh>
    <rPh sb="29" eb="31">
      <t>スウチ</t>
    </rPh>
    <phoneticPr fontId="2"/>
  </si>
  <si>
    <t>一般貸切旅客自動車運送事業輸送実績報告書の延実在車両数の数値</t>
    <rPh sb="0" eb="2">
      <t>イッパン</t>
    </rPh>
    <rPh sb="2" eb="4">
      <t>カシキリ</t>
    </rPh>
    <rPh sb="4" eb="6">
      <t>リョカク</t>
    </rPh>
    <rPh sb="6" eb="9">
      <t>ジドウシャ</t>
    </rPh>
    <rPh sb="9" eb="11">
      <t>ウンソウ</t>
    </rPh>
    <rPh sb="11" eb="13">
      <t>ジギョウ</t>
    </rPh>
    <rPh sb="21" eb="22">
      <t>ノベ</t>
    </rPh>
    <rPh sb="22" eb="24">
      <t>ジツザイ</t>
    </rPh>
    <rPh sb="24" eb="27">
      <t>シャリョウスウ</t>
    </rPh>
    <rPh sb="28" eb="30">
      <t>スウチ</t>
    </rPh>
    <phoneticPr fontId="2"/>
  </si>
  <si>
    <t>一般貸切旅客自動車運送事業輸送実績報告書の延実働車両数の数値</t>
    <rPh sb="21" eb="22">
      <t>ノベ</t>
    </rPh>
    <rPh sb="22" eb="24">
      <t>ジツドウ</t>
    </rPh>
    <rPh sb="24" eb="27">
      <t>シャリョウスウ</t>
    </rPh>
    <phoneticPr fontId="2"/>
  </si>
  <si>
    <t>貸借対照表（事業概況報告書より）の有形資産合計から固定資産台帳の貸切バス事業用車両の簿価を引いた数値</t>
    <rPh sb="0" eb="2">
      <t>タイシャク</t>
    </rPh>
    <rPh sb="2" eb="5">
      <t>タイショウヒョウ</t>
    </rPh>
    <rPh sb="6" eb="8">
      <t>ジギョウ</t>
    </rPh>
    <rPh sb="8" eb="10">
      <t>ガイキョウ</t>
    </rPh>
    <rPh sb="10" eb="13">
      <t>ホウコクショ</t>
    </rPh>
    <rPh sb="17" eb="19">
      <t>ユウケイ</t>
    </rPh>
    <rPh sb="19" eb="21">
      <t>シサン</t>
    </rPh>
    <rPh sb="21" eb="23">
      <t>ゴウケイ</t>
    </rPh>
    <rPh sb="25" eb="27">
      <t>コテイ</t>
    </rPh>
    <rPh sb="27" eb="29">
      <t>シサン</t>
    </rPh>
    <rPh sb="29" eb="31">
      <t>ダイチョウ</t>
    </rPh>
    <rPh sb="32" eb="34">
      <t>カシキ</t>
    </rPh>
    <rPh sb="36" eb="39">
      <t>ジギョウヨウ</t>
    </rPh>
    <rPh sb="39" eb="41">
      <t>シャリョウ</t>
    </rPh>
    <rPh sb="42" eb="44">
      <t>ボカ</t>
    </rPh>
    <rPh sb="45" eb="46">
      <t>ヒ</t>
    </rPh>
    <rPh sb="48" eb="50">
      <t>スウチ</t>
    </rPh>
    <phoneticPr fontId="2"/>
  </si>
  <si>
    <t>【原価の算出基礎資料③】</t>
    <rPh sb="1" eb="3">
      <t>ゲンカ</t>
    </rPh>
    <rPh sb="4" eb="6">
      <t>サンシュツ</t>
    </rPh>
    <rPh sb="6" eb="8">
      <t>キソ</t>
    </rPh>
    <rPh sb="8" eb="10">
      <t>シリョウ</t>
    </rPh>
    <phoneticPr fontId="2"/>
  </si>
  <si>
    <t>その他安全運行経費</t>
    <rPh sb="2" eb="3">
      <t>タ</t>
    </rPh>
    <rPh sb="3" eb="5">
      <t>アンゼン</t>
    </rPh>
    <rPh sb="5" eb="7">
      <t>ウンコウ</t>
    </rPh>
    <rPh sb="7" eb="9">
      <t>ケイヒ</t>
    </rPh>
    <phoneticPr fontId="2"/>
  </si>
  <si>
    <t>◎　平均給与月額及び支給延べ人数</t>
    <phoneticPr fontId="2"/>
  </si>
  <si>
    <t>◎　輸送力</t>
    <rPh sb="2" eb="4">
      <t>ユソウ</t>
    </rPh>
    <rPh sb="4" eb="5">
      <t>リョク</t>
    </rPh>
    <phoneticPr fontId="2"/>
  </si>
  <si>
    <t>◎　車両</t>
    <rPh sb="2" eb="4">
      <t>シャリョウ</t>
    </rPh>
    <phoneticPr fontId="2"/>
  </si>
  <si>
    <t>◎　資本報酬</t>
    <rPh sb="2" eb="4">
      <t>シホン</t>
    </rPh>
    <rPh sb="4" eb="6">
      <t>ホウシュウ</t>
    </rPh>
    <phoneticPr fontId="2"/>
  </si>
  <si>
    <r>
      <t>G</t>
    </r>
    <r>
      <rPr>
        <sz val="10"/>
        <color indexed="8"/>
        <rFont val="ＭＳ Ｐゴシック"/>
        <family val="3"/>
        <charset val="128"/>
      </rPr>
      <t>（償却費を除く営業費の4%）</t>
    </r>
    <rPh sb="2" eb="4">
      <t>ショウキャク</t>
    </rPh>
    <rPh sb="4" eb="5">
      <t>ヒ</t>
    </rPh>
    <rPh sb="6" eb="7">
      <t>ノゾ</t>
    </rPh>
    <rPh sb="8" eb="11">
      <t>エイギョウヒ</t>
    </rPh>
    <phoneticPr fontId="2"/>
  </si>
  <si>
    <t>コミューター車</t>
    <rPh sb="6" eb="7">
      <t>クルマ</t>
    </rPh>
    <phoneticPr fontId="2"/>
  </si>
  <si>
    <t>７．車種区分（令和6年3月末時点）</t>
    <rPh sb="2" eb="4">
      <t>シャシュ</t>
    </rPh>
    <rPh sb="4" eb="6">
      <t>クブン</t>
    </rPh>
    <phoneticPr fontId="2"/>
  </si>
  <si>
    <t>コミューター車原価比率</t>
    <rPh sb="6" eb="7">
      <t>シャ</t>
    </rPh>
    <rPh sb="7" eb="9">
      <t>ゲンカ</t>
    </rPh>
    <rPh sb="9" eb="11">
      <t>ヒリツ</t>
    </rPh>
    <phoneticPr fontId="2"/>
  </si>
  <si>
    <t>一般貸切旅客自動車運送事業に係る一般旅客自動車運送事業人件費明細表の支払延人員（人月）の数値</t>
    <rPh sb="14" eb="15">
      <t>カカ</t>
    </rPh>
    <rPh sb="16" eb="18">
      <t>イッパン</t>
    </rPh>
    <rPh sb="18" eb="20">
      <t>リョカク</t>
    </rPh>
    <rPh sb="20" eb="23">
      <t>ジドウシャ</t>
    </rPh>
    <rPh sb="23" eb="25">
      <t>ウンソウ</t>
    </rPh>
    <rPh sb="25" eb="27">
      <t>ジギョウ</t>
    </rPh>
    <rPh sb="27" eb="30">
      <t>ジンケンヒ</t>
    </rPh>
    <rPh sb="30" eb="33">
      <t>メイサイヒョウ</t>
    </rPh>
    <rPh sb="34" eb="36">
      <t>シハラ</t>
    </rPh>
    <rPh sb="36" eb="37">
      <t>ノベ</t>
    </rPh>
    <rPh sb="37" eb="39">
      <t>ジンイン</t>
    </rPh>
    <rPh sb="40" eb="41">
      <t>ヒト</t>
    </rPh>
    <rPh sb="41" eb="42">
      <t>ツキ</t>
    </rPh>
    <rPh sb="44" eb="46">
      <t>スウチ</t>
    </rPh>
    <phoneticPr fontId="2"/>
  </si>
  <si>
    <t>一般貸切旅客自動車運送事業に係る一般旅客自動車運送事業人件費明細表の退職金の数値</t>
    <rPh sb="16" eb="18">
      <t>イッパン</t>
    </rPh>
    <rPh sb="18" eb="20">
      <t>リョカク</t>
    </rPh>
    <rPh sb="20" eb="23">
      <t>ジドウシャ</t>
    </rPh>
    <rPh sb="23" eb="25">
      <t>ウンソウ</t>
    </rPh>
    <rPh sb="25" eb="27">
      <t>ジギョウ</t>
    </rPh>
    <rPh sb="27" eb="30">
      <t>ジンケンヒ</t>
    </rPh>
    <rPh sb="30" eb="33">
      <t>メイサイヒョウ</t>
    </rPh>
    <rPh sb="34" eb="37">
      <t>タイショクキン</t>
    </rPh>
    <rPh sb="38" eb="40">
      <t>スウチ</t>
    </rPh>
    <phoneticPr fontId="2"/>
  </si>
  <si>
    <t>一般貸切旅客自動車運送事業に係る一般旅客自動車運送事業人件費明細表の法定福利費の数値</t>
    <rPh sb="16" eb="18">
      <t>イッパン</t>
    </rPh>
    <rPh sb="18" eb="20">
      <t>リョカク</t>
    </rPh>
    <rPh sb="20" eb="23">
      <t>ジドウシャ</t>
    </rPh>
    <rPh sb="23" eb="25">
      <t>ウンソウ</t>
    </rPh>
    <rPh sb="25" eb="27">
      <t>ジギョウ</t>
    </rPh>
    <rPh sb="27" eb="30">
      <t>ジンケンヒ</t>
    </rPh>
    <rPh sb="30" eb="33">
      <t>メイサイヒョウ</t>
    </rPh>
    <rPh sb="34" eb="36">
      <t>ホウテイ</t>
    </rPh>
    <rPh sb="36" eb="39">
      <t>フクリヒ</t>
    </rPh>
    <rPh sb="40" eb="42">
      <t>スウチ</t>
    </rPh>
    <phoneticPr fontId="2"/>
  </si>
  <si>
    <t>一般貸切旅客自動車運送事業に係る一般旅客自動車運送事業人件費明細表の厚生福利費の数値</t>
    <rPh sb="16" eb="18">
      <t>イッパン</t>
    </rPh>
    <rPh sb="18" eb="20">
      <t>リョカク</t>
    </rPh>
    <rPh sb="20" eb="23">
      <t>ジドウシャ</t>
    </rPh>
    <rPh sb="23" eb="25">
      <t>ウンソウ</t>
    </rPh>
    <rPh sb="25" eb="27">
      <t>ジギョウ</t>
    </rPh>
    <rPh sb="27" eb="30">
      <t>ジンケンヒ</t>
    </rPh>
    <rPh sb="30" eb="33">
      <t>メイサイヒョウ</t>
    </rPh>
    <rPh sb="34" eb="36">
      <t>コウセイ</t>
    </rPh>
    <rPh sb="36" eb="39">
      <t>フクリヒ</t>
    </rPh>
    <rPh sb="40" eb="42">
      <t>スウチ</t>
    </rPh>
    <phoneticPr fontId="2"/>
  </si>
  <si>
    <t>一般貸切旅客自動車運送事業に係る一般旅客自動車運送事業人件費明細表の臨時雇賃金の数値</t>
    <rPh sb="16" eb="18">
      <t>イッパン</t>
    </rPh>
    <rPh sb="18" eb="20">
      <t>リョカク</t>
    </rPh>
    <rPh sb="20" eb="23">
      <t>ジドウシャ</t>
    </rPh>
    <rPh sb="23" eb="25">
      <t>ウンソウ</t>
    </rPh>
    <rPh sb="25" eb="27">
      <t>ジギョウ</t>
    </rPh>
    <rPh sb="27" eb="30">
      <t>ジンケンヒ</t>
    </rPh>
    <rPh sb="30" eb="33">
      <t>メイサイヒョウ</t>
    </rPh>
    <rPh sb="34" eb="36">
      <t>リンジ</t>
    </rPh>
    <rPh sb="36" eb="37">
      <t>ヤトイ</t>
    </rPh>
    <rPh sb="37" eb="39">
      <t>チンギン</t>
    </rPh>
    <rPh sb="40" eb="42">
      <t>スウチ</t>
    </rPh>
    <phoneticPr fontId="2"/>
  </si>
  <si>
    <t>一般貸切旅客自動車運送事業に係る一般旅客自動車運送事業人件費明細表の雇用延人員（人日）の数値</t>
    <rPh sb="16" eb="18">
      <t>イッパン</t>
    </rPh>
    <rPh sb="18" eb="20">
      <t>リョカク</t>
    </rPh>
    <rPh sb="20" eb="23">
      <t>ジドウシャ</t>
    </rPh>
    <rPh sb="23" eb="25">
      <t>ウンソウ</t>
    </rPh>
    <rPh sb="25" eb="27">
      <t>ジギョウ</t>
    </rPh>
    <rPh sb="27" eb="30">
      <t>ジンケンヒ</t>
    </rPh>
    <rPh sb="30" eb="33">
      <t>メイサイヒョウ</t>
    </rPh>
    <rPh sb="34" eb="36">
      <t>コヨウ</t>
    </rPh>
    <rPh sb="36" eb="37">
      <t>ノベ</t>
    </rPh>
    <rPh sb="37" eb="39">
      <t>ジンイン</t>
    </rPh>
    <rPh sb="40" eb="41">
      <t>ジン</t>
    </rPh>
    <rPh sb="41" eb="42">
      <t>ヒ</t>
    </rPh>
    <rPh sb="44" eb="46">
      <t>スウチ</t>
    </rPh>
    <phoneticPr fontId="2"/>
  </si>
  <si>
    <t>一般貸切旅客自動車運送事業に係る一般旅客自動車運送事業人件費明細表のその他の人件費の数値</t>
    <rPh sb="16" eb="18">
      <t>イッパン</t>
    </rPh>
    <rPh sb="18" eb="20">
      <t>リョカク</t>
    </rPh>
    <rPh sb="20" eb="23">
      <t>ジドウシャ</t>
    </rPh>
    <rPh sb="23" eb="25">
      <t>ウンソウ</t>
    </rPh>
    <rPh sb="25" eb="27">
      <t>ジギョウ</t>
    </rPh>
    <rPh sb="27" eb="30">
      <t>ジンケンヒ</t>
    </rPh>
    <rPh sb="30" eb="33">
      <t>メイサイヒョウ</t>
    </rPh>
    <rPh sb="36" eb="37">
      <t>タ</t>
    </rPh>
    <rPh sb="38" eb="41">
      <t>ジンケンヒ</t>
    </rPh>
    <rPh sb="42" eb="44">
      <t>スウチ</t>
    </rPh>
    <phoneticPr fontId="2"/>
  </si>
  <si>
    <t>平均車両使用年数</t>
    <rPh sb="0" eb="2">
      <t>ヘイキン</t>
    </rPh>
    <rPh sb="2" eb="4">
      <t>シャリョウ</t>
    </rPh>
    <rPh sb="4" eb="6">
      <t>シヨウ</t>
    </rPh>
    <rPh sb="6" eb="8">
      <t>ネンスウ</t>
    </rPh>
    <phoneticPr fontId="2"/>
  </si>
  <si>
    <t>　　　３．原価の合計額の欄には、費用の合計額を記載すること。</t>
    <rPh sb="5" eb="7">
      <t>ゲンカ</t>
    </rPh>
    <rPh sb="8" eb="11">
      <t>ゴウケイガク</t>
    </rPh>
    <rPh sb="12" eb="13">
      <t>ラン</t>
    </rPh>
    <rPh sb="16" eb="18">
      <t>ヒヨウ</t>
    </rPh>
    <rPh sb="19" eb="21">
      <t>ゴウケイ</t>
    </rPh>
    <rPh sb="21" eb="22">
      <t>ガク</t>
    </rPh>
    <rPh sb="23" eb="25">
      <t>キサイ</t>
    </rPh>
    <phoneticPr fontId="2"/>
  </si>
  <si>
    <t xml:space="preserve">（注）１．安全確保経費（安全コスト）の欄には、費用のうち、手数料等以外の営業費と安全運行経費の合計額を記載すること。
</t>
    <rPh sb="1" eb="2">
      <t>チュウ</t>
    </rPh>
    <rPh sb="5" eb="7">
      <t>アンゼン</t>
    </rPh>
    <rPh sb="7" eb="9">
      <t>カクホ</t>
    </rPh>
    <rPh sb="9" eb="11">
      <t>ケイヒ</t>
    </rPh>
    <rPh sb="12" eb="14">
      <t>アンゼン</t>
    </rPh>
    <rPh sb="19" eb="20">
      <t>ラン</t>
    </rPh>
    <rPh sb="23" eb="25">
      <t>ヒヨウ</t>
    </rPh>
    <rPh sb="29" eb="32">
      <t>テスウリョウ</t>
    </rPh>
    <rPh sb="32" eb="33">
      <t>トウ</t>
    </rPh>
    <rPh sb="33" eb="35">
      <t>イガイ</t>
    </rPh>
    <rPh sb="36" eb="39">
      <t>エイギョウヒ</t>
    </rPh>
    <rPh sb="47" eb="50">
      <t>ゴウケイガク</t>
    </rPh>
    <rPh sb="51" eb="53">
      <t>キサイ</t>
    </rPh>
    <phoneticPr fontId="2"/>
  </si>
  <si>
    <t>　　　２．その他の経費の欄には、原価の合計額から安全確保経費（安全コスト額）を減じた額を記載すること。</t>
    <rPh sb="7" eb="8">
      <t>タ</t>
    </rPh>
    <rPh sb="9" eb="11">
      <t>ケイヒ</t>
    </rPh>
    <rPh sb="12" eb="13">
      <t>ラン</t>
    </rPh>
    <rPh sb="16" eb="18">
      <t>ゲンカ</t>
    </rPh>
    <rPh sb="19" eb="22">
      <t>ゴウケイガク</t>
    </rPh>
    <rPh sb="24" eb="26">
      <t>アンゼン</t>
    </rPh>
    <rPh sb="26" eb="28">
      <t>カクホ</t>
    </rPh>
    <rPh sb="28" eb="30">
      <t>ケイヒ</t>
    </rPh>
    <rPh sb="31" eb="33">
      <t>アンゼン</t>
    </rPh>
    <rPh sb="36" eb="37">
      <t>ガク</t>
    </rPh>
    <rPh sb="39" eb="40">
      <t>ゲン</t>
    </rPh>
    <rPh sb="42" eb="43">
      <t>ガク</t>
    </rPh>
    <rPh sb="44" eb="46">
      <t>キサイ</t>
    </rPh>
    <phoneticPr fontId="2"/>
  </si>
  <si>
    <t>　　　４．原価に占める割合には、原価の合計額に占める割合を記載すること。</t>
    <rPh sb="5" eb="7">
      <t>ゲンカ</t>
    </rPh>
    <rPh sb="8" eb="9">
      <t>シ</t>
    </rPh>
    <rPh sb="11" eb="13">
      <t>ワリアイ</t>
    </rPh>
    <rPh sb="16" eb="18">
      <t>ゲンカ</t>
    </rPh>
    <rPh sb="19" eb="22">
      <t>ゴウケイガク</t>
    </rPh>
    <rPh sb="23" eb="24">
      <t>シ</t>
    </rPh>
    <rPh sb="26" eb="28">
      <t>ワリアイ</t>
    </rPh>
    <rPh sb="29" eb="31">
      <t>キサイ</t>
    </rPh>
    <phoneticPr fontId="2"/>
  </si>
  <si>
    <t xml:space="preserve">（注）５．届出運賃の欄には、各地方運輸局長等へ届け出ている下限額を記載すること。
</t>
    <rPh sb="1" eb="2">
      <t>チュウ</t>
    </rPh>
    <phoneticPr fontId="2"/>
  </si>
  <si>
    <t>　　　６．届出運賃における安全コスト額の欄には、届出運賃に安全確保経費（安全コスト額）の原価に占める割合を乗じた額を記載すること。</t>
    <rPh sb="13" eb="15">
      <t>アンゼン</t>
    </rPh>
    <rPh sb="18" eb="19">
      <t>ガク</t>
    </rPh>
    <rPh sb="24" eb="26">
      <t>トドケデ</t>
    </rPh>
    <rPh sb="26" eb="28">
      <t>ウンチン</t>
    </rPh>
    <rPh sb="29" eb="31">
      <t>アンゼン</t>
    </rPh>
    <rPh sb="31" eb="33">
      <t>カクホ</t>
    </rPh>
    <rPh sb="33" eb="35">
      <t>ケイヒ</t>
    </rPh>
    <rPh sb="36" eb="38">
      <t>アンゼン</t>
    </rPh>
    <rPh sb="41" eb="42">
      <t>ガク</t>
    </rPh>
    <rPh sb="44" eb="46">
      <t>ゲンカ</t>
    </rPh>
    <rPh sb="47" eb="48">
      <t>シ</t>
    </rPh>
    <rPh sb="50" eb="52">
      <t>ワリアイ</t>
    </rPh>
    <rPh sb="53" eb="54">
      <t>ジョウ</t>
    </rPh>
    <rPh sb="56" eb="57">
      <t>ガク</t>
    </rPh>
    <phoneticPr fontId="2"/>
  </si>
  <si>
    <t>費用</t>
    <rPh sb="0" eb="2">
      <t>ヒヨウ</t>
    </rPh>
    <phoneticPr fontId="2"/>
  </si>
  <si>
    <t>手数料等</t>
    <rPh sb="0" eb="3">
      <t>テスウリョウ</t>
    </rPh>
    <rPh sb="3" eb="4">
      <t>トウ</t>
    </rPh>
    <phoneticPr fontId="2"/>
  </si>
  <si>
    <t>その他経費</t>
    <rPh sb="2" eb="3">
      <t>タ</t>
    </rPh>
    <rPh sb="3" eb="5">
      <t>ケイヒ</t>
    </rPh>
    <phoneticPr fontId="2"/>
  </si>
  <si>
    <t>一般旅客自動車運送事業損益明細表の手数料等の数値</t>
    <phoneticPr fontId="2"/>
  </si>
  <si>
    <t>運 　    送　     費</t>
    <rPh sb="0" eb="1">
      <t>ウン</t>
    </rPh>
    <rPh sb="7" eb="8">
      <t>ソウ</t>
    </rPh>
    <rPh sb="14" eb="15">
      <t>ヒ</t>
    </rPh>
    <phoneticPr fontId="2"/>
  </si>
  <si>
    <t>一般貸切旅客自動車運送事業にかかる一般旅客自動車運送事業人件費明細表の給与・手当・賞与の合計値</t>
    <rPh sb="0" eb="2">
      <t>イッパン</t>
    </rPh>
    <rPh sb="2" eb="4">
      <t>カシキリ</t>
    </rPh>
    <rPh sb="4" eb="6">
      <t>リョカク</t>
    </rPh>
    <rPh sb="6" eb="9">
      <t>ジドウシャ</t>
    </rPh>
    <rPh sb="9" eb="11">
      <t>ウンソウ</t>
    </rPh>
    <rPh sb="11" eb="13">
      <t>ジギョウ</t>
    </rPh>
    <rPh sb="17" eb="19">
      <t>イッパン</t>
    </rPh>
    <rPh sb="19" eb="21">
      <t>リョカク</t>
    </rPh>
    <rPh sb="21" eb="24">
      <t>ジドウシャ</t>
    </rPh>
    <rPh sb="24" eb="26">
      <t>ウンソウ</t>
    </rPh>
    <rPh sb="26" eb="28">
      <t>ジギョウ</t>
    </rPh>
    <rPh sb="28" eb="31">
      <t>ジンケンヒ</t>
    </rPh>
    <rPh sb="31" eb="34">
      <t>メイサイヒョウ</t>
    </rPh>
    <rPh sb="35" eb="37">
      <t>キュウヨ</t>
    </rPh>
    <rPh sb="38" eb="40">
      <t>テアテ</t>
    </rPh>
    <rPh sb="41" eb="43">
      <t>ショウヨ</t>
    </rPh>
    <rPh sb="44" eb="47">
      <t>ゴウケイチ</t>
    </rPh>
    <phoneticPr fontId="2"/>
  </si>
  <si>
    <t>営業費</t>
    <phoneticPr fontId="2"/>
  </si>
  <si>
    <t>安全運行経費</t>
    <phoneticPr fontId="2"/>
  </si>
  <si>
    <t>合計額</t>
    <phoneticPr fontId="2"/>
  </si>
  <si>
    <t>別紙様式1（出力用）</t>
    <rPh sb="0" eb="2">
      <t>ベッシ</t>
    </rPh>
    <rPh sb="2" eb="4">
      <t>ヨウシキ</t>
    </rPh>
    <rPh sb="6" eb="9">
      <t>シュツリョクヨウ</t>
    </rPh>
    <phoneticPr fontId="2"/>
  </si>
  <si>
    <t>別紙様式1（入力用）</t>
    <rPh sb="0" eb="2">
      <t>ベッシ</t>
    </rPh>
    <rPh sb="2" eb="4">
      <t>ヨウシキ</t>
    </rPh>
    <rPh sb="6" eb="8">
      <t>ニュウリョク</t>
    </rPh>
    <rPh sb="8" eb="9">
      <t>ヨウ</t>
    </rPh>
    <phoneticPr fontId="2"/>
  </si>
  <si>
    <t>別紙様式2（入力用）</t>
    <rPh sb="0" eb="2">
      <t>ベッシ</t>
    </rPh>
    <rPh sb="2" eb="4">
      <t>ヨウシキ</t>
    </rPh>
    <rPh sb="6" eb="9">
      <t>ニュウリョクヨウ</t>
    </rPh>
    <phoneticPr fontId="2"/>
  </si>
  <si>
    <t>原価の算出基礎資料（平均給与月額及び支給延べ人数）の数値等を用いて自動計算</t>
    <phoneticPr fontId="2"/>
  </si>
  <si>
    <t>一般旅客自動車運送事業損益明細表の燃料油脂費の数値（ガソリン費、軽油費、ＬＰガス費、その他の合計）</t>
    <phoneticPr fontId="2"/>
  </si>
  <si>
    <t>一般旅客自動車運送事業損益明細表の修繕費の事業用自動車の数値</t>
    <phoneticPr fontId="2"/>
  </si>
  <si>
    <t>原価の算出基礎資料（車両）の数値等を用いて自動計算</t>
    <phoneticPr fontId="2"/>
  </si>
  <si>
    <t>一般旅客自動車運送事業損益明細表の施設使用料、自動車リース料、事故賠償費、道路使用料、その他の数値（なお、他営業費で計上したものは除く。）</t>
    <phoneticPr fontId="2"/>
  </si>
  <si>
    <t>原価の算出基礎資料（資本報酬）の数値等を用いて自動計算</t>
    <phoneticPr fontId="2"/>
  </si>
  <si>
    <t>原価の算出基礎資料（安全運行に係る経費）の数値等を用いて自動計算</t>
  </si>
  <si>
    <t>一般旅客自動車運送事業損益明細表の施設賦課税の数値</t>
    <rPh sb="11" eb="13">
      <t>ソンエキ</t>
    </rPh>
    <rPh sb="13" eb="16">
      <t>メイサイヒョウ</t>
    </rPh>
    <rPh sb="17" eb="19">
      <t>シセツ</t>
    </rPh>
    <rPh sb="19" eb="22">
      <t>フカゼイ</t>
    </rPh>
    <rPh sb="23" eb="25">
      <t>スウチ</t>
    </rPh>
    <phoneticPr fontId="2"/>
  </si>
  <si>
    <t>一般旅客自動車運送事業損益明細表の保険料の数値</t>
    <rPh sb="11" eb="13">
      <t>ソンエキ</t>
    </rPh>
    <rPh sb="13" eb="16">
      <t>メイサイヒョウ</t>
    </rPh>
    <rPh sb="17" eb="20">
      <t>ホケンリョウ</t>
    </rPh>
    <rPh sb="21" eb="23">
      <t>スウチ</t>
    </rPh>
    <phoneticPr fontId="2"/>
  </si>
  <si>
    <t>保険料</t>
    <phoneticPr fontId="2"/>
  </si>
  <si>
    <t>貸借対照表（事業概況報告書）の負債の部合計</t>
    <rPh sb="0" eb="2">
      <t>タイシャク</t>
    </rPh>
    <rPh sb="6" eb="8">
      <t>ジギョウ</t>
    </rPh>
    <rPh sb="8" eb="10">
      <t>ガイキョウ</t>
    </rPh>
    <rPh sb="10" eb="13">
      <t>ホウコクショ</t>
    </rPh>
    <phoneticPr fontId="2"/>
  </si>
  <si>
    <t>貸借対照表（事業概況報告書）の純資産の部合計</t>
    <rPh sb="0" eb="2">
      <t>タイシャク</t>
    </rPh>
    <rPh sb="6" eb="8">
      <t>ジギョウ</t>
    </rPh>
    <rPh sb="8" eb="10">
      <t>ガイキョウ</t>
    </rPh>
    <rPh sb="10" eb="13">
      <t>ホウコクショ</t>
    </rPh>
    <phoneticPr fontId="2"/>
  </si>
  <si>
    <t>貸借対照表（事業概況報告書）の資本金</t>
    <phoneticPr fontId="2"/>
  </si>
  <si>
    <t>　　　　　　　　　　　　（　令和　年　月　日から令和　年　月　日まで　）</t>
    <rPh sb="14" eb="16">
      <t>レイワ</t>
    </rPh>
    <rPh sb="19" eb="20">
      <t>ガツ</t>
    </rPh>
    <rPh sb="24" eb="26">
      <t>レイワ</t>
    </rPh>
    <phoneticPr fontId="12"/>
  </si>
  <si>
    <t>北海道</t>
  </si>
  <si>
    <t>東北</t>
  </si>
  <si>
    <t>北信</t>
  </si>
  <si>
    <t>中部</t>
  </si>
  <si>
    <t>近畿</t>
  </si>
  <si>
    <t>中国</t>
  </si>
  <si>
    <t>四国</t>
  </si>
  <si>
    <t>九州</t>
  </si>
  <si>
    <t>沖縄</t>
  </si>
  <si>
    <t>時間制運賃</t>
    <rPh sb="0" eb="3">
      <t>ジカンセイ</t>
    </rPh>
    <rPh sb="3" eb="5">
      <t>ウンチン</t>
    </rPh>
    <phoneticPr fontId="2"/>
  </si>
  <si>
    <t>臨時雇用賃金計</t>
    <rPh sb="0" eb="2">
      <t>リンジ</t>
    </rPh>
    <rPh sb="2" eb="4">
      <t>コヨウ</t>
    </rPh>
    <rPh sb="4" eb="6">
      <t>チンギン</t>
    </rPh>
    <rPh sb="6" eb="7">
      <t>ケイ</t>
    </rPh>
    <phoneticPr fontId="2"/>
  </si>
  <si>
    <t>届出運賃における安全コスト額（届出安全コスト額）</t>
    <rPh sb="15" eb="17">
      <t>トドケデ</t>
    </rPh>
    <rPh sb="17" eb="19">
      <t>アンゼン</t>
    </rPh>
    <rPh sb="22" eb="23">
      <t>ガク</t>
    </rPh>
    <phoneticPr fontId="2"/>
  </si>
  <si>
    <t>人件費デフレーター</t>
    <rPh sb="0" eb="3">
      <t>ジンケンヒ</t>
    </rPh>
    <phoneticPr fontId="2"/>
  </si>
  <si>
    <t>令和5年度→令和6年度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</si>
</sst>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0%"/>
    <numFmt numFmtId="178" formatCode="#,##0_);[Red]\(#,##0\)"/>
    <numFmt numFmtId="179" formatCode="#,##0.00_ "/>
    <numFmt numFmtId="180" formatCode="#,##0.0;[Red]\-#,##0.0"/>
    <numFmt numFmtId="181" formatCode="0.000%"/>
    <numFmt numFmtId="182" formatCode="0.0"/>
    <numFmt numFmtId="183" formatCode="0_);[Red]\(0\)"/>
    <numFmt numFmtId="184" formatCode="0.0000_);[Red]\(0.0000\)"/>
    <numFmt numFmtId="185" formatCode="0.00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9"/>
      <color indexed="8"/>
      <name val="ＭＳ Ｐゴシック"/>
      <family val="3"/>
      <charset val="128"/>
    </font>
    <font>
      <sz val="10"/>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11"/>
      <name val="ＭＳ ゴシック"/>
      <family val="3"/>
      <charset val="128"/>
    </font>
    <font>
      <sz val="16"/>
      <name val="ＭＳ Ｐゴシック"/>
      <family val="3"/>
      <charset val="128"/>
    </font>
    <font>
      <sz val="6"/>
      <name val="ＭＳ ゴシック"/>
      <family val="3"/>
      <charset val="128"/>
    </font>
    <font>
      <sz val="12"/>
      <name val="ＭＳ Ｐゴシック"/>
      <family val="3"/>
      <charset val="128"/>
    </font>
    <font>
      <sz val="11"/>
      <color rgb="FFFF0000"/>
      <name val="ＭＳ Ｐゴシック"/>
      <family val="3"/>
      <charset val="128"/>
    </font>
    <font>
      <sz val="11"/>
      <color rgb="FFFF0000"/>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10"/>
      <color indexed="8"/>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CD5B4"/>
        <bgColor indexed="64"/>
      </patternFill>
    </fill>
    <fill>
      <patternFill patternType="solid">
        <fgColor rgb="FFDAEDEF"/>
        <bgColor indexed="64"/>
      </patternFill>
    </fill>
    <fill>
      <patternFill patternType="solid">
        <fgColor rgb="FF92D050"/>
        <bgColor indexed="64"/>
      </patternFill>
    </fill>
  </fills>
  <borders count="57">
    <border>
      <left/>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diagonalUp="1">
      <left/>
      <right style="thin">
        <color indexed="64"/>
      </right>
      <top style="thin">
        <color indexed="64"/>
      </top>
      <bottom style="thin">
        <color indexed="64"/>
      </bottom>
      <diagonal style="thin">
        <color indexed="64"/>
      </diagonal>
    </border>
    <border>
      <left/>
      <right style="medium">
        <color indexed="64"/>
      </right>
      <top style="medium">
        <color indexed="64"/>
      </top>
      <bottom style="thin">
        <color indexed="64"/>
      </bottom>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style="thin">
        <color indexed="64"/>
      </top>
      <bottom style="medium">
        <color indexed="64"/>
      </bottom>
      <diagonal/>
    </border>
    <border>
      <left/>
      <right style="medium">
        <color indexed="64"/>
      </right>
      <top style="thin">
        <color indexed="64"/>
      </top>
      <bottom/>
      <diagonal/>
    </border>
  </borders>
  <cellStyleXfs count="8">
    <xf numFmtId="0" fontId="0" fillId="0" borderId="0">
      <alignment vertical="center"/>
    </xf>
    <xf numFmtId="38" fontId="1"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0" fillId="0" borderId="0"/>
    <xf numFmtId="0" fontId="6" fillId="0" borderId="0">
      <alignment vertical="center"/>
    </xf>
    <xf numFmtId="0" fontId="1" fillId="0" borderId="0"/>
    <xf numFmtId="9" fontId="1" fillId="0" borderId="0" applyFont="0" applyFill="0" applyBorder="0" applyAlignment="0" applyProtection="0">
      <alignment vertical="center"/>
    </xf>
  </cellStyleXfs>
  <cellXfs count="460">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0" xfId="0" applyFill="1" applyBorder="1">
      <alignment vertical="center"/>
    </xf>
    <xf numFmtId="0" fontId="6" fillId="0" borderId="0" xfId="3">
      <alignment vertical="center"/>
    </xf>
    <xf numFmtId="0" fontId="6" fillId="0" borderId="0" xfId="3" applyAlignment="1">
      <alignment horizontal="right" vertical="center"/>
    </xf>
    <xf numFmtId="0" fontId="6" fillId="0" borderId="0" xfId="3" applyFill="1" applyBorder="1" applyAlignment="1">
      <alignment horizontal="center" vertical="center" shrinkToFit="1"/>
    </xf>
    <xf numFmtId="0" fontId="6" fillId="0" borderId="0" xfId="3" applyFill="1" applyBorder="1" applyAlignment="1">
      <alignment vertical="center" shrinkToFit="1"/>
    </xf>
    <xf numFmtId="0" fontId="6" fillId="0" borderId="0" xfId="3" applyFill="1">
      <alignment vertical="center"/>
    </xf>
    <xf numFmtId="0" fontId="6" fillId="0" borderId="7" xfId="3" applyBorder="1" applyAlignment="1">
      <alignment horizontal="left" vertical="center"/>
    </xf>
    <xf numFmtId="0" fontId="0" fillId="0" borderId="10" xfId="0" applyBorder="1">
      <alignment vertical="center"/>
    </xf>
    <xf numFmtId="0" fontId="0" fillId="0" borderId="11" xfId="0" applyBorder="1">
      <alignment vertical="center"/>
    </xf>
    <xf numFmtId="0" fontId="6" fillId="0" borderId="6" xfId="3" applyBorder="1" applyAlignment="1">
      <alignment horizontal="center" vertical="center"/>
    </xf>
    <xf numFmtId="0" fontId="0" fillId="0" borderId="0" xfId="0" applyBorder="1">
      <alignment vertical="center"/>
    </xf>
    <xf numFmtId="0" fontId="0" fillId="0" borderId="7" xfId="0" applyBorder="1" applyAlignment="1">
      <alignment horizontal="right" vertical="center"/>
    </xf>
    <xf numFmtId="0" fontId="6" fillId="0" borderId="6" xfId="3" applyBorder="1" applyAlignment="1">
      <alignment horizontal="left" vertical="center" shrinkToFit="1"/>
    </xf>
    <xf numFmtId="0" fontId="6" fillId="0" borderId="0" xfId="3" applyBorder="1" applyAlignment="1">
      <alignment horizontal="center" vertical="center"/>
    </xf>
    <xf numFmtId="38" fontId="6" fillId="0" borderId="0" xfId="2" applyFont="1" applyFill="1" applyBorder="1" applyAlignment="1" applyProtection="1">
      <alignment vertical="center" shrinkToFit="1"/>
      <protection locked="0"/>
    </xf>
    <xf numFmtId="38" fontId="6" fillId="0" borderId="6" xfId="1" applyFont="1" applyBorder="1" applyAlignment="1">
      <alignment vertical="center" shrinkToFit="1"/>
    </xf>
    <xf numFmtId="38" fontId="6" fillId="0" borderId="0" xfId="3" applyNumberFormat="1" applyFill="1" applyBorder="1" applyAlignment="1">
      <alignment vertical="center" shrinkToFit="1"/>
    </xf>
    <xf numFmtId="0" fontId="3" fillId="0" borderId="0" xfId="0" applyFont="1">
      <alignment vertical="center"/>
    </xf>
    <xf numFmtId="0" fontId="0" fillId="0" borderId="0" xfId="0" applyFill="1">
      <alignment vertical="center"/>
    </xf>
    <xf numFmtId="177" fontId="6" fillId="0" borderId="0" xfId="3" applyNumberFormat="1" applyFont="1" applyBorder="1" applyAlignment="1">
      <alignment vertical="center" shrinkToFit="1"/>
    </xf>
    <xf numFmtId="0" fontId="3" fillId="0" borderId="0" xfId="0" applyFont="1" applyBorder="1">
      <alignment vertical="center"/>
    </xf>
    <xf numFmtId="38" fontId="6" fillId="0" borderId="6" xfId="3" applyNumberFormat="1" applyFill="1" applyBorder="1" applyAlignment="1">
      <alignment vertical="center" shrinkToFit="1"/>
    </xf>
    <xf numFmtId="0" fontId="0" fillId="0" borderId="0" xfId="0" applyFill="1" applyBorder="1" applyProtection="1">
      <alignment vertical="center"/>
      <protection locked="0"/>
    </xf>
    <xf numFmtId="0" fontId="0" fillId="0" borderId="0" xfId="0" applyAlignment="1">
      <alignment horizontal="center" vertical="center"/>
    </xf>
    <xf numFmtId="0" fontId="6" fillId="0" borderId="6" xfId="3" applyBorder="1" applyAlignment="1">
      <alignment horizontal="center" vertical="center"/>
    </xf>
    <xf numFmtId="0" fontId="6" fillId="0" borderId="6" xfId="3" applyBorder="1" applyAlignment="1">
      <alignment horizontal="left" vertical="center"/>
    </xf>
    <xf numFmtId="0" fontId="6" fillId="0" borderId="5" xfId="3" applyBorder="1" applyAlignment="1">
      <alignment vertical="center"/>
    </xf>
    <xf numFmtId="0" fontId="6" fillId="0" borderId="5" xfId="3" applyBorder="1" applyAlignment="1">
      <alignment vertical="center" shrinkToFit="1"/>
    </xf>
    <xf numFmtId="0" fontId="6" fillId="0" borderId="5" xfId="3" applyBorder="1" applyAlignment="1">
      <alignment horizontal="center" vertical="center"/>
    </xf>
    <xf numFmtId="0" fontId="6" fillId="0" borderId="5" xfId="3" applyBorder="1" applyAlignment="1">
      <alignment vertical="center" wrapText="1"/>
    </xf>
    <xf numFmtId="38" fontId="6" fillId="0" borderId="5" xfId="3" applyNumberFormat="1" applyFill="1" applyBorder="1" applyAlignment="1">
      <alignment vertical="center" shrinkToFit="1"/>
    </xf>
    <xf numFmtId="0" fontId="0" fillId="0" borderId="6" xfId="0" applyBorder="1" applyAlignment="1">
      <alignment horizontal="center" vertical="center"/>
    </xf>
    <xf numFmtId="182" fontId="0" fillId="2" borderId="6" xfId="0" applyNumberFormat="1" applyFont="1" applyFill="1" applyBorder="1">
      <alignment vertical="center"/>
    </xf>
    <xf numFmtId="0" fontId="0" fillId="2" borderId="6" xfId="0" applyFont="1" applyFill="1" applyBorder="1">
      <alignment vertical="center"/>
    </xf>
    <xf numFmtId="0" fontId="5" fillId="0" borderId="0" xfId="0" applyFont="1" applyBorder="1" applyAlignment="1">
      <alignment horizontal="center" vertical="center"/>
    </xf>
    <xf numFmtId="0" fontId="1" fillId="0" borderId="0" xfId="4" applyFont="1"/>
    <xf numFmtId="0" fontId="0" fillId="0" borderId="0" xfId="4" applyFont="1"/>
    <xf numFmtId="0" fontId="5" fillId="0" borderId="0" xfId="0" applyFont="1" applyBorder="1" applyAlignment="1">
      <alignment vertical="center"/>
    </xf>
    <xf numFmtId="0" fontId="0" fillId="0" borderId="0" xfId="0" applyFont="1" applyBorder="1">
      <alignment vertical="center"/>
    </xf>
    <xf numFmtId="0" fontId="0" fillId="0" borderId="0" xfId="0" applyFont="1">
      <alignment vertical="center"/>
    </xf>
    <xf numFmtId="0" fontId="0" fillId="0" borderId="6" xfId="0" applyFont="1" applyBorder="1">
      <alignment vertical="center"/>
    </xf>
    <xf numFmtId="0" fontId="0" fillId="0" borderId="6" xfId="0" applyFont="1" applyBorder="1" applyAlignment="1">
      <alignment horizontal="center" vertical="center"/>
    </xf>
    <xf numFmtId="181" fontId="0" fillId="0" borderId="6" xfId="0" applyNumberFormat="1" applyFont="1" applyBorder="1">
      <alignment vertical="center"/>
    </xf>
    <xf numFmtId="181" fontId="0" fillId="0" borderId="6" xfId="0" applyNumberFormat="1" applyFont="1" applyBorder="1" applyAlignment="1">
      <alignment horizontal="right" vertical="center"/>
    </xf>
    <xf numFmtId="0" fontId="0" fillId="0" borderId="0" xfId="0" applyFont="1" applyAlignment="1">
      <alignment horizontal="center" vertical="center"/>
    </xf>
    <xf numFmtId="0" fontId="0" fillId="0" borderId="0" xfId="0" applyFont="1" applyFill="1" applyBorder="1" applyAlignment="1">
      <alignment horizontal="left" vertical="center"/>
    </xf>
    <xf numFmtId="0" fontId="0" fillId="0" borderId="6" xfId="0" applyFont="1" applyFill="1" applyBorder="1" applyAlignment="1">
      <alignment horizontal="center" vertical="center"/>
    </xf>
    <xf numFmtId="176" fontId="0" fillId="0" borderId="6" xfId="0" applyNumberFormat="1" applyFont="1" applyFill="1" applyBorder="1">
      <alignment vertical="center"/>
    </xf>
    <xf numFmtId="0" fontId="0" fillId="0" borderId="0" xfId="0" applyFont="1" applyFill="1" applyBorder="1" applyAlignment="1">
      <alignment horizontal="center" vertical="center"/>
    </xf>
    <xf numFmtId="38" fontId="6" fillId="0" borderId="6" xfId="2" applyFont="1" applyFill="1" applyBorder="1" applyAlignment="1" applyProtection="1">
      <alignment vertical="center"/>
      <protection locked="0"/>
    </xf>
    <xf numFmtId="38" fontId="9" fillId="0" borderId="6" xfId="2" applyFont="1" applyFill="1" applyBorder="1" applyAlignment="1" applyProtection="1">
      <alignment vertical="center"/>
      <protection locked="0"/>
    </xf>
    <xf numFmtId="38" fontId="9" fillId="0" borderId="6" xfId="2" applyFont="1" applyFill="1" applyBorder="1" applyAlignment="1">
      <alignment vertical="center"/>
    </xf>
    <xf numFmtId="0" fontId="6" fillId="0" borderId="0" xfId="3" applyBorder="1">
      <alignment vertical="center"/>
    </xf>
    <xf numFmtId="38" fontId="6" fillId="6" borderId="6" xfId="2" applyFont="1" applyFill="1" applyBorder="1" applyAlignment="1" applyProtection="1">
      <alignment vertical="center"/>
      <protection locked="0"/>
    </xf>
    <xf numFmtId="38" fontId="9" fillId="6" borderId="6" xfId="2" applyFont="1" applyFill="1" applyBorder="1" applyAlignment="1" applyProtection="1">
      <alignment vertical="center"/>
      <protection locked="0"/>
    </xf>
    <xf numFmtId="38" fontId="6" fillId="0" borderId="6" xfId="1" applyFont="1" applyFill="1" applyBorder="1" applyAlignment="1">
      <alignment vertical="center" shrinkToFit="1"/>
    </xf>
    <xf numFmtId="38" fontId="6" fillId="6" borderId="5" xfId="1" applyFont="1" applyFill="1" applyBorder="1" applyAlignment="1" applyProtection="1">
      <alignment vertical="center" shrinkToFit="1"/>
      <protection locked="0"/>
    </xf>
    <xf numFmtId="0" fontId="0" fillId="3" borderId="12" xfId="0" applyFill="1" applyBorder="1">
      <alignment vertical="center"/>
    </xf>
    <xf numFmtId="176" fontId="0" fillId="6" borderId="16" xfId="0" applyNumberFormat="1" applyFill="1" applyBorder="1" applyProtection="1">
      <alignment vertical="center"/>
      <protection locked="0"/>
    </xf>
    <xf numFmtId="176" fontId="0" fillId="6" borderId="15" xfId="0" applyNumberFormat="1" applyFill="1" applyBorder="1" applyProtection="1">
      <alignment vertical="center"/>
      <protection locked="0"/>
    </xf>
    <xf numFmtId="38" fontId="1" fillId="6" borderId="3" xfId="1" applyFont="1" applyFill="1" applyBorder="1" applyProtection="1">
      <alignment vertical="center"/>
      <protection locked="0"/>
    </xf>
    <xf numFmtId="0" fontId="0" fillId="6" borderId="3" xfId="0" applyFill="1" applyBorder="1" applyProtection="1">
      <alignment vertical="center"/>
      <protection locked="0"/>
    </xf>
    <xf numFmtId="0" fontId="0" fillId="6" borderId="6" xfId="0" applyFill="1" applyBorder="1" applyProtection="1">
      <alignment vertical="center"/>
      <protection locked="0"/>
    </xf>
    <xf numFmtId="0" fontId="0" fillId="0" borderId="12" xfId="0" applyFill="1" applyBorder="1">
      <alignment vertical="center"/>
    </xf>
    <xf numFmtId="0" fontId="0" fillId="3" borderId="4" xfId="0" applyFill="1" applyBorder="1">
      <alignment vertical="center"/>
    </xf>
    <xf numFmtId="0" fontId="0" fillId="3" borderId="5" xfId="0" applyFill="1" applyBorder="1">
      <alignment vertical="center"/>
    </xf>
    <xf numFmtId="176" fontId="0" fillId="3" borderId="3" xfId="0" applyNumberFormat="1" applyFill="1" applyBorder="1" applyProtection="1">
      <alignment vertical="center"/>
      <protection locked="0"/>
    </xf>
    <xf numFmtId="179" fontId="0" fillId="3" borderId="3" xfId="0" applyNumberFormat="1" applyFill="1" applyBorder="1">
      <alignment vertical="center"/>
    </xf>
    <xf numFmtId="0" fontId="0" fillId="3" borderId="6" xfId="0" applyFill="1" applyBorder="1">
      <alignment vertical="center"/>
    </xf>
    <xf numFmtId="0" fontId="0" fillId="0" borderId="0" xfId="0" applyBorder="1" applyAlignment="1">
      <alignment horizontal="center" vertical="center"/>
    </xf>
    <xf numFmtId="0" fontId="13" fillId="0" borderId="0" xfId="0" applyFont="1" applyBorder="1">
      <alignment vertical="center"/>
    </xf>
    <xf numFmtId="38" fontId="5" fillId="0" borderId="0" xfId="1" applyFont="1">
      <alignment vertical="center"/>
    </xf>
    <xf numFmtId="38" fontId="5" fillId="0" borderId="0" xfId="1" applyFont="1" applyAlignment="1">
      <alignment horizontal="right" vertical="center"/>
    </xf>
    <xf numFmtId="38" fontId="5" fillId="0" borderId="0" xfId="1" applyFont="1" applyFill="1">
      <alignment vertical="center"/>
    </xf>
    <xf numFmtId="38" fontId="5" fillId="0" borderId="0" xfId="1" applyFont="1" applyFill="1" applyBorder="1">
      <alignment vertical="center"/>
    </xf>
    <xf numFmtId="38" fontId="5" fillId="0" borderId="0" xfId="1" applyFont="1" applyBorder="1">
      <alignment vertical="center"/>
    </xf>
    <xf numFmtId="38" fontId="5" fillId="0" borderId="5" xfId="1" applyFont="1" applyBorder="1">
      <alignment vertical="center"/>
    </xf>
    <xf numFmtId="38" fontId="5" fillId="0" borderId="4" xfId="1" applyFont="1" applyBorder="1">
      <alignment vertical="center"/>
    </xf>
    <xf numFmtId="38" fontId="5" fillId="0" borderId="6" xfId="1" applyFont="1" applyBorder="1" applyAlignment="1">
      <alignment horizontal="center" vertical="center"/>
    </xf>
    <xf numFmtId="38" fontId="5" fillId="6" borderId="6" xfId="1" applyFont="1" applyFill="1" applyBorder="1" applyProtection="1">
      <alignment vertical="center"/>
      <protection locked="0"/>
    </xf>
    <xf numFmtId="180" fontId="5" fillId="0" borderId="35" xfId="1" applyNumberFormat="1" applyFont="1" applyBorder="1">
      <alignment vertical="center"/>
    </xf>
    <xf numFmtId="180" fontId="5" fillId="0" borderId="0" xfId="1" applyNumberFormat="1" applyFont="1" applyBorder="1">
      <alignment vertical="center"/>
    </xf>
    <xf numFmtId="38" fontId="5" fillId="0" borderId="10" xfId="1" applyFont="1" applyBorder="1">
      <alignment vertical="center"/>
    </xf>
    <xf numFmtId="38" fontId="5" fillId="0" borderId="6" xfId="1" applyFont="1" applyFill="1" applyBorder="1">
      <alignment vertical="center"/>
    </xf>
    <xf numFmtId="38" fontId="5" fillId="0" borderId="6" xfId="1" applyFont="1" applyFill="1" applyBorder="1" applyProtection="1">
      <alignment vertical="center"/>
      <protection locked="0"/>
    </xf>
    <xf numFmtId="38" fontId="5" fillId="0" borderId="5" xfId="1" applyFont="1" applyFill="1" applyBorder="1" applyProtection="1">
      <alignment vertical="center"/>
      <protection locked="0"/>
    </xf>
    <xf numFmtId="0" fontId="5" fillId="0" borderId="0" xfId="0" applyFont="1">
      <alignment vertical="center"/>
    </xf>
    <xf numFmtId="0" fontId="5" fillId="0" borderId="5" xfId="0" applyFont="1" applyBorder="1">
      <alignment vertical="center"/>
    </xf>
    <xf numFmtId="0" fontId="5" fillId="0" borderId="4" xfId="0" applyFont="1" applyBorder="1">
      <alignment vertical="center"/>
    </xf>
    <xf numFmtId="0" fontId="5" fillId="0" borderId="10" xfId="0" applyFont="1" applyBorder="1">
      <alignment vertical="center"/>
    </xf>
    <xf numFmtId="0" fontId="5" fillId="0" borderId="2"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11" xfId="0" applyFont="1" applyBorder="1">
      <alignment vertical="center"/>
    </xf>
    <xf numFmtId="0" fontId="5" fillId="6" borderId="6" xfId="0" applyFont="1" applyFill="1" applyBorder="1" applyProtection="1">
      <alignment vertical="center"/>
      <protection locked="0"/>
    </xf>
    <xf numFmtId="0" fontId="5" fillId="0" borderId="0" xfId="0" applyFont="1" applyBorder="1">
      <alignment vertical="center"/>
    </xf>
    <xf numFmtId="0" fontId="5" fillId="0" borderId="0" xfId="0" applyFont="1" applyFill="1" applyBorder="1">
      <alignment vertical="center"/>
    </xf>
    <xf numFmtId="0" fontId="5" fillId="0" borderId="0" xfId="0" applyFont="1" applyFill="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16" fillId="0" borderId="0" xfId="3" applyFont="1" applyFill="1">
      <alignment vertical="center"/>
    </xf>
    <xf numFmtId="0" fontId="16" fillId="0" borderId="0" xfId="3" applyFont="1" applyBorder="1">
      <alignment vertical="center"/>
    </xf>
    <xf numFmtId="0" fontId="16" fillId="0" borderId="0" xfId="3" applyFont="1">
      <alignment vertical="center"/>
    </xf>
    <xf numFmtId="0" fontId="16" fillId="0" borderId="0" xfId="3" applyFont="1" applyAlignment="1">
      <alignment horizontal="right" vertical="center"/>
    </xf>
    <xf numFmtId="0" fontId="16" fillId="0" borderId="5" xfId="3" applyFont="1" applyBorder="1" applyAlignment="1">
      <alignment horizontal="center" vertical="center"/>
    </xf>
    <xf numFmtId="0" fontId="16" fillId="0" borderId="6" xfId="3" applyFont="1" applyBorder="1" applyAlignment="1">
      <alignment horizontal="center" vertical="center"/>
    </xf>
    <xf numFmtId="38" fontId="16" fillId="0" borderId="6" xfId="3" applyNumberFormat="1" applyFont="1" applyFill="1" applyBorder="1" applyAlignment="1">
      <alignment vertical="center" shrinkToFit="1"/>
    </xf>
    <xf numFmtId="0" fontId="16" fillId="0" borderId="0" xfId="3" applyFont="1" applyFill="1" applyBorder="1" applyAlignment="1">
      <alignment horizontal="center" vertical="center" shrinkToFit="1"/>
    </xf>
    <xf numFmtId="0" fontId="16" fillId="0" borderId="0" xfId="3" applyFont="1" applyFill="1" applyBorder="1" applyAlignment="1">
      <alignment vertical="center" shrinkToFit="1"/>
    </xf>
    <xf numFmtId="38" fontId="16" fillId="0" borderId="0" xfId="3" applyNumberFormat="1" applyFont="1" applyFill="1" applyBorder="1" applyAlignment="1">
      <alignment vertical="center" shrinkToFit="1"/>
    </xf>
    <xf numFmtId="0" fontId="16" fillId="0" borderId="5" xfId="3" applyFont="1" applyBorder="1" applyAlignment="1">
      <alignment vertical="center"/>
    </xf>
    <xf numFmtId="38" fontId="16" fillId="6" borderId="6" xfId="2" applyFont="1" applyFill="1" applyBorder="1" applyAlignment="1" applyProtection="1">
      <alignment vertical="center"/>
      <protection locked="0"/>
    </xf>
    <xf numFmtId="0" fontId="16" fillId="0" borderId="7" xfId="3" applyFont="1" applyBorder="1" applyAlignment="1">
      <alignment horizontal="left" vertical="center"/>
    </xf>
    <xf numFmtId="0" fontId="16" fillId="0" borderId="6" xfId="3" applyFont="1" applyBorder="1" applyAlignment="1">
      <alignment horizontal="left" vertical="center"/>
    </xf>
    <xf numFmtId="0" fontId="16" fillId="0" borderId="5" xfId="3" applyFont="1" applyBorder="1" applyAlignment="1">
      <alignment vertical="center" shrinkToFit="1"/>
    </xf>
    <xf numFmtId="38" fontId="16" fillId="0" borderId="6" xfId="2" applyFont="1" applyFill="1" applyBorder="1" applyAlignment="1" applyProtection="1">
      <alignment vertical="center"/>
      <protection locked="0"/>
    </xf>
    <xf numFmtId="0" fontId="16" fillId="0" borderId="5" xfId="3" applyFont="1" applyBorder="1" applyAlignment="1">
      <alignment vertical="center" wrapText="1"/>
    </xf>
    <xf numFmtId="0" fontId="16" fillId="0" borderId="6" xfId="3" applyFont="1" applyBorder="1" applyAlignment="1">
      <alignment horizontal="left" vertical="center" shrinkToFit="1"/>
    </xf>
    <xf numFmtId="38" fontId="17" fillId="6" borderId="6" xfId="2" applyFont="1" applyFill="1" applyBorder="1" applyAlignment="1" applyProtection="1">
      <alignment vertical="center"/>
      <protection locked="0"/>
    </xf>
    <xf numFmtId="38" fontId="17" fillId="0" borderId="6" xfId="2" applyFont="1" applyFill="1" applyBorder="1" applyAlignment="1" applyProtection="1">
      <alignment vertical="center"/>
      <protection locked="0"/>
    </xf>
    <xf numFmtId="38" fontId="17" fillId="0" borderId="6" xfId="2" applyFont="1" applyFill="1" applyBorder="1" applyAlignment="1">
      <alignment vertical="center"/>
    </xf>
    <xf numFmtId="0" fontId="5" fillId="0" borderId="3" xfId="0" applyFont="1" applyBorder="1" applyAlignment="1">
      <alignment vertical="center"/>
    </xf>
    <xf numFmtId="0" fontId="5" fillId="0" borderId="17" xfId="0" applyFont="1" applyBorder="1">
      <alignment vertical="center"/>
    </xf>
    <xf numFmtId="0" fontId="5" fillId="0" borderId="9" xfId="0" applyFont="1" applyBorder="1" applyAlignment="1">
      <alignment horizontal="center" vertical="center"/>
    </xf>
    <xf numFmtId="0" fontId="5" fillId="6" borderId="9" xfId="0" applyFont="1" applyFill="1" applyBorder="1" applyProtection="1">
      <alignment vertical="center"/>
      <protection locked="0"/>
    </xf>
    <xf numFmtId="0" fontId="5" fillId="0" borderId="10" xfId="0" applyFont="1" applyBorder="1" applyAlignment="1">
      <alignment vertical="center"/>
    </xf>
    <xf numFmtId="38" fontId="16" fillId="6" borderId="6" xfId="1" applyFont="1" applyFill="1" applyBorder="1" applyAlignment="1" applyProtection="1">
      <alignment vertical="center" shrinkToFit="1"/>
      <protection locked="0"/>
    </xf>
    <xf numFmtId="38" fontId="5" fillId="0" borderId="16" xfId="1" applyFont="1" applyBorder="1">
      <alignment vertical="center"/>
    </xf>
    <xf numFmtId="0" fontId="5" fillId="6" borderId="5" xfId="0" applyFont="1" applyFill="1" applyBorder="1" applyProtection="1">
      <alignment vertical="center"/>
      <protection locked="0"/>
    </xf>
    <xf numFmtId="176" fontId="0" fillId="0" borderId="6" xfId="0" applyNumberFormat="1" applyBorder="1">
      <alignment vertical="center"/>
    </xf>
    <xf numFmtId="178" fontId="0" fillId="0" borderId="6" xfId="0" applyNumberFormat="1" applyBorder="1">
      <alignment vertical="center"/>
    </xf>
    <xf numFmtId="178" fontId="0" fillId="0" borderId="6" xfId="0" applyNumberFormat="1" applyBorder="1" applyAlignment="1">
      <alignment horizontal="right" vertical="center"/>
    </xf>
    <xf numFmtId="38" fontId="5" fillId="0" borderId="2" xfId="1" applyFont="1" applyBorder="1">
      <alignment vertical="center"/>
    </xf>
    <xf numFmtId="38" fontId="5" fillId="0" borderId="7" xfId="1" applyFont="1" applyBorder="1">
      <alignment vertical="center"/>
    </xf>
    <xf numFmtId="38" fontId="5" fillId="0" borderId="1" xfId="1" applyFont="1" applyBorder="1">
      <alignment vertical="center"/>
    </xf>
    <xf numFmtId="0" fontId="5" fillId="0" borderId="6" xfId="0" applyFont="1" applyBorder="1" applyAlignment="1">
      <alignment horizontal="center" vertical="center"/>
    </xf>
    <xf numFmtId="38" fontId="5" fillId="0" borderId="5" xfId="1" applyFont="1" applyBorder="1" applyAlignment="1">
      <alignment horizontal="center" vertical="center"/>
    </xf>
    <xf numFmtId="0" fontId="5" fillId="0" borderId="9" xfId="0" applyFont="1" applyBorder="1">
      <alignment vertical="center"/>
    </xf>
    <xf numFmtId="38" fontId="5" fillId="0" borderId="10" xfId="1" applyFont="1" applyBorder="1" applyProtection="1">
      <alignment vertical="center"/>
      <protection locked="0"/>
    </xf>
    <xf numFmtId="38" fontId="5" fillId="6" borderId="12" xfId="1" applyFont="1" applyFill="1" applyBorder="1">
      <alignment vertical="center"/>
    </xf>
    <xf numFmtId="38" fontId="5" fillId="6" borderId="6" xfId="1" applyFont="1" applyFill="1" applyBorder="1">
      <alignment vertical="center"/>
    </xf>
    <xf numFmtId="38" fontId="5" fillId="0" borderId="35" xfId="1" applyNumberFormat="1" applyFont="1" applyBorder="1">
      <alignment vertical="center"/>
    </xf>
    <xf numFmtId="177" fontId="16" fillId="0" borderId="6" xfId="7" applyNumberFormat="1" applyFont="1" applyFill="1" applyBorder="1" applyAlignment="1" applyProtection="1">
      <alignment vertical="center"/>
      <protection locked="0"/>
    </xf>
    <xf numFmtId="177" fontId="6" fillId="0" borderId="11" xfId="3" applyNumberFormat="1" applyFont="1" applyBorder="1" applyAlignment="1">
      <alignment vertical="center" shrinkToFit="1"/>
    </xf>
    <xf numFmtId="0" fontId="0" fillId="0" borderId="6" xfId="0" applyBorder="1" applyProtection="1">
      <alignment vertical="center"/>
    </xf>
    <xf numFmtId="0" fontId="0" fillId="0" borderId="6" xfId="0" applyBorder="1" applyAlignment="1" applyProtection="1">
      <alignment horizontal="center" vertical="center"/>
    </xf>
    <xf numFmtId="0" fontId="0" fillId="0" borderId="6" xfId="0" applyBorder="1" applyAlignment="1" applyProtection="1">
      <alignment horizontal="center" vertical="center" shrinkToFit="1"/>
    </xf>
    <xf numFmtId="38" fontId="0" fillId="0" borderId="6" xfId="1" applyFont="1" applyBorder="1" applyProtection="1">
      <alignment vertical="center"/>
    </xf>
    <xf numFmtId="0" fontId="0" fillId="0" borderId="0" xfId="0" applyProtection="1">
      <alignment vertical="center"/>
      <protection locked="0"/>
    </xf>
    <xf numFmtId="0" fontId="0" fillId="0" borderId="0" xfId="0" applyAlignment="1" applyProtection="1">
      <alignment horizontal="right" vertical="center"/>
      <protection locked="0"/>
    </xf>
    <xf numFmtId="0" fontId="11" fillId="0" borderId="0" xfId="4" applyFont="1" applyAlignment="1" applyProtection="1">
      <alignment vertical="center"/>
      <protection locked="0"/>
    </xf>
    <xf numFmtId="0" fontId="13" fillId="0" borderId="0" xfId="4" applyFont="1" applyAlignment="1" applyProtection="1">
      <alignment horizontal="center" vertical="center"/>
      <protection locked="0"/>
    </xf>
    <xf numFmtId="0" fontId="5" fillId="0" borderId="0" xfId="0" applyFont="1" applyBorder="1" applyAlignment="1" applyProtection="1">
      <alignment vertical="center"/>
      <protection locked="0"/>
    </xf>
    <xf numFmtId="0" fontId="13" fillId="0" borderId="0" xfId="4" applyFont="1" applyAlignment="1" applyProtection="1">
      <alignment horizontal="left" vertical="center"/>
      <protection locked="0"/>
    </xf>
    <xf numFmtId="0" fontId="5" fillId="0" borderId="0" xfId="0" applyFont="1" applyBorder="1" applyAlignment="1" applyProtection="1">
      <alignment horizontal="center" vertical="center"/>
      <protection locked="0"/>
    </xf>
    <xf numFmtId="0" fontId="6" fillId="0" borderId="0" xfId="3" applyBorder="1" applyAlignment="1" applyProtection="1">
      <alignment horizontal="center" vertical="center"/>
      <protection locked="0"/>
    </xf>
    <xf numFmtId="0" fontId="13" fillId="0" borderId="0" xfId="4" applyFont="1" applyAlignment="1" applyProtection="1">
      <alignment horizontal="centerContinuous" vertical="center"/>
      <protection locked="0"/>
    </xf>
    <xf numFmtId="0" fontId="13" fillId="0" borderId="0" xfId="4" applyFont="1" applyAlignment="1" applyProtection="1">
      <alignment horizontal="right" vertical="center"/>
      <protection locked="0"/>
    </xf>
    <xf numFmtId="0" fontId="1" fillId="0" borderId="6" xfId="4" applyFont="1" applyBorder="1" applyAlignment="1" applyProtection="1">
      <alignment horizontal="center" vertical="center"/>
      <protection locked="0"/>
    </xf>
    <xf numFmtId="0" fontId="0" fillId="0" borderId="6" xfId="0" applyFont="1" applyFill="1" applyBorder="1" applyAlignment="1" applyProtection="1">
      <alignment horizontal="left" vertical="center" shrinkToFit="1"/>
      <protection locked="0"/>
    </xf>
    <xf numFmtId="0" fontId="0" fillId="0" borderId="6" xfId="0" applyFont="1" applyFill="1" applyBorder="1" applyAlignment="1" applyProtection="1">
      <alignment horizontal="left" vertical="center"/>
      <protection locked="0"/>
    </xf>
    <xf numFmtId="0" fontId="1" fillId="0" borderId="12" xfId="0" applyFont="1" applyFill="1" applyBorder="1" applyAlignment="1" applyProtection="1">
      <alignment horizontal="left" vertical="center"/>
      <protection locked="0"/>
    </xf>
    <xf numFmtId="0" fontId="1" fillId="0" borderId="6" xfId="0" applyFont="1" applyFill="1" applyBorder="1" applyAlignment="1" applyProtection="1">
      <alignment horizontal="left" vertical="center"/>
      <protection locked="0"/>
    </xf>
    <xf numFmtId="0" fontId="10" fillId="0" borderId="0" xfId="0" applyFont="1" applyAlignment="1" applyProtection="1">
      <alignment vertical="center"/>
      <protection locked="0"/>
    </xf>
    <xf numFmtId="0" fontId="0" fillId="0" borderId="0" xfId="0" applyBorder="1" applyProtection="1">
      <alignment vertical="center"/>
      <protection locked="0"/>
    </xf>
    <xf numFmtId="176" fontId="13" fillId="0" borderId="45" xfId="4" applyNumberFormat="1" applyFont="1" applyBorder="1" applyAlignment="1" applyProtection="1">
      <alignment vertical="center"/>
      <protection locked="0"/>
    </xf>
    <xf numFmtId="183" fontId="13" fillId="0" borderId="46" xfId="4" applyNumberFormat="1" applyFont="1" applyBorder="1" applyAlignment="1" applyProtection="1">
      <alignment vertical="center"/>
      <protection locked="0"/>
    </xf>
    <xf numFmtId="0" fontId="0" fillId="0" borderId="0" xfId="4" applyFont="1" applyAlignment="1" applyProtection="1">
      <alignment horizontal="left"/>
      <protection locked="0"/>
    </xf>
    <xf numFmtId="0" fontId="13" fillId="0" borderId="0" xfId="4" applyFont="1" applyBorder="1" applyAlignment="1" applyProtection="1">
      <alignment horizontal="center" vertical="center"/>
      <protection locked="0"/>
    </xf>
    <xf numFmtId="183" fontId="13" fillId="0" borderId="0" xfId="4" applyNumberFormat="1" applyFont="1" applyBorder="1" applyAlignment="1" applyProtection="1">
      <alignment vertical="center"/>
      <protection locked="0"/>
    </xf>
    <xf numFmtId="0" fontId="1" fillId="0" borderId="0" xfId="4" applyFont="1" applyBorder="1" applyAlignment="1" applyProtection="1">
      <alignment horizontal="center" vertical="center"/>
      <protection locked="0"/>
    </xf>
    <xf numFmtId="0" fontId="0" fillId="0" borderId="0" xfId="4" applyFont="1" applyProtection="1">
      <protection locked="0"/>
    </xf>
    <xf numFmtId="176" fontId="13" fillId="0" borderId="0" xfId="4" applyNumberFormat="1" applyFont="1" applyAlignment="1" applyProtection="1">
      <alignment vertical="center"/>
      <protection locked="0"/>
    </xf>
    <xf numFmtId="0" fontId="13" fillId="0" borderId="6" xfId="4" applyFont="1" applyBorder="1" applyAlignment="1" applyProtection="1">
      <alignment horizontal="center" vertical="center"/>
      <protection locked="0"/>
    </xf>
    <xf numFmtId="38" fontId="13" fillId="6" borderId="6" xfId="1" applyFont="1" applyFill="1" applyBorder="1" applyAlignment="1" applyProtection="1">
      <alignment horizontal="center" vertical="center"/>
      <protection locked="0"/>
    </xf>
    <xf numFmtId="0" fontId="13" fillId="0" borderId="6" xfId="4" applyFont="1" applyBorder="1" applyAlignment="1" applyProtection="1">
      <alignment horizontal="center" vertical="center" shrinkToFit="1"/>
      <protection locked="0"/>
    </xf>
    <xf numFmtId="0" fontId="13" fillId="0" borderId="23" xfId="4" applyFont="1" applyBorder="1" applyAlignment="1" applyProtection="1">
      <alignment horizontal="center" vertical="center" shrinkToFit="1"/>
      <protection locked="0"/>
    </xf>
    <xf numFmtId="0" fontId="1" fillId="0" borderId="0" xfId="4" applyFont="1" applyAlignment="1" applyProtection="1">
      <alignment vertical="center"/>
      <protection locked="0"/>
    </xf>
    <xf numFmtId="0" fontId="1" fillId="0" borderId="8" xfId="4" applyFont="1" applyBorder="1" applyAlignment="1" applyProtection="1">
      <alignment vertical="center"/>
      <protection locked="0"/>
    </xf>
    <xf numFmtId="0" fontId="13" fillId="6" borderId="35" xfId="4" applyFont="1" applyFill="1" applyBorder="1" applyAlignment="1" applyProtection="1">
      <alignment horizontal="center" vertical="center"/>
      <protection locked="0"/>
    </xf>
    <xf numFmtId="38" fontId="1" fillId="0" borderId="48" xfId="1" applyFont="1" applyFill="1" applyBorder="1" applyAlignment="1" applyProtection="1">
      <alignment horizontal="center" vertical="center"/>
      <protection locked="0"/>
    </xf>
    <xf numFmtId="38" fontId="1" fillId="0" borderId="53" xfId="1" applyFont="1" applyFill="1" applyBorder="1" applyAlignment="1" applyProtection="1">
      <alignment horizontal="center" vertical="center"/>
      <protection locked="0"/>
    </xf>
    <xf numFmtId="38" fontId="13" fillId="0" borderId="48" xfId="1" applyFont="1" applyFill="1" applyBorder="1" applyAlignment="1" applyProtection="1">
      <alignment horizontal="center"/>
      <protection locked="0"/>
    </xf>
    <xf numFmtId="38" fontId="13" fillId="0" borderId="53" xfId="1" applyFont="1" applyFill="1" applyBorder="1" applyAlignment="1" applyProtection="1">
      <alignment horizontal="center"/>
      <protection locked="0"/>
    </xf>
    <xf numFmtId="38" fontId="13" fillId="0" borderId="49" xfId="1" applyFont="1" applyFill="1" applyBorder="1" applyAlignment="1" applyProtection="1">
      <alignment horizontal="center"/>
      <protection locked="0"/>
    </xf>
    <xf numFmtId="38" fontId="13" fillId="0" borderId="54" xfId="1" applyFont="1" applyFill="1" applyBorder="1" applyAlignment="1" applyProtection="1">
      <alignment horizontal="center"/>
      <protection locked="0"/>
    </xf>
    <xf numFmtId="0" fontId="13" fillId="0" borderId="47" xfId="4" applyFont="1" applyBorder="1" applyAlignment="1" applyProtection="1">
      <alignment horizontal="center" vertical="center"/>
      <protection locked="0"/>
    </xf>
    <xf numFmtId="0" fontId="13" fillId="0" borderId="52" xfId="4" applyFont="1" applyBorder="1" applyAlignment="1" applyProtection="1">
      <alignment horizontal="center" vertical="center"/>
      <protection locked="0"/>
    </xf>
    <xf numFmtId="0" fontId="1" fillId="0" borderId="48" xfId="4" applyFont="1" applyBorder="1" applyAlignment="1" applyProtection="1">
      <alignment horizontal="center" vertical="center"/>
      <protection locked="0"/>
    </xf>
    <xf numFmtId="0" fontId="1" fillId="0" borderId="53" xfId="4" applyFont="1" applyBorder="1" applyAlignment="1" applyProtection="1">
      <alignment horizontal="center" vertical="center"/>
      <protection locked="0"/>
    </xf>
    <xf numFmtId="176" fontId="13" fillId="0" borderId="48" xfId="4" applyNumberFormat="1" applyFont="1" applyBorder="1" applyAlignment="1" applyProtection="1">
      <alignment horizontal="center" vertical="center"/>
      <protection locked="0"/>
    </xf>
    <xf numFmtId="176" fontId="13" fillId="0" borderId="53" xfId="4" applyNumberFormat="1" applyFont="1" applyBorder="1" applyAlignment="1" applyProtection="1">
      <alignment horizontal="center" vertical="center"/>
      <protection locked="0"/>
    </xf>
    <xf numFmtId="183" fontId="13" fillId="0" borderId="49" xfId="4" applyNumberFormat="1" applyFont="1" applyBorder="1" applyAlignment="1" applyProtection="1">
      <alignment horizontal="center" vertical="center"/>
      <protection locked="0"/>
    </xf>
    <xf numFmtId="183" fontId="13" fillId="0" borderId="54" xfId="4" applyNumberFormat="1" applyFont="1" applyBorder="1" applyAlignment="1" applyProtection="1">
      <alignment horizontal="center" vertical="center"/>
      <protection locked="0"/>
    </xf>
    <xf numFmtId="0" fontId="13" fillId="0" borderId="47" xfId="4" applyFont="1" applyBorder="1" applyAlignment="1" applyProtection="1">
      <alignment horizontal="center" vertical="center" shrinkToFit="1"/>
      <protection locked="0"/>
    </xf>
    <xf numFmtId="0" fontId="13" fillId="0" borderId="52" xfId="4" applyFont="1" applyBorder="1" applyAlignment="1" applyProtection="1">
      <alignment horizontal="center" vertical="center" shrinkToFit="1"/>
      <protection locked="0"/>
    </xf>
    <xf numFmtId="38" fontId="6" fillId="6" borderId="6" xfId="1" applyFont="1" applyFill="1" applyBorder="1" applyAlignment="1" applyProtection="1">
      <alignment horizontal="right" vertical="center" shrinkToFit="1"/>
      <protection locked="0"/>
    </xf>
    <xf numFmtId="38" fontId="6" fillId="0" borderId="6" xfId="1" applyFont="1" applyFill="1" applyBorder="1" applyAlignment="1" applyProtection="1">
      <alignment horizontal="right" vertical="center" shrinkToFit="1"/>
      <protection locked="0"/>
    </xf>
    <xf numFmtId="38" fontId="7" fillId="0" borderId="45" xfId="1" applyFont="1" applyFill="1" applyBorder="1" applyAlignment="1" applyProtection="1">
      <alignment horizontal="center" vertical="center" shrinkToFit="1"/>
      <protection locked="0"/>
    </xf>
    <xf numFmtId="38" fontId="6" fillId="0" borderId="5" xfId="1" applyFont="1" applyFill="1" applyBorder="1" applyAlignment="1" applyProtection="1">
      <alignment horizontal="right" vertical="center"/>
      <protection locked="0"/>
    </xf>
    <xf numFmtId="38" fontId="6" fillId="0" borderId="4" xfId="1" applyFont="1" applyFill="1" applyBorder="1" applyAlignment="1" applyProtection="1">
      <alignment horizontal="right" vertical="center"/>
      <protection locked="0"/>
    </xf>
    <xf numFmtId="38" fontId="6" fillId="0" borderId="5" xfId="1" applyFont="1" applyFill="1" applyBorder="1" applyAlignment="1" applyProtection="1">
      <alignment horizontal="right" vertical="center" shrinkToFit="1"/>
      <protection locked="0"/>
    </xf>
    <xf numFmtId="38" fontId="6" fillId="0" borderId="4" xfId="1" applyFont="1" applyFill="1" applyBorder="1" applyAlignment="1" applyProtection="1">
      <alignment horizontal="right" vertical="center" shrinkToFit="1"/>
      <protection locked="0"/>
    </xf>
    <xf numFmtId="38" fontId="6" fillId="6" borderId="5" xfId="1" applyFont="1" applyFill="1" applyBorder="1" applyAlignment="1" applyProtection="1">
      <alignment horizontal="right" vertical="center" shrinkToFit="1"/>
      <protection locked="0"/>
    </xf>
    <xf numFmtId="38" fontId="6" fillId="6" borderId="4" xfId="1" applyFont="1" applyFill="1" applyBorder="1" applyAlignment="1" applyProtection="1">
      <alignment horizontal="right" vertical="center" shrinkToFit="1"/>
      <protection locked="0"/>
    </xf>
    <xf numFmtId="38" fontId="7" fillId="0" borderId="48" xfId="1" applyFont="1" applyFill="1" applyBorder="1" applyAlignment="1" applyProtection="1">
      <alignment horizontal="center" vertical="center" shrinkToFit="1"/>
      <protection locked="0"/>
    </xf>
    <xf numFmtId="38" fontId="7" fillId="0" borderId="51" xfId="1" applyFont="1" applyFill="1" applyBorder="1" applyAlignment="1" applyProtection="1">
      <alignment horizontal="center" vertical="center" shrinkToFit="1"/>
      <protection locked="0"/>
    </xf>
    <xf numFmtId="0" fontId="13" fillId="0" borderId="24" xfId="4" applyFont="1" applyBorder="1" applyAlignment="1" applyProtection="1">
      <alignment horizontal="center" vertical="center"/>
      <protection locked="0"/>
    </xf>
    <xf numFmtId="0" fontId="13" fillId="0" borderId="2" xfId="4" applyFont="1" applyBorder="1" applyAlignment="1" applyProtection="1">
      <alignment horizontal="center" vertical="center"/>
      <protection locked="0"/>
    </xf>
    <xf numFmtId="0" fontId="13" fillId="0" borderId="13" xfId="4" applyFont="1" applyBorder="1" applyAlignment="1" applyProtection="1">
      <alignment horizontal="center" vertical="center"/>
      <protection locked="0"/>
    </xf>
    <xf numFmtId="0" fontId="13" fillId="0" borderId="18" xfId="4" applyFont="1" applyBorder="1" applyAlignment="1" applyProtection="1">
      <alignment horizontal="center" vertical="center"/>
      <protection locked="0"/>
    </xf>
    <xf numFmtId="0" fontId="13" fillId="0" borderId="14" xfId="4" applyFont="1" applyBorder="1" applyAlignment="1" applyProtection="1">
      <alignment horizontal="center" vertical="center"/>
      <protection locked="0"/>
    </xf>
    <xf numFmtId="0" fontId="13" fillId="0" borderId="26" xfId="4" applyFont="1" applyBorder="1" applyAlignment="1" applyProtection="1">
      <alignment horizontal="center" vertical="center"/>
      <protection locked="0"/>
    </xf>
    <xf numFmtId="0" fontId="11" fillId="0" borderId="0" xfId="4" applyFont="1" applyAlignment="1" applyProtection="1">
      <alignment horizontal="center" vertical="center"/>
      <protection locked="0"/>
    </xf>
    <xf numFmtId="0" fontId="13" fillId="0" borderId="19" xfId="4" applyFont="1" applyBorder="1" applyAlignment="1" applyProtection="1">
      <alignment horizontal="center" vertical="center"/>
      <protection locked="0"/>
    </xf>
    <xf numFmtId="0" fontId="13" fillId="0" borderId="20" xfId="4" applyFont="1" applyBorder="1" applyAlignment="1" applyProtection="1">
      <alignment horizontal="center" vertical="center"/>
      <protection locked="0"/>
    </xf>
    <xf numFmtId="0" fontId="13" fillId="0" borderId="21" xfId="4" applyFont="1" applyBorder="1" applyAlignment="1" applyProtection="1">
      <alignment horizontal="center" vertical="center" wrapText="1"/>
      <protection locked="0"/>
    </xf>
    <xf numFmtId="0" fontId="13" fillId="0" borderId="6" xfId="4" applyFont="1" applyBorder="1" applyAlignment="1" applyProtection="1">
      <alignment horizontal="center" vertical="center" wrapText="1"/>
      <protection locked="0"/>
    </xf>
    <xf numFmtId="0" fontId="13" fillId="0" borderId="22" xfId="4" applyFont="1" applyBorder="1" applyAlignment="1" applyProtection="1">
      <alignment horizontal="center" vertical="center"/>
      <protection locked="0"/>
    </xf>
    <xf numFmtId="0" fontId="13" fillId="0" borderId="23" xfId="4" applyFont="1" applyBorder="1" applyAlignment="1" applyProtection="1">
      <alignment horizontal="center" vertical="center"/>
      <protection locked="0"/>
    </xf>
    <xf numFmtId="0" fontId="7" fillId="0" borderId="3" xfId="3" applyFont="1" applyFill="1" applyBorder="1" applyAlignment="1" applyProtection="1">
      <alignment horizontal="center" vertical="center" shrinkToFit="1"/>
      <protection locked="0"/>
    </xf>
    <xf numFmtId="0" fontId="7" fillId="0" borderId="4" xfId="3" applyFont="1" applyFill="1" applyBorder="1" applyAlignment="1" applyProtection="1">
      <alignment horizontal="center" vertical="center"/>
      <protection locked="0"/>
    </xf>
    <xf numFmtId="0" fontId="7" fillId="0" borderId="6" xfId="3" applyFont="1" applyFill="1" applyBorder="1" applyAlignment="1" applyProtection="1">
      <alignment horizontal="center" vertical="center"/>
      <protection locked="0"/>
    </xf>
    <xf numFmtId="0" fontId="7" fillId="0" borderId="5" xfId="3" applyFont="1" applyFill="1" applyBorder="1" applyAlignment="1" applyProtection="1">
      <alignment horizontal="center" vertical="center"/>
      <protection locked="0"/>
    </xf>
    <xf numFmtId="0" fontId="7" fillId="0" borderId="6" xfId="3" applyFont="1" applyFill="1" applyBorder="1" applyAlignment="1" applyProtection="1">
      <alignment horizontal="center" vertical="center" shrinkToFit="1"/>
      <protection locked="0"/>
    </xf>
    <xf numFmtId="0" fontId="7" fillId="0" borderId="5" xfId="3" applyFont="1" applyFill="1" applyBorder="1" applyAlignment="1" applyProtection="1">
      <alignment horizontal="center" vertical="center" shrinkToFit="1"/>
      <protection locked="0"/>
    </xf>
    <xf numFmtId="0" fontId="7" fillId="0" borderId="4" xfId="3" applyFont="1" applyFill="1" applyBorder="1" applyAlignment="1" applyProtection="1">
      <alignment horizontal="center" vertical="center" shrinkToFit="1"/>
      <protection locked="0"/>
    </xf>
    <xf numFmtId="0" fontId="13" fillId="0" borderId="25" xfId="4" applyFont="1" applyBorder="1" applyAlignment="1" applyProtection="1">
      <alignment horizontal="center" vertical="center"/>
      <protection locked="0"/>
    </xf>
    <xf numFmtId="0" fontId="13" fillId="0" borderId="1" xfId="4" applyFont="1" applyBorder="1" applyAlignment="1" applyProtection="1">
      <alignment horizontal="center" vertical="center"/>
      <protection locked="0"/>
    </xf>
    <xf numFmtId="0" fontId="0" fillId="0" borderId="6" xfId="0" applyBorder="1" applyAlignment="1" applyProtection="1">
      <alignment horizontal="center" vertical="center"/>
    </xf>
    <xf numFmtId="0" fontId="7" fillId="0" borderId="12" xfId="3" applyFont="1" applyFill="1" applyBorder="1" applyAlignment="1" applyProtection="1">
      <alignment horizontal="center" vertical="center" textRotation="255" shrinkToFit="1"/>
      <protection locked="0"/>
    </xf>
    <xf numFmtId="0" fontId="7" fillId="0" borderId="17" xfId="3" applyFont="1" applyFill="1" applyBorder="1" applyAlignment="1" applyProtection="1">
      <alignment horizontal="center" vertical="center" textRotation="255" shrinkToFit="1"/>
      <protection locked="0"/>
    </xf>
    <xf numFmtId="0" fontId="7" fillId="0" borderId="9" xfId="3" applyFont="1" applyFill="1" applyBorder="1" applyAlignment="1" applyProtection="1">
      <alignment horizontal="center" vertical="center" textRotation="255" shrinkToFit="1"/>
      <protection locked="0"/>
    </xf>
    <xf numFmtId="0" fontId="7" fillId="0" borderId="4" xfId="3" applyFont="1" applyFill="1" applyBorder="1" applyAlignment="1" applyProtection="1">
      <alignment horizontal="center" vertical="center" textRotation="255" wrapText="1" shrinkToFit="1"/>
      <protection locked="0"/>
    </xf>
    <xf numFmtId="0" fontId="7" fillId="0" borderId="4" xfId="3" applyFont="1" applyFill="1" applyBorder="1" applyAlignment="1" applyProtection="1">
      <alignment horizontal="center" vertical="center" textRotation="255" shrinkToFit="1"/>
      <protection locked="0"/>
    </xf>
    <xf numFmtId="0" fontId="7" fillId="0" borderId="3" xfId="3" applyFont="1" applyFill="1" applyBorder="1" applyAlignment="1" applyProtection="1">
      <alignment horizontal="center" vertical="center" textRotation="255" shrinkToFit="1"/>
      <protection locked="0"/>
    </xf>
    <xf numFmtId="0" fontId="7" fillId="0" borderId="1" xfId="3" applyFont="1" applyFill="1" applyBorder="1" applyAlignment="1" applyProtection="1">
      <alignment horizontal="center" vertical="center" shrinkToFit="1"/>
      <protection locked="0"/>
    </xf>
    <xf numFmtId="0" fontId="7" fillId="0" borderId="7" xfId="3" applyFont="1" applyFill="1" applyBorder="1" applyAlignment="1" applyProtection="1">
      <alignment horizontal="center" vertical="center" shrinkToFit="1"/>
      <protection locked="0"/>
    </xf>
    <xf numFmtId="0" fontId="16" fillId="0" borderId="5" xfId="3" applyFont="1" applyBorder="1" applyAlignment="1">
      <alignment horizontal="left" vertical="center"/>
    </xf>
    <xf numFmtId="0" fontId="16" fillId="0" borderId="4" xfId="3" applyFont="1" applyBorder="1" applyAlignment="1">
      <alignment horizontal="left"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16" fillId="0" borderId="12" xfId="3" applyFont="1" applyBorder="1" applyAlignment="1">
      <alignment horizontal="center" vertical="center" textRotation="255"/>
    </xf>
    <xf numFmtId="0" fontId="16" fillId="0" borderId="17" xfId="3" applyFont="1" applyBorder="1" applyAlignment="1">
      <alignment horizontal="center" vertical="center" textRotation="255"/>
    </xf>
    <xf numFmtId="0" fontId="16" fillId="0" borderId="9" xfId="3" applyFont="1" applyBorder="1" applyAlignment="1">
      <alignment horizontal="center" vertical="center" textRotation="255"/>
    </xf>
    <xf numFmtId="0" fontId="5" fillId="0" borderId="5" xfId="0" applyFont="1" applyFill="1" applyBorder="1" applyAlignment="1">
      <alignment horizontal="left" vertical="center" shrinkToFit="1"/>
    </xf>
    <xf numFmtId="0" fontId="5" fillId="0" borderId="3" xfId="0" applyFont="1" applyFill="1" applyBorder="1" applyAlignment="1">
      <alignment horizontal="left" vertical="center" shrinkToFit="1"/>
    </xf>
    <xf numFmtId="0" fontId="5" fillId="0" borderId="4" xfId="0" applyFont="1" applyFill="1" applyBorder="1" applyAlignment="1">
      <alignment horizontal="left" vertical="center" shrinkToFit="1"/>
    </xf>
    <xf numFmtId="0" fontId="16" fillId="0" borderId="6" xfId="3" applyFont="1" applyBorder="1" applyAlignment="1">
      <alignment horizontal="left" vertical="center"/>
    </xf>
    <xf numFmtId="0" fontId="16" fillId="0" borderId="10" xfId="3" applyFont="1" applyBorder="1" applyAlignment="1">
      <alignment horizontal="left" vertical="center"/>
    </xf>
    <xf numFmtId="0" fontId="16" fillId="0" borderId="2" xfId="3" applyFont="1" applyBorder="1" applyAlignment="1">
      <alignment horizontal="left" vertical="center"/>
    </xf>
    <xf numFmtId="0" fontId="16" fillId="0" borderId="5" xfId="3" applyFont="1" applyFill="1" applyBorder="1" applyAlignment="1">
      <alignment horizontal="left" vertical="center"/>
    </xf>
    <xf numFmtId="0" fontId="16" fillId="0" borderId="3" xfId="3" applyFont="1" applyFill="1" applyBorder="1" applyAlignment="1">
      <alignment horizontal="left" vertical="center"/>
    </xf>
    <xf numFmtId="0" fontId="16" fillId="0" borderId="4" xfId="3" applyFont="1" applyFill="1" applyBorder="1" applyAlignment="1">
      <alignment horizontal="left" vertical="center"/>
    </xf>
    <xf numFmtId="0" fontId="5" fillId="0" borderId="3" xfId="0" applyFont="1" applyBorder="1" applyAlignment="1">
      <alignment horizontal="center" vertical="center"/>
    </xf>
    <xf numFmtId="0" fontId="16" fillId="0" borderId="5" xfId="3" applyFont="1" applyBorder="1" applyAlignment="1">
      <alignment horizontal="left" vertical="center" shrinkToFit="1"/>
    </xf>
    <xf numFmtId="0" fontId="16" fillId="0" borderId="3" xfId="3" applyFont="1" applyBorder="1" applyAlignment="1">
      <alignment horizontal="left" vertical="center" shrinkToFit="1"/>
    </xf>
    <xf numFmtId="0" fontId="16" fillId="0" borderId="6" xfId="3" applyFont="1" applyFill="1" applyBorder="1" applyAlignment="1">
      <alignment horizontal="center" vertical="center" shrinkToFit="1"/>
    </xf>
    <xf numFmtId="0" fontId="16" fillId="0" borderId="5" xfId="3" applyFont="1" applyBorder="1" applyAlignment="1">
      <alignment horizontal="center" vertical="center"/>
    </xf>
    <xf numFmtId="0" fontId="16" fillId="0" borderId="4" xfId="3" applyFont="1" applyBorder="1" applyAlignment="1">
      <alignment horizontal="center" vertical="center"/>
    </xf>
    <xf numFmtId="0" fontId="16" fillId="0" borderId="6" xfId="3" applyFont="1" applyBorder="1" applyAlignment="1">
      <alignment horizontal="center" vertical="center" textRotation="255"/>
    </xf>
    <xf numFmtId="0" fontId="17" fillId="0" borderId="5" xfId="3" applyFont="1" applyFill="1" applyBorder="1" applyAlignment="1">
      <alignment horizontal="left" vertical="center" shrinkToFit="1"/>
    </xf>
    <xf numFmtId="0" fontId="17" fillId="0" borderId="3" xfId="3" applyFont="1" applyFill="1" applyBorder="1" applyAlignment="1">
      <alignment horizontal="left" vertical="center" shrinkToFit="1"/>
    </xf>
    <xf numFmtId="0" fontId="5" fillId="0" borderId="6" xfId="0" applyFont="1" applyBorder="1" applyAlignment="1">
      <alignment horizontal="left" vertical="center" wrapText="1"/>
    </xf>
    <xf numFmtId="38" fontId="5" fillId="0" borderId="5" xfId="1" applyFont="1" applyBorder="1" applyAlignment="1">
      <alignment horizontal="center" vertical="center"/>
    </xf>
    <xf numFmtId="38" fontId="5" fillId="0" borderId="4" xfId="1" applyFont="1" applyBorder="1" applyAlignment="1">
      <alignment horizontal="center" vertical="center"/>
    </xf>
    <xf numFmtId="38" fontId="5" fillId="0" borderId="43" xfId="1" applyFont="1" applyBorder="1" applyAlignment="1">
      <alignment horizontal="center" vertical="center"/>
    </xf>
    <xf numFmtId="38" fontId="5" fillId="0" borderId="6" xfId="1" applyFont="1" applyBorder="1" applyAlignment="1">
      <alignment horizontal="center" vertical="center"/>
    </xf>
    <xf numFmtId="38" fontId="5" fillId="0" borderId="6" xfId="1" applyFont="1" applyBorder="1" applyAlignment="1">
      <alignment horizontal="left" vertical="center"/>
    </xf>
    <xf numFmtId="38" fontId="5" fillId="0" borderId="4" xfId="1" applyFont="1" applyFill="1" applyBorder="1" applyAlignment="1">
      <alignment horizontal="left" vertical="center"/>
    </xf>
    <xf numFmtId="38" fontId="5" fillId="0" borderId="6" xfId="1" applyFont="1" applyFill="1" applyBorder="1" applyAlignment="1">
      <alignment horizontal="left" vertical="center"/>
    </xf>
    <xf numFmtId="38" fontId="5" fillId="0" borderId="5" xfId="1" applyFont="1" applyFill="1" applyBorder="1" applyAlignment="1">
      <alignment horizontal="center" vertical="center"/>
    </xf>
    <xf numFmtId="38" fontId="5" fillId="0" borderId="3" xfId="1" applyFont="1" applyFill="1" applyBorder="1" applyAlignment="1">
      <alignment horizontal="center" vertical="center"/>
    </xf>
    <xf numFmtId="0" fontId="3" fillId="0" borderId="12" xfId="0" applyFont="1" applyBorder="1" applyAlignment="1">
      <alignment vertical="center" wrapText="1"/>
    </xf>
    <xf numFmtId="0" fontId="3" fillId="0" borderId="17" xfId="0" applyFont="1" applyBorder="1" applyAlignment="1">
      <alignment vertical="center"/>
    </xf>
    <xf numFmtId="0" fontId="3" fillId="0" borderId="9" xfId="0" applyFont="1" applyBorder="1" applyAlignment="1">
      <alignment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6" fillId="0" borderId="10" xfId="3" applyBorder="1" applyAlignment="1">
      <alignment horizontal="left" vertical="center"/>
    </xf>
    <xf numFmtId="0" fontId="6" fillId="0" borderId="2" xfId="3" applyBorder="1" applyAlignment="1">
      <alignment horizontal="left" vertical="center"/>
    </xf>
    <xf numFmtId="0" fontId="6" fillId="0" borderId="12" xfId="3" applyBorder="1" applyAlignment="1">
      <alignment horizontal="center" vertical="center" textRotation="255"/>
    </xf>
    <xf numFmtId="0" fontId="6" fillId="0" borderId="17" xfId="3" applyBorder="1" applyAlignment="1">
      <alignment horizontal="center" vertical="center" textRotation="255"/>
    </xf>
    <xf numFmtId="0" fontId="6" fillId="0" borderId="9" xfId="3" applyBorder="1" applyAlignment="1">
      <alignment horizontal="center" vertical="center" textRotation="255"/>
    </xf>
    <xf numFmtId="0" fontId="6" fillId="0" borderId="5" xfId="3" applyBorder="1" applyAlignment="1">
      <alignment horizontal="left" vertical="center" shrinkToFit="1"/>
    </xf>
    <xf numFmtId="0" fontId="6" fillId="0" borderId="3" xfId="3" applyBorder="1" applyAlignment="1">
      <alignment horizontal="left" vertical="center" shrinkToFit="1"/>
    </xf>
    <xf numFmtId="0" fontId="6" fillId="0" borderId="1" xfId="3" applyBorder="1" applyAlignment="1">
      <alignment horizontal="center" vertical="center" textRotation="255"/>
    </xf>
    <xf numFmtId="0" fontId="15" fillId="0" borderId="5" xfId="3" applyFont="1" applyFill="1" applyBorder="1" applyAlignment="1">
      <alignment horizontal="left" vertical="center" shrinkToFit="1"/>
    </xf>
    <xf numFmtId="0" fontId="6" fillId="0" borderId="3" xfId="3" applyFill="1" applyBorder="1" applyAlignment="1">
      <alignment horizontal="left" vertical="center" shrinkToFit="1"/>
    </xf>
    <xf numFmtId="0" fontId="13" fillId="0" borderId="6" xfId="0" applyFont="1" applyFill="1" applyBorder="1" applyAlignment="1">
      <alignment horizontal="left" vertical="center" shrinkToFit="1"/>
    </xf>
    <xf numFmtId="0" fontId="15" fillId="0" borderId="5" xfId="3" applyFont="1" applyBorder="1" applyAlignment="1">
      <alignment horizontal="left" vertical="center" shrinkToFit="1"/>
    </xf>
    <xf numFmtId="0" fontId="15" fillId="0" borderId="4" xfId="3" applyFont="1" applyBorder="1" applyAlignment="1">
      <alignment horizontal="left" vertical="center" shrinkToFit="1"/>
    </xf>
    <xf numFmtId="0" fontId="13" fillId="3" borderId="6" xfId="0" applyFont="1" applyFill="1" applyBorder="1" applyAlignment="1">
      <alignment horizontal="left" vertical="center" shrinkToFit="1"/>
    </xf>
    <xf numFmtId="0" fontId="6" fillId="0" borderId="6" xfId="3" applyFill="1" applyBorder="1" applyAlignment="1">
      <alignment horizontal="left" vertical="center"/>
    </xf>
    <xf numFmtId="0" fontId="13" fillId="0" borderId="6" xfId="0" applyFont="1" applyBorder="1" applyAlignment="1">
      <alignment horizontal="center" vertical="center"/>
    </xf>
    <xf numFmtId="0" fontId="6" fillId="0" borderId="5" xfId="3" applyBorder="1" applyAlignment="1">
      <alignment horizontal="left" vertical="center"/>
    </xf>
    <xf numFmtId="0" fontId="6" fillId="0" borderId="4" xfId="3" applyBorder="1" applyAlignment="1">
      <alignment horizontal="left" vertical="center"/>
    </xf>
    <xf numFmtId="0" fontId="6" fillId="0" borderId="5" xfId="3" applyBorder="1" applyAlignment="1">
      <alignment horizontal="center" vertical="center"/>
    </xf>
    <xf numFmtId="0" fontId="6" fillId="0" borderId="4" xfId="3" applyBorder="1" applyAlignment="1">
      <alignment horizontal="center" vertical="center"/>
    </xf>
    <xf numFmtId="0" fontId="6" fillId="0" borderId="6" xfId="3" applyFill="1" applyBorder="1" applyAlignment="1">
      <alignment horizontal="center" vertical="center" shrinkToFit="1"/>
    </xf>
    <xf numFmtId="0" fontId="6" fillId="0" borderId="6" xfId="3" applyBorder="1" applyAlignment="1">
      <alignment horizontal="left" vertical="center"/>
    </xf>
    <xf numFmtId="0" fontId="0" fillId="0" borderId="5" xfId="0" applyFont="1" applyBorder="1" applyAlignment="1">
      <alignment horizontal="center" vertical="center"/>
    </xf>
    <xf numFmtId="0" fontId="0" fillId="0" borderId="4" xfId="0" applyFont="1" applyBorder="1" applyAlignment="1">
      <alignment horizontal="center" vertical="center"/>
    </xf>
    <xf numFmtId="0" fontId="0" fillId="0" borderId="0" xfId="0" applyFont="1" applyBorder="1" applyAlignment="1">
      <alignment horizontal="center" vertical="center"/>
    </xf>
    <xf numFmtId="0" fontId="0" fillId="0" borderId="6" xfId="0" applyFont="1" applyBorder="1" applyAlignment="1">
      <alignment horizontal="center" vertical="center"/>
    </xf>
    <xf numFmtId="0" fontId="0" fillId="0" borderId="0" xfId="0" applyProtection="1">
      <alignment vertical="center"/>
    </xf>
    <xf numFmtId="0" fontId="0" fillId="0" borderId="0" xfId="0" applyAlignment="1" applyProtection="1">
      <alignment horizontal="right" vertical="center"/>
    </xf>
    <xf numFmtId="0" fontId="3" fillId="0" borderId="0" xfId="0" applyFont="1" applyProtection="1">
      <alignment vertical="center"/>
    </xf>
    <xf numFmtId="0" fontId="11" fillId="0" borderId="0" xfId="4" applyFont="1" applyAlignment="1" applyProtection="1">
      <alignment horizontal="center" vertical="center"/>
    </xf>
    <xf numFmtId="0" fontId="3" fillId="0" borderId="0" xfId="0" applyFont="1" applyBorder="1" applyProtection="1">
      <alignment vertical="center"/>
    </xf>
    <xf numFmtId="0" fontId="11" fillId="0" borderId="0" xfId="4" applyFont="1" applyAlignment="1" applyProtection="1">
      <alignment horizontal="left" vertical="center"/>
    </xf>
    <xf numFmtId="0" fontId="13" fillId="0" borderId="0" xfId="4" applyFont="1" applyAlignment="1" applyProtection="1">
      <alignment horizontal="center" vertical="center"/>
    </xf>
    <xf numFmtId="0" fontId="3" fillId="0" borderId="0" xfId="0" applyFont="1" applyFill="1" applyBorder="1" applyAlignment="1" applyProtection="1">
      <alignment horizontal="right" vertical="center"/>
    </xf>
    <xf numFmtId="0" fontId="5" fillId="0" borderId="0" xfId="0" applyFont="1" applyBorder="1" applyAlignment="1" applyProtection="1">
      <alignment vertical="center"/>
    </xf>
    <xf numFmtId="0" fontId="13" fillId="0" borderId="0" xfId="4" applyFont="1" applyAlignment="1" applyProtection="1">
      <alignment horizontal="left" vertical="center"/>
    </xf>
    <xf numFmtId="0" fontId="5" fillId="0" borderId="0" xfId="0" applyFont="1" applyBorder="1" applyAlignment="1" applyProtection="1">
      <alignment horizontal="center" vertical="center"/>
    </xf>
    <xf numFmtId="0" fontId="0" fillId="0" borderId="0" xfId="0" applyFill="1" applyBorder="1" applyProtection="1">
      <alignment vertical="center"/>
    </xf>
    <xf numFmtId="0" fontId="8" fillId="0" borderId="0" xfId="3" applyFont="1" applyBorder="1" applyAlignment="1" applyProtection="1">
      <alignment horizontal="center" vertical="center"/>
    </xf>
    <xf numFmtId="0" fontId="6" fillId="0" borderId="0" xfId="3" applyBorder="1" applyAlignment="1" applyProtection="1">
      <alignment horizontal="center" vertical="center"/>
    </xf>
    <xf numFmtId="0" fontId="13" fillId="0" borderId="0" xfId="4" applyFont="1" applyAlignment="1" applyProtection="1">
      <alignment horizontal="centerContinuous" vertical="center"/>
    </xf>
    <xf numFmtId="0" fontId="13" fillId="0" borderId="0" xfId="4" applyFont="1" applyAlignment="1" applyProtection="1">
      <alignment horizontal="right" vertical="center"/>
    </xf>
    <xf numFmtId="0" fontId="1" fillId="0" borderId="0" xfId="4" applyFont="1" applyBorder="1" applyAlignment="1" applyProtection="1">
      <alignment horizontal="center" vertical="center"/>
    </xf>
    <xf numFmtId="0" fontId="7" fillId="0" borderId="36" xfId="3" applyFont="1" applyBorder="1" applyAlignment="1" applyProtection="1">
      <alignment horizontal="center" vertical="center" textRotation="255" shrinkToFit="1"/>
    </xf>
    <xf numFmtId="0" fontId="7" fillId="0" borderId="37" xfId="3" applyFont="1" applyFill="1" applyBorder="1" applyAlignment="1" applyProtection="1">
      <alignment horizontal="center" vertical="center" textRotation="255" shrinkToFit="1"/>
    </xf>
    <xf numFmtId="0" fontId="7" fillId="4" borderId="38" xfId="3" applyFont="1" applyFill="1" applyBorder="1" applyAlignment="1" applyProtection="1">
      <alignment horizontal="center" vertical="center" shrinkToFit="1"/>
    </xf>
    <xf numFmtId="0" fontId="7" fillId="4" borderId="39" xfId="3" applyFont="1" applyFill="1" applyBorder="1" applyAlignment="1" applyProtection="1">
      <alignment horizontal="center" vertical="center" shrinkToFit="1"/>
    </xf>
    <xf numFmtId="178" fontId="6" fillId="4" borderId="47" xfId="3" applyNumberFormat="1" applyFont="1" applyFill="1" applyBorder="1" applyAlignment="1" applyProtection="1">
      <alignment horizontal="right" vertical="center" shrinkToFit="1"/>
    </xf>
    <xf numFmtId="178" fontId="6" fillId="4" borderId="52" xfId="3" applyNumberFormat="1" applyFont="1" applyFill="1" applyBorder="1" applyAlignment="1" applyProtection="1">
      <alignment horizontal="right" vertical="center" shrinkToFit="1"/>
    </xf>
    <xf numFmtId="0" fontId="1" fillId="0" borderId="0" xfId="0" applyFont="1" applyBorder="1" applyAlignment="1" applyProtection="1">
      <alignment horizontal="left" vertical="center" shrinkToFit="1"/>
    </xf>
    <xf numFmtId="177" fontId="6" fillId="0" borderId="0" xfId="3" applyNumberFormat="1" applyFont="1" applyBorder="1" applyAlignment="1" applyProtection="1">
      <alignment vertical="center" shrinkToFit="1"/>
    </xf>
    <xf numFmtId="0" fontId="0" fillId="0" borderId="0" xfId="0" applyFont="1" applyFill="1" applyBorder="1" applyAlignment="1" applyProtection="1">
      <alignment horizontal="center" vertical="center"/>
    </xf>
    <xf numFmtId="0" fontId="0" fillId="0" borderId="0" xfId="0" applyFont="1" applyBorder="1" applyProtection="1">
      <alignment vertical="center"/>
    </xf>
    <xf numFmtId="0" fontId="0" fillId="0" borderId="0" xfId="0" applyFont="1" applyBorder="1" applyAlignment="1" applyProtection="1">
      <alignment horizontal="right" vertical="center"/>
    </xf>
    <xf numFmtId="0" fontId="7" fillId="0" borderId="40" xfId="3" applyFont="1" applyBorder="1" applyAlignment="1" applyProtection="1">
      <alignment horizontal="center" vertical="center" textRotation="255" shrinkToFit="1"/>
    </xf>
    <xf numFmtId="0" fontId="7" fillId="0" borderId="17" xfId="3" applyFont="1" applyFill="1" applyBorder="1" applyAlignment="1" applyProtection="1">
      <alignment horizontal="center" vertical="center" textRotation="255" shrinkToFit="1"/>
    </xf>
    <xf numFmtId="0" fontId="7" fillId="4" borderId="3" xfId="3" applyFont="1" applyFill="1" applyBorder="1" applyAlignment="1" applyProtection="1">
      <alignment horizontal="center" vertical="center" shrinkToFit="1"/>
    </xf>
    <xf numFmtId="0" fontId="7" fillId="4" borderId="4" xfId="3" applyFont="1" applyFill="1" applyBorder="1" applyAlignment="1" applyProtection="1">
      <alignment horizontal="center" vertical="center" shrinkToFit="1"/>
    </xf>
    <xf numFmtId="178" fontId="6" fillId="4" borderId="5" xfId="3" applyNumberFormat="1" applyFont="1" applyFill="1" applyBorder="1" applyAlignment="1" applyProtection="1">
      <alignment horizontal="right" vertical="center" shrinkToFit="1"/>
    </xf>
    <xf numFmtId="178" fontId="6" fillId="4" borderId="43" xfId="3" applyNumberFormat="1" applyFont="1" applyFill="1" applyBorder="1" applyAlignment="1" applyProtection="1">
      <alignment horizontal="right" vertical="center" shrinkToFit="1"/>
    </xf>
    <xf numFmtId="0" fontId="0" fillId="0" borderId="6" xfId="0" applyFont="1" applyBorder="1" applyAlignment="1" applyProtection="1">
      <alignment horizontal="center" vertical="center"/>
    </xf>
    <xf numFmtId="0" fontId="0" fillId="0" borderId="6" xfId="0" applyFont="1" applyBorder="1" applyAlignment="1" applyProtection="1">
      <alignment horizontal="center" vertical="center" shrinkToFit="1"/>
    </xf>
    <xf numFmtId="0" fontId="0" fillId="0" borderId="6" xfId="0" applyFont="1" applyFill="1" applyBorder="1" applyAlignment="1" applyProtection="1">
      <alignment horizontal="center" vertical="center"/>
    </xf>
    <xf numFmtId="0" fontId="0" fillId="0" borderId="5" xfId="0" applyFont="1" applyFill="1" applyBorder="1" applyAlignment="1" applyProtection="1">
      <alignment horizontal="right" vertical="center"/>
    </xf>
    <xf numFmtId="0" fontId="0" fillId="0" borderId="4" xfId="0" applyFont="1" applyBorder="1" applyProtection="1">
      <alignment vertical="center"/>
    </xf>
    <xf numFmtId="0" fontId="7" fillId="4" borderId="5" xfId="3" applyFont="1" applyFill="1" applyBorder="1" applyAlignment="1" applyProtection="1">
      <alignment horizontal="center" vertical="center" shrinkToFit="1"/>
    </xf>
    <xf numFmtId="176" fontId="6" fillId="4" borderId="5" xfId="2" applyNumberFormat="1" applyFont="1" applyFill="1" applyBorder="1" applyAlignment="1" applyProtection="1">
      <alignment horizontal="right" vertical="center" shrinkToFit="1"/>
    </xf>
    <xf numFmtId="176" fontId="6" fillId="4" borderId="43" xfId="2" applyNumberFormat="1" applyFont="1" applyFill="1" applyBorder="1" applyAlignment="1" applyProtection="1">
      <alignment horizontal="right" vertical="center" shrinkToFit="1"/>
    </xf>
    <xf numFmtId="176" fontId="9" fillId="0" borderId="6" xfId="3" applyNumberFormat="1" applyFont="1" applyBorder="1" applyAlignment="1" applyProtection="1">
      <alignment horizontal="center" vertical="center" shrinkToFit="1"/>
    </xf>
    <xf numFmtId="0" fontId="0" fillId="0" borderId="5" xfId="0" applyFont="1" applyBorder="1" applyAlignment="1" applyProtection="1">
      <alignment horizontal="center" vertical="center"/>
    </xf>
    <xf numFmtId="0" fontId="0" fillId="0" borderId="4" xfId="0" applyFont="1" applyBorder="1" applyAlignment="1" applyProtection="1">
      <alignment horizontal="center" vertical="center"/>
    </xf>
    <xf numFmtId="185" fontId="0" fillId="0" borderId="5" xfId="0" applyNumberFormat="1" applyFont="1" applyBorder="1" applyAlignment="1" applyProtection="1">
      <alignment horizontal="right" vertical="center"/>
    </xf>
    <xf numFmtId="0" fontId="0" fillId="0" borderId="0" xfId="0" applyFill="1" applyProtection="1">
      <alignment vertical="center"/>
    </xf>
    <xf numFmtId="177" fontId="9" fillId="0" borderId="6" xfId="3" applyNumberFormat="1" applyFont="1" applyBorder="1" applyAlignment="1" applyProtection="1">
      <alignment horizontal="center" vertical="center" shrinkToFit="1"/>
    </xf>
    <xf numFmtId="0" fontId="0" fillId="0" borderId="5" xfId="0" applyFont="1" applyFill="1" applyBorder="1" applyAlignment="1" applyProtection="1">
      <alignment horizontal="center" vertical="center"/>
    </xf>
    <xf numFmtId="0" fontId="0" fillId="0" borderId="4" xfId="0" applyFont="1" applyFill="1" applyBorder="1" applyAlignment="1" applyProtection="1">
      <alignment horizontal="center" vertical="center"/>
    </xf>
    <xf numFmtId="184" fontId="0" fillId="0" borderId="5" xfId="0" applyNumberFormat="1" applyFont="1" applyFill="1" applyBorder="1" applyAlignment="1" applyProtection="1">
      <alignment horizontal="right" vertical="center"/>
    </xf>
    <xf numFmtId="0" fontId="0" fillId="0" borderId="4" xfId="0" applyFont="1" applyFill="1" applyBorder="1" applyProtection="1">
      <alignment vertical="center"/>
    </xf>
    <xf numFmtId="177" fontId="9" fillId="0" borderId="6" xfId="3" applyNumberFormat="1" applyFont="1" applyBorder="1" applyAlignment="1" applyProtection="1">
      <alignment horizontal="center" vertical="center" wrapText="1"/>
    </xf>
    <xf numFmtId="177" fontId="9" fillId="0" borderId="12" xfId="3" applyNumberFormat="1" applyFont="1" applyBorder="1" applyAlignment="1" applyProtection="1">
      <alignment horizontal="center" vertical="center" shrinkToFit="1"/>
    </xf>
    <xf numFmtId="0" fontId="0" fillId="0" borderId="12" xfId="0" applyFont="1" applyBorder="1" applyAlignment="1" applyProtection="1">
      <alignment horizontal="center" vertical="center"/>
    </xf>
    <xf numFmtId="0" fontId="0" fillId="0" borderId="28" xfId="0" applyFont="1" applyBorder="1" applyAlignment="1" applyProtection="1">
      <alignment horizontal="center" vertical="center"/>
    </xf>
    <xf numFmtId="0" fontId="0" fillId="0" borderId="34" xfId="0" applyFont="1" applyBorder="1" applyAlignment="1" applyProtection="1">
      <alignment horizontal="right" vertical="center"/>
    </xf>
    <xf numFmtId="0" fontId="0" fillId="0" borderId="30" xfId="0" applyFont="1" applyBorder="1" applyProtection="1">
      <alignment vertical="center"/>
    </xf>
    <xf numFmtId="0" fontId="7" fillId="5" borderId="4" xfId="3" applyFont="1" applyFill="1" applyBorder="1" applyAlignment="1" applyProtection="1">
      <alignment horizontal="center" vertical="center" shrinkToFit="1"/>
    </xf>
    <xf numFmtId="0" fontId="7" fillId="5" borderId="6" xfId="3" applyFont="1" applyFill="1" applyBorder="1" applyAlignment="1" applyProtection="1">
      <alignment horizontal="center" vertical="center" shrinkToFit="1"/>
    </xf>
    <xf numFmtId="176" fontId="6" fillId="5" borderId="5" xfId="2" applyNumberFormat="1" applyFont="1" applyFill="1" applyBorder="1" applyAlignment="1" applyProtection="1">
      <alignment vertical="center" shrinkToFit="1"/>
    </xf>
    <xf numFmtId="176" fontId="6" fillId="5" borderId="43" xfId="2" applyNumberFormat="1" applyFont="1" applyFill="1" applyBorder="1" applyAlignment="1" applyProtection="1">
      <alignment vertical="center" shrinkToFit="1"/>
    </xf>
    <xf numFmtId="177" fontId="9" fillId="0" borderId="9" xfId="3" applyNumberFormat="1" applyFont="1" applyBorder="1" applyAlignment="1" applyProtection="1">
      <alignment horizontal="center" vertical="center" shrinkToFit="1"/>
    </xf>
    <xf numFmtId="0" fontId="0" fillId="0" borderId="9" xfId="0" applyFont="1" applyBorder="1" applyAlignment="1" applyProtection="1">
      <alignment horizontal="center" vertical="center"/>
    </xf>
    <xf numFmtId="0" fontId="0" fillId="0" borderId="7" xfId="0" applyFont="1" applyBorder="1" applyAlignment="1" applyProtection="1">
      <alignment horizontal="right" vertical="center"/>
    </xf>
    <xf numFmtId="0" fontId="0" fillId="0" borderId="1" xfId="0" applyFont="1" applyBorder="1" applyProtection="1">
      <alignment vertical="center"/>
    </xf>
    <xf numFmtId="0" fontId="7" fillId="4" borderId="1" xfId="3" applyFont="1" applyFill="1" applyBorder="1" applyAlignment="1" applyProtection="1">
      <alignment horizontal="center" vertical="center" shrinkToFit="1"/>
    </xf>
    <xf numFmtId="0" fontId="7" fillId="4" borderId="7" xfId="3" applyFont="1" applyFill="1" applyBorder="1" applyAlignment="1" applyProtection="1">
      <alignment horizontal="center" vertical="center" shrinkToFit="1"/>
    </xf>
    <xf numFmtId="176" fontId="6" fillId="4" borderId="5" xfId="2" applyNumberFormat="1" applyFont="1" applyFill="1" applyBorder="1" applyAlignment="1" applyProtection="1">
      <alignment vertical="center" shrinkToFit="1"/>
    </xf>
    <xf numFmtId="176" fontId="6" fillId="4" borderId="43" xfId="2" applyNumberFormat="1" applyFont="1" applyFill="1" applyBorder="1" applyAlignment="1" applyProtection="1">
      <alignment vertical="center" shrinkToFit="1"/>
    </xf>
    <xf numFmtId="38" fontId="0" fillId="0" borderId="10" xfId="1" applyFont="1" applyBorder="1" applyAlignment="1" applyProtection="1">
      <alignment horizontal="right" vertical="center"/>
    </xf>
    <xf numFmtId="0" fontId="0" fillId="0" borderId="2" xfId="0" applyFont="1" applyBorder="1" applyProtection="1">
      <alignment vertical="center"/>
    </xf>
    <xf numFmtId="0" fontId="7" fillId="0" borderId="9" xfId="3" applyFont="1" applyFill="1" applyBorder="1" applyAlignment="1" applyProtection="1">
      <alignment horizontal="center" vertical="center" textRotation="255" shrinkToFit="1"/>
    </xf>
    <xf numFmtId="0" fontId="7" fillId="0" borderId="4" xfId="3" applyFont="1" applyFill="1" applyBorder="1" applyAlignment="1" applyProtection="1">
      <alignment horizontal="center" vertical="center" shrinkToFit="1"/>
    </xf>
    <xf numFmtId="0" fontId="7" fillId="0" borderId="5" xfId="3" applyFont="1" applyFill="1" applyBorder="1" applyAlignment="1" applyProtection="1">
      <alignment horizontal="center" vertical="center" shrinkToFit="1"/>
    </xf>
    <xf numFmtId="178" fontId="6" fillId="0" borderId="5" xfId="2" applyNumberFormat="1" applyFont="1" applyFill="1" applyBorder="1" applyAlignment="1" applyProtection="1">
      <alignment vertical="center" shrinkToFit="1"/>
    </xf>
    <xf numFmtId="178" fontId="6" fillId="0" borderId="43" xfId="2" applyNumberFormat="1" applyFont="1" applyFill="1" applyBorder="1" applyAlignment="1" applyProtection="1">
      <alignment vertical="center" shrinkToFit="1"/>
    </xf>
    <xf numFmtId="177" fontId="9" fillId="0" borderId="17" xfId="3" applyNumberFormat="1" applyFont="1" applyBorder="1" applyAlignment="1" applyProtection="1">
      <alignment horizontal="center" vertical="center" shrinkToFit="1"/>
    </xf>
    <xf numFmtId="0" fontId="0" fillId="0" borderId="17" xfId="0" applyFont="1" applyBorder="1" applyAlignment="1" applyProtection="1">
      <alignment horizontal="center" vertical="center"/>
    </xf>
    <xf numFmtId="38" fontId="0" fillId="0" borderId="31" xfId="1" applyFont="1" applyBorder="1" applyAlignment="1" applyProtection="1">
      <alignment horizontal="right" vertical="center"/>
    </xf>
    <xf numFmtId="0" fontId="0" fillId="0" borderId="33" xfId="0" applyFont="1" applyBorder="1" applyProtection="1">
      <alignment vertical="center"/>
    </xf>
    <xf numFmtId="0" fontId="7" fillId="5" borderId="4" xfId="3" applyFont="1" applyFill="1" applyBorder="1" applyAlignment="1" applyProtection="1">
      <alignment horizontal="center" vertical="center" textRotation="255" wrapText="1" shrinkToFit="1"/>
    </xf>
    <xf numFmtId="0" fontId="7" fillId="5" borderId="5" xfId="3" applyFont="1" applyFill="1" applyBorder="1" applyAlignment="1" applyProtection="1">
      <alignment horizontal="center" vertical="center" shrinkToFit="1"/>
    </xf>
    <xf numFmtId="0" fontId="1" fillId="0" borderId="0" xfId="0" applyFont="1" applyBorder="1" applyAlignment="1" applyProtection="1">
      <alignment horizontal="left" vertical="center"/>
    </xf>
    <xf numFmtId="0" fontId="0" fillId="0" borderId="44" xfId="0" applyFont="1" applyBorder="1" applyAlignment="1" applyProtection="1">
      <alignment horizontal="center" vertical="center"/>
    </xf>
    <xf numFmtId="0" fontId="7" fillId="5" borderId="4" xfId="3" applyFont="1" applyFill="1" applyBorder="1" applyAlignment="1" applyProtection="1">
      <alignment horizontal="center" vertical="center" textRotation="255" shrinkToFit="1"/>
    </xf>
    <xf numFmtId="0" fontId="3" fillId="0" borderId="9" xfId="0" applyFont="1" applyBorder="1" applyProtection="1">
      <alignment vertical="center"/>
    </xf>
    <xf numFmtId="0" fontId="0" fillId="0" borderId="9" xfId="0" applyBorder="1" applyProtection="1">
      <alignment vertical="center"/>
    </xf>
    <xf numFmtId="0" fontId="0" fillId="0" borderId="27" xfId="0" applyFont="1" applyFill="1" applyBorder="1" applyAlignment="1" applyProtection="1">
      <alignment horizontal="center" vertical="center"/>
    </xf>
    <xf numFmtId="38" fontId="0" fillId="0" borderId="29" xfId="1" applyFont="1" applyBorder="1" applyProtection="1">
      <alignment vertical="center"/>
    </xf>
    <xf numFmtId="0" fontId="0" fillId="0" borderId="32" xfId="0" applyBorder="1" applyProtection="1">
      <alignment vertical="center"/>
    </xf>
    <xf numFmtId="0" fontId="7" fillId="5" borderId="3" xfId="3" applyFont="1" applyFill="1" applyBorder="1" applyAlignment="1" applyProtection="1">
      <alignment horizontal="center" vertical="center" textRotation="255" shrinkToFit="1"/>
    </xf>
    <xf numFmtId="0" fontId="0" fillId="0" borderId="5" xfId="0" applyFont="1" applyBorder="1" applyAlignment="1" applyProtection="1">
      <alignment horizontal="right" vertical="center"/>
    </xf>
    <xf numFmtId="178" fontId="0" fillId="0" borderId="5" xfId="0" applyNumberFormat="1" applyFont="1" applyBorder="1" applyAlignment="1" applyProtection="1">
      <alignment horizontal="right" vertical="center"/>
    </xf>
    <xf numFmtId="177" fontId="6" fillId="0" borderId="18" xfId="3" applyNumberFormat="1" applyFont="1" applyBorder="1" applyAlignment="1" applyProtection="1">
      <alignment vertical="center" shrinkToFit="1"/>
    </xf>
    <xf numFmtId="178" fontId="0" fillId="0" borderId="5" xfId="0" applyNumberFormat="1" applyFont="1" applyFill="1" applyBorder="1" applyAlignment="1" applyProtection="1">
      <alignment horizontal="right" vertical="center"/>
    </xf>
    <xf numFmtId="0" fontId="3" fillId="0" borderId="0" xfId="0" applyFont="1" applyBorder="1" applyAlignment="1" applyProtection="1">
      <alignment horizontal="left" vertical="center" wrapText="1"/>
    </xf>
    <xf numFmtId="0" fontId="7" fillId="5" borderId="3" xfId="3" applyFont="1" applyFill="1" applyBorder="1" applyAlignment="1" applyProtection="1">
      <alignment horizontal="center" vertical="center" shrinkToFit="1"/>
    </xf>
    <xf numFmtId="176" fontId="6" fillId="4" borderId="3" xfId="2" applyNumberFormat="1" applyFont="1" applyFill="1" applyBorder="1" applyAlignment="1" applyProtection="1">
      <alignment vertical="center" shrinkToFit="1"/>
    </xf>
    <xf numFmtId="0" fontId="7" fillId="0" borderId="41" xfId="3" applyFont="1" applyBorder="1" applyAlignment="1" applyProtection="1">
      <alignment horizontal="center" vertical="center" textRotation="255" shrinkToFit="1"/>
    </xf>
    <xf numFmtId="0" fontId="7" fillId="0" borderId="42" xfId="3" applyFont="1" applyFill="1" applyBorder="1" applyAlignment="1" applyProtection="1">
      <alignment horizontal="center" vertical="center"/>
    </xf>
    <xf numFmtId="0" fontId="7" fillId="0" borderId="23" xfId="3" applyFont="1" applyFill="1" applyBorder="1" applyAlignment="1" applyProtection="1">
      <alignment horizontal="center" vertical="center"/>
    </xf>
    <xf numFmtId="176" fontId="6" fillId="0" borderId="50" xfId="2" applyNumberFormat="1" applyFont="1" applyBorder="1" applyAlignment="1" applyProtection="1">
      <alignment vertical="center"/>
    </xf>
    <xf numFmtId="176" fontId="6" fillId="0" borderId="55" xfId="2" applyNumberFormat="1" applyFont="1" applyBorder="1" applyAlignment="1" applyProtection="1">
      <alignment vertical="center"/>
    </xf>
    <xf numFmtId="0" fontId="13" fillId="0" borderId="19" xfId="4" applyFont="1" applyBorder="1" applyAlignment="1" applyProtection="1">
      <alignment horizontal="center" vertical="center"/>
    </xf>
    <xf numFmtId="0" fontId="13" fillId="0" borderId="20" xfId="4" applyFont="1" applyBorder="1" applyAlignment="1" applyProtection="1">
      <alignment horizontal="center" vertical="center"/>
    </xf>
    <xf numFmtId="0" fontId="13" fillId="0" borderId="47" xfId="4" applyFont="1" applyBorder="1" applyAlignment="1" applyProtection="1">
      <alignment horizontal="center" vertical="center"/>
    </xf>
    <xf numFmtId="0" fontId="13" fillId="0" borderId="52" xfId="4" applyFont="1" applyBorder="1" applyAlignment="1" applyProtection="1">
      <alignment horizontal="center" vertical="center"/>
    </xf>
    <xf numFmtId="0" fontId="13" fillId="0" borderId="21" xfId="4" applyFont="1" applyBorder="1" applyAlignment="1" applyProtection="1">
      <alignment horizontal="center" vertical="center" wrapText="1"/>
    </xf>
    <xf numFmtId="0" fontId="13" fillId="0" borderId="6" xfId="4" applyFont="1" applyBorder="1" applyAlignment="1" applyProtection="1">
      <alignment horizontal="center" vertical="center" wrapText="1"/>
    </xf>
    <xf numFmtId="38" fontId="13" fillId="0" borderId="6" xfId="1" applyFont="1" applyBorder="1" applyAlignment="1" applyProtection="1">
      <alignment vertical="center"/>
    </xf>
    <xf numFmtId="177" fontId="1" fillId="0" borderId="5" xfId="7" applyNumberFormat="1" applyFont="1" applyBorder="1" applyAlignment="1" applyProtection="1">
      <alignment horizontal="center" vertical="center"/>
    </xf>
    <xf numFmtId="177" fontId="1" fillId="0" borderId="43" xfId="7" applyNumberFormat="1" applyFont="1" applyBorder="1" applyAlignment="1" applyProtection="1">
      <alignment horizontal="center" vertical="center"/>
    </xf>
    <xf numFmtId="38" fontId="13" fillId="0" borderId="6" xfId="1" applyFont="1" applyBorder="1" applyAlignment="1" applyProtection="1">
      <alignment vertical="center" wrapText="1"/>
    </xf>
    <xf numFmtId="0" fontId="0" fillId="0" borderId="0" xfId="0" applyBorder="1" applyProtection="1">
      <alignment vertical="center"/>
    </xf>
    <xf numFmtId="0" fontId="13" fillId="0" borderId="22" xfId="4" applyFont="1" applyBorder="1" applyAlignment="1" applyProtection="1">
      <alignment horizontal="center" vertical="center"/>
    </xf>
    <xf numFmtId="0" fontId="13" fillId="0" borderId="23" xfId="4" applyFont="1" applyBorder="1" applyAlignment="1" applyProtection="1">
      <alignment horizontal="center" vertical="center"/>
    </xf>
    <xf numFmtId="38" fontId="13" fillId="0" borderId="23" xfId="1" applyFont="1" applyBorder="1" applyAlignment="1" applyProtection="1">
      <alignment vertical="center"/>
    </xf>
    <xf numFmtId="177" fontId="1" fillId="0" borderId="50" xfId="7" applyNumberFormat="1" applyFont="1" applyBorder="1" applyAlignment="1" applyProtection="1">
      <alignment horizontal="center" vertical="center"/>
    </xf>
    <xf numFmtId="177" fontId="1" fillId="0" borderId="55" xfId="7" applyNumberFormat="1" applyFont="1" applyBorder="1" applyAlignment="1" applyProtection="1">
      <alignment horizontal="center" vertical="center"/>
    </xf>
    <xf numFmtId="0" fontId="0" fillId="0" borderId="0" xfId="4" applyFont="1" applyAlignment="1" applyProtection="1">
      <alignment horizontal="left"/>
    </xf>
    <xf numFmtId="0" fontId="13" fillId="0" borderId="0" xfId="4" applyFont="1" applyBorder="1" applyAlignment="1" applyProtection="1">
      <alignment horizontal="center" vertical="center"/>
    </xf>
    <xf numFmtId="183" fontId="13" fillId="0" borderId="0" xfId="4" applyNumberFormat="1" applyFont="1" applyBorder="1" applyAlignment="1" applyProtection="1">
      <alignment vertical="center"/>
    </xf>
    <xf numFmtId="0" fontId="0" fillId="0" borderId="0" xfId="4" applyFont="1" applyProtection="1"/>
    <xf numFmtId="176" fontId="13" fillId="0" borderId="0" xfId="4" applyNumberFormat="1" applyFont="1" applyAlignment="1" applyProtection="1">
      <alignment vertical="center"/>
    </xf>
    <xf numFmtId="0" fontId="13" fillId="0" borderId="35" xfId="4" applyFont="1" applyBorder="1" applyAlignment="1" applyProtection="1">
      <alignment horizontal="center" vertical="center"/>
    </xf>
    <xf numFmtId="0" fontId="13" fillId="0" borderId="47" xfId="4" applyFont="1" applyBorder="1" applyAlignment="1" applyProtection="1">
      <alignment horizontal="center" vertical="center" shrinkToFit="1"/>
    </xf>
    <xf numFmtId="0" fontId="13" fillId="0" borderId="52" xfId="4" applyFont="1" applyBorder="1" applyAlignment="1" applyProtection="1">
      <alignment horizontal="center" vertical="center" shrinkToFit="1"/>
    </xf>
    <xf numFmtId="0" fontId="13" fillId="0" borderId="24" xfId="4" applyFont="1" applyBorder="1" applyAlignment="1" applyProtection="1">
      <alignment horizontal="center" vertical="center"/>
    </xf>
    <xf numFmtId="0" fontId="13" fillId="0" borderId="2" xfId="4" applyFont="1" applyBorder="1" applyAlignment="1" applyProtection="1">
      <alignment horizontal="center" vertical="center"/>
    </xf>
    <xf numFmtId="0" fontId="13" fillId="0" borderId="6" xfId="4" applyFont="1" applyBorder="1" applyAlignment="1" applyProtection="1">
      <alignment horizontal="center" vertical="center"/>
    </xf>
    <xf numFmtId="38" fontId="13" fillId="0" borderId="6" xfId="1" applyFont="1" applyFill="1" applyBorder="1" applyAlignment="1" applyProtection="1">
      <alignment horizontal="center" vertical="center"/>
    </xf>
    <xf numFmtId="38" fontId="1" fillId="0" borderId="5" xfId="1" applyFont="1" applyBorder="1" applyAlignment="1" applyProtection="1">
      <alignment horizontal="center" vertical="center"/>
    </xf>
    <xf numFmtId="38" fontId="1" fillId="0" borderId="43" xfId="1" applyFont="1" applyBorder="1" applyAlignment="1" applyProtection="1">
      <alignment horizontal="center" vertical="center"/>
    </xf>
    <xf numFmtId="0" fontId="13" fillId="0" borderId="13" xfId="4" applyFont="1" applyBorder="1" applyAlignment="1" applyProtection="1">
      <alignment horizontal="center" vertical="center"/>
    </xf>
    <xf numFmtId="0" fontId="13" fillId="0" borderId="18" xfId="4" applyFont="1" applyBorder="1" applyAlignment="1" applyProtection="1">
      <alignment horizontal="center" vertical="center"/>
    </xf>
    <xf numFmtId="0" fontId="13" fillId="0" borderId="25" xfId="4" applyFont="1" applyBorder="1" applyAlignment="1" applyProtection="1">
      <alignment horizontal="center" vertical="center"/>
    </xf>
    <xf numFmtId="0" fontId="13" fillId="0" borderId="1" xfId="4" applyFont="1" applyBorder="1" applyAlignment="1" applyProtection="1">
      <alignment horizontal="center" vertical="center"/>
    </xf>
    <xf numFmtId="0" fontId="13" fillId="0" borderId="6" xfId="4" applyFont="1" applyBorder="1" applyAlignment="1" applyProtection="1">
      <alignment horizontal="center" vertical="center" shrinkToFit="1"/>
    </xf>
    <xf numFmtId="0" fontId="13" fillId="0" borderId="14" xfId="4" applyFont="1" applyBorder="1" applyAlignment="1" applyProtection="1">
      <alignment horizontal="center" vertical="center"/>
    </xf>
    <xf numFmtId="0" fontId="13" fillId="0" borderId="26" xfId="4" applyFont="1" applyBorder="1" applyAlignment="1" applyProtection="1">
      <alignment horizontal="center" vertical="center"/>
    </xf>
    <xf numFmtId="0" fontId="13" fillId="0" borderId="23" xfId="4" applyFont="1" applyBorder="1" applyAlignment="1" applyProtection="1">
      <alignment horizontal="center" vertical="center" shrinkToFit="1"/>
    </xf>
    <xf numFmtId="38" fontId="13" fillId="0" borderId="23" xfId="1" applyFont="1" applyFill="1" applyBorder="1" applyAlignment="1" applyProtection="1">
      <alignment horizontal="center" vertical="center"/>
    </xf>
    <xf numFmtId="38" fontId="1" fillId="0" borderId="10" xfId="1" applyFont="1" applyBorder="1" applyAlignment="1" applyProtection="1">
      <alignment horizontal="center" vertical="center"/>
    </xf>
    <xf numFmtId="38" fontId="1" fillId="0" borderId="56" xfId="1" applyFont="1" applyBorder="1" applyAlignment="1" applyProtection="1">
      <alignment horizontal="center" vertical="center"/>
    </xf>
    <xf numFmtId="0" fontId="1" fillId="0" borderId="0" xfId="4" applyFont="1" applyAlignment="1" applyProtection="1">
      <alignment vertical="center"/>
    </xf>
    <xf numFmtId="0" fontId="1" fillId="0" borderId="8" xfId="4" applyFont="1" applyBorder="1" applyAlignment="1" applyProtection="1">
      <alignment vertical="center"/>
    </xf>
  </cellXfs>
  <cellStyles count="8">
    <cellStyle name="パーセント" xfId="7" builtinId="5"/>
    <cellStyle name="桁区切り" xfId="1" builtinId="6"/>
    <cellStyle name="桁区切り 2" xfId="2" xr:uid="{00000000-0005-0000-0000-000001000000}"/>
    <cellStyle name="標準" xfId="0" builtinId="0"/>
    <cellStyle name="標準 16" xfId="5" xr:uid="{601FA6FF-08CC-4B99-B057-2181781CF450}"/>
    <cellStyle name="標準 2" xfId="3" xr:uid="{00000000-0005-0000-0000-000003000000}"/>
    <cellStyle name="標準 3" xfId="6" xr:uid="{3B7D3A75-0A25-487D-89C1-6989CAA31229}"/>
    <cellStyle name="標準_要素別原価報告書－様式" xfId="4" xr:uid="{615080C2-D9F4-4CFF-9709-23EB8CB6C5C9}"/>
  </cellStyles>
  <dxfs count="0"/>
  <tableStyles count="0" defaultTableStyle="TableStyleMedium2" defaultPivotStyle="PivotStyleLight16"/>
  <colors>
    <mruColors>
      <color rgb="FFFCD5B4"/>
      <color rgb="FFDA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D1699-2C97-4D36-B20C-82EA2248085A}">
  <sheetPr>
    <pageSetUpPr fitToPage="1"/>
  </sheetPr>
  <dimension ref="A1:R52"/>
  <sheetViews>
    <sheetView tabSelected="1" zoomScaleNormal="100" zoomScaleSheetLayoutView="100" workbookViewId="0">
      <selection activeCell="L41" sqref="L41"/>
    </sheetView>
  </sheetViews>
  <sheetFormatPr defaultRowHeight="13" x14ac:dyDescent="0.2"/>
  <cols>
    <col min="1" max="1" width="6" customWidth="1"/>
    <col min="2" max="2" width="8.6328125" customWidth="1"/>
    <col min="3" max="3" width="8.36328125" customWidth="1"/>
    <col min="4" max="4" width="21.26953125" customWidth="1"/>
    <col min="5" max="5" width="19.54296875" customWidth="1"/>
    <col min="6" max="6" width="10.81640625" customWidth="1"/>
    <col min="7" max="7" width="27.1796875" customWidth="1"/>
    <col min="8" max="8" width="95" customWidth="1"/>
    <col min="9" max="9" width="11.08984375" customWidth="1"/>
    <col min="11" max="18" width="14.6328125" customWidth="1"/>
  </cols>
  <sheetData>
    <row r="1" spans="1:10" x14ac:dyDescent="0.2">
      <c r="A1" s="155"/>
      <c r="B1" s="155"/>
      <c r="C1" s="155"/>
      <c r="D1" s="155"/>
      <c r="E1" s="155"/>
      <c r="F1" s="155"/>
      <c r="G1" s="155"/>
      <c r="H1" s="156" t="s">
        <v>206</v>
      </c>
    </row>
    <row r="2" spans="1:10" ht="22.5" customHeight="1" x14ac:dyDescent="0.2">
      <c r="A2" s="155"/>
      <c r="B2" s="220" t="s">
        <v>124</v>
      </c>
      <c r="C2" s="220"/>
      <c r="D2" s="220"/>
      <c r="E2" s="220"/>
      <c r="F2" s="220"/>
      <c r="G2" s="220"/>
      <c r="H2" s="155"/>
    </row>
    <row r="3" spans="1:10" ht="22" customHeight="1" x14ac:dyDescent="0.2">
      <c r="A3" s="155"/>
      <c r="B3" s="157" t="s">
        <v>221</v>
      </c>
      <c r="C3" s="157"/>
      <c r="D3" s="157"/>
      <c r="E3" s="157"/>
      <c r="F3" s="157"/>
      <c r="G3" s="157"/>
      <c r="H3" s="155"/>
    </row>
    <row r="4" spans="1:10" ht="7" customHeight="1" x14ac:dyDescent="0.2">
      <c r="A4" s="155"/>
      <c r="B4" s="158"/>
      <c r="C4" s="158"/>
      <c r="D4" s="158"/>
      <c r="E4" s="158"/>
      <c r="F4" s="158"/>
      <c r="G4" s="158"/>
      <c r="H4" s="159"/>
      <c r="I4" s="44"/>
    </row>
    <row r="5" spans="1:10" ht="19" customHeight="1" x14ac:dyDescent="0.2">
      <c r="A5" s="155"/>
      <c r="B5" s="158"/>
      <c r="C5" s="158"/>
      <c r="D5" s="158"/>
      <c r="E5" s="158"/>
      <c r="F5" s="160" t="s">
        <v>125</v>
      </c>
      <c r="G5" s="160"/>
      <c r="H5" s="161"/>
      <c r="I5" s="41"/>
    </row>
    <row r="6" spans="1:10" ht="19" customHeight="1" x14ac:dyDescent="0.2">
      <c r="A6" s="155"/>
      <c r="B6" s="158"/>
      <c r="C6" s="158"/>
      <c r="D6" s="158"/>
      <c r="E6" s="158"/>
      <c r="F6" s="160" t="s">
        <v>126</v>
      </c>
      <c r="G6" s="160"/>
      <c r="H6" s="161"/>
      <c r="I6" s="41"/>
    </row>
    <row r="7" spans="1:10" ht="19" customHeight="1" x14ac:dyDescent="0.2">
      <c r="A7" s="155"/>
      <c r="B7" s="158"/>
      <c r="C7" s="158"/>
      <c r="D7" s="158"/>
      <c r="E7" s="158"/>
      <c r="F7" s="160" t="s">
        <v>127</v>
      </c>
      <c r="G7" s="160"/>
      <c r="H7" s="21"/>
      <c r="I7" s="29"/>
    </row>
    <row r="8" spans="1:10" ht="7" customHeight="1" x14ac:dyDescent="0.2">
      <c r="A8" s="155"/>
      <c r="B8" s="158"/>
      <c r="C8" s="158"/>
      <c r="D8" s="158"/>
      <c r="E8" s="158"/>
      <c r="F8" s="158"/>
      <c r="G8" s="160"/>
      <c r="H8" s="162"/>
      <c r="I8" s="20"/>
    </row>
    <row r="9" spans="1:10" ht="25" customHeight="1" x14ac:dyDescent="0.2">
      <c r="A9" s="155"/>
      <c r="B9" s="163"/>
      <c r="C9" s="163"/>
      <c r="D9" s="163"/>
      <c r="E9" s="163"/>
      <c r="F9" s="163"/>
      <c r="G9" s="164" t="s">
        <v>16</v>
      </c>
      <c r="H9" s="165" t="s">
        <v>141</v>
      </c>
      <c r="I9" s="20"/>
    </row>
    <row r="10" spans="1:10" ht="25" customHeight="1" x14ac:dyDescent="0.2">
      <c r="A10" s="155"/>
      <c r="B10" s="237" t="s">
        <v>196</v>
      </c>
      <c r="C10" s="237" t="s">
        <v>202</v>
      </c>
      <c r="D10" s="227" t="s">
        <v>155</v>
      </c>
      <c r="E10" s="233"/>
      <c r="F10" s="212"/>
      <c r="G10" s="213"/>
      <c r="H10" s="166" t="s">
        <v>208</v>
      </c>
      <c r="I10" s="26"/>
    </row>
    <row r="11" spans="1:10" ht="25" customHeight="1" x14ac:dyDescent="0.2">
      <c r="A11" s="155"/>
      <c r="B11" s="238"/>
      <c r="C11" s="238"/>
      <c r="D11" s="227" t="s">
        <v>156</v>
      </c>
      <c r="E11" s="233"/>
      <c r="F11" s="212"/>
      <c r="G11" s="213"/>
      <c r="H11" s="166" t="s">
        <v>208</v>
      </c>
      <c r="I11" s="26"/>
    </row>
    <row r="12" spans="1:10" ht="25" customHeight="1" x14ac:dyDescent="0.2">
      <c r="A12" s="155"/>
      <c r="B12" s="238"/>
      <c r="C12" s="238"/>
      <c r="D12" s="233" t="s">
        <v>129</v>
      </c>
      <c r="E12" s="232"/>
      <c r="F12" s="210"/>
      <c r="G12" s="211"/>
      <c r="H12" s="166" t="s">
        <v>209</v>
      </c>
      <c r="I12" s="26"/>
    </row>
    <row r="13" spans="1:10" ht="25" customHeight="1" x14ac:dyDescent="0.2">
      <c r="A13" s="155"/>
      <c r="B13" s="238"/>
      <c r="C13" s="238"/>
      <c r="D13" s="233" t="s">
        <v>130</v>
      </c>
      <c r="E13" s="232"/>
      <c r="F13" s="210"/>
      <c r="G13" s="211"/>
      <c r="H13" s="166" t="s">
        <v>210</v>
      </c>
      <c r="I13" s="26"/>
      <c r="J13" s="25"/>
    </row>
    <row r="14" spans="1:10" ht="25" customHeight="1" x14ac:dyDescent="0.2">
      <c r="A14" s="155"/>
      <c r="B14" s="238"/>
      <c r="C14" s="238"/>
      <c r="D14" s="233" t="s">
        <v>131</v>
      </c>
      <c r="E14" s="232"/>
      <c r="F14" s="212"/>
      <c r="G14" s="213"/>
      <c r="H14" s="166" t="s">
        <v>211</v>
      </c>
      <c r="I14" s="26"/>
    </row>
    <row r="15" spans="1:10" ht="25" customHeight="1" x14ac:dyDescent="0.2">
      <c r="A15" s="155"/>
      <c r="B15" s="238"/>
      <c r="C15" s="238"/>
      <c r="D15" s="232" t="s">
        <v>132</v>
      </c>
      <c r="E15" s="233"/>
      <c r="F15" s="210"/>
      <c r="G15" s="211"/>
      <c r="H15" s="166" t="s">
        <v>215</v>
      </c>
      <c r="I15" s="26"/>
    </row>
    <row r="16" spans="1:10" ht="25" customHeight="1" x14ac:dyDescent="0.2">
      <c r="A16" s="155"/>
      <c r="B16" s="238"/>
      <c r="C16" s="238"/>
      <c r="D16" s="232" t="s">
        <v>217</v>
      </c>
      <c r="E16" s="233"/>
      <c r="F16" s="203"/>
      <c r="G16" s="203"/>
      <c r="H16" s="166" t="s">
        <v>216</v>
      </c>
      <c r="I16" s="26"/>
    </row>
    <row r="17" spans="1:10" ht="25" customHeight="1" x14ac:dyDescent="0.2">
      <c r="A17" s="155"/>
      <c r="B17" s="238"/>
      <c r="C17" s="238"/>
      <c r="D17" s="233" t="s">
        <v>197</v>
      </c>
      <c r="E17" s="231"/>
      <c r="F17" s="203"/>
      <c r="G17" s="203"/>
      <c r="H17" s="166" t="s">
        <v>199</v>
      </c>
      <c r="I17" s="26"/>
    </row>
    <row r="18" spans="1:10" ht="25" customHeight="1" x14ac:dyDescent="0.2">
      <c r="A18" s="155"/>
      <c r="B18" s="238"/>
      <c r="C18" s="238"/>
      <c r="D18" s="243" t="s">
        <v>198</v>
      </c>
      <c r="E18" s="244"/>
      <c r="F18" s="203"/>
      <c r="G18" s="203"/>
      <c r="H18" s="166" t="s">
        <v>212</v>
      </c>
      <c r="I18" s="26"/>
    </row>
    <row r="19" spans="1:10" ht="25" customHeight="1" x14ac:dyDescent="0.2">
      <c r="A19" s="155"/>
      <c r="B19" s="238"/>
      <c r="C19" s="239"/>
      <c r="D19" s="233" t="s">
        <v>135</v>
      </c>
      <c r="E19" s="232"/>
      <c r="F19" s="208">
        <f>SUM(F10:G18)</f>
        <v>0</v>
      </c>
      <c r="G19" s="209"/>
      <c r="H19" s="167"/>
      <c r="I19" s="26"/>
    </row>
    <row r="20" spans="1:10" ht="25" customHeight="1" x14ac:dyDescent="0.2">
      <c r="A20" s="155"/>
      <c r="B20" s="238"/>
      <c r="C20" s="240" t="s">
        <v>138</v>
      </c>
      <c r="D20" s="231" t="s">
        <v>128</v>
      </c>
      <c r="E20" s="232"/>
      <c r="F20" s="210"/>
      <c r="G20" s="211"/>
      <c r="H20" s="168" t="s">
        <v>142</v>
      </c>
      <c r="I20" s="26"/>
    </row>
    <row r="21" spans="1:10" ht="25" customHeight="1" x14ac:dyDescent="0.2">
      <c r="A21" s="155"/>
      <c r="B21" s="238"/>
      <c r="C21" s="241"/>
      <c r="D21" s="231" t="s">
        <v>134</v>
      </c>
      <c r="E21" s="232"/>
      <c r="F21" s="210"/>
      <c r="G21" s="211"/>
      <c r="H21" s="169" t="s">
        <v>143</v>
      </c>
      <c r="I21" s="150"/>
      <c r="J21" s="17"/>
    </row>
    <row r="22" spans="1:10" ht="25" customHeight="1" x14ac:dyDescent="0.2">
      <c r="A22" s="155"/>
      <c r="B22" s="238"/>
      <c r="C22" s="242"/>
      <c r="D22" s="231" t="s">
        <v>135</v>
      </c>
      <c r="E22" s="231"/>
      <c r="F22" s="208">
        <f>SUM(F20:G21)</f>
        <v>0</v>
      </c>
      <c r="G22" s="209"/>
      <c r="H22" s="169"/>
      <c r="I22" s="26"/>
    </row>
    <row r="23" spans="1:10" ht="25" customHeight="1" x14ac:dyDescent="0.2">
      <c r="A23" s="155"/>
      <c r="B23" s="238"/>
      <c r="C23" s="240" t="s">
        <v>139</v>
      </c>
      <c r="D23" s="231" t="s">
        <v>136</v>
      </c>
      <c r="E23" s="232"/>
      <c r="F23" s="203"/>
      <c r="G23" s="203"/>
      <c r="H23" s="169" t="s">
        <v>144</v>
      </c>
      <c r="I23" s="26"/>
    </row>
    <row r="24" spans="1:10" ht="25" customHeight="1" x14ac:dyDescent="0.2">
      <c r="A24" s="155"/>
      <c r="B24" s="238"/>
      <c r="C24" s="241"/>
      <c r="D24" s="231" t="s">
        <v>134</v>
      </c>
      <c r="E24" s="232"/>
      <c r="F24" s="203"/>
      <c r="G24" s="203"/>
      <c r="H24" s="169" t="s">
        <v>145</v>
      </c>
      <c r="I24" s="26"/>
    </row>
    <row r="25" spans="1:10" ht="25" customHeight="1" x14ac:dyDescent="0.2">
      <c r="A25" s="155"/>
      <c r="B25" s="238"/>
      <c r="C25" s="242"/>
      <c r="D25" s="231" t="s">
        <v>140</v>
      </c>
      <c r="E25" s="232"/>
      <c r="F25" s="204">
        <f>SUM(F23:G24)</f>
        <v>0</v>
      </c>
      <c r="G25" s="204"/>
      <c r="H25" s="169"/>
      <c r="I25" s="26"/>
    </row>
    <row r="26" spans="1:10" ht="25" customHeight="1" x14ac:dyDescent="0.2">
      <c r="A26" s="155"/>
      <c r="B26" s="238"/>
      <c r="C26" s="227" t="s">
        <v>137</v>
      </c>
      <c r="D26" s="227"/>
      <c r="E26" s="227"/>
      <c r="F26" s="205"/>
      <c r="G26" s="205"/>
      <c r="H26" s="167" t="s">
        <v>213</v>
      </c>
      <c r="I26" s="26"/>
    </row>
    <row r="27" spans="1:10" ht="25" customHeight="1" x14ac:dyDescent="0.2">
      <c r="A27" s="155"/>
      <c r="B27" s="238"/>
      <c r="C27" s="227" t="s">
        <v>203</v>
      </c>
      <c r="D27" s="227"/>
      <c r="E27" s="227"/>
      <c r="F27" s="212"/>
      <c r="G27" s="213"/>
      <c r="H27" s="170" t="s">
        <v>214</v>
      </c>
      <c r="I27" s="150"/>
    </row>
    <row r="28" spans="1:10" ht="25" customHeight="1" x14ac:dyDescent="0.2">
      <c r="A28" s="155"/>
      <c r="B28" s="239"/>
      <c r="C28" s="228" t="s">
        <v>204</v>
      </c>
      <c r="D28" s="229"/>
      <c r="E28" s="230"/>
      <c r="F28" s="206">
        <f>SUM(F19,F22,F25,F26,F27)</f>
        <v>0</v>
      </c>
      <c r="G28" s="207"/>
      <c r="H28" s="169"/>
      <c r="I28" s="26"/>
    </row>
    <row r="29" spans="1:10" ht="25" customHeight="1" thickBot="1" x14ac:dyDescent="0.25">
      <c r="A29" s="155"/>
      <c r="B29" s="171"/>
      <c r="C29" s="171"/>
      <c r="D29" s="171"/>
      <c r="E29" s="171"/>
      <c r="F29" s="171"/>
      <c r="G29" s="171"/>
      <c r="H29" s="171"/>
      <c r="I29" s="17"/>
    </row>
    <row r="30" spans="1:10" ht="25" customHeight="1" x14ac:dyDescent="0.2">
      <c r="A30" s="155"/>
      <c r="B30" s="221" t="s">
        <v>146</v>
      </c>
      <c r="C30" s="222"/>
      <c r="D30" s="222"/>
      <c r="E30" s="222"/>
      <c r="F30" s="193" t="s">
        <v>147</v>
      </c>
      <c r="G30" s="194"/>
      <c r="H30" s="171"/>
      <c r="I30" s="17"/>
    </row>
    <row r="31" spans="1:10" ht="25" customHeight="1" x14ac:dyDescent="0.2">
      <c r="A31" s="155"/>
      <c r="B31" s="223" t="s">
        <v>148</v>
      </c>
      <c r="C31" s="224"/>
      <c r="D31" s="224"/>
      <c r="E31" s="172"/>
      <c r="F31" s="195"/>
      <c r="G31" s="196"/>
      <c r="H31" s="171"/>
      <c r="I31" s="17"/>
    </row>
    <row r="32" spans="1:10" ht="25" customHeight="1" x14ac:dyDescent="0.2">
      <c r="A32" s="155"/>
      <c r="B32" s="223" t="s">
        <v>149</v>
      </c>
      <c r="C32" s="224"/>
      <c r="D32" s="224"/>
      <c r="E32" s="172"/>
      <c r="F32" s="197"/>
      <c r="G32" s="198"/>
      <c r="H32" s="171"/>
      <c r="I32" s="17"/>
    </row>
    <row r="33" spans="1:18" ht="25" customHeight="1" thickBot="1" x14ac:dyDescent="0.25">
      <c r="A33" s="155"/>
      <c r="B33" s="225" t="s">
        <v>150</v>
      </c>
      <c r="C33" s="226"/>
      <c r="D33" s="226"/>
      <c r="E33" s="173"/>
      <c r="F33" s="199"/>
      <c r="G33" s="200"/>
      <c r="H33" s="171"/>
      <c r="I33" s="17"/>
    </row>
    <row r="34" spans="1:18" ht="25" customHeight="1" x14ac:dyDescent="0.2">
      <c r="A34" s="155"/>
      <c r="B34" s="174" t="s">
        <v>191</v>
      </c>
      <c r="C34" s="175"/>
      <c r="D34" s="175"/>
      <c r="E34" s="176"/>
      <c r="F34" s="176"/>
      <c r="G34" s="177"/>
      <c r="H34" s="171"/>
      <c r="I34" s="17"/>
    </row>
    <row r="35" spans="1:18" ht="25" customHeight="1" x14ac:dyDescent="0.2">
      <c r="A35" s="155"/>
      <c r="B35" s="178" t="s">
        <v>192</v>
      </c>
      <c r="C35" s="175"/>
      <c r="D35" s="175"/>
      <c r="E35" s="176"/>
      <c r="F35" s="176"/>
      <c r="G35" s="177"/>
      <c r="H35" s="171"/>
      <c r="I35" s="17"/>
    </row>
    <row r="36" spans="1:18" ht="25" customHeight="1" x14ac:dyDescent="0.2">
      <c r="A36" s="155"/>
      <c r="B36" s="178" t="s">
        <v>190</v>
      </c>
      <c r="C36" s="175"/>
      <c r="D36" s="175"/>
      <c r="E36" s="176"/>
      <c r="F36" s="176"/>
      <c r="G36" s="177"/>
      <c r="H36" s="171"/>
      <c r="I36" s="17"/>
    </row>
    <row r="37" spans="1:18" ht="25" customHeight="1" x14ac:dyDescent="0.2">
      <c r="A37" s="155"/>
      <c r="B37" s="178" t="s">
        <v>193</v>
      </c>
      <c r="C37" s="175"/>
      <c r="D37" s="175"/>
      <c r="E37" s="176"/>
      <c r="F37" s="176"/>
      <c r="G37" s="177"/>
      <c r="H37" s="171"/>
      <c r="I37" s="17"/>
    </row>
    <row r="38" spans="1:18" ht="25" customHeight="1" thickBot="1" x14ac:dyDescent="0.25">
      <c r="A38" s="155"/>
      <c r="B38" s="160"/>
      <c r="C38" s="158"/>
      <c r="D38" s="158"/>
      <c r="E38" s="158"/>
      <c r="F38" s="158"/>
      <c r="G38" s="179"/>
      <c r="H38" s="171"/>
      <c r="I38" s="17"/>
    </row>
    <row r="39" spans="1:18" ht="25" customHeight="1" thickBot="1" x14ac:dyDescent="0.25">
      <c r="A39" s="155"/>
      <c r="B39" s="186" t="s">
        <v>118</v>
      </c>
      <c r="C39" s="158"/>
      <c r="D39" s="158"/>
      <c r="E39" s="158"/>
      <c r="F39" s="158"/>
      <c r="G39" s="179"/>
      <c r="H39" s="171"/>
      <c r="I39" s="17"/>
      <c r="J39" s="151"/>
      <c r="K39" s="236" t="s">
        <v>231</v>
      </c>
      <c r="L39" s="236"/>
      <c r="M39" s="236"/>
      <c r="N39" s="236"/>
      <c r="O39" s="236" t="s">
        <v>154</v>
      </c>
      <c r="P39" s="236"/>
      <c r="Q39" s="236"/>
      <c r="R39" s="236"/>
    </row>
    <row r="40" spans="1:18" ht="25" customHeight="1" x14ac:dyDescent="0.2">
      <c r="A40" s="155"/>
      <c r="B40" s="221" t="s">
        <v>151</v>
      </c>
      <c r="C40" s="222"/>
      <c r="D40" s="222"/>
      <c r="E40" s="222"/>
      <c r="F40" s="201" t="s">
        <v>233</v>
      </c>
      <c r="G40" s="202"/>
      <c r="H40" s="155"/>
      <c r="J40" s="151"/>
      <c r="K40" s="152" t="s">
        <v>35</v>
      </c>
      <c r="L40" s="152" t="s">
        <v>36</v>
      </c>
      <c r="M40" s="152" t="s">
        <v>37</v>
      </c>
      <c r="N40" s="153" t="s">
        <v>153</v>
      </c>
      <c r="O40" s="152" t="s">
        <v>35</v>
      </c>
      <c r="P40" s="152" t="s">
        <v>36</v>
      </c>
      <c r="Q40" s="152" t="s">
        <v>37</v>
      </c>
      <c r="R40" s="153" t="s">
        <v>153</v>
      </c>
    </row>
    <row r="41" spans="1:18" ht="25" customHeight="1" x14ac:dyDescent="0.2">
      <c r="A41" s="155"/>
      <c r="B41" s="214" t="s">
        <v>152</v>
      </c>
      <c r="C41" s="215"/>
      <c r="D41" s="180" t="s">
        <v>35</v>
      </c>
      <c r="E41" s="181">
        <f>IF($B$39="","",VLOOKUP($B$39,$J$41:$R$50,2,0))</f>
        <v>6580</v>
      </c>
      <c r="F41" s="187"/>
      <c r="G41" s="188"/>
      <c r="H41" s="155"/>
      <c r="J41" s="152" t="s">
        <v>222</v>
      </c>
      <c r="K41" s="154">
        <v>5570</v>
      </c>
      <c r="L41" s="154">
        <v>4700</v>
      </c>
      <c r="M41" s="154">
        <v>4110</v>
      </c>
      <c r="N41" s="154">
        <v>3660</v>
      </c>
      <c r="O41" s="154">
        <v>140</v>
      </c>
      <c r="P41" s="154">
        <v>120</v>
      </c>
      <c r="Q41" s="154">
        <v>100</v>
      </c>
      <c r="R41" s="154">
        <v>90</v>
      </c>
    </row>
    <row r="42" spans="1:18" ht="25" customHeight="1" x14ac:dyDescent="0.2">
      <c r="A42" s="155"/>
      <c r="B42" s="216"/>
      <c r="C42" s="217"/>
      <c r="D42" s="180" t="s">
        <v>36</v>
      </c>
      <c r="E42" s="181">
        <f>IF($B$39="","",VLOOKUP($B$39,$J$41:$R$50,3,0))</f>
        <v>5560</v>
      </c>
      <c r="F42" s="189"/>
      <c r="G42" s="190"/>
      <c r="H42" s="155"/>
      <c r="J42" s="152" t="s">
        <v>223</v>
      </c>
      <c r="K42" s="154">
        <v>6530</v>
      </c>
      <c r="L42" s="154">
        <v>5520</v>
      </c>
      <c r="M42" s="154">
        <v>4830</v>
      </c>
      <c r="N42" s="154">
        <v>4300</v>
      </c>
      <c r="O42" s="154">
        <v>170</v>
      </c>
      <c r="P42" s="154">
        <v>150</v>
      </c>
      <c r="Q42" s="154">
        <v>130</v>
      </c>
      <c r="R42" s="154">
        <v>110</v>
      </c>
    </row>
    <row r="43" spans="1:18" ht="25" customHeight="1" x14ac:dyDescent="0.2">
      <c r="A43" s="155"/>
      <c r="B43" s="216"/>
      <c r="C43" s="217"/>
      <c r="D43" s="180" t="s">
        <v>37</v>
      </c>
      <c r="E43" s="181">
        <f>IF($B$39="","",VLOOKUP($B$39,$J$41:$R$50,4,0))</f>
        <v>4870</v>
      </c>
      <c r="F43" s="189"/>
      <c r="G43" s="190"/>
      <c r="H43" s="155"/>
      <c r="J43" s="152" t="s">
        <v>118</v>
      </c>
      <c r="K43" s="154">
        <v>6580</v>
      </c>
      <c r="L43" s="154">
        <v>5560</v>
      </c>
      <c r="M43" s="154">
        <v>4870</v>
      </c>
      <c r="N43" s="154">
        <v>4330</v>
      </c>
      <c r="O43" s="154">
        <v>160</v>
      </c>
      <c r="P43" s="154">
        <v>140</v>
      </c>
      <c r="Q43" s="154">
        <v>120</v>
      </c>
      <c r="R43" s="154">
        <v>110</v>
      </c>
    </row>
    <row r="44" spans="1:18" ht="25" customHeight="1" x14ac:dyDescent="0.2">
      <c r="A44" s="155"/>
      <c r="B44" s="234"/>
      <c r="C44" s="235"/>
      <c r="D44" s="182" t="s">
        <v>153</v>
      </c>
      <c r="E44" s="181">
        <f>IF($B$39="","",VLOOKUP($B$39,$J$41:$R$50,5,0))</f>
        <v>4330</v>
      </c>
      <c r="F44" s="189"/>
      <c r="G44" s="190"/>
      <c r="H44" s="155"/>
      <c r="J44" s="152" t="s">
        <v>224</v>
      </c>
      <c r="K44" s="154">
        <v>6440</v>
      </c>
      <c r="L44" s="154">
        <v>5430</v>
      </c>
      <c r="M44" s="154">
        <v>4760</v>
      </c>
      <c r="N44" s="154">
        <v>4240</v>
      </c>
      <c r="O44" s="154">
        <v>150</v>
      </c>
      <c r="P44" s="154">
        <v>130</v>
      </c>
      <c r="Q44" s="154">
        <v>110</v>
      </c>
      <c r="R44" s="154">
        <v>100</v>
      </c>
    </row>
    <row r="45" spans="1:18" ht="25" customHeight="1" x14ac:dyDescent="0.2">
      <c r="A45" s="155"/>
      <c r="B45" s="214" t="s">
        <v>154</v>
      </c>
      <c r="C45" s="215"/>
      <c r="D45" s="180" t="s">
        <v>35</v>
      </c>
      <c r="E45" s="181">
        <f>IF($B$39="","",VLOOKUP($B$39,$J$41:$R$50,6,0))</f>
        <v>160</v>
      </c>
      <c r="F45" s="189"/>
      <c r="G45" s="190"/>
      <c r="H45" s="155"/>
      <c r="J45" s="152" t="s">
        <v>225</v>
      </c>
      <c r="K45" s="154">
        <v>6820</v>
      </c>
      <c r="L45" s="154">
        <v>5760</v>
      </c>
      <c r="M45" s="154">
        <v>5040</v>
      </c>
      <c r="N45" s="154">
        <v>4490</v>
      </c>
      <c r="O45" s="154">
        <v>140</v>
      </c>
      <c r="P45" s="154">
        <v>120</v>
      </c>
      <c r="Q45" s="154">
        <v>100</v>
      </c>
      <c r="R45" s="154">
        <v>90</v>
      </c>
    </row>
    <row r="46" spans="1:18" ht="25" customHeight="1" x14ac:dyDescent="0.2">
      <c r="A46" s="155"/>
      <c r="B46" s="216"/>
      <c r="C46" s="217"/>
      <c r="D46" s="180" t="s">
        <v>36</v>
      </c>
      <c r="E46" s="181">
        <f>IF($B$39="","",VLOOKUP($B$39,$J$41:$R$50,7,0))</f>
        <v>140</v>
      </c>
      <c r="F46" s="189"/>
      <c r="G46" s="190"/>
      <c r="H46" s="155"/>
      <c r="J46" s="152" t="s">
        <v>226</v>
      </c>
      <c r="K46" s="154">
        <v>7390</v>
      </c>
      <c r="L46" s="154">
        <v>6240</v>
      </c>
      <c r="M46" s="154">
        <v>5460</v>
      </c>
      <c r="N46" s="154">
        <v>4860</v>
      </c>
      <c r="O46" s="154">
        <v>160</v>
      </c>
      <c r="P46" s="154">
        <v>130</v>
      </c>
      <c r="Q46" s="154">
        <v>110</v>
      </c>
      <c r="R46" s="154">
        <v>100</v>
      </c>
    </row>
    <row r="47" spans="1:18" ht="25" customHeight="1" x14ac:dyDescent="0.2">
      <c r="A47" s="155"/>
      <c r="B47" s="216"/>
      <c r="C47" s="217"/>
      <c r="D47" s="180" t="s">
        <v>37</v>
      </c>
      <c r="E47" s="181">
        <f>IF($B$39="","",VLOOKUP($B$39,$J$41:$R$50,8,0))</f>
        <v>120</v>
      </c>
      <c r="F47" s="189"/>
      <c r="G47" s="190"/>
      <c r="H47" s="155"/>
      <c r="J47" s="152" t="s">
        <v>227</v>
      </c>
      <c r="K47" s="154">
        <v>6320</v>
      </c>
      <c r="L47" s="154">
        <v>5330</v>
      </c>
      <c r="M47" s="154">
        <v>4670</v>
      </c>
      <c r="N47" s="154">
        <v>4160</v>
      </c>
      <c r="O47" s="154">
        <v>190</v>
      </c>
      <c r="P47" s="154">
        <v>160</v>
      </c>
      <c r="Q47" s="154">
        <v>140</v>
      </c>
      <c r="R47" s="154">
        <v>120</v>
      </c>
    </row>
    <row r="48" spans="1:18" ht="25" customHeight="1" thickBot="1" x14ac:dyDescent="0.25">
      <c r="A48" s="155"/>
      <c r="B48" s="218"/>
      <c r="C48" s="219"/>
      <c r="D48" s="183" t="s">
        <v>153</v>
      </c>
      <c r="E48" s="181">
        <f>IF($B$39="","",VLOOKUP($B$39,$J$41:$R$50,9,0))</f>
        <v>110</v>
      </c>
      <c r="F48" s="191"/>
      <c r="G48" s="192"/>
      <c r="H48" s="155"/>
      <c r="J48" s="152" t="s">
        <v>228</v>
      </c>
      <c r="K48" s="154">
        <v>6380</v>
      </c>
      <c r="L48" s="154">
        <v>5380</v>
      </c>
      <c r="M48" s="154">
        <v>4720</v>
      </c>
      <c r="N48" s="154">
        <v>4200</v>
      </c>
      <c r="O48" s="154">
        <v>140</v>
      </c>
      <c r="P48" s="154">
        <v>120</v>
      </c>
      <c r="Q48" s="154">
        <v>100</v>
      </c>
      <c r="R48" s="154">
        <v>90</v>
      </c>
    </row>
    <row r="49" spans="1:18" ht="25" customHeight="1" x14ac:dyDescent="0.2">
      <c r="A49" s="155"/>
      <c r="B49" s="174" t="s">
        <v>194</v>
      </c>
      <c r="C49" s="184"/>
      <c r="D49" s="184"/>
      <c r="E49" s="184"/>
      <c r="F49" s="184"/>
      <c r="G49" s="185"/>
      <c r="H49" s="155"/>
      <c r="J49" s="152" t="s">
        <v>229</v>
      </c>
      <c r="K49" s="154">
        <v>6330</v>
      </c>
      <c r="L49" s="154">
        <v>5350</v>
      </c>
      <c r="M49" s="154">
        <v>4690</v>
      </c>
      <c r="N49" s="154">
        <v>4170</v>
      </c>
      <c r="O49" s="154">
        <v>140</v>
      </c>
      <c r="P49" s="154">
        <v>120</v>
      </c>
      <c r="Q49" s="154">
        <v>110</v>
      </c>
      <c r="R49" s="154">
        <v>90</v>
      </c>
    </row>
    <row r="50" spans="1:18" ht="25" customHeight="1" x14ac:dyDescent="0.2">
      <c r="A50" s="155"/>
      <c r="B50" s="178" t="s">
        <v>195</v>
      </c>
      <c r="C50" s="184"/>
      <c r="D50" s="184"/>
      <c r="E50" s="184"/>
      <c r="F50" s="184"/>
      <c r="G50" s="184"/>
      <c r="H50" s="155"/>
      <c r="J50" s="152" t="s">
        <v>230</v>
      </c>
      <c r="K50" s="154">
        <v>5230</v>
      </c>
      <c r="L50" s="154">
        <v>4420</v>
      </c>
      <c r="M50" s="154">
        <v>3870</v>
      </c>
      <c r="N50" s="154">
        <v>3440</v>
      </c>
      <c r="O50" s="154">
        <v>200</v>
      </c>
      <c r="P50" s="154">
        <v>170</v>
      </c>
      <c r="Q50" s="154">
        <v>150</v>
      </c>
      <c r="R50" s="154">
        <v>130</v>
      </c>
    </row>
    <row r="51" spans="1:18" ht="25" customHeight="1" x14ac:dyDescent="0.2">
      <c r="B51" s="43"/>
      <c r="C51" s="42"/>
      <c r="D51" s="42"/>
      <c r="E51" s="42"/>
      <c r="F51" s="42"/>
      <c r="G51" s="42"/>
    </row>
    <row r="52" spans="1:18" ht="25" customHeight="1" x14ac:dyDescent="0.2"/>
  </sheetData>
  <sheetProtection algorithmName="SHA-512" hashValue="5zaWqEw5QgBHsYjyYvTLbjrDuE8n3EAWZ24RmkcDk2YNz8O/5TC1sR3K68QE7s84qv13yHbQLE8N6F2BlHyjjQ==" saltValue="1rgmg/tNulPnEOViYIeouQ==" spinCount="100000" sheet="1" objects="1" scenarios="1"/>
  <mergeCells count="65">
    <mergeCell ref="K39:N39"/>
    <mergeCell ref="O39:R39"/>
    <mergeCell ref="D16:E16"/>
    <mergeCell ref="C10:C19"/>
    <mergeCell ref="B10:B28"/>
    <mergeCell ref="F27:G27"/>
    <mergeCell ref="C23:C25"/>
    <mergeCell ref="D23:E23"/>
    <mergeCell ref="D17:E17"/>
    <mergeCell ref="D18:E18"/>
    <mergeCell ref="D19:E19"/>
    <mergeCell ref="C20:C22"/>
    <mergeCell ref="D20:E20"/>
    <mergeCell ref="D14:E14"/>
    <mergeCell ref="D10:E10"/>
    <mergeCell ref="D11:E11"/>
    <mergeCell ref="D12:E12"/>
    <mergeCell ref="D13:E13"/>
    <mergeCell ref="D15:E15"/>
    <mergeCell ref="B40:E40"/>
    <mergeCell ref="B41:C44"/>
    <mergeCell ref="B45:C48"/>
    <mergeCell ref="B2:G2"/>
    <mergeCell ref="B30:E30"/>
    <mergeCell ref="B31:D31"/>
    <mergeCell ref="B32:D32"/>
    <mergeCell ref="B33:D33"/>
    <mergeCell ref="C27:E27"/>
    <mergeCell ref="C28:E28"/>
    <mergeCell ref="D24:E24"/>
    <mergeCell ref="D25:E25"/>
    <mergeCell ref="C26:E26"/>
    <mergeCell ref="D21:E21"/>
    <mergeCell ref="D22:E22"/>
    <mergeCell ref="F10:G10"/>
    <mergeCell ref="F11:G11"/>
    <mergeCell ref="F12:G12"/>
    <mergeCell ref="F13:G13"/>
    <mergeCell ref="F14:G14"/>
    <mergeCell ref="F15:G15"/>
    <mergeCell ref="F16:G16"/>
    <mergeCell ref="F17:G17"/>
    <mergeCell ref="F18:G18"/>
    <mergeCell ref="F19:G19"/>
    <mergeCell ref="F20:G20"/>
    <mergeCell ref="F21:G21"/>
    <mergeCell ref="F22:G22"/>
    <mergeCell ref="F23:G23"/>
    <mergeCell ref="F24:G24"/>
    <mergeCell ref="F25:G25"/>
    <mergeCell ref="F26:G26"/>
    <mergeCell ref="F28:G28"/>
    <mergeCell ref="F30:G30"/>
    <mergeCell ref="F31:G31"/>
    <mergeCell ref="F32:G32"/>
    <mergeCell ref="F33:G33"/>
    <mergeCell ref="F40:G40"/>
    <mergeCell ref="F41:G41"/>
    <mergeCell ref="F42:G42"/>
    <mergeCell ref="F48:G48"/>
    <mergeCell ref="F43:G43"/>
    <mergeCell ref="F44:G44"/>
    <mergeCell ref="F45:G45"/>
    <mergeCell ref="F46:G46"/>
    <mergeCell ref="F47:G47"/>
  </mergeCells>
  <phoneticPr fontId="2"/>
  <dataValidations count="1">
    <dataValidation type="list" allowBlank="1" showInputMessage="1" showErrorMessage="1" sqref="B39" xr:uid="{7DE190A0-73D2-444B-B22A-A8D766C353EE}">
      <formula1>"北海道,東北,関東,北信,中部,近畿,中国,四国,九州,沖縄"</formula1>
    </dataValidation>
  </dataValidations>
  <printOptions horizontalCentered="1"/>
  <pageMargins left="0.70866141732283472" right="0.70866141732283472" top="0.74803149606299213" bottom="0.74803149606299213" header="0.31496062992125984" footer="0.31496062992125984"/>
  <pageSetup paperSize="9" scale="43" orientation="landscape" r:id="rId1"/>
  <headerFooter>
    <oddHeader>&amp;L&amp;72&amp;KFF0000　　　&amp;C&amp;72&amp;KFF0000　　　　　　　　　　　　&amp;R&amp;72&amp;KFF0000㊙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0"/>
  <sheetViews>
    <sheetView zoomScaleNormal="100" zoomScaleSheetLayoutView="100" workbookViewId="0">
      <selection activeCell="A14" sqref="A14"/>
    </sheetView>
  </sheetViews>
  <sheetFormatPr defaultColWidth="9" defaultRowHeight="25" customHeight="1" x14ac:dyDescent="0.2"/>
  <cols>
    <col min="1" max="1" width="6.453125" style="78" customWidth="1"/>
    <col min="2" max="2" width="13.453125" style="78" customWidth="1"/>
    <col min="3" max="7" width="16.90625" style="78" customWidth="1"/>
    <col min="8" max="8" width="55.08984375" style="78" customWidth="1"/>
    <col min="9" max="9" width="5" style="78" customWidth="1"/>
    <col min="10" max="11" width="16.90625" style="78" customWidth="1"/>
    <col min="12" max="12" width="96.08984375" style="78" bestFit="1" customWidth="1"/>
    <col min="13" max="16384" width="9" style="78"/>
  </cols>
  <sheetData>
    <row r="1" spans="1:8" ht="25" customHeight="1" x14ac:dyDescent="0.2">
      <c r="H1" s="79" t="s">
        <v>207</v>
      </c>
    </row>
    <row r="2" spans="1:8" ht="25" customHeight="1" x14ac:dyDescent="0.2">
      <c r="A2" s="78" t="s">
        <v>164</v>
      </c>
    </row>
    <row r="4" spans="1:8" ht="25" customHeight="1" x14ac:dyDescent="0.2">
      <c r="A4" s="80" t="s">
        <v>174</v>
      </c>
      <c r="B4" s="81"/>
      <c r="C4" s="80"/>
      <c r="G4" s="79" t="s">
        <v>16</v>
      </c>
    </row>
    <row r="5" spans="1:8" ht="25" customHeight="1" x14ac:dyDescent="0.2">
      <c r="A5" s="89"/>
      <c r="B5" s="139"/>
      <c r="C5" s="279" t="s">
        <v>200</v>
      </c>
      <c r="D5" s="280"/>
      <c r="E5" s="280"/>
      <c r="F5" s="275" t="s">
        <v>166</v>
      </c>
      <c r="G5" s="275"/>
      <c r="H5" s="275"/>
    </row>
    <row r="6" spans="1:8" ht="25" customHeight="1" x14ac:dyDescent="0.2">
      <c r="A6" s="140"/>
      <c r="B6" s="141"/>
      <c r="C6" s="85" t="s">
        <v>40</v>
      </c>
      <c r="D6" s="85" t="s">
        <v>4</v>
      </c>
      <c r="E6" s="143" t="s">
        <v>2</v>
      </c>
      <c r="F6" s="275"/>
      <c r="G6" s="275"/>
      <c r="H6" s="275"/>
    </row>
    <row r="7" spans="1:8" ht="25" customHeight="1" x14ac:dyDescent="0.2">
      <c r="A7" s="272" t="s">
        <v>41</v>
      </c>
      <c r="B7" s="273"/>
      <c r="C7" s="86"/>
      <c r="D7" s="86"/>
      <c r="E7" s="83">
        <f>SUM(C7:D7)</f>
        <v>0</v>
      </c>
      <c r="F7" s="276" t="s">
        <v>182</v>
      </c>
      <c r="G7" s="276"/>
      <c r="H7" s="276"/>
    </row>
    <row r="8" spans="1:8" ht="25" customHeight="1" thickBot="1" x14ac:dyDescent="0.25">
      <c r="A8" s="272" t="s">
        <v>39</v>
      </c>
      <c r="B8" s="273"/>
      <c r="C8" s="146"/>
      <c r="D8" s="147"/>
      <c r="E8" s="83">
        <f>SUM(C8:D8)</f>
        <v>0</v>
      </c>
      <c r="F8" s="276" t="s">
        <v>201</v>
      </c>
      <c r="G8" s="276"/>
      <c r="H8" s="276"/>
    </row>
    <row r="9" spans="1:8" ht="25" customHeight="1" thickBot="1" x14ac:dyDescent="0.25">
      <c r="A9" s="272" t="s">
        <v>82</v>
      </c>
      <c r="B9" s="274"/>
      <c r="C9" s="87" t="e">
        <f>C8/C7</f>
        <v>#DIV/0!</v>
      </c>
      <c r="D9" s="82"/>
      <c r="E9" s="82"/>
      <c r="G9" s="81"/>
    </row>
    <row r="10" spans="1:8" ht="25" customHeight="1" x14ac:dyDescent="0.2">
      <c r="A10" s="82"/>
      <c r="B10" s="82"/>
      <c r="C10" s="88"/>
      <c r="D10" s="82"/>
      <c r="E10" s="82"/>
      <c r="F10" s="275" t="s">
        <v>166</v>
      </c>
      <c r="G10" s="275"/>
      <c r="H10" s="275"/>
    </row>
    <row r="11" spans="1:8" ht="25" customHeight="1" x14ac:dyDescent="0.2">
      <c r="A11" s="272" t="s">
        <v>46</v>
      </c>
      <c r="B11" s="273"/>
      <c r="C11" s="86"/>
      <c r="D11" s="86"/>
      <c r="E11" s="83">
        <f t="shared" ref="E11:E16" si="0">SUM(C11:D11)</f>
        <v>0</v>
      </c>
      <c r="F11" s="276" t="s">
        <v>183</v>
      </c>
      <c r="G11" s="276"/>
      <c r="H11" s="276"/>
    </row>
    <row r="12" spans="1:8" ht="25" customHeight="1" x14ac:dyDescent="0.2">
      <c r="A12" s="272" t="s">
        <v>42</v>
      </c>
      <c r="B12" s="273"/>
      <c r="C12" s="86"/>
      <c r="D12" s="86"/>
      <c r="E12" s="83">
        <f t="shared" si="0"/>
        <v>0</v>
      </c>
      <c r="F12" s="276" t="s">
        <v>184</v>
      </c>
      <c r="G12" s="276"/>
      <c r="H12" s="276"/>
    </row>
    <row r="13" spans="1:8" ht="25" customHeight="1" x14ac:dyDescent="0.2">
      <c r="A13" s="272" t="s">
        <v>43</v>
      </c>
      <c r="B13" s="273"/>
      <c r="C13" s="86"/>
      <c r="D13" s="86"/>
      <c r="E13" s="83">
        <f t="shared" si="0"/>
        <v>0</v>
      </c>
      <c r="F13" s="276" t="s">
        <v>185</v>
      </c>
      <c r="G13" s="276"/>
      <c r="H13" s="276"/>
    </row>
    <row r="14" spans="1:8" ht="25" customHeight="1" x14ac:dyDescent="0.2">
      <c r="A14" s="83" t="s">
        <v>232</v>
      </c>
      <c r="B14" s="84"/>
      <c r="C14" s="86"/>
      <c r="D14" s="86"/>
      <c r="E14" s="83">
        <f t="shared" si="0"/>
        <v>0</v>
      </c>
      <c r="F14" s="276" t="s">
        <v>186</v>
      </c>
      <c r="G14" s="276"/>
      <c r="H14" s="276"/>
    </row>
    <row r="15" spans="1:8" ht="25" customHeight="1" x14ac:dyDescent="0.2">
      <c r="A15" s="83" t="s">
        <v>44</v>
      </c>
      <c r="B15" s="84"/>
      <c r="C15" s="86"/>
      <c r="D15" s="86"/>
      <c r="E15" s="83">
        <f t="shared" si="0"/>
        <v>0</v>
      </c>
      <c r="F15" s="276" t="s">
        <v>187</v>
      </c>
      <c r="G15" s="276"/>
      <c r="H15" s="276"/>
    </row>
    <row r="16" spans="1:8" ht="25" customHeight="1" thickBot="1" x14ac:dyDescent="0.25">
      <c r="A16" s="83" t="s">
        <v>45</v>
      </c>
      <c r="B16" s="84"/>
      <c r="C16" s="86"/>
      <c r="D16" s="86"/>
      <c r="E16" s="145">
        <f t="shared" si="0"/>
        <v>0</v>
      </c>
      <c r="F16" s="276" t="s">
        <v>188</v>
      </c>
      <c r="G16" s="276"/>
      <c r="H16" s="276"/>
    </row>
    <row r="17" spans="1:8" s="80" customFormat="1" ht="25" customHeight="1" thickBot="1" x14ac:dyDescent="0.25">
      <c r="A17" s="90" t="s">
        <v>83</v>
      </c>
      <c r="B17" s="90"/>
      <c r="C17" s="91"/>
      <c r="D17" s="92"/>
      <c r="E17" s="148">
        <f>E8+E11+E12+E13+E14+E16</f>
        <v>0</v>
      </c>
      <c r="F17" s="277"/>
      <c r="G17" s="278"/>
      <c r="H17" s="278"/>
    </row>
    <row r="18" spans="1:8" ht="25" customHeight="1" x14ac:dyDescent="0.2">
      <c r="A18" s="81"/>
    </row>
    <row r="19" spans="1:8" ht="25" customHeight="1" x14ac:dyDescent="0.2">
      <c r="A19" s="81"/>
      <c r="E19" s="82"/>
    </row>
    <row r="20" spans="1:8" ht="25" customHeight="1" x14ac:dyDescent="0.2">
      <c r="A20" s="104" t="s">
        <v>175</v>
      </c>
      <c r="B20" s="93"/>
      <c r="C20" s="93"/>
      <c r="D20" s="93"/>
      <c r="E20" s="93"/>
      <c r="F20" s="93"/>
    </row>
    <row r="21" spans="1:8" ht="25" customHeight="1" x14ac:dyDescent="0.2">
      <c r="A21" s="94"/>
      <c r="B21" s="95"/>
      <c r="C21" s="247" t="s">
        <v>7</v>
      </c>
      <c r="D21" s="247"/>
      <c r="E21" s="247" t="s">
        <v>166</v>
      </c>
      <c r="F21" s="247"/>
      <c r="G21" s="247"/>
      <c r="H21" s="247"/>
    </row>
    <row r="22" spans="1:8" ht="25" customHeight="1" x14ac:dyDescent="0.2">
      <c r="A22" s="96" t="s">
        <v>49</v>
      </c>
      <c r="B22" s="97"/>
      <c r="C22" s="104">
        <f>C23+C24</f>
        <v>0</v>
      </c>
      <c r="D22" s="98" t="s">
        <v>58</v>
      </c>
      <c r="E22" s="271" t="s">
        <v>60</v>
      </c>
      <c r="F22" s="271"/>
      <c r="G22" s="271"/>
      <c r="H22" s="271"/>
    </row>
    <row r="23" spans="1:8" ht="25" customHeight="1" x14ac:dyDescent="0.2">
      <c r="A23" s="100"/>
      <c r="B23" s="98" t="s">
        <v>50</v>
      </c>
      <c r="C23" s="101"/>
      <c r="D23" s="98" t="s">
        <v>58</v>
      </c>
      <c r="E23" s="271"/>
      <c r="F23" s="271"/>
      <c r="G23" s="271"/>
      <c r="H23" s="271"/>
    </row>
    <row r="24" spans="1:8" ht="25" customHeight="1" x14ac:dyDescent="0.2">
      <c r="A24" s="99"/>
      <c r="B24" s="98" t="s">
        <v>51</v>
      </c>
      <c r="C24" s="101"/>
      <c r="D24" s="98" t="s">
        <v>58</v>
      </c>
      <c r="E24" s="271"/>
      <c r="F24" s="271"/>
      <c r="G24" s="271"/>
      <c r="H24" s="271"/>
    </row>
    <row r="25" spans="1:8" ht="25" customHeight="1" x14ac:dyDescent="0.2">
      <c r="A25" s="102"/>
      <c r="B25" s="102"/>
      <c r="C25" s="102"/>
      <c r="D25" s="103"/>
      <c r="E25" s="103"/>
      <c r="F25" s="102"/>
    </row>
    <row r="26" spans="1:8" ht="25" customHeight="1" x14ac:dyDescent="0.2">
      <c r="A26" s="103" t="s">
        <v>176</v>
      </c>
      <c r="B26" s="104"/>
      <c r="C26" s="93"/>
      <c r="D26" s="93"/>
      <c r="E26" s="93"/>
      <c r="F26" s="93"/>
    </row>
    <row r="27" spans="1:8" ht="25" customHeight="1" x14ac:dyDescent="0.2">
      <c r="A27" s="94"/>
      <c r="B27" s="95"/>
      <c r="C27" s="248" t="s">
        <v>7</v>
      </c>
      <c r="D27" s="249"/>
      <c r="E27" s="41"/>
    </row>
    <row r="28" spans="1:8" ht="25" customHeight="1" x14ac:dyDescent="0.2">
      <c r="A28" s="132" t="s">
        <v>189</v>
      </c>
      <c r="B28" s="128"/>
      <c r="C28" s="128"/>
      <c r="D28" s="95"/>
      <c r="E28" s="102"/>
    </row>
    <row r="29" spans="1:8" ht="25" customHeight="1" x14ac:dyDescent="0.2">
      <c r="A29" s="129"/>
      <c r="B29" s="130" t="s">
        <v>63</v>
      </c>
      <c r="C29" s="131"/>
      <c r="D29" s="98" t="s">
        <v>66</v>
      </c>
      <c r="E29" s="102"/>
    </row>
    <row r="30" spans="1:8" ht="25" customHeight="1" x14ac:dyDescent="0.2">
      <c r="A30" s="129"/>
      <c r="B30" s="106" t="s">
        <v>64</v>
      </c>
      <c r="C30" s="101"/>
      <c r="D30" s="98" t="s">
        <v>66</v>
      </c>
      <c r="E30" s="102"/>
    </row>
    <row r="31" spans="1:8" ht="25" customHeight="1" x14ac:dyDescent="0.2">
      <c r="A31" s="129"/>
      <c r="B31" s="106" t="s">
        <v>37</v>
      </c>
      <c r="C31" s="101"/>
      <c r="D31" s="98" t="s">
        <v>66</v>
      </c>
      <c r="E31" s="102"/>
    </row>
    <row r="32" spans="1:8" ht="25" customHeight="1" x14ac:dyDescent="0.2">
      <c r="A32" s="99"/>
      <c r="B32" s="105" t="s">
        <v>179</v>
      </c>
      <c r="C32" s="101"/>
      <c r="D32" s="98" t="s">
        <v>66</v>
      </c>
      <c r="E32" s="102"/>
    </row>
    <row r="33" spans="1:6" ht="25" customHeight="1" x14ac:dyDescent="0.2">
      <c r="A33" s="132" t="s">
        <v>65</v>
      </c>
      <c r="B33" s="128"/>
      <c r="C33" s="128"/>
      <c r="D33" s="95"/>
      <c r="E33" s="102"/>
    </row>
    <row r="34" spans="1:6" ht="25" customHeight="1" x14ac:dyDescent="0.2">
      <c r="A34" s="129"/>
      <c r="B34" s="130" t="s">
        <v>63</v>
      </c>
      <c r="C34" s="131"/>
      <c r="D34" s="98" t="s">
        <v>59</v>
      </c>
      <c r="E34" s="102"/>
    </row>
    <row r="35" spans="1:6" ht="25" customHeight="1" x14ac:dyDescent="0.2">
      <c r="A35" s="129"/>
      <c r="B35" s="142" t="s">
        <v>64</v>
      </c>
      <c r="C35" s="101"/>
      <c r="D35" s="98" t="s">
        <v>59</v>
      </c>
      <c r="E35" s="102"/>
    </row>
    <row r="36" spans="1:6" ht="25" customHeight="1" x14ac:dyDescent="0.2">
      <c r="A36" s="129"/>
      <c r="B36" s="142" t="s">
        <v>37</v>
      </c>
      <c r="C36" s="101"/>
      <c r="D36" s="98" t="s">
        <v>59</v>
      </c>
      <c r="E36" s="102"/>
    </row>
    <row r="37" spans="1:6" ht="25" customHeight="1" x14ac:dyDescent="0.2">
      <c r="A37" s="144"/>
      <c r="B37" s="142" t="s">
        <v>179</v>
      </c>
      <c r="C37" s="135"/>
      <c r="D37" s="96" t="s">
        <v>59</v>
      </c>
      <c r="E37" s="100"/>
    </row>
    <row r="38" spans="1:6" ht="25" customHeight="1" x14ac:dyDescent="0.2">
      <c r="A38" s="134"/>
      <c r="C38" s="134"/>
      <c r="D38" s="134"/>
    </row>
    <row r="39" spans="1:6" ht="25" customHeight="1" x14ac:dyDescent="0.2">
      <c r="A39" s="107" t="s">
        <v>8</v>
      </c>
      <c r="B39" s="108"/>
      <c r="C39" s="110" t="s">
        <v>16</v>
      </c>
      <c r="D39" s="109"/>
      <c r="E39" s="109"/>
    </row>
    <row r="40" spans="1:6" ht="25" customHeight="1" x14ac:dyDescent="0.2">
      <c r="A40" s="268"/>
      <c r="B40" s="268"/>
      <c r="C40" s="112" t="s">
        <v>7</v>
      </c>
    </row>
    <row r="41" spans="1:6" ht="25" customHeight="1" x14ac:dyDescent="0.2">
      <c r="A41" s="269" t="s">
        <v>9</v>
      </c>
      <c r="B41" s="270"/>
      <c r="C41" s="133"/>
    </row>
    <row r="42" spans="1:6" ht="25" customHeight="1" x14ac:dyDescent="0.2">
      <c r="A42" s="263" t="s">
        <v>10</v>
      </c>
      <c r="B42" s="264"/>
      <c r="C42" s="133"/>
    </row>
    <row r="43" spans="1:6" ht="25" customHeight="1" x14ac:dyDescent="0.2">
      <c r="A43" s="263" t="s">
        <v>11</v>
      </c>
      <c r="B43" s="264"/>
      <c r="C43" s="133"/>
    </row>
    <row r="44" spans="1:6" ht="25" customHeight="1" x14ac:dyDescent="0.2">
      <c r="A44" s="263" t="s">
        <v>12</v>
      </c>
      <c r="B44" s="264"/>
      <c r="C44" s="133"/>
    </row>
    <row r="45" spans="1:6" ht="25" customHeight="1" x14ac:dyDescent="0.2">
      <c r="A45" s="263" t="s">
        <v>13</v>
      </c>
      <c r="B45" s="264"/>
      <c r="C45" s="133"/>
    </row>
    <row r="46" spans="1:6" ht="25" customHeight="1" x14ac:dyDescent="0.2">
      <c r="A46" s="263" t="s">
        <v>14</v>
      </c>
      <c r="B46" s="264"/>
      <c r="C46" s="133"/>
    </row>
    <row r="47" spans="1:6" ht="25" customHeight="1" x14ac:dyDescent="0.2">
      <c r="A47" s="265" t="s">
        <v>84</v>
      </c>
      <c r="B47" s="265"/>
      <c r="C47" s="113">
        <f>SUM(C41:C46)</f>
        <v>0</v>
      </c>
    </row>
    <row r="48" spans="1:6" ht="25" customHeight="1" x14ac:dyDescent="0.2">
      <c r="A48" s="114"/>
      <c r="B48" s="114"/>
      <c r="C48" s="115"/>
      <c r="D48" s="115"/>
      <c r="E48" s="115"/>
      <c r="F48" s="116"/>
    </row>
    <row r="49" spans="1:7" ht="25" customHeight="1" x14ac:dyDescent="0.2">
      <c r="A49" s="107" t="s">
        <v>177</v>
      </c>
      <c r="B49" s="109"/>
      <c r="C49" s="109"/>
      <c r="D49" s="110" t="s">
        <v>16</v>
      </c>
      <c r="E49" s="109"/>
      <c r="F49" s="109"/>
    </row>
    <row r="50" spans="1:7" ht="25" customHeight="1" x14ac:dyDescent="0.2">
      <c r="A50" s="266" t="s">
        <v>157</v>
      </c>
      <c r="B50" s="267"/>
      <c r="C50" s="111" t="s">
        <v>70</v>
      </c>
      <c r="D50" s="112" t="s">
        <v>7</v>
      </c>
      <c r="E50" s="248" t="s">
        <v>165</v>
      </c>
      <c r="F50" s="262"/>
      <c r="G50" s="249"/>
    </row>
    <row r="51" spans="1:7" ht="25" customHeight="1" x14ac:dyDescent="0.2">
      <c r="A51" s="256" t="s">
        <v>17</v>
      </c>
      <c r="B51" s="256"/>
      <c r="C51" s="117" t="s">
        <v>5</v>
      </c>
      <c r="D51" s="118"/>
      <c r="E51" s="253" t="s">
        <v>218</v>
      </c>
      <c r="F51" s="254"/>
      <c r="G51" s="255"/>
    </row>
    <row r="52" spans="1:7" ht="25" customHeight="1" x14ac:dyDescent="0.2">
      <c r="A52" s="257" t="s">
        <v>18</v>
      </c>
      <c r="B52" s="258"/>
      <c r="C52" s="117" t="s">
        <v>6</v>
      </c>
      <c r="D52" s="118"/>
      <c r="E52" s="253" t="s">
        <v>219</v>
      </c>
      <c r="F52" s="254"/>
      <c r="G52" s="255"/>
    </row>
    <row r="53" spans="1:7" ht="25" customHeight="1" x14ac:dyDescent="0.2">
      <c r="A53" s="119"/>
      <c r="B53" s="120" t="s">
        <v>19</v>
      </c>
      <c r="C53" s="121" t="s">
        <v>20</v>
      </c>
      <c r="D53" s="118"/>
      <c r="E53" s="253" t="s">
        <v>220</v>
      </c>
      <c r="F53" s="254"/>
      <c r="G53" s="255"/>
    </row>
    <row r="54" spans="1:7" ht="25" customHeight="1" x14ac:dyDescent="0.2">
      <c r="A54" s="120" t="s">
        <v>21</v>
      </c>
      <c r="B54" s="120"/>
      <c r="C54" s="117" t="s">
        <v>22</v>
      </c>
      <c r="D54" s="122">
        <f>D51+D52</f>
        <v>0</v>
      </c>
      <c r="E54" s="253"/>
      <c r="F54" s="254"/>
      <c r="G54" s="255"/>
    </row>
    <row r="55" spans="1:7" ht="54" customHeight="1" x14ac:dyDescent="0.2">
      <c r="A55" s="120" t="s">
        <v>23</v>
      </c>
      <c r="B55" s="120"/>
      <c r="C55" s="123" t="s">
        <v>163</v>
      </c>
      <c r="D55" s="149" t="e">
        <f>ROUND(IF(D52&lt;0,D53/(D53+D51),D52/D54),3)</f>
        <v>#DIV/0!</v>
      </c>
      <c r="E55" s="253"/>
      <c r="F55" s="254"/>
      <c r="G55" s="255"/>
    </row>
    <row r="56" spans="1:7" ht="25" customHeight="1" x14ac:dyDescent="0.2">
      <c r="A56" s="250" t="s">
        <v>24</v>
      </c>
      <c r="B56" s="124" t="s">
        <v>25</v>
      </c>
      <c r="C56" s="117" t="s">
        <v>26</v>
      </c>
      <c r="D56" s="125"/>
      <c r="E56" s="253" t="s">
        <v>162</v>
      </c>
      <c r="F56" s="254"/>
      <c r="G56" s="255"/>
    </row>
    <row r="57" spans="1:7" ht="25" customHeight="1" x14ac:dyDescent="0.2">
      <c r="A57" s="251"/>
      <c r="B57" s="124" t="s">
        <v>27</v>
      </c>
      <c r="C57" s="117" t="s">
        <v>28</v>
      </c>
      <c r="D57" s="125"/>
      <c r="E57" s="253" t="s">
        <v>171</v>
      </c>
      <c r="F57" s="254"/>
      <c r="G57" s="255"/>
    </row>
    <row r="58" spans="1:7" ht="25" customHeight="1" x14ac:dyDescent="0.2">
      <c r="A58" s="251"/>
      <c r="B58" s="124" t="s">
        <v>29</v>
      </c>
      <c r="C58" s="121" t="s">
        <v>178</v>
      </c>
      <c r="D58" s="126" t="e">
        <f>('原価計算書（出力用）'!G19-'原価計算書（出力用）'!G14)*0.04</f>
        <v>#DIV/0!</v>
      </c>
      <c r="E58" s="259"/>
      <c r="F58" s="260"/>
      <c r="G58" s="261"/>
    </row>
    <row r="59" spans="1:7" ht="25" customHeight="1" x14ac:dyDescent="0.2">
      <c r="A59" s="252"/>
      <c r="B59" s="124" t="s">
        <v>30</v>
      </c>
      <c r="C59" s="117" t="s">
        <v>31</v>
      </c>
      <c r="D59" s="127" t="e">
        <f>SUM(D56:D58)</f>
        <v>#DIV/0!</v>
      </c>
      <c r="E59" s="253"/>
      <c r="F59" s="254"/>
      <c r="G59" s="255"/>
    </row>
    <row r="60" spans="1:7" ht="25" customHeight="1" x14ac:dyDescent="0.2">
      <c r="A60" s="245" t="s">
        <v>32</v>
      </c>
      <c r="B60" s="246"/>
      <c r="C60" s="121" t="s">
        <v>33</v>
      </c>
      <c r="D60" s="127" t="e">
        <f>D55*D59*主要経済指標!B31</f>
        <v>#DIV/0!</v>
      </c>
      <c r="E60" s="253"/>
      <c r="F60" s="254"/>
      <c r="G60" s="255"/>
    </row>
  </sheetData>
  <mergeCells count="46">
    <mergeCell ref="C5:E5"/>
    <mergeCell ref="F5:H6"/>
    <mergeCell ref="F7:H7"/>
    <mergeCell ref="F8:H8"/>
    <mergeCell ref="E21:H21"/>
    <mergeCell ref="F12:H12"/>
    <mergeCell ref="F13:H13"/>
    <mergeCell ref="F14:H14"/>
    <mergeCell ref="F15:H15"/>
    <mergeCell ref="E22:H24"/>
    <mergeCell ref="A7:B7"/>
    <mergeCell ref="A12:B12"/>
    <mergeCell ref="A13:B13"/>
    <mergeCell ref="A11:B11"/>
    <mergeCell ref="A8:B8"/>
    <mergeCell ref="A9:B9"/>
    <mergeCell ref="F10:H10"/>
    <mergeCell ref="F16:H16"/>
    <mergeCell ref="F17:H17"/>
    <mergeCell ref="F11:H11"/>
    <mergeCell ref="A40:B40"/>
    <mergeCell ref="A41:B41"/>
    <mergeCell ref="A42:B42"/>
    <mergeCell ref="A43:B43"/>
    <mergeCell ref="A44:B44"/>
    <mergeCell ref="E50:G50"/>
    <mergeCell ref="A45:B45"/>
    <mergeCell ref="A46:B46"/>
    <mergeCell ref="A47:B47"/>
    <mergeCell ref="A50:B50"/>
    <mergeCell ref="A60:B60"/>
    <mergeCell ref="C21:D21"/>
    <mergeCell ref="C27:D27"/>
    <mergeCell ref="A56:A59"/>
    <mergeCell ref="E55:G55"/>
    <mergeCell ref="E54:G54"/>
    <mergeCell ref="E53:G53"/>
    <mergeCell ref="A51:B51"/>
    <mergeCell ref="A52:B52"/>
    <mergeCell ref="E60:G60"/>
    <mergeCell ref="E59:G59"/>
    <mergeCell ref="E58:G58"/>
    <mergeCell ref="E57:G57"/>
    <mergeCell ref="E56:G56"/>
    <mergeCell ref="E52:G52"/>
    <mergeCell ref="E51:G51"/>
  </mergeCells>
  <phoneticPr fontId="2"/>
  <dataValidations disablePrompts="1" count="6">
    <dataValidation type="whole" allowBlank="1" showInputMessage="1" showErrorMessage="1" sqref="C7:D7 C15:D15" xr:uid="{00000000-0002-0000-0100-000001000000}">
      <formula1>0</formula1>
      <formula2>999999</formula2>
    </dataValidation>
    <dataValidation type="whole" allowBlank="1" showInputMessage="1" showErrorMessage="1" sqref="D53 D51 D56:D57 C41:C46 C16:D16 C11:D14" xr:uid="{00000000-0002-0000-0100-000002000000}">
      <formula1>0</formula1>
      <formula2>999999999</formula2>
    </dataValidation>
    <dataValidation type="decimal" allowBlank="1" showInputMessage="1" showErrorMessage="1" sqref="C29:C32" xr:uid="{52CFF59F-FAE0-4E8E-A955-B95E5B4AD3B2}">
      <formula1>0</formula1>
      <formula2>50</formula2>
    </dataValidation>
    <dataValidation type="whole" allowBlank="1" showInputMessage="1" showErrorMessage="1" sqref="C34:C37" xr:uid="{32AF38A9-54BA-4ED4-B697-3AE8C2E5BABE}">
      <formula1>0</formula1>
      <formula2>500</formula2>
    </dataValidation>
    <dataValidation type="whole" allowBlank="1" showInputMessage="1" showErrorMessage="1" sqref="D52" xr:uid="{19BF7DFC-8DBF-4F64-A6EA-5538CEBA0ACF}">
      <formula1>-999999999</formula1>
      <formula2>999999999</formula2>
    </dataValidation>
    <dataValidation type="whole" allowBlank="1" showInputMessage="1" showErrorMessage="1" sqref="C23:C24" xr:uid="{84925CBB-9073-4120-998A-92CEA46615BB}">
      <formula1>1</formula1>
      <formula2>9999999999</formula2>
    </dataValidation>
  </dataValidations>
  <pageMargins left="0.70866141732283472" right="0.70866141732283472" top="0.43307086614173229" bottom="0.23622047244094491" header="0.31496062992125984" footer="0.15748031496062992"/>
  <pageSetup paperSize="9" scale="49" orientation="landscape" r:id="rId1"/>
  <headerFooter>
    <oddHeader>&amp;R&amp;72&amp;KFF0000㊙</oddHeader>
  </headerFooter>
  <rowBreaks count="1" manualBreakCount="1">
    <brk id="2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1"/>
  <sheetViews>
    <sheetView zoomScale="85" zoomScaleNormal="85" workbookViewId="0">
      <selection activeCell="A2" sqref="A2:F24"/>
    </sheetView>
  </sheetViews>
  <sheetFormatPr defaultRowHeight="13" x14ac:dyDescent="0.2"/>
  <cols>
    <col min="1" max="1" width="4.08984375" customWidth="1"/>
    <col min="2" max="2" width="13" bestFit="1" customWidth="1"/>
    <col min="3" max="3" width="2.453125" bestFit="1" customWidth="1"/>
    <col min="4" max="4" width="13.6328125" customWidth="1"/>
    <col min="5" max="5" width="5.90625" bestFit="1" customWidth="1"/>
    <col min="6" max="6" width="69" customWidth="1"/>
  </cols>
  <sheetData>
    <row r="1" spans="1:7" ht="25" customHeight="1" x14ac:dyDescent="0.2">
      <c r="A1" t="s">
        <v>61</v>
      </c>
    </row>
    <row r="2" spans="1:7" ht="25" customHeight="1" x14ac:dyDescent="0.2">
      <c r="A2" s="4"/>
      <c r="B2" s="3"/>
      <c r="C2" s="284" t="s">
        <v>7</v>
      </c>
      <c r="D2" s="285"/>
      <c r="E2" s="286"/>
      <c r="F2" s="38" t="s">
        <v>166</v>
      </c>
      <c r="G2" s="30"/>
    </row>
    <row r="3" spans="1:7" ht="25" customHeight="1" x14ac:dyDescent="0.2">
      <c r="A3" s="14" t="s">
        <v>47</v>
      </c>
      <c r="B3" s="2"/>
      <c r="C3" s="14"/>
      <c r="D3" s="65"/>
      <c r="E3" s="2" t="s">
        <v>55</v>
      </c>
      <c r="F3" s="70" t="s">
        <v>167</v>
      </c>
    </row>
    <row r="4" spans="1:7" ht="25" customHeight="1" x14ac:dyDescent="0.2">
      <c r="A4" s="6" t="s">
        <v>48</v>
      </c>
      <c r="B4" s="1"/>
      <c r="C4" s="18" t="s">
        <v>56</v>
      </c>
      <c r="D4" s="66"/>
      <c r="E4" s="1" t="s">
        <v>57</v>
      </c>
      <c r="F4" s="70" t="s">
        <v>168</v>
      </c>
    </row>
    <row r="5" spans="1:7" ht="25" customHeight="1" x14ac:dyDescent="0.2">
      <c r="A5" s="14" t="s">
        <v>49</v>
      </c>
      <c r="B5" s="2"/>
      <c r="C5" s="4"/>
      <c r="D5" s="67"/>
      <c r="E5" s="3" t="s">
        <v>58</v>
      </c>
      <c r="F5" s="281" t="s">
        <v>60</v>
      </c>
    </row>
    <row r="6" spans="1:7" ht="25" customHeight="1" x14ac:dyDescent="0.2">
      <c r="A6" s="15"/>
      <c r="B6" s="5" t="s">
        <v>50</v>
      </c>
      <c r="C6" s="4"/>
      <c r="D6" s="68"/>
      <c r="E6" s="3" t="s">
        <v>58</v>
      </c>
      <c r="F6" s="282"/>
    </row>
    <row r="7" spans="1:7" ht="25" customHeight="1" x14ac:dyDescent="0.2">
      <c r="A7" s="6"/>
      <c r="B7" s="5" t="s">
        <v>51</v>
      </c>
      <c r="C7" s="4"/>
      <c r="D7" s="68"/>
      <c r="E7" s="3" t="s">
        <v>58</v>
      </c>
      <c r="F7" s="283"/>
    </row>
    <row r="8" spans="1:7" ht="25" customHeight="1" x14ac:dyDescent="0.2">
      <c r="A8" s="72" t="s">
        <v>52</v>
      </c>
      <c r="B8" s="71"/>
      <c r="C8" s="72"/>
      <c r="D8" s="73"/>
      <c r="E8" s="71" t="s">
        <v>59</v>
      </c>
      <c r="F8" s="64" t="s">
        <v>169</v>
      </c>
    </row>
    <row r="9" spans="1:7" ht="25" customHeight="1" x14ac:dyDescent="0.2">
      <c r="A9" s="72" t="s">
        <v>53</v>
      </c>
      <c r="B9" s="71"/>
      <c r="C9" s="72"/>
      <c r="D9" s="73"/>
      <c r="E9" s="71" t="s">
        <v>59</v>
      </c>
      <c r="F9" s="64" t="s">
        <v>170</v>
      </c>
    </row>
    <row r="10" spans="1:7" ht="25" customHeight="1" x14ac:dyDescent="0.2">
      <c r="A10" s="72" t="s">
        <v>54</v>
      </c>
      <c r="B10" s="71"/>
      <c r="C10" s="72"/>
      <c r="D10" s="74" t="e">
        <f>D9/D8*100</f>
        <v>#DIV/0!</v>
      </c>
      <c r="E10" s="71" t="s">
        <v>38</v>
      </c>
      <c r="F10" s="75"/>
    </row>
    <row r="11" spans="1:7" ht="25" customHeight="1" x14ac:dyDescent="0.2">
      <c r="A11" s="17"/>
      <c r="B11" s="17"/>
      <c r="C11" s="17"/>
      <c r="D11" s="7"/>
      <c r="E11" s="7"/>
      <c r="F11" s="17"/>
    </row>
    <row r="12" spans="1:7" ht="25" customHeight="1" x14ac:dyDescent="0.2">
      <c r="A12" s="7" t="s">
        <v>67</v>
      </c>
      <c r="B12" s="25"/>
    </row>
    <row r="13" spans="1:7" ht="25" customHeight="1" x14ac:dyDescent="0.2">
      <c r="A13" s="5"/>
      <c r="B13" s="5"/>
      <c r="C13" s="284" t="s">
        <v>7</v>
      </c>
      <c r="D13" s="285"/>
      <c r="E13" s="286"/>
      <c r="F13" s="76"/>
    </row>
    <row r="14" spans="1:7" ht="25" customHeight="1" x14ac:dyDescent="0.2">
      <c r="A14" s="5" t="s">
        <v>62</v>
      </c>
      <c r="B14" s="5"/>
      <c r="C14" s="5"/>
      <c r="D14" s="69"/>
      <c r="E14" s="5" t="s">
        <v>66</v>
      </c>
      <c r="F14" s="17"/>
    </row>
    <row r="15" spans="1:7" ht="25" customHeight="1" x14ac:dyDescent="0.2">
      <c r="A15" s="5"/>
      <c r="B15" s="38" t="s">
        <v>63</v>
      </c>
      <c r="C15" s="5"/>
      <c r="D15" s="69"/>
      <c r="E15" s="5" t="s">
        <v>66</v>
      </c>
      <c r="F15" s="17"/>
    </row>
    <row r="16" spans="1:7" ht="25" customHeight="1" x14ac:dyDescent="0.2">
      <c r="A16" s="5"/>
      <c r="B16" s="38" t="s">
        <v>64</v>
      </c>
      <c r="C16" s="5"/>
      <c r="D16" s="69"/>
      <c r="E16" s="5" t="s">
        <v>66</v>
      </c>
      <c r="F16" s="17"/>
    </row>
    <row r="17" spans="1:6" ht="25" customHeight="1" x14ac:dyDescent="0.2">
      <c r="A17" s="5"/>
      <c r="B17" s="38" t="s">
        <v>37</v>
      </c>
      <c r="C17" s="5"/>
      <c r="D17" s="69"/>
      <c r="E17" s="5" t="s">
        <v>66</v>
      </c>
      <c r="F17" s="17"/>
    </row>
    <row r="18" spans="1:6" ht="25" customHeight="1" x14ac:dyDescent="0.2">
      <c r="A18" s="5" t="s">
        <v>65</v>
      </c>
      <c r="B18" s="5"/>
      <c r="C18" s="5"/>
      <c r="D18" s="69"/>
      <c r="E18" s="5" t="s">
        <v>59</v>
      </c>
      <c r="F18" s="17"/>
    </row>
    <row r="19" spans="1:6" ht="25" customHeight="1" x14ac:dyDescent="0.2">
      <c r="A19" s="5"/>
      <c r="B19" s="38" t="s">
        <v>63</v>
      </c>
      <c r="C19" s="5"/>
      <c r="D19" s="69"/>
      <c r="E19" s="5" t="s">
        <v>59</v>
      </c>
      <c r="F19" s="17"/>
    </row>
    <row r="20" spans="1:6" ht="25" customHeight="1" x14ac:dyDescent="0.2">
      <c r="A20" s="5"/>
      <c r="B20" s="38" t="s">
        <v>64</v>
      </c>
      <c r="C20" s="5"/>
      <c r="D20" s="69"/>
      <c r="E20" s="5" t="s">
        <v>59</v>
      </c>
      <c r="F20" s="17"/>
    </row>
    <row r="21" spans="1:6" ht="25" customHeight="1" x14ac:dyDescent="0.2">
      <c r="A21" s="5"/>
      <c r="B21" s="38" t="s">
        <v>37</v>
      </c>
      <c r="C21" s="5"/>
      <c r="D21" s="69"/>
      <c r="E21" s="5" t="s">
        <v>59</v>
      </c>
      <c r="F21" s="17"/>
    </row>
  </sheetData>
  <mergeCells count="3">
    <mergeCell ref="F5:F7"/>
    <mergeCell ref="C13:E13"/>
    <mergeCell ref="C2:E2"/>
  </mergeCells>
  <phoneticPr fontId="2"/>
  <dataValidations count="4">
    <dataValidation type="whole" allowBlank="1" showInputMessage="1" showErrorMessage="1" sqref="D18:D21" xr:uid="{00000000-0002-0000-0200-000000000000}">
      <formula1>0</formula1>
      <formula2>500</formula2>
    </dataValidation>
    <dataValidation type="decimal" allowBlank="1" showInputMessage="1" showErrorMessage="1" sqref="D14:D17" xr:uid="{00000000-0002-0000-0200-000001000000}">
      <formula1>0</formula1>
      <formula2>50</formula2>
    </dataValidation>
    <dataValidation type="whole" allowBlank="1" showInputMessage="1" showErrorMessage="1" sqref="D8:D9" xr:uid="{00000000-0002-0000-0200-000002000000}">
      <formula1>1</formula1>
      <formula2>999999999</formula2>
    </dataValidation>
    <dataValidation type="whole" allowBlank="1" showInputMessage="1" showErrorMessage="1" sqref="D3:D7" xr:uid="{00000000-0002-0000-0200-000003000000}">
      <formula1>1</formula1>
      <formula2>9999999999</formula2>
    </dataValidation>
  </dataValidations>
  <pageMargins left="0.70866141732283472" right="0.70866141732283472" top="0.49" bottom="0.74803149606299213" header="0.31496062992125984" footer="0.31496062992125984"/>
  <pageSetup paperSize="9"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5"/>
  <sheetViews>
    <sheetView zoomScale="90" zoomScaleNormal="90" workbookViewId="0">
      <selection activeCell="A2" sqref="A2:F24"/>
    </sheetView>
  </sheetViews>
  <sheetFormatPr defaultColWidth="9" defaultRowHeight="13" x14ac:dyDescent="0.2"/>
  <cols>
    <col min="1" max="2" width="25.26953125" style="8" customWidth="1"/>
    <col min="3" max="5" width="23.6328125" style="8" customWidth="1"/>
    <col min="6" max="6" width="28.81640625" style="8" customWidth="1"/>
    <col min="7" max="16384" width="9" style="8"/>
  </cols>
  <sheetData>
    <row r="1" spans="1:6" ht="36.5" customHeight="1" x14ac:dyDescent="0.2">
      <c r="A1" s="8" t="s">
        <v>172</v>
      </c>
    </row>
    <row r="2" spans="1:6" ht="25" customHeight="1" x14ac:dyDescent="0.2">
      <c r="A2" s="12" t="s">
        <v>8</v>
      </c>
      <c r="B2" s="59"/>
      <c r="F2" s="9" t="s">
        <v>16</v>
      </c>
    </row>
    <row r="3" spans="1:6" ht="25" customHeight="1" x14ac:dyDescent="0.2">
      <c r="A3" s="294"/>
      <c r="B3" s="291"/>
      <c r="C3" s="35" t="s">
        <v>7</v>
      </c>
      <c r="D3" s="35" t="s">
        <v>86</v>
      </c>
      <c r="E3" s="16" t="s">
        <v>87</v>
      </c>
      <c r="F3" s="16" t="s">
        <v>68</v>
      </c>
    </row>
    <row r="4" spans="1:6" ht="25" customHeight="1" x14ac:dyDescent="0.2">
      <c r="A4" s="295" t="s">
        <v>9</v>
      </c>
      <c r="B4" s="296"/>
      <c r="C4" s="63"/>
      <c r="D4" s="63"/>
      <c r="E4" s="63"/>
      <c r="F4" s="62">
        <f t="shared" ref="F4:F9" si="0">SUM(C4:E4)/3</f>
        <v>0</v>
      </c>
    </row>
    <row r="5" spans="1:6" ht="25" customHeight="1" x14ac:dyDescent="0.2">
      <c r="A5" s="292" t="s">
        <v>10</v>
      </c>
      <c r="B5" s="293"/>
      <c r="C5" s="63"/>
      <c r="D5" s="63"/>
      <c r="E5" s="63"/>
      <c r="F5" s="22">
        <f t="shared" si="0"/>
        <v>0</v>
      </c>
    </row>
    <row r="6" spans="1:6" ht="25" customHeight="1" x14ac:dyDescent="0.2">
      <c r="A6" s="292" t="s">
        <v>11</v>
      </c>
      <c r="B6" s="293"/>
      <c r="C6" s="63"/>
      <c r="D6" s="63"/>
      <c r="E6" s="63"/>
      <c r="F6" s="22">
        <f t="shared" si="0"/>
        <v>0</v>
      </c>
    </row>
    <row r="7" spans="1:6" ht="25" customHeight="1" x14ac:dyDescent="0.2">
      <c r="A7" s="292" t="s">
        <v>12</v>
      </c>
      <c r="B7" s="293"/>
      <c r="C7" s="63"/>
      <c r="D7" s="63"/>
      <c r="E7" s="63"/>
      <c r="F7" s="22">
        <f t="shared" si="0"/>
        <v>0</v>
      </c>
    </row>
    <row r="8" spans="1:6" ht="25" customHeight="1" x14ac:dyDescent="0.2">
      <c r="A8" s="292" t="s">
        <v>13</v>
      </c>
      <c r="B8" s="293"/>
      <c r="C8" s="63"/>
      <c r="D8" s="63"/>
      <c r="E8" s="63"/>
      <c r="F8" s="22">
        <f t="shared" si="0"/>
        <v>0</v>
      </c>
    </row>
    <row r="9" spans="1:6" ht="25" customHeight="1" x14ac:dyDescent="0.2">
      <c r="A9" s="292" t="s">
        <v>14</v>
      </c>
      <c r="B9" s="293"/>
      <c r="C9" s="63"/>
      <c r="D9" s="63"/>
      <c r="E9" s="63"/>
      <c r="F9" s="22">
        <f t="shared" si="0"/>
        <v>0</v>
      </c>
    </row>
    <row r="10" spans="1:6" ht="25" customHeight="1" x14ac:dyDescent="0.2">
      <c r="A10" s="298" t="s">
        <v>173</v>
      </c>
      <c r="B10" s="299"/>
      <c r="C10" s="63"/>
      <c r="D10" s="63"/>
      <c r="E10" s="63"/>
      <c r="F10" s="22"/>
    </row>
    <row r="11" spans="1:6" s="12" customFormat="1" ht="25" customHeight="1" x14ac:dyDescent="0.2">
      <c r="A11" s="307" t="s">
        <v>84</v>
      </c>
      <c r="B11" s="307"/>
      <c r="C11" s="37">
        <f>SUM(C4:C9)</f>
        <v>0</v>
      </c>
      <c r="D11" s="37">
        <f>SUM(D4:D9)</f>
        <v>0</v>
      </c>
      <c r="E11" s="28">
        <f>SUM(E4:E9)</f>
        <v>0</v>
      </c>
      <c r="F11" s="28">
        <f>SUM(F4:F9)</f>
        <v>0</v>
      </c>
    </row>
    <row r="12" spans="1:6" s="12" customFormat="1" ht="25" customHeight="1" x14ac:dyDescent="0.2">
      <c r="A12" s="10"/>
      <c r="B12" s="10"/>
      <c r="C12" s="11"/>
      <c r="D12" s="11"/>
      <c r="E12" s="11"/>
      <c r="F12" s="23"/>
    </row>
    <row r="13" spans="1:6" ht="25" customHeight="1" x14ac:dyDescent="0.2">
      <c r="A13" s="12" t="s">
        <v>15</v>
      </c>
      <c r="D13" s="9" t="s">
        <v>16</v>
      </c>
    </row>
    <row r="14" spans="1:6" ht="25" customHeight="1" x14ac:dyDescent="0.2">
      <c r="A14" s="305" t="s">
        <v>157</v>
      </c>
      <c r="B14" s="306"/>
      <c r="C14" s="35" t="s">
        <v>70</v>
      </c>
      <c r="D14" s="31" t="s">
        <v>158</v>
      </c>
      <c r="E14" s="302" t="s">
        <v>165</v>
      </c>
      <c r="F14" s="302"/>
    </row>
    <row r="15" spans="1:6" ht="25" customHeight="1" x14ac:dyDescent="0.2">
      <c r="A15" s="308" t="s">
        <v>17</v>
      </c>
      <c r="B15" s="308"/>
      <c r="C15" s="33" t="s">
        <v>5</v>
      </c>
      <c r="D15" s="60"/>
      <c r="E15" s="297" t="s">
        <v>159</v>
      </c>
      <c r="F15" s="297"/>
    </row>
    <row r="16" spans="1:6" ht="25" customHeight="1" x14ac:dyDescent="0.2">
      <c r="A16" s="287" t="s">
        <v>18</v>
      </c>
      <c r="B16" s="288"/>
      <c r="C16" s="33" t="s">
        <v>6</v>
      </c>
      <c r="D16" s="60"/>
      <c r="E16" s="297" t="s">
        <v>160</v>
      </c>
      <c r="F16" s="297"/>
    </row>
    <row r="17" spans="1:6" ht="25" customHeight="1" x14ac:dyDescent="0.2">
      <c r="A17" s="13"/>
      <c r="B17" s="32" t="s">
        <v>19</v>
      </c>
      <c r="C17" s="34" t="s">
        <v>20</v>
      </c>
      <c r="D17" s="60"/>
      <c r="E17" s="297" t="s">
        <v>161</v>
      </c>
      <c r="F17" s="297"/>
    </row>
    <row r="18" spans="1:6" ht="25" customHeight="1" x14ac:dyDescent="0.2">
      <c r="A18" s="32" t="s">
        <v>21</v>
      </c>
      <c r="B18" s="32"/>
      <c r="C18" s="33" t="s">
        <v>22</v>
      </c>
      <c r="D18" s="56">
        <f>D15+D16</f>
        <v>0</v>
      </c>
      <c r="E18" s="297"/>
      <c r="F18" s="297"/>
    </row>
    <row r="19" spans="1:6" ht="39.5" customHeight="1" x14ac:dyDescent="0.2">
      <c r="A19" s="32" t="s">
        <v>23</v>
      </c>
      <c r="B19" s="32"/>
      <c r="C19" s="36" t="s">
        <v>163</v>
      </c>
      <c r="D19" s="56" t="e">
        <f>ROUND(IF(D16&lt;0,D17/(D17+D15),D16/D18),3)</f>
        <v>#DIV/0!</v>
      </c>
      <c r="E19" s="297"/>
      <c r="F19" s="297"/>
    </row>
    <row r="20" spans="1:6" ht="25" customHeight="1" x14ac:dyDescent="0.2">
      <c r="A20" s="289" t="s">
        <v>24</v>
      </c>
      <c r="B20" s="19" t="s">
        <v>25</v>
      </c>
      <c r="C20" s="33" t="s">
        <v>26</v>
      </c>
      <c r="D20" s="61"/>
      <c r="E20" s="300" t="s">
        <v>162</v>
      </c>
      <c r="F20" s="300"/>
    </row>
    <row r="21" spans="1:6" ht="25" customHeight="1" x14ac:dyDescent="0.2">
      <c r="A21" s="290"/>
      <c r="B21" s="19" t="s">
        <v>27</v>
      </c>
      <c r="C21" s="33" t="s">
        <v>28</v>
      </c>
      <c r="D21" s="61"/>
      <c r="E21" s="297" t="s">
        <v>171</v>
      </c>
      <c r="F21" s="297"/>
    </row>
    <row r="22" spans="1:6" ht="25" customHeight="1" x14ac:dyDescent="0.2">
      <c r="A22" s="290"/>
      <c r="B22" s="19" t="s">
        <v>29</v>
      </c>
      <c r="C22" s="33" t="s">
        <v>71</v>
      </c>
      <c r="D22" s="57" t="e">
        <f>('原価計算書（出力用）'!G19-'原価計算書（出力用）'!G14)*0.04</f>
        <v>#DIV/0!</v>
      </c>
      <c r="E22" s="301"/>
      <c r="F22" s="301"/>
    </row>
    <row r="23" spans="1:6" ht="25" customHeight="1" x14ac:dyDescent="0.2">
      <c r="A23" s="291"/>
      <c r="B23" s="19" t="s">
        <v>30</v>
      </c>
      <c r="C23" s="33" t="s">
        <v>31</v>
      </c>
      <c r="D23" s="58" t="e">
        <f>SUM(D20:D22)</f>
        <v>#DIV/0!</v>
      </c>
      <c r="E23" s="297"/>
      <c r="F23" s="297"/>
    </row>
    <row r="24" spans="1:6" ht="25" customHeight="1" x14ac:dyDescent="0.2">
      <c r="A24" s="303" t="s">
        <v>32</v>
      </c>
      <c r="B24" s="304"/>
      <c r="C24" s="34" t="s">
        <v>33</v>
      </c>
      <c r="D24" s="58" t="e">
        <f>D19*D23*主要経済指標!B31</f>
        <v>#DIV/0!</v>
      </c>
      <c r="E24" s="297"/>
      <c r="F24" s="297"/>
    </row>
    <row r="25" spans="1:6" ht="14" x14ac:dyDescent="0.2">
      <c r="E25" s="77"/>
      <c r="F25" s="59"/>
    </row>
  </sheetData>
  <mergeCells count="25">
    <mergeCell ref="E24:F24"/>
    <mergeCell ref="A10:B10"/>
    <mergeCell ref="E19:F19"/>
    <mergeCell ref="E20:F20"/>
    <mergeCell ref="E21:F21"/>
    <mergeCell ref="E22:F22"/>
    <mergeCell ref="E23:F23"/>
    <mergeCell ref="E14:F14"/>
    <mergeCell ref="E15:F15"/>
    <mergeCell ref="E16:F16"/>
    <mergeCell ref="E17:F17"/>
    <mergeCell ref="E18:F18"/>
    <mergeCell ref="A24:B24"/>
    <mergeCell ref="A14:B14"/>
    <mergeCell ref="A11:B11"/>
    <mergeCell ref="A15:B15"/>
    <mergeCell ref="A16:B16"/>
    <mergeCell ref="A20:A23"/>
    <mergeCell ref="A8:B8"/>
    <mergeCell ref="A9:B9"/>
    <mergeCell ref="A3:B3"/>
    <mergeCell ref="A4:B4"/>
    <mergeCell ref="A5:B5"/>
    <mergeCell ref="A6:B6"/>
    <mergeCell ref="A7:B7"/>
  </mergeCells>
  <phoneticPr fontId="2"/>
  <dataValidations count="2">
    <dataValidation type="whole" allowBlank="1" showInputMessage="1" showErrorMessage="1" sqref="D17 D15 D20:D21 C4:E10" xr:uid="{00000000-0002-0000-0300-000000000000}">
      <formula1>0</formula1>
      <formula2>999999999</formula2>
    </dataValidation>
    <dataValidation type="whole" allowBlank="1" showInputMessage="1" showErrorMessage="1" sqref="D16" xr:uid="{7E81CA5C-75A9-428D-81C0-26854FCAF27B}">
      <formula1>-999999999</formula1>
      <formula2>999999999</formula2>
    </dataValidation>
  </dataValidations>
  <pageMargins left="0.70866141732283472" right="0.70866141732283472" top="0.74803149606299213" bottom="0.74803149606299213" header="0.31496062992125984" footer="0.31496062992125984"/>
  <pageSetup paperSize="9" orientation="landscape"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5"/>
  <sheetViews>
    <sheetView zoomScaleNormal="100" zoomScaleSheetLayoutView="70" workbookViewId="0">
      <selection activeCell="N13" sqref="N13"/>
    </sheetView>
  </sheetViews>
  <sheetFormatPr defaultRowHeight="13" x14ac:dyDescent="0.2"/>
  <cols>
    <col min="1" max="1" width="1.453125" customWidth="1"/>
    <col min="2" max="2" width="4.90625" customWidth="1"/>
    <col min="3" max="3" width="7.54296875" customWidth="1"/>
    <col min="4" max="4" width="8.36328125" customWidth="1"/>
    <col min="5" max="5" width="21.26953125" customWidth="1"/>
    <col min="6" max="6" width="19.54296875" customWidth="1"/>
    <col min="7" max="7" width="10.81640625" customWidth="1"/>
    <col min="8" max="8" width="27.1796875" customWidth="1"/>
    <col min="9" max="9" width="21.54296875" style="27" customWidth="1"/>
    <col min="10" max="10" width="11.08984375" customWidth="1"/>
    <col min="11" max="11" width="9.54296875" style="24" customWidth="1"/>
    <col min="12" max="12" width="19.26953125" customWidth="1"/>
    <col min="13" max="13" width="21.7265625" customWidth="1"/>
    <col min="14" max="14" width="11.90625" customWidth="1"/>
    <col min="15" max="15" width="7.6328125" customWidth="1"/>
  </cols>
  <sheetData>
    <row r="1" spans="1:16" x14ac:dyDescent="0.2">
      <c r="A1" s="313"/>
      <c r="B1" s="313"/>
      <c r="C1" s="313"/>
      <c r="D1" s="313"/>
      <c r="E1" s="313"/>
      <c r="F1" s="313"/>
      <c r="G1" s="313"/>
      <c r="H1" s="313"/>
      <c r="I1" s="314" t="s">
        <v>205</v>
      </c>
      <c r="J1" s="313"/>
      <c r="K1" s="315"/>
      <c r="L1" s="313"/>
      <c r="M1" s="313"/>
      <c r="N1" s="313"/>
      <c r="O1" s="313"/>
      <c r="P1" s="313"/>
    </row>
    <row r="2" spans="1:16" ht="22.5" customHeight="1" x14ac:dyDescent="0.2">
      <c r="A2" s="313"/>
      <c r="B2" s="313"/>
      <c r="C2" s="316" t="s">
        <v>124</v>
      </c>
      <c r="D2" s="316"/>
      <c r="E2" s="316"/>
      <c r="F2" s="316"/>
      <c r="G2" s="316"/>
      <c r="H2" s="316"/>
      <c r="I2" s="317"/>
      <c r="J2" s="313"/>
      <c r="K2" s="315"/>
      <c r="L2" s="313"/>
      <c r="M2" s="313"/>
      <c r="N2" s="313"/>
      <c r="O2" s="313"/>
      <c r="P2" s="313"/>
    </row>
    <row r="3" spans="1:16" ht="22" customHeight="1" x14ac:dyDescent="0.2">
      <c r="A3" s="313"/>
      <c r="B3" s="313"/>
      <c r="C3" s="318" t="str">
        <f>'原価計算書 (入力用)'!B3</f>
        <v>　　　　　　　　　　　　（　令和　年　月　日から令和　年　月　日まで　）</v>
      </c>
      <c r="D3" s="318"/>
      <c r="E3" s="318"/>
      <c r="F3" s="318"/>
      <c r="G3" s="318"/>
      <c r="H3" s="318"/>
      <c r="I3" s="317"/>
      <c r="J3" s="313"/>
      <c r="K3" s="315"/>
      <c r="L3" s="313"/>
      <c r="M3" s="313"/>
      <c r="N3" s="313"/>
      <c r="O3" s="313"/>
      <c r="P3" s="313"/>
    </row>
    <row r="4" spans="1:16" ht="7" customHeight="1" x14ac:dyDescent="0.2">
      <c r="A4" s="313"/>
      <c r="B4" s="313"/>
      <c r="C4" s="319"/>
      <c r="D4" s="319"/>
      <c r="E4" s="319"/>
      <c r="F4" s="319"/>
      <c r="G4" s="319"/>
      <c r="H4" s="319"/>
      <c r="I4" s="320"/>
      <c r="J4" s="321"/>
      <c r="K4" s="321"/>
      <c r="L4" s="321"/>
      <c r="M4" s="321"/>
      <c r="N4" s="321"/>
      <c r="O4" s="321"/>
      <c r="P4" s="313"/>
    </row>
    <row r="5" spans="1:16" ht="19" customHeight="1" x14ac:dyDescent="0.2">
      <c r="A5" s="313"/>
      <c r="B5" s="313"/>
      <c r="C5" s="319"/>
      <c r="D5" s="319"/>
      <c r="E5" s="319"/>
      <c r="F5" s="319"/>
      <c r="G5" s="322" t="s">
        <v>125</v>
      </c>
      <c r="H5" s="322">
        <f>'原価計算書 (入力用)'!G5</f>
        <v>0</v>
      </c>
      <c r="I5" s="320"/>
      <c r="J5" s="323"/>
      <c r="K5" s="323"/>
      <c r="L5" s="323"/>
      <c r="M5" s="323"/>
      <c r="N5" s="323"/>
      <c r="O5" s="323"/>
      <c r="P5" s="313"/>
    </row>
    <row r="6" spans="1:16" ht="19" customHeight="1" x14ac:dyDescent="0.2">
      <c r="A6" s="313"/>
      <c r="B6" s="313"/>
      <c r="C6" s="319"/>
      <c r="D6" s="319"/>
      <c r="E6" s="319"/>
      <c r="F6" s="319"/>
      <c r="G6" s="322" t="s">
        <v>126</v>
      </c>
      <c r="H6" s="322">
        <f>'原価計算書 (入力用)'!G6</f>
        <v>0</v>
      </c>
      <c r="I6" s="320"/>
      <c r="J6" s="323"/>
      <c r="K6" s="323"/>
      <c r="L6" s="323"/>
      <c r="M6" s="323"/>
      <c r="N6" s="323"/>
      <c r="O6" s="323"/>
      <c r="P6" s="313"/>
    </row>
    <row r="7" spans="1:16" ht="19" customHeight="1" x14ac:dyDescent="0.2">
      <c r="A7" s="313"/>
      <c r="B7" s="313"/>
      <c r="C7" s="319"/>
      <c r="D7" s="319"/>
      <c r="E7" s="319"/>
      <c r="F7" s="319"/>
      <c r="G7" s="322" t="s">
        <v>127</v>
      </c>
      <c r="H7" s="322">
        <f>'原価計算書 (入力用)'!G7</f>
        <v>0</v>
      </c>
      <c r="I7" s="320"/>
      <c r="J7" s="324"/>
      <c r="K7" s="315"/>
      <c r="L7" s="313"/>
      <c r="M7" s="313"/>
      <c r="N7" s="313"/>
      <c r="O7" s="313"/>
      <c r="P7" s="313"/>
    </row>
    <row r="8" spans="1:16" ht="7" customHeight="1" x14ac:dyDescent="0.2">
      <c r="A8" s="313"/>
      <c r="B8" s="313"/>
      <c r="C8" s="319"/>
      <c r="D8" s="319"/>
      <c r="E8" s="319"/>
      <c r="F8" s="319"/>
      <c r="G8" s="319"/>
      <c r="H8" s="322"/>
      <c r="I8" s="325"/>
      <c r="J8" s="326"/>
      <c r="K8" s="315"/>
      <c r="L8" s="313"/>
      <c r="M8" s="313"/>
      <c r="N8" s="313"/>
      <c r="O8" s="313"/>
      <c r="P8" s="313"/>
    </row>
    <row r="9" spans="1:16" ht="25" customHeight="1" thickBot="1" x14ac:dyDescent="0.25">
      <c r="A9" s="313"/>
      <c r="B9" s="313"/>
      <c r="C9" s="327"/>
      <c r="D9" s="327"/>
      <c r="E9" s="327"/>
      <c r="F9" s="327"/>
      <c r="G9" s="327"/>
      <c r="H9" s="328" t="s">
        <v>16</v>
      </c>
      <c r="I9" s="329"/>
      <c r="J9" s="326"/>
      <c r="K9" s="315"/>
      <c r="L9" s="313"/>
      <c r="M9" s="313"/>
      <c r="N9" s="313"/>
      <c r="O9" s="313"/>
      <c r="P9" s="313"/>
    </row>
    <row r="10" spans="1:16" ht="25" customHeight="1" x14ac:dyDescent="0.2">
      <c r="A10" s="313"/>
      <c r="B10" s="313"/>
      <c r="C10" s="330" t="s">
        <v>196</v>
      </c>
      <c r="D10" s="331" t="s">
        <v>202</v>
      </c>
      <c r="E10" s="332" t="s">
        <v>155</v>
      </c>
      <c r="F10" s="333"/>
      <c r="G10" s="334" t="e">
        <f>IF(N14&lt;N13,((N13+N14)/2*'算出基礎資料（入力用）'!C7+'算出基礎資料（入力用）'!E17-'算出基礎資料（入力用）'!C8)*N11*N16,'算出基礎資料（入力用）'!E17*N11*N16)</f>
        <v>#DIV/0!</v>
      </c>
      <c r="H10" s="335"/>
      <c r="I10" s="336"/>
      <c r="J10" s="337"/>
      <c r="K10" s="338"/>
      <c r="L10" s="339"/>
      <c r="M10" s="340"/>
      <c r="N10" s="339"/>
      <c r="O10" s="339"/>
      <c r="P10" s="313"/>
    </row>
    <row r="11" spans="1:16" ht="25" customHeight="1" x14ac:dyDescent="0.2">
      <c r="A11" s="313"/>
      <c r="B11" s="313"/>
      <c r="C11" s="341"/>
      <c r="D11" s="342"/>
      <c r="E11" s="343" t="s">
        <v>156</v>
      </c>
      <c r="F11" s="344"/>
      <c r="G11" s="345" t="e">
        <f>IF(N14&lt;N13,((N13+N14)/2*'算出基礎資料（入力用）'!C7+'算出基礎資料（入力用）'!E17-'算出基礎資料（入力用）'!C8)*N11*N17,'算出基礎資料（入力用）'!E17*N11*N17)</f>
        <v>#DIV/0!</v>
      </c>
      <c r="H11" s="346"/>
      <c r="I11" s="336"/>
      <c r="J11" s="337"/>
      <c r="K11" s="347" t="s">
        <v>80</v>
      </c>
      <c r="L11" s="348" t="s">
        <v>234</v>
      </c>
      <c r="M11" s="349" t="s">
        <v>235</v>
      </c>
      <c r="N11" s="350">
        <f>IF(M11="令和3年度→令和4年度",主要経済指標!B3,IF(M11="令和4年度→令和5年度",主要経済指標!B4,IF(M11="令和5年度→令和6年度",主要経済指標!B5)))</f>
        <v>1.0249999999999999</v>
      </c>
      <c r="O11" s="351"/>
      <c r="P11" s="313"/>
    </row>
    <row r="12" spans="1:16" ht="25" customHeight="1" x14ac:dyDescent="0.2">
      <c r="A12" s="313"/>
      <c r="B12" s="313"/>
      <c r="C12" s="341"/>
      <c r="D12" s="342"/>
      <c r="E12" s="344" t="s">
        <v>129</v>
      </c>
      <c r="F12" s="352"/>
      <c r="G12" s="353">
        <f>'原価計算書 (入力用)'!F12*$N$15</f>
        <v>0</v>
      </c>
      <c r="H12" s="354"/>
      <c r="I12" s="336"/>
      <c r="J12" s="337"/>
      <c r="K12" s="355" t="s">
        <v>80</v>
      </c>
      <c r="L12" s="348" t="s">
        <v>76</v>
      </c>
      <c r="M12" s="347" t="str">
        <f>M11</f>
        <v>令和5年度→令和6年度</v>
      </c>
      <c r="N12" s="350">
        <f>IF(M11="令和3年度→令和4年度",主要経済指標!C3,IF(M11="令和4年度→令和5年度",主要経済指標!C4,IF(M11="令和5年度→令和6年度",主要経済指標!C5)))</f>
        <v>1.016</v>
      </c>
      <c r="O12" s="351"/>
      <c r="P12" s="313"/>
    </row>
    <row r="13" spans="1:16" ht="25" customHeight="1" x14ac:dyDescent="0.2">
      <c r="A13" s="313"/>
      <c r="B13" s="313"/>
      <c r="C13" s="341"/>
      <c r="D13" s="342"/>
      <c r="E13" s="344" t="s">
        <v>130</v>
      </c>
      <c r="F13" s="352"/>
      <c r="G13" s="353">
        <f>'原価計算書 (入力用)'!F13*$N$12</f>
        <v>0</v>
      </c>
      <c r="H13" s="354"/>
      <c r="I13" s="336"/>
      <c r="J13" s="337"/>
      <c r="K13" s="355" t="str">
        <f>'原価計算書 (入力用)'!$B$39</f>
        <v>関東</v>
      </c>
      <c r="L13" s="356" t="s">
        <v>1</v>
      </c>
      <c r="M13" s="357"/>
      <c r="N13" s="358">
        <f>IF('原価計算書 (入力用)'!$B$39="","",VLOOKUP('原価計算書 (入力用)'!$B$39,主要経済指標!$A$10:$D$19,2,0))</f>
        <v>515</v>
      </c>
      <c r="O13" s="351" t="s">
        <v>3</v>
      </c>
      <c r="P13" s="359"/>
    </row>
    <row r="14" spans="1:16" ht="25" customHeight="1" x14ac:dyDescent="0.2">
      <c r="A14" s="313"/>
      <c r="B14" s="313"/>
      <c r="C14" s="341"/>
      <c r="D14" s="342"/>
      <c r="E14" s="344" t="s">
        <v>131</v>
      </c>
      <c r="F14" s="352"/>
      <c r="G14" s="353">
        <f>('算出基礎資料（入力用）'!C34*N18)/(('算出基礎資料（入力用）'!C29+5)/2)*N12+('算出基礎資料（入力用）'!C35*N19)/(('算出基礎資料（入力用）'!C30+5)/2)*N12+('算出基礎資料（入力用）'!C36*N20)/(('算出基礎資料（入力用）'!C31+5)/2)*N12+('算出基礎資料（入力用）'!C37*N21)/(('算出基礎資料（入力用）'!C32+5)/2)*N12</f>
        <v>0</v>
      </c>
      <c r="H14" s="354"/>
      <c r="I14" s="336"/>
      <c r="J14" s="337"/>
      <c r="K14" s="360" t="s">
        <v>79</v>
      </c>
      <c r="L14" s="361" t="s">
        <v>1</v>
      </c>
      <c r="M14" s="362"/>
      <c r="N14" s="363" t="e">
        <f>'算出基礎資料（入力用）'!C9</f>
        <v>#DIV/0!</v>
      </c>
      <c r="O14" s="364" t="s">
        <v>3</v>
      </c>
      <c r="P14" s="313"/>
    </row>
    <row r="15" spans="1:16" ht="25" customHeight="1" x14ac:dyDescent="0.2">
      <c r="A15" s="313"/>
      <c r="B15" s="313"/>
      <c r="C15" s="341"/>
      <c r="D15" s="342"/>
      <c r="E15" s="352" t="s">
        <v>132</v>
      </c>
      <c r="F15" s="344"/>
      <c r="G15" s="353">
        <f>'原価計算書 (入力用)'!F15</f>
        <v>0</v>
      </c>
      <c r="H15" s="354"/>
      <c r="I15" s="336"/>
      <c r="J15" s="337"/>
      <c r="K15" s="365" t="s">
        <v>80</v>
      </c>
      <c r="L15" s="347" t="s">
        <v>81</v>
      </c>
      <c r="M15" s="349" t="s">
        <v>123</v>
      </c>
      <c r="N15" s="350">
        <f>IF(M15="令和3年→令和4年",主要経済指標!B23,IF(M15="令和4年→令和5年",主要経済指標!B24))</f>
        <v>1.01</v>
      </c>
      <c r="O15" s="351"/>
      <c r="P15" s="313"/>
    </row>
    <row r="16" spans="1:16" ht="25" customHeight="1" x14ac:dyDescent="0.2">
      <c r="A16" s="313"/>
      <c r="B16" s="313"/>
      <c r="C16" s="341"/>
      <c r="D16" s="342"/>
      <c r="E16" s="352" t="s">
        <v>133</v>
      </c>
      <c r="F16" s="344"/>
      <c r="G16" s="353">
        <f>'原価計算書 (入力用)'!F16</f>
        <v>0</v>
      </c>
      <c r="H16" s="354"/>
      <c r="I16" s="336"/>
      <c r="J16" s="337"/>
      <c r="K16" s="366" t="str">
        <f>'原価計算書 (入力用)'!$B$39</f>
        <v>関東</v>
      </c>
      <c r="L16" s="367" t="s">
        <v>72</v>
      </c>
      <c r="M16" s="368" t="s">
        <v>73</v>
      </c>
      <c r="N16" s="369">
        <f>IF('原価計算書 (入力用)'!$B$39="","",VLOOKUP('原価計算書 (入力用)'!$B$39,主要経済指標!$A$10:$D$19,3,0))</f>
        <v>0.79342000000000001</v>
      </c>
      <c r="O16" s="370"/>
      <c r="P16" s="313"/>
    </row>
    <row r="17" spans="1:16" ht="25" customHeight="1" x14ac:dyDescent="0.2">
      <c r="A17" s="313"/>
      <c r="B17" s="313"/>
      <c r="C17" s="341"/>
      <c r="D17" s="342"/>
      <c r="E17" s="371" t="s">
        <v>197</v>
      </c>
      <c r="F17" s="372"/>
      <c r="G17" s="373">
        <f>'原価計算書 (入力用)'!F17*$N$12</f>
        <v>0</v>
      </c>
      <c r="H17" s="374"/>
      <c r="I17" s="336"/>
      <c r="J17" s="337"/>
      <c r="K17" s="375"/>
      <c r="L17" s="376"/>
      <c r="M17" s="376" t="s">
        <v>74</v>
      </c>
      <c r="N17" s="377">
        <f>IF('原価計算書 (入力用)'!$B$39="","",VLOOKUP('原価計算書 (入力用)'!$B$39,主要経済指標!$A$10:$D$19,4,0))</f>
        <v>0.20658000000000001</v>
      </c>
      <c r="O17" s="378"/>
      <c r="P17" s="313"/>
    </row>
    <row r="18" spans="1:16" ht="25" customHeight="1" x14ac:dyDescent="0.2">
      <c r="A18" s="313"/>
      <c r="B18" s="313"/>
      <c r="C18" s="341"/>
      <c r="D18" s="342"/>
      <c r="E18" s="379" t="s">
        <v>198</v>
      </c>
      <c r="F18" s="380"/>
      <c r="G18" s="381">
        <f>'原価計算書 (入力用)'!F18*$N$12</f>
        <v>0</v>
      </c>
      <c r="H18" s="382"/>
      <c r="I18" s="336"/>
      <c r="J18" s="337"/>
      <c r="K18" s="366" t="s">
        <v>80</v>
      </c>
      <c r="L18" s="367" t="s">
        <v>75</v>
      </c>
      <c r="M18" s="368" t="s">
        <v>35</v>
      </c>
      <c r="N18" s="383">
        <f>主要経済指標!B28</f>
        <v>40737</v>
      </c>
      <c r="O18" s="384" t="s">
        <v>3</v>
      </c>
      <c r="P18" s="313"/>
    </row>
    <row r="19" spans="1:16" ht="25" customHeight="1" x14ac:dyDescent="0.2">
      <c r="A19" s="313"/>
      <c r="B19" s="313"/>
      <c r="C19" s="341"/>
      <c r="D19" s="385"/>
      <c r="E19" s="386" t="s">
        <v>135</v>
      </c>
      <c r="F19" s="387"/>
      <c r="G19" s="388" t="e">
        <f>SUM(G10:H18)</f>
        <v>#DIV/0!</v>
      </c>
      <c r="H19" s="389"/>
      <c r="I19" s="336"/>
      <c r="J19" s="337"/>
      <c r="K19" s="390"/>
      <c r="L19" s="391"/>
      <c r="M19" s="391" t="s">
        <v>64</v>
      </c>
      <c r="N19" s="392">
        <f>主要経済指標!C28</f>
        <v>30683</v>
      </c>
      <c r="O19" s="393" t="s">
        <v>3</v>
      </c>
      <c r="P19" s="313"/>
    </row>
    <row r="20" spans="1:16" ht="25" customHeight="1" x14ac:dyDescent="0.2">
      <c r="A20" s="313"/>
      <c r="B20" s="313"/>
      <c r="C20" s="341"/>
      <c r="D20" s="394" t="s">
        <v>138</v>
      </c>
      <c r="E20" s="372" t="s">
        <v>128</v>
      </c>
      <c r="F20" s="395"/>
      <c r="G20" s="373">
        <f>'原価計算書 (入力用)'!F20*$N$11</f>
        <v>0</v>
      </c>
      <c r="H20" s="374"/>
      <c r="I20" s="396"/>
      <c r="J20" s="337"/>
      <c r="K20" s="390"/>
      <c r="L20" s="391"/>
      <c r="M20" s="397" t="s">
        <v>37</v>
      </c>
      <c r="N20" s="392">
        <f>主要経済指標!D28</f>
        <v>7017</v>
      </c>
      <c r="O20" s="393" t="s">
        <v>3</v>
      </c>
      <c r="P20" s="313"/>
    </row>
    <row r="21" spans="1:16" ht="25" customHeight="1" x14ac:dyDescent="0.2">
      <c r="A21" s="313"/>
      <c r="B21" s="313"/>
      <c r="C21" s="341"/>
      <c r="D21" s="398"/>
      <c r="E21" s="372" t="s">
        <v>134</v>
      </c>
      <c r="F21" s="395"/>
      <c r="G21" s="373">
        <f>'原価計算書 (入力用)'!F21*$N$12</f>
        <v>0</v>
      </c>
      <c r="H21" s="374"/>
      <c r="I21" s="396"/>
      <c r="J21" s="337"/>
      <c r="K21" s="399"/>
      <c r="L21" s="400"/>
      <c r="M21" s="401" t="s">
        <v>179</v>
      </c>
      <c r="N21" s="402">
        <f>主要経済指標!E28</f>
        <v>4003</v>
      </c>
      <c r="O21" s="403" t="s">
        <v>3</v>
      </c>
      <c r="P21" s="313"/>
    </row>
    <row r="22" spans="1:16" ht="25" customHeight="1" x14ac:dyDescent="0.2">
      <c r="A22" s="313"/>
      <c r="B22" s="313"/>
      <c r="C22" s="341"/>
      <c r="D22" s="404"/>
      <c r="E22" s="372" t="s">
        <v>135</v>
      </c>
      <c r="F22" s="372"/>
      <c r="G22" s="373">
        <f>SUM(G20:H21)</f>
        <v>0</v>
      </c>
      <c r="H22" s="374"/>
      <c r="I22" s="396"/>
      <c r="J22" s="337"/>
      <c r="K22" s="360" t="s">
        <v>80</v>
      </c>
      <c r="L22" s="347" t="s">
        <v>34</v>
      </c>
      <c r="M22" s="347" t="s">
        <v>85</v>
      </c>
      <c r="N22" s="405">
        <f>主要経済指標!B34</f>
        <v>160.91</v>
      </c>
      <c r="O22" s="351" t="s">
        <v>69</v>
      </c>
      <c r="P22" s="313"/>
    </row>
    <row r="23" spans="1:16" ht="25" customHeight="1" x14ac:dyDescent="0.2">
      <c r="A23" s="313"/>
      <c r="B23" s="313"/>
      <c r="C23" s="341"/>
      <c r="D23" s="394" t="s">
        <v>139</v>
      </c>
      <c r="E23" s="372" t="s">
        <v>136</v>
      </c>
      <c r="F23" s="395"/>
      <c r="G23" s="373">
        <f>'原価計算書 (入力用)'!F23</f>
        <v>0</v>
      </c>
      <c r="H23" s="374"/>
      <c r="I23" s="396"/>
      <c r="J23" s="337"/>
      <c r="K23" s="360" t="s">
        <v>79</v>
      </c>
      <c r="L23" s="356" t="s">
        <v>77</v>
      </c>
      <c r="M23" s="357"/>
      <c r="N23" s="406">
        <f>'算出基礎資料（入力用）'!C47</f>
        <v>0</v>
      </c>
      <c r="O23" s="351" t="s">
        <v>3</v>
      </c>
      <c r="P23" s="313"/>
    </row>
    <row r="24" spans="1:16" ht="25" customHeight="1" x14ac:dyDescent="0.2">
      <c r="A24" s="313"/>
      <c r="B24" s="313"/>
      <c r="C24" s="341"/>
      <c r="D24" s="398"/>
      <c r="E24" s="372" t="s">
        <v>134</v>
      </c>
      <c r="F24" s="395"/>
      <c r="G24" s="373">
        <f>'原価計算書 (入力用)'!F24*$N$12</f>
        <v>0</v>
      </c>
      <c r="H24" s="374"/>
      <c r="I24" s="396"/>
      <c r="J24" s="407"/>
      <c r="K24" s="360" t="s">
        <v>80</v>
      </c>
      <c r="L24" s="356" t="s">
        <v>77</v>
      </c>
      <c r="M24" s="357"/>
      <c r="N24" s="408">
        <f>ROUND('算出基礎資料（入力用）'!C22*N22/1000,0)</f>
        <v>0</v>
      </c>
      <c r="O24" s="351" t="s">
        <v>3</v>
      </c>
      <c r="P24" s="313"/>
    </row>
    <row r="25" spans="1:16" ht="25" customHeight="1" x14ac:dyDescent="0.2">
      <c r="A25" s="313"/>
      <c r="B25" s="313"/>
      <c r="C25" s="341"/>
      <c r="D25" s="404"/>
      <c r="E25" s="372" t="s">
        <v>140</v>
      </c>
      <c r="F25" s="372"/>
      <c r="G25" s="373">
        <f>SUM(G23:H24)</f>
        <v>0</v>
      </c>
      <c r="H25" s="374"/>
      <c r="I25" s="396"/>
      <c r="J25" s="337"/>
      <c r="K25" s="409"/>
      <c r="L25" s="409"/>
      <c r="M25" s="409"/>
      <c r="N25" s="409"/>
      <c r="O25" s="409"/>
      <c r="P25" s="313"/>
    </row>
    <row r="26" spans="1:16" ht="25" customHeight="1" x14ac:dyDescent="0.2">
      <c r="A26" s="313"/>
      <c r="B26" s="313"/>
      <c r="C26" s="341"/>
      <c r="D26" s="410" t="s">
        <v>137</v>
      </c>
      <c r="E26" s="410"/>
      <c r="F26" s="410"/>
      <c r="G26" s="373" t="e">
        <f>'算出基礎資料（入力用）'!D55* '算出基礎資料（入力用）'!D59*主要経済指標!B31</f>
        <v>#DIV/0!</v>
      </c>
      <c r="H26" s="374"/>
      <c r="I26" s="396"/>
      <c r="J26" s="337"/>
      <c r="K26" s="409"/>
      <c r="L26" s="409"/>
      <c r="M26" s="409"/>
      <c r="N26" s="409"/>
      <c r="O26" s="409"/>
      <c r="P26" s="313"/>
    </row>
    <row r="27" spans="1:16" ht="25" customHeight="1" x14ac:dyDescent="0.2">
      <c r="A27" s="313"/>
      <c r="B27" s="313"/>
      <c r="C27" s="341"/>
      <c r="D27" s="352" t="s">
        <v>203</v>
      </c>
      <c r="E27" s="343"/>
      <c r="F27" s="344"/>
      <c r="G27" s="411">
        <f>IF(N23&lt;N24,N24,N23)</f>
        <v>0</v>
      </c>
      <c r="H27" s="382"/>
      <c r="I27" s="396"/>
      <c r="J27" s="337"/>
      <c r="K27" s="315"/>
      <c r="L27" s="313"/>
      <c r="M27" s="313"/>
      <c r="N27" s="313"/>
      <c r="O27" s="313"/>
      <c r="P27" s="313"/>
    </row>
    <row r="28" spans="1:16" ht="25" customHeight="1" thickBot="1" x14ac:dyDescent="0.25">
      <c r="A28" s="313"/>
      <c r="B28" s="313"/>
      <c r="C28" s="412"/>
      <c r="D28" s="413" t="s">
        <v>204</v>
      </c>
      <c r="E28" s="414"/>
      <c r="F28" s="414"/>
      <c r="G28" s="415" t="e">
        <f>G27+G26+G25+G22+G19</f>
        <v>#DIV/0!</v>
      </c>
      <c r="H28" s="416"/>
      <c r="I28" s="396"/>
      <c r="J28" s="337"/>
      <c r="K28" s="315"/>
      <c r="L28" s="313"/>
      <c r="M28" s="313"/>
      <c r="N28" s="313"/>
      <c r="O28" s="313"/>
      <c r="P28" s="313"/>
    </row>
    <row r="29" spans="1:16" ht="25" customHeight="1" thickBot="1" x14ac:dyDescent="0.25">
      <c r="A29" s="313"/>
      <c r="B29" s="313"/>
      <c r="C29" s="313"/>
      <c r="D29" s="313"/>
      <c r="E29" s="313"/>
      <c r="F29" s="313"/>
      <c r="G29" s="313"/>
      <c r="H29" s="313"/>
      <c r="I29" s="396"/>
      <c r="J29" s="337"/>
      <c r="K29" s="315"/>
      <c r="L29" s="313"/>
      <c r="M29" s="313"/>
      <c r="N29" s="313"/>
      <c r="O29" s="313"/>
      <c r="P29" s="313"/>
    </row>
    <row r="30" spans="1:16" ht="25" customHeight="1" x14ac:dyDescent="0.2">
      <c r="A30" s="313"/>
      <c r="B30" s="313"/>
      <c r="C30" s="417" t="s">
        <v>146</v>
      </c>
      <c r="D30" s="418"/>
      <c r="E30" s="418"/>
      <c r="F30" s="418"/>
      <c r="G30" s="419" t="s">
        <v>147</v>
      </c>
      <c r="H30" s="420"/>
      <c r="I30" s="396"/>
      <c r="J30" s="337"/>
      <c r="K30" s="315"/>
      <c r="L30" s="313"/>
      <c r="M30" s="313"/>
      <c r="N30" s="313"/>
      <c r="O30" s="313"/>
      <c r="P30" s="313"/>
    </row>
    <row r="31" spans="1:16" ht="25" customHeight="1" x14ac:dyDescent="0.2">
      <c r="A31" s="313"/>
      <c r="B31" s="313"/>
      <c r="C31" s="421" t="s">
        <v>148</v>
      </c>
      <c r="D31" s="422"/>
      <c r="E31" s="422"/>
      <c r="F31" s="423" t="e">
        <f>G19-G17+G27</f>
        <v>#DIV/0!</v>
      </c>
      <c r="G31" s="424" t="e">
        <f>ROUNDDOWN($F$31/$F$33,3)</f>
        <v>#DIV/0!</v>
      </c>
      <c r="H31" s="425"/>
      <c r="I31" s="317"/>
      <c r="J31" s="337"/>
      <c r="K31" s="315"/>
      <c r="L31" s="313"/>
      <c r="M31" s="313"/>
      <c r="N31" s="313"/>
      <c r="O31" s="313"/>
      <c r="P31" s="313"/>
    </row>
    <row r="32" spans="1:16" ht="25" customHeight="1" x14ac:dyDescent="0.2">
      <c r="A32" s="313"/>
      <c r="B32" s="313"/>
      <c r="C32" s="421" t="s">
        <v>149</v>
      </c>
      <c r="D32" s="422"/>
      <c r="E32" s="422"/>
      <c r="F32" s="426" t="e">
        <f>G28-F31</f>
        <v>#DIV/0!</v>
      </c>
      <c r="G32" s="424" t="e">
        <f>ROUNDUP($F$32/$F$33,3)</f>
        <v>#DIV/0!</v>
      </c>
      <c r="H32" s="425"/>
      <c r="I32" s="317"/>
      <c r="J32" s="427"/>
      <c r="K32" s="315"/>
      <c r="L32" s="313"/>
      <c r="M32" s="313"/>
      <c r="N32" s="313"/>
      <c r="O32" s="313"/>
      <c r="P32" s="313"/>
    </row>
    <row r="33" spans="1:16" ht="25" customHeight="1" thickBot="1" x14ac:dyDescent="0.25">
      <c r="A33" s="313"/>
      <c r="B33" s="313"/>
      <c r="C33" s="428" t="s">
        <v>150</v>
      </c>
      <c r="D33" s="429"/>
      <c r="E33" s="429"/>
      <c r="F33" s="430" t="e">
        <f>SUM(F31:F32)</f>
        <v>#DIV/0!</v>
      </c>
      <c r="G33" s="431" t="e">
        <f>$F$33/$F$33</f>
        <v>#DIV/0!</v>
      </c>
      <c r="H33" s="432"/>
      <c r="I33" s="317"/>
      <c r="J33" s="427"/>
      <c r="K33" s="315"/>
      <c r="L33" s="313"/>
      <c r="M33" s="313"/>
      <c r="N33" s="313"/>
      <c r="O33" s="313"/>
      <c r="P33" s="313"/>
    </row>
    <row r="34" spans="1:16" ht="25" customHeight="1" x14ac:dyDescent="0.2">
      <c r="A34" s="313"/>
      <c r="B34" s="313"/>
      <c r="C34" s="433" t="s">
        <v>191</v>
      </c>
      <c r="D34" s="434"/>
      <c r="E34" s="434"/>
      <c r="F34" s="435"/>
      <c r="G34" s="435"/>
      <c r="H34" s="329"/>
      <c r="I34" s="317"/>
      <c r="J34" s="427"/>
      <c r="K34" s="315"/>
      <c r="L34" s="313"/>
      <c r="M34" s="313"/>
      <c r="N34" s="313"/>
      <c r="O34" s="313"/>
      <c r="P34" s="313"/>
    </row>
    <row r="35" spans="1:16" ht="25" customHeight="1" x14ac:dyDescent="0.2">
      <c r="A35" s="313"/>
      <c r="B35" s="313"/>
      <c r="C35" s="436" t="s">
        <v>192</v>
      </c>
      <c r="D35" s="434"/>
      <c r="E35" s="434"/>
      <c r="F35" s="435"/>
      <c r="G35" s="435"/>
      <c r="H35" s="329"/>
      <c r="I35" s="317"/>
      <c r="J35" s="427"/>
      <c r="K35" s="315"/>
      <c r="L35" s="313"/>
      <c r="M35" s="313"/>
      <c r="N35" s="313"/>
      <c r="O35" s="313"/>
      <c r="P35" s="313"/>
    </row>
    <row r="36" spans="1:16" ht="25" customHeight="1" x14ac:dyDescent="0.2">
      <c r="A36" s="313"/>
      <c r="B36" s="313"/>
      <c r="C36" s="436" t="s">
        <v>190</v>
      </c>
      <c r="D36" s="434"/>
      <c r="E36" s="434"/>
      <c r="F36" s="435"/>
      <c r="G36" s="435"/>
      <c r="H36" s="329"/>
      <c r="I36" s="317"/>
      <c r="J36" s="427"/>
      <c r="K36" s="315"/>
      <c r="L36" s="313"/>
      <c r="M36" s="313"/>
      <c r="N36" s="313"/>
      <c r="O36" s="313"/>
      <c r="P36" s="313"/>
    </row>
    <row r="37" spans="1:16" ht="25" customHeight="1" x14ac:dyDescent="0.2">
      <c r="A37" s="313"/>
      <c r="B37" s="313"/>
      <c r="C37" s="436" t="s">
        <v>193</v>
      </c>
      <c r="D37" s="434"/>
      <c r="E37" s="434"/>
      <c r="F37" s="435"/>
      <c r="G37" s="435"/>
      <c r="H37" s="329"/>
      <c r="I37" s="317"/>
      <c r="J37" s="427"/>
      <c r="K37" s="315"/>
      <c r="L37" s="313"/>
      <c r="M37" s="313"/>
      <c r="N37" s="313"/>
      <c r="O37" s="313"/>
      <c r="P37" s="313"/>
    </row>
    <row r="38" spans="1:16" ht="25" customHeight="1" thickBot="1" x14ac:dyDescent="0.25">
      <c r="A38" s="313"/>
      <c r="B38" s="313"/>
      <c r="C38" s="322"/>
      <c r="D38" s="319"/>
      <c r="E38" s="319"/>
      <c r="F38" s="319"/>
      <c r="G38" s="319"/>
      <c r="H38" s="437"/>
      <c r="I38" s="317"/>
      <c r="J38" s="427"/>
      <c r="K38" s="315"/>
      <c r="L38" s="313"/>
      <c r="M38" s="313"/>
      <c r="N38" s="313"/>
      <c r="O38" s="313"/>
      <c r="P38" s="313"/>
    </row>
    <row r="39" spans="1:16" ht="25" customHeight="1" thickBot="1" x14ac:dyDescent="0.25">
      <c r="A39" s="313"/>
      <c r="B39" s="313"/>
      <c r="C39" s="438" t="str">
        <f>'原価計算書 (入力用)'!B39</f>
        <v>関東</v>
      </c>
      <c r="D39" s="319"/>
      <c r="E39" s="319"/>
      <c r="F39" s="319"/>
      <c r="G39" s="319"/>
      <c r="H39" s="437"/>
      <c r="I39" s="317"/>
      <c r="J39" s="427"/>
      <c r="K39" s="315"/>
      <c r="L39" s="313"/>
      <c r="M39" s="313"/>
      <c r="N39" s="313"/>
      <c r="O39" s="313"/>
      <c r="P39" s="313"/>
    </row>
    <row r="40" spans="1:16" ht="25" customHeight="1" x14ac:dyDescent="0.2">
      <c r="A40" s="313"/>
      <c r="B40" s="313"/>
      <c r="C40" s="417" t="s">
        <v>151</v>
      </c>
      <c r="D40" s="418"/>
      <c r="E40" s="418"/>
      <c r="F40" s="418"/>
      <c r="G40" s="439" t="s">
        <v>233</v>
      </c>
      <c r="H40" s="440"/>
      <c r="I40" s="317"/>
      <c r="J40" s="427"/>
      <c r="K40" s="315"/>
      <c r="L40" s="313"/>
      <c r="M40" s="313"/>
      <c r="N40" s="313"/>
      <c r="O40" s="313"/>
      <c r="P40" s="313"/>
    </row>
    <row r="41" spans="1:16" ht="25" customHeight="1" x14ac:dyDescent="0.2">
      <c r="A41" s="313"/>
      <c r="B41" s="313"/>
      <c r="C41" s="441" t="s">
        <v>152</v>
      </c>
      <c r="D41" s="442"/>
      <c r="E41" s="443" t="s">
        <v>35</v>
      </c>
      <c r="F41" s="444">
        <f>'原価計算書 (入力用)'!E41</f>
        <v>6580</v>
      </c>
      <c r="G41" s="445" t="e">
        <f t="shared" ref="G41:G48" si="0">ROUNDDOWN(F41*$G$31,0)</f>
        <v>#DIV/0!</v>
      </c>
      <c r="H41" s="446"/>
      <c r="I41" s="317"/>
      <c r="J41" s="427"/>
      <c r="K41" s="315"/>
      <c r="L41" s="313"/>
      <c r="M41" s="313"/>
      <c r="N41" s="313"/>
      <c r="O41" s="313"/>
      <c r="P41" s="313"/>
    </row>
    <row r="42" spans="1:16" ht="25" customHeight="1" x14ac:dyDescent="0.2">
      <c r="A42" s="313"/>
      <c r="B42" s="313"/>
      <c r="C42" s="447"/>
      <c r="D42" s="448"/>
      <c r="E42" s="443" t="s">
        <v>36</v>
      </c>
      <c r="F42" s="444">
        <f>'原価計算書 (入力用)'!E42</f>
        <v>5560</v>
      </c>
      <c r="G42" s="445" t="e">
        <f t="shared" si="0"/>
        <v>#DIV/0!</v>
      </c>
      <c r="H42" s="446"/>
      <c r="I42" s="317"/>
      <c r="J42" s="427"/>
      <c r="K42" s="315"/>
      <c r="L42" s="313"/>
      <c r="M42" s="313"/>
      <c r="N42" s="313"/>
      <c r="O42" s="313"/>
      <c r="P42" s="313"/>
    </row>
    <row r="43" spans="1:16" ht="25" customHeight="1" x14ac:dyDescent="0.2">
      <c r="A43" s="313"/>
      <c r="B43" s="313"/>
      <c r="C43" s="447"/>
      <c r="D43" s="448"/>
      <c r="E43" s="443" t="s">
        <v>37</v>
      </c>
      <c r="F43" s="444">
        <f>'原価計算書 (入力用)'!E43</f>
        <v>4870</v>
      </c>
      <c r="G43" s="445" t="e">
        <f t="shared" si="0"/>
        <v>#DIV/0!</v>
      </c>
      <c r="H43" s="446"/>
      <c r="I43" s="317"/>
      <c r="J43" s="313"/>
      <c r="K43" s="315"/>
      <c r="L43" s="313"/>
      <c r="M43" s="313"/>
      <c r="N43" s="313"/>
      <c r="O43" s="313"/>
      <c r="P43" s="313"/>
    </row>
    <row r="44" spans="1:16" ht="25" customHeight="1" x14ac:dyDescent="0.2">
      <c r="A44" s="313"/>
      <c r="B44" s="313"/>
      <c r="C44" s="449"/>
      <c r="D44" s="450"/>
      <c r="E44" s="451" t="s">
        <v>153</v>
      </c>
      <c r="F44" s="444">
        <f>'原価計算書 (入力用)'!E44</f>
        <v>4330</v>
      </c>
      <c r="G44" s="445" t="e">
        <f t="shared" si="0"/>
        <v>#DIV/0!</v>
      </c>
      <c r="H44" s="446"/>
      <c r="I44" s="317"/>
      <c r="J44" s="313"/>
      <c r="K44" s="315"/>
      <c r="L44" s="313"/>
      <c r="M44" s="313"/>
      <c r="N44" s="313"/>
      <c r="O44" s="313"/>
      <c r="P44" s="313"/>
    </row>
    <row r="45" spans="1:16" ht="25" customHeight="1" x14ac:dyDescent="0.2">
      <c r="A45" s="313"/>
      <c r="B45" s="313"/>
      <c r="C45" s="441" t="s">
        <v>154</v>
      </c>
      <c r="D45" s="442"/>
      <c r="E45" s="443" t="s">
        <v>35</v>
      </c>
      <c r="F45" s="444">
        <f>'原価計算書 (入力用)'!E45</f>
        <v>160</v>
      </c>
      <c r="G45" s="445" t="e">
        <f t="shared" si="0"/>
        <v>#DIV/0!</v>
      </c>
      <c r="H45" s="446"/>
      <c r="I45" s="317"/>
      <c r="J45" s="313"/>
      <c r="K45" s="315"/>
      <c r="L45" s="313"/>
      <c r="M45" s="313"/>
      <c r="N45" s="313"/>
      <c r="O45" s="313"/>
      <c r="P45" s="313"/>
    </row>
    <row r="46" spans="1:16" ht="25" customHeight="1" x14ac:dyDescent="0.2">
      <c r="A46" s="313"/>
      <c r="B46" s="313"/>
      <c r="C46" s="447"/>
      <c r="D46" s="448"/>
      <c r="E46" s="443" t="s">
        <v>36</v>
      </c>
      <c r="F46" s="444">
        <f>'原価計算書 (入力用)'!E46</f>
        <v>140</v>
      </c>
      <c r="G46" s="445" t="e">
        <f t="shared" si="0"/>
        <v>#DIV/0!</v>
      </c>
      <c r="H46" s="446"/>
      <c r="I46" s="317"/>
      <c r="J46" s="313"/>
      <c r="K46" s="315"/>
      <c r="L46" s="313"/>
      <c r="M46" s="313"/>
      <c r="N46" s="313"/>
      <c r="O46" s="313"/>
      <c r="P46" s="313"/>
    </row>
    <row r="47" spans="1:16" ht="25" customHeight="1" x14ac:dyDescent="0.2">
      <c r="A47" s="313"/>
      <c r="B47" s="313"/>
      <c r="C47" s="447"/>
      <c r="D47" s="448"/>
      <c r="E47" s="443" t="s">
        <v>37</v>
      </c>
      <c r="F47" s="444">
        <f>'原価計算書 (入力用)'!E47</f>
        <v>120</v>
      </c>
      <c r="G47" s="445" t="e">
        <f t="shared" si="0"/>
        <v>#DIV/0!</v>
      </c>
      <c r="H47" s="446"/>
      <c r="I47" s="317"/>
      <c r="J47" s="313"/>
      <c r="K47" s="315"/>
      <c r="L47" s="313"/>
      <c r="M47" s="313"/>
      <c r="N47" s="313"/>
      <c r="O47" s="313"/>
      <c r="P47" s="313"/>
    </row>
    <row r="48" spans="1:16" ht="25" customHeight="1" thickBot="1" x14ac:dyDescent="0.25">
      <c r="A48" s="313"/>
      <c r="B48" s="313"/>
      <c r="C48" s="452"/>
      <c r="D48" s="453"/>
      <c r="E48" s="454" t="s">
        <v>153</v>
      </c>
      <c r="F48" s="455">
        <f>'原価計算書 (入力用)'!E48</f>
        <v>110</v>
      </c>
      <c r="G48" s="456" t="e">
        <f t="shared" si="0"/>
        <v>#DIV/0!</v>
      </c>
      <c r="H48" s="457"/>
      <c r="I48" s="317"/>
      <c r="J48" s="313"/>
      <c r="K48" s="315"/>
      <c r="L48" s="313"/>
      <c r="M48" s="313"/>
      <c r="N48" s="313"/>
      <c r="O48" s="313"/>
      <c r="P48" s="313"/>
    </row>
    <row r="49" spans="1:16" ht="25" customHeight="1" x14ac:dyDescent="0.2">
      <c r="A49" s="313"/>
      <c r="B49" s="313"/>
      <c r="C49" s="433" t="s">
        <v>194</v>
      </c>
      <c r="D49" s="458"/>
      <c r="E49" s="458"/>
      <c r="F49" s="458"/>
      <c r="G49" s="459"/>
      <c r="H49" s="459"/>
      <c r="I49" s="317"/>
      <c r="J49" s="313"/>
      <c r="K49" s="315"/>
      <c r="L49" s="313"/>
      <c r="M49" s="313"/>
      <c r="N49" s="313"/>
      <c r="O49" s="313"/>
      <c r="P49" s="313"/>
    </row>
    <row r="50" spans="1:16" ht="25" customHeight="1" x14ac:dyDescent="0.2">
      <c r="A50" s="313"/>
      <c r="B50" s="313"/>
      <c r="C50" s="436" t="s">
        <v>195</v>
      </c>
      <c r="D50" s="458"/>
      <c r="E50" s="458"/>
      <c r="F50" s="458"/>
      <c r="G50" s="458"/>
      <c r="H50" s="458"/>
      <c r="I50" s="317"/>
      <c r="J50" s="313"/>
      <c r="K50" s="315"/>
      <c r="L50" s="313"/>
      <c r="M50" s="313"/>
      <c r="N50" s="313"/>
      <c r="O50" s="313"/>
      <c r="P50" s="313"/>
    </row>
    <row r="51" spans="1:16" ht="25" customHeight="1" x14ac:dyDescent="0.2">
      <c r="C51" s="43"/>
      <c r="D51" s="42"/>
      <c r="E51" s="42"/>
      <c r="F51" s="42"/>
      <c r="G51" s="42"/>
      <c r="H51" s="42"/>
    </row>
    <row r="52" spans="1:16" ht="25" customHeight="1" x14ac:dyDescent="0.2"/>
    <row r="53" spans="1:16" ht="25" customHeight="1" x14ac:dyDescent="0.2"/>
    <row r="54" spans="1:16" ht="25" customHeight="1" x14ac:dyDescent="0.2"/>
    <row r="55" spans="1:16" ht="25" customHeight="1" x14ac:dyDescent="0.2"/>
  </sheetData>
  <sheetProtection algorithmName="SHA-512" hashValue="RRC5BI6a0pcKmA/iAhCwh2ZtKqqOzZ3PjVmSEZugu9KPXEdtUn8SE+u9TNM1RMdFQuW7NNTNbBNbAPPi8uPf3w==" saltValue="1KCXu69Hnq1UJxnoI5iGIA==" spinCount="100000" sheet="1" objects="1" scenarios="1"/>
  <mergeCells count="69">
    <mergeCell ref="E21:F21"/>
    <mergeCell ref="E22:F22"/>
    <mergeCell ref="E23:F23"/>
    <mergeCell ref="G21:H21"/>
    <mergeCell ref="G22:H22"/>
    <mergeCell ref="L23:M23"/>
    <mergeCell ref="K25:O26"/>
    <mergeCell ref="L24:M24"/>
    <mergeCell ref="D27:F27"/>
    <mergeCell ref="E25:F25"/>
    <mergeCell ref="D26:F26"/>
    <mergeCell ref="C2:H2"/>
    <mergeCell ref="C3:H3"/>
    <mergeCell ref="E10:F10"/>
    <mergeCell ref="E19:F19"/>
    <mergeCell ref="E12:F12"/>
    <mergeCell ref="E14:F14"/>
    <mergeCell ref="E18:F18"/>
    <mergeCell ref="E13:F13"/>
    <mergeCell ref="E17:F17"/>
    <mergeCell ref="G10:H10"/>
    <mergeCell ref="G11:H11"/>
    <mergeCell ref="G12:H12"/>
    <mergeCell ref="E15:F15"/>
    <mergeCell ref="E16:F16"/>
    <mergeCell ref="D10:D19"/>
    <mergeCell ref="C10:C28"/>
    <mergeCell ref="G13:H13"/>
    <mergeCell ref="C41:D44"/>
    <mergeCell ref="C45:D48"/>
    <mergeCell ref="E11:F11"/>
    <mergeCell ref="L13:M13"/>
    <mergeCell ref="L14:M14"/>
    <mergeCell ref="C30:F30"/>
    <mergeCell ref="C31:E31"/>
    <mergeCell ref="C32:E32"/>
    <mergeCell ref="C33:E33"/>
    <mergeCell ref="C40:F40"/>
    <mergeCell ref="D20:D22"/>
    <mergeCell ref="E20:F20"/>
    <mergeCell ref="D23:D25"/>
    <mergeCell ref="E24:F24"/>
    <mergeCell ref="D28:F28"/>
    <mergeCell ref="G14:H14"/>
    <mergeCell ref="G15:H15"/>
    <mergeCell ref="G16:H16"/>
    <mergeCell ref="G17:H17"/>
    <mergeCell ref="G18:H18"/>
    <mergeCell ref="G19:H19"/>
    <mergeCell ref="G20:H20"/>
    <mergeCell ref="G27:H27"/>
    <mergeCell ref="G28:H28"/>
    <mergeCell ref="G30:H30"/>
    <mergeCell ref="G23:H23"/>
    <mergeCell ref="G24:H24"/>
    <mergeCell ref="G25:H25"/>
    <mergeCell ref="G26:H26"/>
    <mergeCell ref="G31:H31"/>
    <mergeCell ref="G32:H32"/>
    <mergeCell ref="G33:H33"/>
    <mergeCell ref="G40:H40"/>
    <mergeCell ref="G41:H41"/>
    <mergeCell ref="G47:H47"/>
    <mergeCell ref="G48:H48"/>
    <mergeCell ref="G42:H42"/>
    <mergeCell ref="G43:H43"/>
    <mergeCell ref="G44:H44"/>
    <mergeCell ref="G45:H45"/>
    <mergeCell ref="G46:H46"/>
  </mergeCells>
  <phoneticPr fontId="2"/>
  <printOptions horizontalCentered="1"/>
  <pageMargins left="0.70866141732283472" right="0.70866141732283472" top="0.74803149606299213" bottom="0.74803149606299213" header="0.31496062992125984" footer="0.31496062992125984"/>
  <pageSetup paperSize="9" scale="61" orientation="portrait" r:id="rId1"/>
  <headerFooter>
    <oddHeader>&amp;R&amp;72&amp;KFF0000㊙</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2"/>
  <sheetViews>
    <sheetView view="pageBreakPreview" zoomScale="102" zoomScaleNormal="70" zoomScaleSheetLayoutView="102" workbookViewId="0">
      <selection activeCell="C19" sqref="C19"/>
    </sheetView>
  </sheetViews>
  <sheetFormatPr defaultRowHeight="13" x14ac:dyDescent="0.2"/>
  <cols>
    <col min="1" max="1" width="25.6328125" style="46" customWidth="1"/>
    <col min="2" max="2" width="25.6328125" style="46" bestFit="1" customWidth="1"/>
    <col min="3" max="6" width="25.6328125" style="46" customWidth="1"/>
    <col min="7" max="16384" width="8.7265625" style="46"/>
  </cols>
  <sheetData>
    <row r="1" spans="1:4" x14ac:dyDescent="0.2">
      <c r="A1" s="46" t="s">
        <v>97</v>
      </c>
    </row>
    <row r="2" spans="1:4" x14ac:dyDescent="0.2">
      <c r="A2" s="47"/>
      <c r="B2" s="48" t="s">
        <v>1</v>
      </c>
      <c r="C2" s="48" t="s">
        <v>98</v>
      </c>
    </row>
    <row r="3" spans="1:4" x14ac:dyDescent="0.2">
      <c r="A3" s="48" t="s">
        <v>119</v>
      </c>
      <c r="B3" s="47">
        <v>1.014</v>
      </c>
      <c r="C3" s="47">
        <v>1.0820000000000001</v>
      </c>
    </row>
    <row r="4" spans="1:4" x14ac:dyDescent="0.2">
      <c r="A4" s="48" t="s">
        <v>120</v>
      </c>
      <c r="B4" s="47">
        <v>1.024</v>
      </c>
      <c r="C4" s="47">
        <v>1.02</v>
      </c>
    </row>
    <row r="5" spans="1:4" x14ac:dyDescent="0.2">
      <c r="A5" s="48" t="s">
        <v>122</v>
      </c>
      <c r="B5" s="47">
        <v>1.0249999999999999</v>
      </c>
      <c r="C5" s="47">
        <v>1.016</v>
      </c>
    </row>
    <row r="7" spans="1:4" x14ac:dyDescent="0.2">
      <c r="A7" s="46" t="s">
        <v>99</v>
      </c>
      <c r="C7" s="311"/>
      <c r="D7" s="311"/>
    </row>
    <row r="8" spans="1:4" x14ac:dyDescent="0.2">
      <c r="A8" s="312"/>
      <c r="B8" s="312" t="s">
        <v>101</v>
      </c>
      <c r="C8" s="309" t="s">
        <v>105</v>
      </c>
      <c r="D8" s="310"/>
    </row>
    <row r="9" spans="1:4" x14ac:dyDescent="0.2">
      <c r="A9" s="312"/>
      <c r="B9" s="312"/>
      <c r="C9" s="48" t="s">
        <v>102</v>
      </c>
      <c r="D9" s="48" t="s">
        <v>103</v>
      </c>
    </row>
    <row r="10" spans="1:4" x14ac:dyDescent="0.2">
      <c r="A10" s="48" t="s">
        <v>88</v>
      </c>
      <c r="B10" s="39">
        <v>422.7</v>
      </c>
      <c r="C10" s="49">
        <v>0.95603000000000005</v>
      </c>
      <c r="D10" s="49">
        <v>4.3970000000000002E-2</v>
      </c>
    </row>
    <row r="11" spans="1:4" x14ac:dyDescent="0.2">
      <c r="A11" s="48" t="s">
        <v>89</v>
      </c>
      <c r="B11" s="39">
        <v>396.3</v>
      </c>
      <c r="C11" s="49">
        <v>0.87175999999999998</v>
      </c>
      <c r="D11" s="49">
        <v>0.12823999999999999</v>
      </c>
    </row>
    <row r="12" spans="1:4" x14ac:dyDescent="0.2">
      <c r="A12" s="48" t="s">
        <v>90</v>
      </c>
      <c r="B12" s="39">
        <v>515</v>
      </c>
      <c r="C12" s="49">
        <v>0.79342000000000001</v>
      </c>
      <c r="D12" s="49">
        <v>0.20658000000000001</v>
      </c>
    </row>
    <row r="13" spans="1:4" x14ac:dyDescent="0.2">
      <c r="A13" s="48" t="s">
        <v>91</v>
      </c>
      <c r="B13" s="39">
        <v>421.5</v>
      </c>
      <c r="C13" s="49">
        <v>0.81377999999999995</v>
      </c>
      <c r="D13" s="49">
        <v>0.18622</v>
      </c>
    </row>
    <row r="14" spans="1:4" x14ac:dyDescent="0.2">
      <c r="A14" s="48" t="s">
        <v>92</v>
      </c>
      <c r="B14" s="39">
        <v>476.2</v>
      </c>
      <c r="C14" s="49">
        <v>0.87643000000000004</v>
      </c>
      <c r="D14" s="49">
        <v>0.12357</v>
      </c>
    </row>
    <row r="15" spans="1:4" x14ac:dyDescent="0.2">
      <c r="A15" s="48" t="s">
        <v>93</v>
      </c>
      <c r="B15" s="39">
        <v>489</v>
      </c>
      <c r="C15" s="49">
        <v>0.82511999999999996</v>
      </c>
      <c r="D15" s="49">
        <v>0.17488000000000001</v>
      </c>
    </row>
    <row r="16" spans="1:4" x14ac:dyDescent="0.2">
      <c r="A16" s="48" t="s">
        <v>94</v>
      </c>
      <c r="B16" s="40">
        <v>428.9</v>
      </c>
      <c r="C16" s="49">
        <v>0.77922999999999998</v>
      </c>
      <c r="D16" s="49">
        <v>0.22076999999999999</v>
      </c>
    </row>
    <row r="17" spans="1:5" x14ac:dyDescent="0.2">
      <c r="A17" s="48" t="s">
        <v>95</v>
      </c>
      <c r="B17" s="40">
        <v>411.2</v>
      </c>
      <c r="C17" s="49">
        <v>0.77876000000000001</v>
      </c>
      <c r="D17" s="49">
        <v>0.22123999999999999</v>
      </c>
    </row>
    <row r="18" spans="1:5" x14ac:dyDescent="0.2">
      <c r="A18" s="48" t="s">
        <v>78</v>
      </c>
      <c r="B18" s="40">
        <v>413.8</v>
      </c>
      <c r="C18" s="49">
        <v>0.93042000000000002</v>
      </c>
      <c r="D18" s="49">
        <v>6.9580000000000003E-2</v>
      </c>
    </row>
    <row r="19" spans="1:5" x14ac:dyDescent="0.2">
      <c r="A19" s="48" t="s">
        <v>96</v>
      </c>
      <c r="B19" s="40">
        <v>367.6</v>
      </c>
      <c r="C19" s="49">
        <v>0.85780000000000001</v>
      </c>
      <c r="D19" s="49">
        <v>0.14219999999999999</v>
      </c>
    </row>
    <row r="20" spans="1:5" x14ac:dyDescent="0.2">
      <c r="A20" s="48" t="s">
        <v>100</v>
      </c>
      <c r="B20" s="40">
        <v>474.9</v>
      </c>
      <c r="C20" s="50" t="s">
        <v>104</v>
      </c>
      <c r="D20" s="50" t="s">
        <v>104</v>
      </c>
    </row>
    <row r="22" spans="1:5" x14ac:dyDescent="0.2">
      <c r="A22" s="46" t="s">
        <v>106</v>
      </c>
    </row>
    <row r="23" spans="1:5" x14ac:dyDescent="0.2">
      <c r="A23" s="48" t="s">
        <v>121</v>
      </c>
      <c r="B23" s="47">
        <v>1.1100000000000001</v>
      </c>
    </row>
    <row r="24" spans="1:5" x14ac:dyDescent="0.2">
      <c r="A24" s="48" t="s">
        <v>123</v>
      </c>
      <c r="B24" s="47">
        <v>1.01</v>
      </c>
    </row>
    <row r="25" spans="1:5" x14ac:dyDescent="0.2">
      <c r="A25" s="51"/>
    </row>
    <row r="26" spans="1:5" x14ac:dyDescent="0.2">
      <c r="A26" s="52" t="s">
        <v>109</v>
      </c>
    </row>
    <row r="27" spans="1:5" x14ac:dyDescent="0.2">
      <c r="A27" s="53"/>
      <c r="B27" s="48" t="s">
        <v>35</v>
      </c>
      <c r="C27" s="48" t="s">
        <v>36</v>
      </c>
      <c r="D27" s="48" t="s">
        <v>37</v>
      </c>
      <c r="E27" s="38" t="s">
        <v>153</v>
      </c>
    </row>
    <row r="28" spans="1:5" x14ac:dyDescent="0.2">
      <c r="A28" s="53" t="s">
        <v>110</v>
      </c>
      <c r="B28" s="54">
        <v>40737</v>
      </c>
      <c r="C28" s="54">
        <v>30683</v>
      </c>
      <c r="D28" s="54">
        <v>7017</v>
      </c>
      <c r="E28" s="136">
        <v>4003</v>
      </c>
    </row>
    <row r="29" spans="1:5" x14ac:dyDescent="0.2">
      <c r="A29" s="55"/>
      <c r="B29" s="45"/>
    </row>
    <row r="30" spans="1:5" x14ac:dyDescent="0.2">
      <c r="A30" s="52" t="s">
        <v>111</v>
      </c>
    </row>
    <row r="31" spans="1:5" x14ac:dyDescent="0.2">
      <c r="A31" s="53" t="s">
        <v>107</v>
      </c>
      <c r="B31" s="47">
        <v>0.112</v>
      </c>
    </row>
    <row r="33" spans="1:6" x14ac:dyDescent="0.2">
      <c r="A33" s="52" t="s">
        <v>112</v>
      </c>
    </row>
    <row r="34" spans="1:6" x14ac:dyDescent="0.2">
      <c r="A34" s="53" t="s">
        <v>108</v>
      </c>
      <c r="B34" s="47">
        <v>160.91</v>
      </c>
    </row>
    <row r="36" spans="1:6" x14ac:dyDescent="0.2">
      <c r="A36" s="46" t="s">
        <v>180</v>
      </c>
      <c r="C36" s="311"/>
      <c r="D36" s="311"/>
    </row>
    <row r="37" spans="1:6" x14ac:dyDescent="0.2">
      <c r="A37" s="53" t="s">
        <v>113</v>
      </c>
      <c r="B37" s="38" t="s">
        <v>35</v>
      </c>
      <c r="C37" s="38" t="s">
        <v>36</v>
      </c>
      <c r="D37" s="38" t="s">
        <v>37</v>
      </c>
      <c r="E37" s="38" t="s">
        <v>153</v>
      </c>
      <c r="F37" s="38" t="s">
        <v>0</v>
      </c>
    </row>
    <row r="38" spans="1:6" x14ac:dyDescent="0.2">
      <c r="A38" s="48" t="s">
        <v>88</v>
      </c>
      <c r="B38" s="137">
        <v>1726</v>
      </c>
      <c r="C38" s="137">
        <v>365</v>
      </c>
      <c r="D38" s="137">
        <f>501-E38</f>
        <v>411</v>
      </c>
      <c r="E38" s="137">
        <v>90</v>
      </c>
      <c r="F38" s="138">
        <f>SUM(B38:E38)</f>
        <v>2592</v>
      </c>
    </row>
    <row r="39" spans="1:6" x14ac:dyDescent="0.2">
      <c r="A39" s="48" t="s">
        <v>89</v>
      </c>
      <c r="B39" s="137">
        <v>2023</v>
      </c>
      <c r="C39" s="137">
        <v>893</v>
      </c>
      <c r="D39" s="137">
        <f>1654-E39</f>
        <v>1357</v>
      </c>
      <c r="E39" s="137">
        <v>297</v>
      </c>
      <c r="F39" s="138">
        <f t="shared" ref="F39:F47" si="0">SUM(B39:E39)</f>
        <v>4570</v>
      </c>
    </row>
    <row r="40" spans="1:6" x14ac:dyDescent="0.2">
      <c r="A40" s="48" t="s">
        <v>90</v>
      </c>
      <c r="B40" s="137">
        <v>6072</v>
      </c>
      <c r="C40" s="137">
        <v>2310</v>
      </c>
      <c r="D40" s="137">
        <f>4048-E40</f>
        <v>3320</v>
      </c>
      <c r="E40" s="137">
        <v>728</v>
      </c>
      <c r="F40" s="138">
        <f t="shared" si="0"/>
        <v>12430</v>
      </c>
    </row>
    <row r="41" spans="1:6" x14ac:dyDescent="0.2">
      <c r="A41" s="48" t="s">
        <v>91</v>
      </c>
      <c r="B41" s="137">
        <v>1301</v>
      </c>
      <c r="C41" s="137">
        <v>555</v>
      </c>
      <c r="D41" s="137">
        <f>761-E41</f>
        <v>625</v>
      </c>
      <c r="E41" s="137">
        <v>136</v>
      </c>
      <c r="F41" s="138">
        <f t="shared" si="0"/>
        <v>2617</v>
      </c>
    </row>
    <row r="42" spans="1:6" x14ac:dyDescent="0.2">
      <c r="A42" s="48" t="s">
        <v>92</v>
      </c>
      <c r="B42" s="137">
        <v>2797</v>
      </c>
      <c r="C42" s="137">
        <v>832</v>
      </c>
      <c r="D42" s="137">
        <f>1322-E42</f>
        <v>1085</v>
      </c>
      <c r="E42" s="137">
        <v>237</v>
      </c>
      <c r="F42" s="138">
        <f t="shared" si="0"/>
        <v>4951</v>
      </c>
    </row>
    <row r="43" spans="1:6" x14ac:dyDescent="0.2">
      <c r="A43" s="48" t="s">
        <v>93</v>
      </c>
      <c r="B43" s="137">
        <v>3230</v>
      </c>
      <c r="C43" s="137">
        <v>989</v>
      </c>
      <c r="D43" s="137">
        <f>1666-E43</f>
        <v>1367</v>
      </c>
      <c r="E43" s="137">
        <v>299</v>
      </c>
      <c r="F43" s="138">
        <f t="shared" si="0"/>
        <v>5885</v>
      </c>
    </row>
    <row r="44" spans="1:6" x14ac:dyDescent="0.2">
      <c r="A44" s="48" t="s">
        <v>94</v>
      </c>
      <c r="B44" s="137">
        <v>1250</v>
      </c>
      <c r="C44" s="137">
        <v>644</v>
      </c>
      <c r="D44" s="137">
        <f>820-E44</f>
        <v>673</v>
      </c>
      <c r="E44" s="137">
        <v>147</v>
      </c>
      <c r="F44" s="138">
        <f t="shared" si="0"/>
        <v>2714</v>
      </c>
    </row>
    <row r="45" spans="1:6" x14ac:dyDescent="0.2">
      <c r="A45" s="48" t="s">
        <v>95</v>
      </c>
      <c r="B45" s="137">
        <v>643</v>
      </c>
      <c r="C45" s="137">
        <v>217</v>
      </c>
      <c r="D45" s="137">
        <f>327-E45</f>
        <v>269</v>
      </c>
      <c r="E45" s="137">
        <v>58</v>
      </c>
      <c r="F45" s="138">
        <f t="shared" si="0"/>
        <v>1187</v>
      </c>
    </row>
    <row r="46" spans="1:6" x14ac:dyDescent="0.2">
      <c r="A46" s="48" t="s">
        <v>78</v>
      </c>
      <c r="B46" s="137">
        <v>1681</v>
      </c>
      <c r="C46" s="137">
        <v>783</v>
      </c>
      <c r="D46" s="137">
        <f>2200-E46</f>
        <v>1804</v>
      </c>
      <c r="E46" s="137">
        <v>396</v>
      </c>
      <c r="F46" s="138">
        <f t="shared" si="0"/>
        <v>4664</v>
      </c>
    </row>
    <row r="47" spans="1:6" x14ac:dyDescent="0.2">
      <c r="A47" s="48" t="s">
        <v>96</v>
      </c>
      <c r="B47" s="137">
        <v>750</v>
      </c>
      <c r="C47" s="137">
        <v>68</v>
      </c>
      <c r="D47" s="137">
        <f>110-E47</f>
        <v>91</v>
      </c>
      <c r="E47" s="137">
        <v>19</v>
      </c>
      <c r="F47" s="138">
        <f t="shared" si="0"/>
        <v>928</v>
      </c>
    </row>
    <row r="49" spans="1:4" x14ac:dyDescent="0.2">
      <c r="A49" s="52" t="s">
        <v>117</v>
      </c>
    </row>
    <row r="50" spans="1:4" x14ac:dyDescent="0.2">
      <c r="A50" s="47"/>
      <c r="B50" s="38" t="s">
        <v>114</v>
      </c>
      <c r="C50" s="38" t="s">
        <v>115</v>
      </c>
      <c r="D50" s="38" t="s">
        <v>181</v>
      </c>
    </row>
    <row r="51" spans="1:4" x14ac:dyDescent="0.2">
      <c r="A51" s="53" t="s">
        <v>85</v>
      </c>
      <c r="B51" s="5">
        <v>0.84399999999999997</v>
      </c>
      <c r="C51" s="5">
        <v>0.73929999999999996</v>
      </c>
      <c r="D51" s="5">
        <v>0.6593</v>
      </c>
    </row>
    <row r="52" spans="1:4" x14ac:dyDescent="0.2">
      <c r="A52" s="48" t="s">
        <v>116</v>
      </c>
      <c r="B52" s="5">
        <v>0.86209999999999998</v>
      </c>
      <c r="C52" s="5">
        <v>0.73860000000000003</v>
      </c>
      <c r="D52" s="5">
        <v>0.65869999999999995</v>
      </c>
    </row>
  </sheetData>
  <sheetProtection algorithmName="SHA-512" hashValue="UqK5czeGnRtHm6gMXtS1MdCYLO0lnPRNch9M/uVbe4IX1qwRq4xtHXCQO4KC6A/sap/6E3Wq5j0oJFAUAKTm/A==" saltValue="I7Bgn1gozDQRNYsKkFPvjg==" spinCount="100000" sheet="1" objects="1" scenarios="1"/>
  <mergeCells count="5">
    <mergeCell ref="C7:D7"/>
    <mergeCell ref="B8:B9"/>
    <mergeCell ref="A8:A9"/>
    <mergeCell ref="C8:D8"/>
    <mergeCell ref="C36:D36"/>
  </mergeCells>
  <phoneticPr fontId="2"/>
  <pageMargins left="0.7" right="0.7" top="0.75" bottom="0.75" header="0.3" footer="0.3"/>
  <pageSetup paperSize="9" scale="58"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原価計算書 (入力用)</vt:lpstr>
      <vt:lpstr>算出基礎資料（入力用）</vt:lpstr>
      <vt:lpstr>算出基礎資料②</vt:lpstr>
      <vt:lpstr>算出基礎資料③</vt:lpstr>
      <vt:lpstr>原価計算書（出力用）</vt:lpstr>
      <vt:lpstr>主要経済指標</vt:lpstr>
      <vt:lpstr>'原価計算書 (入力用)'!Print_Area</vt:lpstr>
      <vt:lpstr>'原価計算書（出力用）'!Print_Area</vt:lpstr>
      <vt:lpstr>'算出基礎資料（入力用）'!Print_Area</vt:lpstr>
      <vt:lpstr>主要経済指標!Print_Area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