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8.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51D238CB-371B-4B13-9292-798879EDFB9D}" xr6:coauthVersionLast="47" xr6:coauthVersionMax="47" xr10:uidLastSave="{00000000-0000-0000-0000-000000000000}"/>
  <bookViews>
    <workbookView xWindow="-108" yWindow="-108" windowWidth="23256" windowHeight="12456" tabRatio="940" activeTab="7" xr2:uid="{00000000-000D-0000-FFFF-FFFF00000000}"/>
  </bookViews>
  <sheets>
    <sheet name="目次" sheetId="2" r:id="rId1"/>
    <sheet name="Ⅲ-5-1" sheetId="57" r:id="rId2"/>
    <sheet name="Ⅲ-5-5" sheetId="32" r:id="rId3"/>
    <sheet name="Ⅲ-5-7" sheetId="33" r:id="rId4"/>
    <sheet name="Ⅲ-5-8-1" sheetId="34" r:id="rId5"/>
    <sheet name="Ⅲ-5-8-2" sheetId="35" r:id="rId6"/>
    <sheet name="Ⅲ-5-9" sheetId="36" r:id="rId7"/>
    <sheet name="Ⅲ-5-10" sheetId="37" r:id="rId8"/>
    <sheet name="Ⅲ-5-11" sheetId="38" r:id="rId9"/>
    <sheet name="Ⅲ-6-1" sheetId="39" r:id="rId10"/>
    <sheet name="Ⅲ-6-2" sheetId="40" r:id="rId11"/>
    <sheet name="Ⅲ-6-3" sheetId="41" r:id="rId12"/>
    <sheet name="Ⅲ-6-4" sheetId="42" r:id="rId13"/>
    <sheet name="Ⅲ-6-5" sheetId="43" r:id="rId14"/>
    <sheet name="Ⅲ-6-6" sheetId="44" r:id="rId15"/>
    <sheet name="Ⅲ-6-7" sheetId="45" r:id="rId16"/>
    <sheet name="目次 " sheetId="30" r:id="rId17"/>
    <sheet name="Ⅲ-9-1" sheetId="46" r:id="rId18"/>
    <sheet name="Ⅲ-9-2" sheetId="47" r:id="rId19"/>
    <sheet name="Ⅲ-9-3" sheetId="48" r:id="rId20"/>
    <sheet name="Ⅲ-9-4" sheetId="49" r:id="rId21"/>
    <sheet name="Ⅲ-9-5" sheetId="50" r:id="rId22"/>
    <sheet name="Ⅲ-10-1" sheetId="51" r:id="rId23"/>
    <sheet name="Ⅲ-10-2" sheetId="52" r:id="rId24"/>
    <sheet name="Ⅲ-10-4" sheetId="53" r:id="rId25"/>
    <sheet name="Ⅲ-12-1" sheetId="54" r:id="rId26"/>
    <sheet name="Ⅲ-12-2,3" sheetId="55" r:id="rId27"/>
    <sheet name="Ⅲ-12-4,5" sheetId="56" r:id="rId28"/>
  </sheets>
  <externalReferences>
    <externalReference r:id="rId29"/>
    <externalReference r:id="rId30"/>
  </externalReferences>
  <definedNames>
    <definedName name="_xlnm.Print_Area" localSheetId="22">'Ⅲ-10-1'!$A$1:$T$48</definedName>
    <definedName name="_xlnm.Print_Area" localSheetId="23">'Ⅲ-10-2'!$A$1:$N$37</definedName>
    <definedName name="_xlnm.Print_Area" localSheetId="24">'Ⅲ-10-4'!#REF!</definedName>
    <definedName name="_xlnm.Print_Area" localSheetId="25">'Ⅲ-12-1'!#REF!</definedName>
    <definedName name="_xlnm.Print_Area" localSheetId="26">'Ⅲ-12-2,3'!$A$1:$V$47</definedName>
    <definedName name="_xlnm.Print_Area" localSheetId="27">'Ⅲ-12-4,5'!$A$1:$H$46</definedName>
    <definedName name="_xlnm.Print_Area" localSheetId="1">'Ⅲ-5-1'!#REF!</definedName>
    <definedName name="_xlnm.Print_Area" localSheetId="7">'Ⅲ-5-10'!$A$1:$G$37</definedName>
    <definedName name="_xlnm.Print_Area" localSheetId="8">'Ⅲ-5-11'!$A$1:$H$21</definedName>
    <definedName name="_xlnm.Print_Area" localSheetId="2">'Ⅲ-5-5'!$A$1:$L$37</definedName>
    <definedName name="_xlnm.Print_Area" localSheetId="4">'Ⅲ-5-8-1'!$A$1:$J$45</definedName>
    <definedName name="_xlnm.Print_Area" localSheetId="5">'Ⅲ-5-8-2'!$A$1:$J$46</definedName>
    <definedName name="_xlnm.Print_Area" localSheetId="6">'Ⅲ-5-9'!$A$1:$G$30</definedName>
    <definedName name="_xlnm.Print_Area" localSheetId="9">'Ⅲ-6-1'!$A$1:$I$58</definedName>
    <definedName name="_xlnm.Print_Area" localSheetId="10">'Ⅲ-6-2'!#REF!</definedName>
    <definedName name="_xlnm.Print_Area" localSheetId="11">'Ⅲ-6-3'!#REF!</definedName>
    <definedName name="_xlnm.Print_Area" localSheetId="14">'Ⅲ-6-6'!$A$1:$AL$27</definedName>
    <definedName name="_xlnm.Print_Area" localSheetId="17">'Ⅲ-9-1'!$A$1:$K$34</definedName>
    <definedName name="_xlnm.Print_Area" localSheetId="18">'Ⅲ-9-2'!#REF!</definedName>
    <definedName name="_xlnm.Print_Area" localSheetId="19">'Ⅲ-9-3'!#REF!</definedName>
    <definedName name="_xlnm.Print_Area" localSheetId="20">'Ⅲ-9-4'!#REF!</definedName>
    <definedName name="_xlnm.Print_Area" localSheetId="0">目次!$A$1:$C$35</definedName>
    <definedName name="_xlnm.Print_Area" localSheetId="16">'目次 '!$A$1:$C$35</definedName>
    <definedName name="_xlnm.Print_Area">#REF!</definedName>
    <definedName name="PRINT_AREA_MI" localSheetId="25">#REF!</definedName>
    <definedName name="PRINT_AREA_MI" localSheetId="26">#REF!</definedName>
    <definedName name="PRINT_AREA_MI" localSheetId="27">#REF!</definedName>
    <definedName name="PRINT_AREA_MI" localSheetId="7">#REF!</definedName>
    <definedName name="PRINT_AREA_MI" localSheetId="8">#REF!</definedName>
    <definedName name="PRINT_AREA_MI" localSheetId="4">#REF!</definedName>
    <definedName name="PRINT_AREA_MI" localSheetId="5">#REF!</definedName>
    <definedName name="PRINT_AREA_MI" localSheetId="6">#REF!</definedName>
    <definedName name="PRINT_AREA_MI" localSheetId="16">#REF!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54" l="1"/>
  <c r="K46" i="54"/>
  <c r="J46" i="54"/>
  <c r="I46" i="54"/>
  <c r="H46" i="54"/>
  <c r="G46" i="54"/>
  <c r="F46" i="54"/>
  <c r="E46" i="54"/>
  <c r="D46" i="54"/>
  <c r="L45" i="54"/>
  <c r="K45" i="54"/>
  <c r="J45" i="54"/>
  <c r="I45" i="54"/>
  <c r="H45" i="54"/>
  <c r="G45" i="54"/>
  <c r="F45" i="54"/>
  <c r="E45" i="54"/>
  <c r="D45" i="54"/>
  <c r="M44" i="54"/>
  <c r="N43" i="54" s="1"/>
  <c r="M43" i="54"/>
  <c r="M42" i="54"/>
  <c r="N41" i="54" s="1"/>
  <c r="M41" i="54"/>
  <c r="M40" i="54"/>
  <c r="M39" i="54"/>
  <c r="N39" i="54" s="1"/>
  <c r="L38" i="54"/>
  <c r="K38" i="54"/>
  <c r="J38" i="54"/>
  <c r="I38" i="54"/>
  <c r="H38" i="54"/>
  <c r="G38" i="54"/>
  <c r="F38" i="54"/>
  <c r="E38" i="54"/>
  <c r="D38" i="54"/>
  <c r="L37" i="54"/>
  <c r="K37" i="54"/>
  <c r="J37" i="54"/>
  <c r="I37" i="54"/>
  <c r="H37" i="54"/>
  <c r="G37" i="54"/>
  <c r="F37" i="54"/>
  <c r="E37" i="54"/>
  <c r="D37" i="54"/>
  <c r="M36" i="54"/>
  <c r="M35" i="54"/>
  <c r="N35" i="54" s="1"/>
  <c r="M34" i="54"/>
  <c r="M33" i="54"/>
  <c r="N33" i="54" s="1"/>
  <c r="M32" i="54"/>
  <c r="M31" i="54"/>
  <c r="L30" i="54"/>
  <c r="K30" i="54"/>
  <c r="J30" i="54"/>
  <c r="I30" i="54"/>
  <c r="H30" i="54"/>
  <c r="G30" i="54"/>
  <c r="F30" i="54"/>
  <c r="E30" i="54"/>
  <c r="D30" i="54"/>
  <c r="L29" i="54"/>
  <c r="K29" i="54"/>
  <c r="J29" i="54"/>
  <c r="I29" i="54"/>
  <c r="H29" i="54"/>
  <c r="G29" i="54"/>
  <c r="F29" i="54"/>
  <c r="E29" i="54"/>
  <c r="D29" i="54"/>
  <c r="M28" i="54"/>
  <c r="M27" i="54"/>
  <c r="M26" i="54"/>
  <c r="M25" i="54"/>
  <c r="M24" i="54"/>
  <c r="M23" i="54"/>
  <c r="L22" i="54"/>
  <c r="K22" i="54"/>
  <c r="J22" i="54"/>
  <c r="I22" i="54"/>
  <c r="H22" i="54"/>
  <c r="G22" i="54"/>
  <c r="F22" i="54"/>
  <c r="E22" i="54"/>
  <c r="D22" i="54"/>
  <c r="L21" i="54"/>
  <c r="K21" i="54"/>
  <c r="J21" i="54"/>
  <c r="I21" i="54"/>
  <c r="H21" i="54"/>
  <c r="G21" i="54"/>
  <c r="F21" i="54"/>
  <c r="E21" i="54"/>
  <c r="D21" i="54"/>
  <c r="M20" i="54"/>
  <c r="M19" i="54"/>
  <c r="N19" i="54" s="1"/>
  <c r="M18" i="54"/>
  <c r="M17" i="54"/>
  <c r="N17" i="54" s="1"/>
  <c r="M16" i="54"/>
  <c r="N15" i="54" s="1"/>
  <c r="M15" i="54"/>
  <c r="L14" i="54"/>
  <c r="K14" i="54"/>
  <c r="J14" i="54"/>
  <c r="I14" i="54"/>
  <c r="H14" i="54"/>
  <c r="G14" i="54"/>
  <c r="F14" i="54"/>
  <c r="E14" i="54"/>
  <c r="D14" i="54"/>
  <c r="L13" i="54"/>
  <c r="K13" i="54"/>
  <c r="J13" i="54"/>
  <c r="I13" i="54"/>
  <c r="H13" i="54"/>
  <c r="G13" i="54"/>
  <c r="F13" i="54"/>
  <c r="E13" i="54"/>
  <c r="D13" i="54"/>
  <c r="M12" i="54"/>
  <c r="M11" i="54"/>
  <c r="M10" i="54"/>
  <c r="M9" i="54"/>
  <c r="N9" i="54" s="1"/>
  <c r="M8" i="54"/>
  <c r="N7" i="54" s="1"/>
  <c r="M7" i="54"/>
  <c r="M22" i="54" l="1"/>
  <c r="N11" i="54"/>
  <c r="M46" i="54"/>
  <c r="N45" i="54" s="1"/>
  <c r="M21" i="54"/>
  <c r="N31" i="54"/>
  <c r="M45" i="54"/>
  <c r="M38" i="54"/>
  <c r="M30" i="54"/>
  <c r="M37" i="54"/>
  <c r="M13" i="54"/>
  <c r="M14" i="54"/>
  <c r="N13" i="54" s="1"/>
  <c r="M29" i="54"/>
  <c r="N37" i="54" l="1"/>
  <c r="N21" i="54"/>
  <c r="L19" i="53" l="1"/>
  <c r="K19" i="53"/>
  <c r="J19" i="53"/>
  <c r="I19" i="53"/>
  <c r="H19" i="53"/>
  <c r="G19" i="53"/>
  <c r="L15" i="53"/>
  <c r="K15" i="53"/>
  <c r="J15" i="53"/>
  <c r="I15" i="53"/>
  <c r="H15" i="53"/>
  <c r="G15" i="53"/>
  <c r="F15" i="53"/>
  <c r="E15" i="53"/>
  <c r="D15" i="53"/>
  <c r="L10" i="53"/>
  <c r="K10" i="53"/>
  <c r="J10" i="53"/>
  <c r="I10" i="53"/>
  <c r="H10" i="53"/>
  <c r="G10" i="53"/>
  <c r="F10" i="53"/>
  <c r="F20" i="53" s="1"/>
  <c r="E10" i="53"/>
  <c r="E20" i="53" s="1"/>
  <c r="D10" i="53"/>
  <c r="D20" i="53" s="1"/>
  <c r="L5" i="53"/>
  <c r="K5" i="53"/>
  <c r="J5" i="53"/>
  <c r="I5" i="53"/>
  <c r="H5" i="53"/>
  <c r="G5" i="53"/>
  <c r="F5" i="53"/>
  <c r="E5" i="53"/>
  <c r="D5" i="53"/>
  <c r="N34" i="52"/>
  <c r="M34" i="52"/>
  <c r="M35" i="52" s="1"/>
  <c r="L34" i="52"/>
  <c r="L35" i="52" s="1"/>
  <c r="K34" i="52"/>
  <c r="J34" i="52"/>
  <c r="J35" i="52" s="1"/>
  <c r="I34" i="52"/>
  <c r="H34" i="52"/>
  <c r="H35" i="52" s="1"/>
  <c r="G34" i="52"/>
  <c r="F34" i="52"/>
  <c r="E34" i="52"/>
  <c r="F35" i="52" s="1"/>
  <c r="N33" i="52"/>
  <c r="M33" i="52"/>
  <c r="L33" i="52"/>
  <c r="K33" i="52"/>
  <c r="J33" i="52"/>
  <c r="I33" i="52"/>
  <c r="H33" i="52"/>
  <c r="G33" i="52"/>
  <c r="F33" i="52"/>
  <c r="E33" i="52"/>
  <c r="N31" i="52"/>
  <c r="M31" i="52"/>
  <c r="L31" i="52"/>
  <c r="K31" i="52"/>
  <c r="J31" i="52"/>
  <c r="I31" i="52"/>
  <c r="H31" i="52"/>
  <c r="G31" i="52"/>
  <c r="F31" i="52"/>
  <c r="E31" i="52"/>
  <c r="N29" i="52"/>
  <c r="M29" i="52"/>
  <c r="L29" i="52"/>
  <c r="K29" i="52"/>
  <c r="J29" i="52"/>
  <c r="I29" i="52"/>
  <c r="H29" i="52"/>
  <c r="G29" i="52"/>
  <c r="F29" i="52"/>
  <c r="E29" i="52"/>
  <c r="N27" i="52"/>
  <c r="M27" i="52"/>
  <c r="L27" i="52"/>
  <c r="K27" i="52"/>
  <c r="J27" i="52"/>
  <c r="I27" i="52"/>
  <c r="H27" i="52"/>
  <c r="G27" i="52"/>
  <c r="F27" i="52"/>
  <c r="E27" i="52"/>
  <c r="N25" i="52"/>
  <c r="M25" i="52"/>
  <c r="L25" i="52"/>
  <c r="K25" i="52"/>
  <c r="J25" i="52"/>
  <c r="I25" i="52"/>
  <c r="H25" i="52"/>
  <c r="G25" i="52"/>
  <c r="F25" i="52"/>
  <c r="E25" i="52"/>
  <c r="N23" i="52"/>
  <c r="M23" i="52"/>
  <c r="L23" i="52"/>
  <c r="K23" i="52"/>
  <c r="J23" i="52"/>
  <c r="I23" i="52"/>
  <c r="H23" i="52"/>
  <c r="G23" i="52"/>
  <c r="F23" i="52"/>
  <c r="E23" i="52"/>
  <c r="N17" i="52"/>
  <c r="N18" i="52" s="1"/>
  <c r="M17" i="52"/>
  <c r="L17" i="52"/>
  <c r="K17" i="52"/>
  <c r="J17" i="52"/>
  <c r="J18" i="52" s="1"/>
  <c r="I17" i="52"/>
  <c r="H17" i="52"/>
  <c r="H18" i="52" s="1"/>
  <c r="G17" i="52"/>
  <c r="G18" i="52" s="1"/>
  <c r="F17" i="52"/>
  <c r="E17" i="52"/>
  <c r="E18" i="52" s="1"/>
  <c r="N16" i="52"/>
  <c r="M16" i="52"/>
  <c r="L16" i="52"/>
  <c r="K16" i="52"/>
  <c r="J16" i="52"/>
  <c r="I16" i="52"/>
  <c r="H16" i="52"/>
  <c r="G16" i="52"/>
  <c r="F16" i="52"/>
  <c r="E16" i="52"/>
  <c r="N14" i="52"/>
  <c r="M14" i="52"/>
  <c r="L14" i="52"/>
  <c r="K14" i="52"/>
  <c r="J14" i="52"/>
  <c r="I14" i="52"/>
  <c r="H14" i="52"/>
  <c r="G14" i="52"/>
  <c r="F14" i="52"/>
  <c r="E14" i="52"/>
  <c r="N12" i="52"/>
  <c r="M12" i="52"/>
  <c r="L12" i="52"/>
  <c r="K12" i="52"/>
  <c r="J12" i="52"/>
  <c r="I12" i="52"/>
  <c r="H12" i="52"/>
  <c r="G12" i="52"/>
  <c r="F12" i="52"/>
  <c r="E12" i="52"/>
  <c r="N10" i="52"/>
  <c r="M10" i="52"/>
  <c r="L10" i="52"/>
  <c r="K10" i="52"/>
  <c r="J10" i="52"/>
  <c r="I10" i="52"/>
  <c r="H10" i="52"/>
  <c r="G10" i="52"/>
  <c r="F10" i="52"/>
  <c r="E10" i="52"/>
  <c r="N8" i="52"/>
  <c r="M8" i="52"/>
  <c r="L8" i="52"/>
  <c r="K8" i="52"/>
  <c r="J8" i="52"/>
  <c r="I8" i="52"/>
  <c r="H8" i="52"/>
  <c r="G8" i="52"/>
  <c r="F8" i="52"/>
  <c r="E8" i="52"/>
  <c r="N6" i="52"/>
  <c r="M6" i="52"/>
  <c r="L6" i="52"/>
  <c r="K6" i="52"/>
  <c r="J6" i="52"/>
  <c r="I6" i="52"/>
  <c r="H6" i="52"/>
  <c r="G6" i="52"/>
  <c r="F6" i="52"/>
  <c r="E6" i="52"/>
  <c r="Q48" i="51"/>
  <c r="O48" i="51"/>
  <c r="M48" i="51"/>
  <c r="K48" i="51"/>
  <c r="I48" i="51"/>
  <c r="S48" i="51" s="1"/>
  <c r="G48" i="51"/>
  <c r="E48" i="51"/>
  <c r="S47" i="51"/>
  <c r="S46" i="51"/>
  <c r="S45" i="51"/>
  <c r="S44" i="51"/>
  <c r="S43" i="51"/>
  <c r="S42" i="51"/>
  <c r="S37" i="51"/>
  <c r="O37" i="51"/>
  <c r="M37" i="51"/>
  <c r="K37" i="51"/>
  <c r="I37" i="51"/>
  <c r="F37" i="51"/>
  <c r="Q36" i="51"/>
  <c r="Q35" i="51"/>
  <c r="Q34" i="51"/>
  <c r="Q33" i="51"/>
  <c r="Q32" i="51"/>
  <c r="Q31" i="51"/>
  <c r="R24" i="51"/>
  <c r="O24" i="51"/>
  <c r="L24" i="51"/>
  <c r="I24" i="51"/>
  <c r="F24" i="51"/>
  <c r="R14" i="51"/>
  <c r="M14" i="51"/>
  <c r="K14" i="51"/>
  <c r="H14" i="51"/>
  <c r="E14" i="51"/>
  <c r="O13" i="51"/>
  <c r="O12" i="51"/>
  <c r="O11" i="51"/>
  <c r="O10" i="51"/>
  <c r="O9" i="51"/>
  <c r="O8" i="51"/>
  <c r="O14" i="51" s="1"/>
  <c r="G51" i="50"/>
  <c r="F51" i="50"/>
  <c r="F52" i="50" s="1"/>
  <c r="G50" i="50"/>
  <c r="F50" i="50"/>
  <c r="G48" i="50"/>
  <c r="F48" i="50"/>
  <c r="G43" i="50"/>
  <c r="F43" i="50"/>
  <c r="F44" i="50" s="1"/>
  <c r="G41" i="50"/>
  <c r="G45" i="50" s="1"/>
  <c r="F41" i="50"/>
  <c r="F42" i="50" s="1"/>
  <c r="G39" i="50"/>
  <c r="F39" i="50"/>
  <c r="F40" i="50" s="1"/>
  <c r="G38" i="50"/>
  <c r="F38" i="50"/>
  <c r="G36" i="50"/>
  <c r="F36" i="50"/>
  <c r="G33" i="50"/>
  <c r="G34" i="50" s="1"/>
  <c r="F33" i="50"/>
  <c r="F34" i="50" s="1"/>
  <c r="G32" i="50"/>
  <c r="F32" i="50"/>
  <c r="G30" i="50"/>
  <c r="F30" i="50"/>
  <c r="G27" i="50"/>
  <c r="F27" i="50"/>
  <c r="F28" i="50" s="1"/>
  <c r="G26" i="50"/>
  <c r="F26" i="50"/>
  <c r="G24" i="50"/>
  <c r="F24" i="50"/>
  <c r="G21" i="50"/>
  <c r="F21" i="50"/>
  <c r="F22" i="50" s="1"/>
  <c r="G20" i="50"/>
  <c r="F20" i="50"/>
  <c r="G18" i="50"/>
  <c r="F18" i="50"/>
  <c r="G15" i="50"/>
  <c r="G16" i="50" s="1"/>
  <c r="F15" i="50"/>
  <c r="F16" i="50" s="1"/>
  <c r="G14" i="50"/>
  <c r="F14" i="50"/>
  <c r="G12" i="50"/>
  <c r="F12" i="50"/>
  <c r="G9" i="50"/>
  <c r="F9" i="50"/>
  <c r="F10" i="50" s="1"/>
  <c r="G8" i="50"/>
  <c r="F8" i="50"/>
  <c r="G6" i="50"/>
  <c r="F6" i="50"/>
  <c r="H3" i="49"/>
  <c r="H27" i="48"/>
  <c r="G27" i="48"/>
  <c r="F27" i="48"/>
  <c r="E27" i="48"/>
  <c r="I26" i="48"/>
  <c r="I25" i="48"/>
  <c r="I24" i="48"/>
  <c r="I23" i="48"/>
  <c r="I22" i="48"/>
  <c r="I21" i="48"/>
  <c r="I20" i="48"/>
  <c r="I19" i="48"/>
  <c r="I18" i="48"/>
  <c r="I17" i="48"/>
  <c r="I16" i="48"/>
  <c r="I15" i="48"/>
  <c r="I14" i="48"/>
  <c r="I13" i="48"/>
  <c r="I12" i="48"/>
  <c r="I11" i="48"/>
  <c r="I10" i="48"/>
  <c r="I9" i="48"/>
  <c r="I8" i="48"/>
  <c r="I7" i="48"/>
  <c r="I6" i="48"/>
  <c r="I5" i="48"/>
  <c r="K33" i="46"/>
  <c r="I33" i="46"/>
  <c r="H33" i="46"/>
  <c r="G33" i="46"/>
  <c r="F33" i="46"/>
  <c r="E33" i="46"/>
  <c r="D33" i="46"/>
  <c r="J33" i="46" s="1"/>
  <c r="K30" i="46"/>
  <c r="J30" i="46"/>
  <c r="I30" i="46"/>
  <c r="H30" i="46"/>
  <c r="G30" i="46"/>
  <c r="F30" i="46"/>
  <c r="E30" i="46"/>
  <c r="D30" i="46"/>
  <c r="K29" i="46"/>
  <c r="J29" i="46"/>
  <c r="I29" i="46"/>
  <c r="H29" i="46"/>
  <c r="G29" i="46"/>
  <c r="F29" i="46"/>
  <c r="E29" i="46"/>
  <c r="D29" i="46"/>
  <c r="G28" i="46"/>
  <c r="G32" i="46" s="1"/>
  <c r="G31" i="46" s="1"/>
  <c r="E28" i="46"/>
  <c r="E32" i="46" s="1"/>
  <c r="E31" i="46" s="1"/>
  <c r="K27" i="46"/>
  <c r="J27" i="46"/>
  <c r="I27" i="46"/>
  <c r="H27" i="46"/>
  <c r="G27" i="46"/>
  <c r="F27" i="46"/>
  <c r="E27" i="46"/>
  <c r="D27" i="46"/>
  <c r="K24" i="46"/>
  <c r="J24" i="46"/>
  <c r="I24" i="46"/>
  <c r="H24" i="46"/>
  <c r="G24" i="46"/>
  <c r="F24" i="46"/>
  <c r="E24" i="46"/>
  <c r="D24" i="46"/>
  <c r="K19" i="46"/>
  <c r="J19" i="46"/>
  <c r="I19" i="46"/>
  <c r="H19" i="46"/>
  <c r="G19" i="46"/>
  <c r="F19" i="46"/>
  <c r="F28" i="46" s="1"/>
  <c r="F32" i="46" s="1"/>
  <c r="F31" i="46" s="1"/>
  <c r="E19" i="46"/>
  <c r="D19" i="46"/>
  <c r="D28" i="46" s="1"/>
  <c r="D32" i="46" s="1"/>
  <c r="K15" i="46"/>
  <c r="J15" i="46"/>
  <c r="I15" i="46"/>
  <c r="H15" i="46"/>
  <c r="G15" i="46"/>
  <c r="F15" i="46"/>
  <c r="E15" i="46"/>
  <c r="D15" i="46"/>
  <c r="K12" i="46"/>
  <c r="K28" i="46" s="1"/>
  <c r="K32" i="46" s="1"/>
  <c r="K31" i="46" s="1"/>
  <c r="J12" i="46"/>
  <c r="J28" i="46" s="1"/>
  <c r="I12" i="46"/>
  <c r="I28" i="46" s="1"/>
  <c r="I32" i="46" s="1"/>
  <c r="I31" i="46" s="1"/>
  <c r="H12" i="46"/>
  <c r="H28" i="46" s="1"/>
  <c r="H32" i="46" s="1"/>
  <c r="H31" i="46" s="1"/>
  <c r="G12" i="46"/>
  <c r="F12" i="46"/>
  <c r="E12" i="46"/>
  <c r="D12" i="46"/>
  <c r="G20" i="53" l="1"/>
  <c r="H20" i="53"/>
  <c r="I20" i="53"/>
  <c r="J20" i="53"/>
  <c r="K20" i="53"/>
  <c r="L20" i="53"/>
  <c r="I18" i="52"/>
  <c r="I35" i="52"/>
  <c r="K18" i="52"/>
  <c r="K35" i="52"/>
  <c r="M18" i="52"/>
  <c r="N35" i="52"/>
  <c r="E35" i="52"/>
  <c r="F18" i="52"/>
  <c r="G35" i="52"/>
  <c r="L18" i="52"/>
  <c r="Q37" i="51"/>
  <c r="G10" i="50"/>
  <c r="G42" i="50"/>
  <c r="G22" i="50"/>
  <c r="G44" i="50"/>
  <c r="F45" i="50"/>
  <c r="F46" i="50" s="1"/>
  <c r="G28" i="50"/>
  <c r="G40" i="50"/>
  <c r="G52" i="50"/>
  <c r="J32" i="46"/>
  <c r="D31" i="46"/>
  <c r="J31" i="46" s="1"/>
  <c r="G46" i="50" l="1"/>
  <c r="F21" i="45" l="1"/>
  <c r="F20" i="45"/>
  <c r="F19" i="45"/>
  <c r="F18" i="45"/>
  <c r="F17" i="45"/>
  <c r="F16" i="45"/>
  <c r="G11" i="45"/>
  <c r="G10" i="45"/>
  <c r="G9" i="45"/>
  <c r="G8" i="45"/>
  <c r="G7" i="45"/>
  <c r="G6" i="45"/>
  <c r="AK24" i="44"/>
  <c r="AJ24" i="44"/>
  <c r="AI24" i="44"/>
  <c r="AH24" i="44"/>
  <c r="AG24" i="44"/>
  <c r="AF24" i="44"/>
  <c r="AD24" i="44"/>
  <c r="AC24" i="44"/>
  <c r="AB24" i="44"/>
  <c r="AA24" i="44"/>
  <c r="Z24" i="44"/>
  <c r="Y24" i="44"/>
  <c r="W24" i="44"/>
  <c r="V24" i="44"/>
  <c r="U24" i="44"/>
  <c r="T24" i="44"/>
  <c r="S24" i="44"/>
  <c r="R24" i="44"/>
  <c r="P24" i="44"/>
  <c r="O24" i="44"/>
  <c r="N24" i="44"/>
  <c r="M24" i="44"/>
  <c r="L24" i="44"/>
  <c r="K24" i="44"/>
  <c r="I24" i="44"/>
  <c r="H24" i="44"/>
  <c r="G24" i="44"/>
  <c r="F24" i="44"/>
  <c r="E24" i="44"/>
  <c r="D24" i="44"/>
  <c r="AL23" i="44"/>
  <c r="AE23" i="44"/>
  <c r="X23" i="44"/>
  <c r="Q23" i="44"/>
  <c r="J23" i="44"/>
  <c r="AL22" i="44"/>
  <c r="AE22" i="44"/>
  <c r="X22" i="44"/>
  <c r="Q22" i="44"/>
  <c r="J22" i="44"/>
  <c r="AL21" i="44"/>
  <c r="AE21" i="44"/>
  <c r="X21" i="44"/>
  <c r="Q21" i="44"/>
  <c r="J21" i="44"/>
  <c r="AL20" i="44"/>
  <c r="AE20" i="44"/>
  <c r="X20" i="44"/>
  <c r="Q20" i="44"/>
  <c r="J20" i="44"/>
  <c r="AL19" i="44"/>
  <c r="AE19" i="44"/>
  <c r="X19" i="44"/>
  <c r="Q19" i="44"/>
  <c r="J19" i="44"/>
  <c r="AL18" i="44"/>
  <c r="AE18" i="44"/>
  <c r="X18" i="44"/>
  <c r="Q18" i="44"/>
  <c r="J18" i="44"/>
  <c r="AL17" i="44"/>
  <c r="AE17" i="44"/>
  <c r="X17" i="44"/>
  <c r="Q17" i="44"/>
  <c r="J17" i="44"/>
  <c r="AK16" i="44"/>
  <c r="AJ16" i="44"/>
  <c r="AI16" i="44"/>
  <c r="AH16" i="44"/>
  <c r="AG16" i="44"/>
  <c r="AF16" i="44"/>
  <c r="AD16" i="44"/>
  <c r="AC16" i="44"/>
  <c r="AB16" i="44"/>
  <c r="AA16" i="44"/>
  <c r="Z16" i="44"/>
  <c r="Y16" i="44"/>
  <c r="W16" i="44"/>
  <c r="V16" i="44"/>
  <c r="U16" i="44"/>
  <c r="T16" i="44"/>
  <c r="S16" i="44"/>
  <c r="R16" i="44"/>
  <c r="P16" i="44"/>
  <c r="O16" i="44"/>
  <c r="N16" i="44"/>
  <c r="M16" i="44"/>
  <c r="L16" i="44"/>
  <c r="K16" i="44"/>
  <c r="I16" i="44"/>
  <c r="H16" i="44"/>
  <c r="G16" i="44"/>
  <c r="F16" i="44"/>
  <c r="E16" i="44"/>
  <c r="D16" i="44"/>
  <c r="AL15" i="44"/>
  <c r="AE15" i="44"/>
  <c r="X15" i="44"/>
  <c r="Q15" i="44"/>
  <c r="J15" i="44"/>
  <c r="AL14" i="44"/>
  <c r="AE14" i="44"/>
  <c r="X14" i="44"/>
  <c r="Q14" i="44"/>
  <c r="J14" i="44"/>
  <c r="AL13" i="44"/>
  <c r="AE13" i="44"/>
  <c r="X13" i="44"/>
  <c r="Q13" i="44"/>
  <c r="J13" i="44"/>
  <c r="AL12" i="44"/>
  <c r="AE12" i="44"/>
  <c r="X12" i="44"/>
  <c r="Q12" i="44"/>
  <c r="J12" i="44"/>
  <c r="AL11" i="44"/>
  <c r="AE11" i="44"/>
  <c r="X11" i="44"/>
  <c r="Q11" i="44"/>
  <c r="J11" i="44"/>
  <c r="AL10" i="44"/>
  <c r="AE10" i="44"/>
  <c r="X10" i="44"/>
  <c r="Q10" i="44"/>
  <c r="J10" i="44"/>
  <c r="AL9" i="44"/>
  <c r="AE9" i="44"/>
  <c r="X9" i="44"/>
  <c r="Q9" i="44"/>
  <c r="J9" i="44"/>
  <c r="M30" i="43"/>
  <c r="K30" i="43"/>
  <c r="I30" i="43"/>
  <c r="G30" i="43"/>
  <c r="E30" i="43"/>
  <c r="J30" i="43" s="1"/>
  <c r="N27" i="43"/>
  <c r="L27" i="43"/>
  <c r="J27" i="43"/>
  <c r="H27" i="43"/>
  <c r="F27" i="43"/>
  <c r="N24" i="43"/>
  <c r="L24" i="43"/>
  <c r="J24" i="43"/>
  <c r="H24" i="43"/>
  <c r="F24" i="43"/>
  <c r="M21" i="43"/>
  <c r="K21" i="43"/>
  <c r="L21" i="43" s="1"/>
  <c r="I21" i="43"/>
  <c r="G21" i="43"/>
  <c r="E21" i="43"/>
  <c r="J21" i="43" s="1"/>
  <c r="N18" i="43"/>
  <c r="L18" i="43"/>
  <c r="J18" i="43"/>
  <c r="H18" i="43"/>
  <c r="F18" i="43"/>
  <c r="N15" i="43"/>
  <c r="L15" i="43"/>
  <c r="J15" i="43"/>
  <c r="H15" i="43"/>
  <c r="F15" i="43"/>
  <c r="T60" i="42"/>
  <c r="P60" i="42"/>
  <c r="R61" i="42" s="1"/>
  <c r="L60" i="42"/>
  <c r="N56" i="42" s="1"/>
  <c r="N58" i="42" s="1"/>
  <c r="H60" i="42"/>
  <c r="J56" i="42" s="1"/>
  <c r="J58" i="42" s="1"/>
  <c r="D60" i="42"/>
  <c r="F56" i="42" s="1"/>
  <c r="F58" i="42" s="1"/>
  <c r="V59" i="42"/>
  <c r="R59" i="42"/>
  <c r="N59" i="42"/>
  <c r="J59" i="42"/>
  <c r="V57" i="42"/>
  <c r="R57" i="42"/>
  <c r="N57" i="42"/>
  <c r="J57" i="42"/>
  <c r="V56" i="42"/>
  <c r="V58" i="42" s="1"/>
  <c r="R56" i="42"/>
  <c r="R58" i="42" s="1"/>
  <c r="T52" i="42"/>
  <c r="P52" i="42"/>
  <c r="L52" i="42"/>
  <c r="H52" i="42"/>
  <c r="D52" i="42"/>
  <c r="J51" i="42"/>
  <c r="T50" i="42"/>
  <c r="P50" i="42"/>
  <c r="P54" i="42" s="1"/>
  <c r="L50" i="42"/>
  <c r="H50" i="42"/>
  <c r="D50" i="42"/>
  <c r="T48" i="42"/>
  <c r="V44" i="42" s="1"/>
  <c r="V46" i="42" s="1"/>
  <c r="P48" i="42"/>
  <c r="R49" i="42" s="1"/>
  <c r="L48" i="42"/>
  <c r="N44" i="42" s="1"/>
  <c r="N46" i="42" s="1"/>
  <c r="H48" i="42"/>
  <c r="J44" i="42" s="1"/>
  <c r="J46" i="42" s="1"/>
  <c r="D48" i="42"/>
  <c r="V47" i="42"/>
  <c r="R47" i="42"/>
  <c r="N47" i="42"/>
  <c r="J47" i="42"/>
  <c r="V45" i="42"/>
  <c r="R45" i="42"/>
  <c r="N45" i="42"/>
  <c r="J45" i="42"/>
  <c r="R44" i="42"/>
  <c r="R46" i="42" s="1"/>
  <c r="F44" i="42"/>
  <c r="F46" i="42" s="1"/>
  <c r="T42" i="42"/>
  <c r="V38" i="42" s="1"/>
  <c r="V40" i="42" s="1"/>
  <c r="P42" i="42"/>
  <c r="R43" i="42" s="1"/>
  <c r="L42" i="42"/>
  <c r="N38" i="42" s="1"/>
  <c r="N40" i="42" s="1"/>
  <c r="H42" i="42"/>
  <c r="J43" i="42" s="1"/>
  <c r="D42" i="42"/>
  <c r="V41" i="42"/>
  <c r="R41" i="42"/>
  <c r="N41" i="42"/>
  <c r="J41" i="42"/>
  <c r="V39" i="42"/>
  <c r="R39" i="42"/>
  <c r="N39" i="42"/>
  <c r="J39" i="42"/>
  <c r="R38" i="42"/>
  <c r="R40" i="42" s="1"/>
  <c r="J38" i="42"/>
  <c r="J40" i="42" s="1"/>
  <c r="T36" i="42"/>
  <c r="P36" i="42"/>
  <c r="R32" i="42" s="1"/>
  <c r="R34" i="42" s="1"/>
  <c r="L36" i="42"/>
  <c r="N37" i="42" s="1"/>
  <c r="H36" i="42"/>
  <c r="D36" i="42"/>
  <c r="F32" i="42" s="1"/>
  <c r="F34" i="42" s="1"/>
  <c r="V35" i="42"/>
  <c r="R35" i="42"/>
  <c r="N35" i="42"/>
  <c r="J35" i="42"/>
  <c r="V33" i="42"/>
  <c r="R33" i="42"/>
  <c r="N33" i="42"/>
  <c r="J33" i="42"/>
  <c r="V32" i="42"/>
  <c r="V34" i="42" s="1"/>
  <c r="J32" i="42"/>
  <c r="J34" i="42" s="1"/>
  <c r="T30" i="42"/>
  <c r="V31" i="42" s="1"/>
  <c r="P30" i="42"/>
  <c r="R26" i="42" s="1"/>
  <c r="R28" i="42" s="1"/>
  <c r="L30" i="42"/>
  <c r="N26" i="42" s="1"/>
  <c r="N28" i="42" s="1"/>
  <c r="H30" i="42"/>
  <c r="J26" i="42" s="1"/>
  <c r="J28" i="42" s="1"/>
  <c r="D30" i="42"/>
  <c r="V29" i="42"/>
  <c r="R29" i="42"/>
  <c r="N29" i="42"/>
  <c r="J29" i="42"/>
  <c r="F28" i="42"/>
  <c r="V27" i="42"/>
  <c r="R27" i="42"/>
  <c r="N27" i="42"/>
  <c r="J27" i="42"/>
  <c r="F26" i="42"/>
  <c r="T24" i="42"/>
  <c r="V20" i="42" s="1"/>
  <c r="V22" i="42" s="1"/>
  <c r="P24" i="42"/>
  <c r="R25" i="42" s="1"/>
  <c r="L24" i="42"/>
  <c r="N20" i="42" s="1"/>
  <c r="N22" i="42" s="1"/>
  <c r="H24" i="42"/>
  <c r="J20" i="42" s="1"/>
  <c r="J22" i="42" s="1"/>
  <c r="D24" i="42"/>
  <c r="V23" i="42"/>
  <c r="R23" i="42"/>
  <c r="N23" i="42"/>
  <c r="J23" i="42"/>
  <c r="V21" i="42"/>
  <c r="R21" i="42"/>
  <c r="N21" i="42"/>
  <c r="J21" i="42"/>
  <c r="R20" i="42"/>
  <c r="R22" i="42" s="1"/>
  <c r="F20" i="42"/>
  <c r="F22" i="42" s="1"/>
  <c r="T18" i="42"/>
  <c r="V14" i="42" s="1"/>
  <c r="V16" i="42" s="1"/>
  <c r="P18" i="42"/>
  <c r="R19" i="42" s="1"/>
  <c r="L18" i="42"/>
  <c r="H18" i="42"/>
  <c r="J19" i="42" s="1"/>
  <c r="D18" i="42"/>
  <c r="V17" i="42"/>
  <c r="R17" i="42"/>
  <c r="N17" i="42"/>
  <c r="J17" i="42"/>
  <c r="V15" i="42"/>
  <c r="R15" i="42"/>
  <c r="N15" i="42"/>
  <c r="J15" i="42"/>
  <c r="R14" i="42"/>
  <c r="R16" i="42" s="1"/>
  <c r="N14" i="42"/>
  <c r="N16" i="42" s="1"/>
  <c r="AB34" i="41"/>
  <c r="Y34" i="41"/>
  <c r="V34" i="41"/>
  <c r="S34" i="41"/>
  <c r="P34" i="41"/>
  <c r="M34" i="41"/>
  <c r="J34" i="41"/>
  <c r="G34" i="41"/>
  <c r="AB33" i="41"/>
  <c r="Y33" i="41"/>
  <c r="V33" i="41"/>
  <c r="S33" i="41"/>
  <c r="P33" i="41"/>
  <c r="M33" i="41"/>
  <c r="J33" i="41"/>
  <c r="G33" i="41"/>
  <c r="E33" i="41"/>
  <c r="D33" i="41"/>
  <c r="Q28" i="40"/>
  <c r="P28" i="40"/>
  <c r="Q27" i="40"/>
  <c r="P27" i="40"/>
  <c r="R27" i="40" s="1"/>
  <c r="Q25" i="40"/>
  <c r="P25" i="40"/>
  <c r="R25" i="40" s="1"/>
  <c r="Q24" i="40"/>
  <c r="P24" i="40"/>
  <c r="Q23" i="40"/>
  <c r="P23" i="40"/>
  <c r="R23" i="40" s="1"/>
  <c r="Q21" i="40"/>
  <c r="S21" i="40" s="1"/>
  <c r="P21" i="40"/>
  <c r="Q19" i="40"/>
  <c r="P19" i="40"/>
  <c r="Q17" i="40"/>
  <c r="S17" i="40" s="1"/>
  <c r="P17" i="40"/>
  <c r="Q15" i="40"/>
  <c r="P15" i="40"/>
  <c r="Q13" i="40"/>
  <c r="S13" i="40" s="1"/>
  <c r="P13" i="40"/>
  <c r="R13" i="40" s="1"/>
  <c r="R11" i="40"/>
  <c r="Q11" i="40"/>
  <c r="S11" i="40" s="1"/>
  <c r="P11" i="40"/>
  <c r="Q9" i="40"/>
  <c r="S9" i="40" s="1"/>
  <c r="P9" i="40"/>
  <c r="I34" i="39"/>
  <c r="H34" i="39"/>
  <c r="G34" i="39"/>
  <c r="H43" i="34"/>
  <c r="G43" i="34"/>
  <c r="I43" i="34" s="1"/>
  <c r="E43" i="34"/>
  <c r="F43" i="34" s="1"/>
  <c r="D43" i="34"/>
  <c r="H42" i="34"/>
  <c r="G42" i="34"/>
  <c r="E42" i="34"/>
  <c r="D42" i="34"/>
  <c r="D44" i="34" s="1"/>
  <c r="H41" i="34"/>
  <c r="H44" i="34" s="1"/>
  <c r="G41" i="34"/>
  <c r="E41" i="34"/>
  <c r="F41" i="34" s="1"/>
  <c r="D41" i="34"/>
  <c r="I39" i="34"/>
  <c r="J39" i="34" s="1"/>
  <c r="F39" i="34"/>
  <c r="H38" i="34"/>
  <c r="H40" i="34" s="1"/>
  <c r="G38" i="34"/>
  <c r="I38" i="34" s="1"/>
  <c r="E38" i="34"/>
  <c r="D38" i="34"/>
  <c r="D40" i="34" s="1"/>
  <c r="I37" i="34"/>
  <c r="J37" i="34" s="1"/>
  <c r="F37" i="34"/>
  <c r="I36" i="34"/>
  <c r="J36" i="34" s="1"/>
  <c r="F36" i="34"/>
  <c r="I35" i="34"/>
  <c r="J35" i="34" s="1"/>
  <c r="F35" i="34"/>
  <c r="I34" i="34"/>
  <c r="J34" i="34" s="1"/>
  <c r="F34" i="34"/>
  <c r="I33" i="34"/>
  <c r="J33" i="34" s="1"/>
  <c r="F33" i="34"/>
  <c r="I32" i="34"/>
  <c r="J32" i="34" s="1"/>
  <c r="F32" i="34"/>
  <c r="H31" i="34"/>
  <c r="G31" i="34"/>
  <c r="E31" i="34"/>
  <c r="F31" i="34" s="1"/>
  <c r="D31" i="34"/>
  <c r="I30" i="34"/>
  <c r="J30" i="34" s="1"/>
  <c r="F30" i="34"/>
  <c r="I29" i="34"/>
  <c r="J29" i="34" s="1"/>
  <c r="F29" i="34"/>
  <c r="I28" i="34"/>
  <c r="J28" i="34" s="1"/>
  <c r="F28" i="34"/>
  <c r="H27" i="34"/>
  <c r="G27" i="34"/>
  <c r="E27" i="34"/>
  <c r="F27" i="34" s="1"/>
  <c r="D27" i="34"/>
  <c r="I26" i="34"/>
  <c r="J26" i="34" s="1"/>
  <c r="F26" i="34"/>
  <c r="I25" i="34"/>
  <c r="J25" i="34" s="1"/>
  <c r="F25" i="34"/>
  <c r="I24" i="34"/>
  <c r="J24" i="34" s="1"/>
  <c r="F24" i="34"/>
  <c r="G23" i="34"/>
  <c r="E23" i="34"/>
  <c r="I22" i="34"/>
  <c r="J22" i="34" s="1"/>
  <c r="F22" i="34"/>
  <c r="H21" i="34"/>
  <c r="G21" i="34"/>
  <c r="E21" i="34"/>
  <c r="D21" i="34"/>
  <c r="D23" i="34" s="1"/>
  <c r="I20" i="34"/>
  <c r="J20" i="34" s="1"/>
  <c r="F20" i="34"/>
  <c r="I19" i="34"/>
  <c r="J19" i="34" s="1"/>
  <c r="F19" i="34"/>
  <c r="I18" i="34"/>
  <c r="J18" i="34" s="1"/>
  <c r="F18" i="34"/>
  <c r="H17" i="34"/>
  <c r="G17" i="34"/>
  <c r="E17" i="34"/>
  <c r="D17" i="34"/>
  <c r="I16" i="34"/>
  <c r="J16" i="34" s="1"/>
  <c r="F16" i="34"/>
  <c r="I15" i="34"/>
  <c r="J15" i="34" s="1"/>
  <c r="F15" i="34"/>
  <c r="I14" i="34"/>
  <c r="J14" i="34" s="1"/>
  <c r="F14" i="34"/>
  <c r="I12" i="34"/>
  <c r="J12" i="34" s="1"/>
  <c r="F12" i="34"/>
  <c r="H11" i="34"/>
  <c r="H13" i="34" s="1"/>
  <c r="G11" i="34"/>
  <c r="G13" i="34" s="1"/>
  <c r="E11" i="34"/>
  <c r="E13" i="34" s="1"/>
  <c r="D11" i="34"/>
  <c r="D13" i="34" s="1"/>
  <c r="I10" i="34"/>
  <c r="J10" i="34" s="1"/>
  <c r="F10" i="34"/>
  <c r="I9" i="34"/>
  <c r="J9" i="34" s="1"/>
  <c r="F9" i="34"/>
  <c r="I8" i="34"/>
  <c r="J8" i="34" s="1"/>
  <c r="F8" i="34"/>
  <c r="I7" i="34"/>
  <c r="J7" i="34" s="1"/>
  <c r="F7" i="34"/>
  <c r="I6" i="34"/>
  <c r="F6" i="34"/>
  <c r="J16" i="44" l="1"/>
  <c r="X16" i="44"/>
  <c r="AE24" i="44"/>
  <c r="Q24" i="44"/>
  <c r="AL16" i="44"/>
  <c r="J24" i="44"/>
  <c r="X24" i="44"/>
  <c r="AL24" i="44"/>
  <c r="AE16" i="44"/>
  <c r="Q16" i="44"/>
  <c r="F21" i="43"/>
  <c r="H21" i="43"/>
  <c r="N21" i="43"/>
  <c r="H30" i="43"/>
  <c r="L30" i="43"/>
  <c r="N30" i="43"/>
  <c r="F30" i="43"/>
  <c r="J53" i="42"/>
  <c r="R37" i="42"/>
  <c r="N53" i="42"/>
  <c r="R53" i="42"/>
  <c r="N25" i="42"/>
  <c r="N49" i="42"/>
  <c r="J14" i="42"/>
  <c r="J16" i="42" s="1"/>
  <c r="N19" i="42"/>
  <c r="N43" i="42"/>
  <c r="F50" i="42"/>
  <c r="F52" i="42" s="1"/>
  <c r="V53" i="42"/>
  <c r="V26" i="42"/>
  <c r="V28" i="42" s="1"/>
  <c r="D54" i="42"/>
  <c r="R55" i="42" s="1"/>
  <c r="N51" i="42"/>
  <c r="R51" i="42"/>
  <c r="R50" i="42"/>
  <c r="R52" i="42" s="1"/>
  <c r="N32" i="42"/>
  <c r="N34" i="42" s="1"/>
  <c r="J37" i="42"/>
  <c r="V51" i="42"/>
  <c r="V61" i="42"/>
  <c r="H54" i="42"/>
  <c r="V37" i="42"/>
  <c r="F14" i="42"/>
  <c r="F16" i="42" s="1"/>
  <c r="F38" i="42"/>
  <c r="F40" i="42" s="1"/>
  <c r="L54" i="42"/>
  <c r="N55" i="42" s="1"/>
  <c r="V19" i="42"/>
  <c r="J25" i="42"/>
  <c r="V43" i="42"/>
  <c r="J49" i="42"/>
  <c r="T54" i="42"/>
  <c r="V25" i="42"/>
  <c r="J31" i="42"/>
  <c r="V49" i="42"/>
  <c r="N31" i="42"/>
  <c r="J61" i="42"/>
  <c r="R31" i="42"/>
  <c r="N61" i="42"/>
  <c r="S23" i="40"/>
  <c r="R15" i="40"/>
  <c r="S15" i="40"/>
  <c r="R19" i="40"/>
  <c r="R17" i="40"/>
  <c r="S19" i="40"/>
  <c r="R21" i="40"/>
  <c r="S25" i="40"/>
  <c r="R9" i="40"/>
  <c r="S27" i="40"/>
  <c r="F23" i="34"/>
  <c r="F13" i="34"/>
  <c r="F38" i="34"/>
  <c r="G40" i="34"/>
  <c r="F42" i="34"/>
  <c r="F21" i="34"/>
  <c r="I21" i="34"/>
  <c r="J21" i="34" s="1"/>
  <c r="E40" i="34"/>
  <c r="I11" i="34"/>
  <c r="F17" i="34"/>
  <c r="F40" i="34"/>
  <c r="J11" i="34"/>
  <c r="J27" i="34"/>
  <c r="J6" i="34"/>
  <c r="J43" i="34"/>
  <c r="I31" i="34"/>
  <c r="J31" i="34" s="1"/>
  <c r="I42" i="34"/>
  <c r="J42" i="34" s="1"/>
  <c r="G44" i="34"/>
  <c r="I41" i="34"/>
  <c r="J41" i="34" s="1"/>
  <c r="F11" i="34"/>
  <c r="I40" i="34"/>
  <c r="J40" i="34" s="1"/>
  <c r="J38" i="34"/>
  <c r="I27" i="34"/>
  <c r="I13" i="34"/>
  <c r="J13" i="34" s="1"/>
  <c r="E44" i="34"/>
  <c r="F44" i="34" s="1"/>
  <c r="I17" i="34"/>
  <c r="J17" i="34" s="1"/>
  <c r="H23" i="34"/>
  <c r="I23" i="34" s="1"/>
  <c r="J23" i="34" s="1"/>
  <c r="V55" i="42" l="1"/>
  <c r="V50" i="42"/>
  <c r="V52" i="42" s="1"/>
  <c r="N50" i="42"/>
  <c r="N52" i="42" s="1"/>
  <c r="J50" i="42"/>
  <c r="J52" i="42" s="1"/>
  <c r="J55" i="42"/>
  <c r="I44" i="34"/>
  <c r="J44" i="34" s="1"/>
  <c r="K75" i="33" l="1"/>
  <c r="H75" i="33"/>
  <c r="G75" i="33"/>
  <c r="F75" i="33"/>
  <c r="E75" i="33"/>
  <c r="D75" i="33"/>
  <c r="C75" i="33"/>
  <c r="AD74" i="33"/>
  <c r="AD73" i="33"/>
  <c r="AD72" i="33"/>
  <c r="AD71" i="33"/>
  <c r="AD70" i="33"/>
  <c r="AD69" i="33"/>
  <c r="K68" i="33"/>
  <c r="H68" i="33"/>
  <c r="G68" i="33"/>
  <c r="F68" i="33"/>
  <c r="E68" i="33"/>
  <c r="D68" i="33"/>
  <c r="C68" i="33"/>
  <c r="AD67" i="33"/>
  <c r="AD66" i="33"/>
  <c r="AD65" i="33"/>
  <c r="AD64" i="33"/>
  <c r="AD63" i="33"/>
  <c r="AD62" i="33"/>
  <c r="K61" i="33"/>
  <c r="H61" i="33"/>
  <c r="G61" i="33"/>
  <c r="F61" i="33"/>
  <c r="E61" i="33"/>
  <c r="D61" i="33"/>
  <c r="C61" i="33"/>
  <c r="AD60" i="33"/>
  <c r="AD59" i="33"/>
  <c r="AD58" i="33"/>
  <c r="AD57" i="33"/>
  <c r="AD56" i="33"/>
  <c r="AD55" i="33"/>
  <c r="K54" i="33"/>
  <c r="H54" i="33"/>
  <c r="G54" i="33"/>
  <c r="F54" i="33"/>
  <c r="E54" i="33"/>
  <c r="D54" i="33"/>
  <c r="C54" i="33"/>
  <c r="AD53" i="33"/>
  <c r="AD52" i="33"/>
  <c r="AD51" i="33"/>
  <c r="AD50" i="33"/>
  <c r="AD49" i="33"/>
  <c r="AD48" i="33"/>
  <c r="K47" i="33"/>
  <c r="H47" i="33"/>
  <c r="G47" i="33"/>
  <c r="F47" i="33"/>
  <c r="E47" i="33"/>
  <c r="D47" i="33"/>
  <c r="C47" i="33"/>
  <c r="AD46" i="33"/>
  <c r="AD45" i="33"/>
  <c r="AD44" i="33"/>
  <c r="AD43" i="33"/>
  <c r="AD42" i="33"/>
  <c r="AD41" i="33"/>
  <c r="K40" i="33"/>
  <c r="H40" i="33"/>
  <c r="G40" i="33"/>
  <c r="F40" i="33"/>
  <c r="E40" i="33"/>
  <c r="D40" i="33"/>
  <c r="C40" i="33"/>
  <c r="AD39" i="33"/>
  <c r="AD38" i="33"/>
  <c r="AD37" i="33"/>
  <c r="AD36" i="33"/>
  <c r="AD35" i="33"/>
  <c r="AD34" i="33"/>
  <c r="K33" i="33"/>
  <c r="J33" i="33"/>
  <c r="I33" i="33"/>
  <c r="H33" i="33"/>
  <c r="G33" i="33"/>
  <c r="F33" i="33"/>
  <c r="E33" i="33"/>
  <c r="AD32" i="33"/>
  <c r="AD31" i="33"/>
  <c r="AD30" i="33"/>
  <c r="AD29" i="33"/>
  <c r="AD28" i="33"/>
  <c r="AD27" i="33"/>
  <c r="K26" i="33"/>
  <c r="J26" i="33"/>
  <c r="I26" i="33"/>
  <c r="H26" i="33"/>
  <c r="G26" i="33"/>
  <c r="F26" i="33"/>
  <c r="E26" i="33"/>
  <c r="AD25" i="33"/>
  <c r="AD24" i="33"/>
  <c r="AD23" i="33"/>
  <c r="AD22" i="33"/>
  <c r="AD21" i="33"/>
  <c r="AD20" i="33"/>
  <c r="B3" i="32"/>
  <c r="B31" i="32"/>
  <c r="AD26" i="33" l="1"/>
  <c r="AD33" i="33"/>
  <c r="AD75" i="33"/>
  <c r="AD40" i="33"/>
  <c r="AD47" i="33"/>
  <c r="AD54" i="33"/>
  <c r="AD61" i="33"/>
  <c r="AD68" i="33"/>
</calcChain>
</file>

<file path=xl/sharedStrings.xml><?xml version="1.0" encoding="utf-8"?>
<sst xmlns="http://schemas.openxmlformats.org/spreadsheetml/2006/main" count="2360" uniqueCount="1001">
  <si>
    <t>番号</t>
    <rPh sb="0" eb="2">
      <t>バンゴウ</t>
    </rPh>
    <phoneticPr fontId="9"/>
  </si>
  <si>
    <t>タイトル</t>
    <phoneticPr fontId="9"/>
  </si>
  <si>
    <t>自動車旅客輸送の現況</t>
  </si>
  <si>
    <t>Ⅲ-6-1</t>
    <phoneticPr fontId="9"/>
  </si>
  <si>
    <t>Ⅲ-6-7</t>
    <phoneticPr fontId="7"/>
  </si>
  <si>
    <t>　(1)　旅客自動車運送事業の経営指標</t>
    <rPh sb="5" eb="7">
      <t>リョカク</t>
    </rPh>
    <rPh sb="7" eb="10">
      <t>ジドウシャ</t>
    </rPh>
    <rPh sb="10" eb="12">
      <t>ウンソウ</t>
    </rPh>
    <rPh sb="12" eb="14">
      <t>ジギョウ</t>
    </rPh>
    <rPh sb="15" eb="17">
      <t>ケイエイ</t>
    </rPh>
    <rPh sb="17" eb="19">
      <t>シヒョウ</t>
    </rPh>
    <phoneticPr fontId="9"/>
  </si>
  <si>
    <t>業種</t>
    <rPh sb="0" eb="2">
      <t>ギョウシュ</t>
    </rPh>
    <phoneticPr fontId="9"/>
  </si>
  <si>
    <t>ハイヤー・タクシー</t>
  </si>
  <si>
    <t>乗合バス</t>
  </si>
  <si>
    <t>貸切バス</t>
  </si>
  <si>
    <t>地域</t>
    <rPh sb="0" eb="2">
      <t>チイキ</t>
    </rPh>
    <phoneticPr fontId="9"/>
  </si>
  <si>
    <t>全国</t>
    <rPh sb="0" eb="2">
      <t>ゼンコク</t>
    </rPh>
    <phoneticPr fontId="9"/>
  </si>
  <si>
    <t>管内</t>
  </si>
  <si>
    <t>全国</t>
  </si>
  <si>
    <t>項目</t>
    <rPh sb="0" eb="2">
      <t>コウモク</t>
    </rPh>
    <phoneticPr fontId="9"/>
  </si>
  <si>
    <t>大都市</t>
    <rPh sb="0" eb="3">
      <t>ダイトシ</t>
    </rPh>
    <phoneticPr fontId="9"/>
  </si>
  <si>
    <t>中核都市</t>
    <rPh sb="0" eb="2">
      <t>チュウカク</t>
    </rPh>
    <rPh sb="2" eb="4">
      <t>トシ</t>
    </rPh>
    <phoneticPr fontId="9"/>
  </si>
  <si>
    <t>中小都市</t>
    <rPh sb="0" eb="2">
      <t>チュウショウ</t>
    </rPh>
    <rPh sb="2" eb="4">
      <t>トシ</t>
    </rPh>
    <phoneticPr fontId="9"/>
  </si>
  <si>
    <t>その他地域</t>
    <rPh sb="0" eb="3">
      <t>ソノタ</t>
    </rPh>
    <rPh sb="3" eb="5">
      <t>チイキ</t>
    </rPh>
    <phoneticPr fontId="9"/>
  </si>
  <si>
    <t>合計</t>
    <rPh sb="0" eb="2">
      <t>ゴウケイ</t>
    </rPh>
    <phoneticPr fontId="9"/>
  </si>
  <si>
    <t>民営</t>
  </si>
  <si>
    <t>公営</t>
  </si>
  <si>
    <t>合計</t>
  </si>
  <si>
    <t>実働率</t>
    <rPh sb="0" eb="3">
      <t>ジツドウリツ</t>
    </rPh>
    <phoneticPr fontId="9"/>
  </si>
  <si>
    <t>実車率</t>
    <rPh sb="0" eb="2">
      <t>ジッシャ</t>
    </rPh>
    <rPh sb="2" eb="3">
      <t>リツ</t>
    </rPh>
    <phoneticPr fontId="9"/>
  </si>
  <si>
    <t>実働日車当り</t>
    <rPh sb="0" eb="2">
      <t>ジツドウ</t>
    </rPh>
    <rPh sb="2" eb="4">
      <t>ニッシャ</t>
    </rPh>
    <rPh sb="4" eb="5">
      <t>ア</t>
    </rPh>
    <phoneticPr fontId="9"/>
  </si>
  <si>
    <t>輸送量</t>
    <rPh sb="0" eb="3">
      <t>ユソウリョウ</t>
    </rPh>
    <phoneticPr fontId="9"/>
  </si>
  <si>
    <t>人</t>
    <rPh sb="0" eb="1">
      <t>ニン</t>
    </rPh>
    <phoneticPr fontId="9"/>
  </si>
  <si>
    <t>走行キロ</t>
    <rPh sb="0" eb="2">
      <t>ソウコウ</t>
    </rPh>
    <phoneticPr fontId="9"/>
  </si>
  <si>
    <t>輸</t>
    <rPh sb="0" eb="1">
      <t>ユ</t>
    </rPh>
    <phoneticPr fontId="9"/>
  </si>
  <si>
    <t>実車キロ</t>
    <rPh sb="0" eb="2">
      <t>ジッシャ</t>
    </rPh>
    <phoneticPr fontId="9"/>
  </si>
  <si>
    <t>営業収益</t>
    <rPh sb="0" eb="2">
      <t>エイギョウ</t>
    </rPh>
    <rPh sb="2" eb="3">
      <t>シュウニュウ</t>
    </rPh>
    <rPh sb="3" eb="4">
      <t>エキ</t>
    </rPh>
    <phoneticPr fontId="9"/>
  </si>
  <si>
    <t>円</t>
    <rPh sb="0" eb="1">
      <t>エン</t>
    </rPh>
    <phoneticPr fontId="9"/>
  </si>
  <si>
    <t>営業費</t>
    <rPh sb="0" eb="3">
      <t>エイギョウヒ</t>
    </rPh>
    <phoneticPr fontId="9"/>
  </si>
  <si>
    <t>送</t>
    <rPh sb="0" eb="1">
      <t>ソウ</t>
    </rPh>
    <phoneticPr fontId="9"/>
  </si>
  <si>
    <t>営業損益</t>
    <rPh sb="0" eb="2">
      <t>エイギョウ</t>
    </rPh>
    <rPh sb="2" eb="4">
      <t>ソンエキ</t>
    </rPh>
    <phoneticPr fontId="9"/>
  </si>
  <si>
    <t>効</t>
    <rPh sb="0" eb="1">
      <t>コウ</t>
    </rPh>
    <phoneticPr fontId="9"/>
  </si>
  <si>
    <t>当り</t>
    <rPh sb="0" eb="1">
      <t>ア</t>
    </rPh>
    <phoneticPr fontId="9"/>
  </si>
  <si>
    <t>従</t>
    <rPh sb="0" eb="1">
      <t>ジュウ</t>
    </rPh>
    <phoneticPr fontId="9"/>
  </si>
  <si>
    <t>業</t>
    <rPh sb="0" eb="1">
      <t>ギョウ</t>
    </rPh>
    <phoneticPr fontId="9"/>
  </si>
  <si>
    <t>率</t>
    <rPh sb="0" eb="1">
      <t>リツ</t>
    </rPh>
    <phoneticPr fontId="9"/>
  </si>
  <si>
    <t>員</t>
    <rPh sb="0" eb="1">
      <t>イン</t>
    </rPh>
    <phoneticPr fontId="9"/>
  </si>
  <si>
    <t>千円</t>
    <rPh sb="0" eb="2">
      <t>センエン</t>
    </rPh>
    <phoneticPr fontId="9"/>
  </si>
  <si>
    <t>一</t>
    <rPh sb="0" eb="1">
      <t>イチ</t>
    </rPh>
    <phoneticPr fontId="9"/>
  </si>
  <si>
    <t>実在車両数</t>
    <rPh sb="0" eb="2">
      <t>ジツザイ</t>
    </rPh>
    <rPh sb="2" eb="5">
      <t>シャリョウスウ</t>
    </rPh>
    <phoneticPr fontId="9"/>
  </si>
  <si>
    <t>両</t>
    <rPh sb="0" eb="1">
      <t>リョウ</t>
    </rPh>
    <phoneticPr fontId="9"/>
  </si>
  <si>
    <t>営</t>
    <rPh sb="0" eb="1">
      <t>エイ</t>
    </rPh>
    <phoneticPr fontId="9"/>
  </si>
  <si>
    <t>運</t>
    <rPh sb="0" eb="1">
      <t>ウン</t>
    </rPh>
    <phoneticPr fontId="9"/>
  </si>
  <si>
    <t>人件費</t>
    <rPh sb="0" eb="3">
      <t>ジンケンヒ</t>
    </rPh>
    <phoneticPr fontId="9"/>
  </si>
  <si>
    <t>％</t>
    <phoneticPr fontId="9"/>
  </si>
  <si>
    <t>総</t>
    <rPh sb="0" eb="1">
      <t>ソウ</t>
    </rPh>
    <phoneticPr fontId="9"/>
  </si>
  <si>
    <t>その他の経費</t>
    <rPh sb="0" eb="3">
      <t>ソノタ</t>
    </rPh>
    <rPh sb="4" eb="6">
      <t>ケイヒ</t>
    </rPh>
    <phoneticPr fontId="9"/>
  </si>
  <si>
    <t>費</t>
    <rPh sb="0" eb="1">
      <t>ヒ</t>
    </rPh>
    <phoneticPr fontId="9"/>
  </si>
  <si>
    <t>計</t>
    <rPh sb="0" eb="1">
      <t>ケイ</t>
    </rPh>
    <phoneticPr fontId="9"/>
  </si>
  <si>
    <t>用</t>
    <rPh sb="0" eb="1">
      <t>ヨウ</t>
    </rPh>
    <phoneticPr fontId="9"/>
  </si>
  <si>
    <t>一般</t>
    <rPh sb="0" eb="2">
      <t>イッパン</t>
    </rPh>
    <phoneticPr fontId="9"/>
  </si>
  <si>
    <t>管理</t>
    <rPh sb="0" eb="2">
      <t>カンリ</t>
    </rPh>
    <phoneticPr fontId="9"/>
  </si>
  <si>
    <t>構</t>
    <rPh sb="0" eb="1">
      <t>コウ</t>
    </rPh>
    <phoneticPr fontId="9"/>
  </si>
  <si>
    <t>成</t>
    <rPh sb="0" eb="1">
      <t>セイ</t>
    </rPh>
    <phoneticPr fontId="9"/>
  </si>
  <si>
    <t>営業外費用</t>
    <rPh sb="0" eb="3">
      <t>エイギョウガイ</t>
    </rPh>
    <rPh sb="3" eb="5">
      <t>ヒヨウ</t>
    </rPh>
    <phoneticPr fontId="9"/>
  </si>
  <si>
    <t>燃料費</t>
    <rPh sb="0" eb="3">
      <t>ネンリョウヒ</t>
    </rPh>
    <phoneticPr fontId="9"/>
  </si>
  <si>
    <t>走</t>
    <rPh sb="0" eb="1">
      <t>ソウ</t>
    </rPh>
    <phoneticPr fontId="9"/>
  </si>
  <si>
    <t>修繕費</t>
    <rPh sb="0" eb="3">
      <t>シュウゼンヒ</t>
    </rPh>
    <phoneticPr fontId="9"/>
  </si>
  <si>
    <t>行</t>
    <rPh sb="0" eb="1">
      <t>コウ</t>
    </rPh>
    <phoneticPr fontId="9"/>
  </si>
  <si>
    <t>固定資産償却費</t>
    <rPh sb="0" eb="4">
      <t>コテイシサン</t>
    </rPh>
    <rPh sb="4" eb="7">
      <t>ショウキャクヒ</t>
    </rPh>
    <phoneticPr fontId="9"/>
  </si>
  <si>
    <t>当</t>
    <rPh sb="0" eb="1">
      <t>トウ</t>
    </rPh>
    <phoneticPr fontId="9"/>
  </si>
  <si>
    <t>原</t>
    <rPh sb="0" eb="1">
      <t>ゲン</t>
    </rPh>
    <phoneticPr fontId="9"/>
  </si>
  <si>
    <t>価</t>
    <rPh sb="0" eb="1">
      <t>カ</t>
    </rPh>
    <phoneticPr fontId="9"/>
  </si>
  <si>
    <t>（人件費）</t>
    <rPh sb="1" eb="4">
      <t>ジンケンヒ</t>
    </rPh>
    <phoneticPr fontId="9"/>
  </si>
  <si>
    <t>（経費）</t>
    <rPh sb="1" eb="3">
      <t>ケイヒ</t>
    </rPh>
    <phoneticPr fontId="9"/>
  </si>
  <si>
    <t>収益</t>
    <rPh sb="0" eb="2">
      <t>シュウエキ</t>
    </rPh>
    <phoneticPr fontId="9"/>
  </si>
  <si>
    <t>総資本経常利益率</t>
    <rPh sb="0" eb="3">
      <t>ソウシホン</t>
    </rPh>
    <rPh sb="3" eb="5">
      <t>ケイジョウ</t>
    </rPh>
    <rPh sb="5" eb="8">
      <t>リエキリツ</t>
    </rPh>
    <phoneticPr fontId="9"/>
  </si>
  <si>
    <t>性</t>
    <rPh sb="0" eb="1">
      <t>セイ</t>
    </rPh>
    <phoneticPr fontId="9"/>
  </si>
  <si>
    <t>営業収益経常利益率</t>
    <rPh sb="0" eb="2">
      <t>エイギョウ</t>
    </rPh>
    <rPh sb="2" eb="4">
      <t>シュウエキ</t>
    </rPh>
    <rPh sb="4" eb="6">
      <t>ケイジョウ</t>
    </rPh>
    <rPh sb="6" eb="9">
      <t>リエキリツ</t>
    </rPh>
    <phoneticPr fontId="9"/>
  </si>
  <si>
    <t>指標</t>
    <rPh sb="0" eb="2">
      <t>シヒョウ</t>
    </rPh>
    <phoneticPr fontId="9"/>
  </si>
  <si>
    <t>総資本回転率</t>
    <rPh sb="0" eb="3">
      <t>ソウシホン</t>
    </rPh>
    <rPh sb="3" eb="6">
      <t>カイテンリツ</t>
    </rPh>
    <phoneticPr fontId="9"/>
  </si>
  <si>
    <t>回</t>
    <rPh sb="0" eb="1">
      <t>カイ</t>
    </rPh>
    <phoneticPr fontId="9"/>
  </si>
  <si>
    <t>生</t>
    <rPh sb="0" eb="1">
      <t>セイ</t>
    </rPh>
    <phoneticPr fontId="9"/>
  </si>
  <si>
    <t>従業員</t>
    <rPh sb="0" eb="3">
      <t>ジュウギョウイン</t>
    </rPh>
    <phoneticPr fontId="9"/>
  </si>
  <si>
    <t>付加価値額</t>
    <rPh sb="0" eb="2">
      <t>フカ</t>
    </rPh>
    <rPh sb="2" eb="4">
      <t>カチ</t>
    </rPh>
    <rPh sb="4" eb="5">
      <t>ガク</t>
    </rPh>
    <phoneticPr fontId="9"/>
  </si>
  <si>
    <t>産</t>
    <rPh sb="0" eb="1">
      <t>サン</t>
    </rPh>
    <phoneticPr fontId="9"/>
  </si>
  <si>
    <t>一人当り</t>
    <rPh sb="0" eb="2">
      <t>ヒトリ</t>
    </rPh>
    <rPh sb="2" eb="3">
      <t>ア</t>
    </rPh>
    <phoneticPr fontId="9"/>
  </si>
  <si>
    <t>指</t>
    <rPh sb="0" eb="1">
      <t>シヒョウ</t>
    </rPh>
    <phoneticPr fontId="9"/>
  </si>
  <si>
    <t>付加価値率</t>
    <rPh sb="0" eb="2">
      <t>フカ</t>
    </rPh>
    <rPh sb="2" eb="4">
      <t>カチ</t>
    </rPh>
    <rPh sb="4" eb="5">
      <t>リツ</t>
    </rPh>
    <phoneticPr fontId="9"/>
  </si>
  <si>
    <t>標</t>
    <rPh sb="0" eb="1">
      <t>ヒョウ</t>
    </rPh>
    <phoneticPr fontId="9"/>
  </si>
  <si>
    <t>労働分配率</t>
    <rPh sb="0" eb="2">
      <t>ロウドウ</t>
    </rPh>
    <rPh sb="2" eb="5">
      <t>ブンパイリツ</t>
    </rPh>
    <phoneticPr fontId="9"/>
  </si>
  <si>
    <t>財</t>
    <rPh sb="0" eb="1">
      <t>ザイ</t>
    </rPh>
    <phoneticPr fontId="9"/>
  </si>
  <si>
    <t>流動比率</t>
    <rPh sb="0" eb="2">
      <t>リュウドウ</t>
    </rPh>
    <rPh sb="2" eb="4">
      <t>ヒリツ</t>
    </rPh>
    <phoneticPr fontId="9"/>
  </si>
  <si>
    <t>務</t>
    <rPh sb="0" eb="1">
      <t>ム</t>
    </rPh>
    <phoneticPr fontId="9"/>
  </si>
  <si>
    <t>固定比率</t>
    <rPh sb="0" eb="2">
      <t>コテイ</t>
    </rPh>
    <rPh sb="2" eb="4">
      <t>ヒリツ</t>
    </rPh>
    <phoneticPr fontId="9"/>
  </si>
  <si>
    <t>指</t>
    <rPh sb="0" eb="1">
      <t>シ</t>
    </rPh>
    <phoneticPr fontId="9"/>
  </si>
  <si>
    <t>固定資産対長期資本比率</t>
    <rPh sb="0" eb="4">
      <t>コテイシサン</t>
    </rPh>
    <rPh sb="4" eb="5">
      <t>タイ</t>
    </rPh>
    <rPh sb="5" eb="7">
      <t>チョウキ</t>
    </rPh>
    <rPh sb="7" eb="9">
      <t>シホン</t>
    </rPh>
    <rPh sb="9" eb="11">
      <t>ヒリツ</t>
    </rPh>
    <phoneticPr fontId="9"/>
  </si>
  <si>
    <t>自己資本比率</t>
    <rPh sb="0" eb="2">
      <t>ジコ</t>
    </rPh>
    <rPh sb="2" eb="4">
      <t>シホン</t>
    </rPh>
    <rPh sb="4" eb="6">
      <t>ヒリツ</t>
    </rPh>
    <phoneticPr fontId="9"/>
  </si>
  <si>
    <t>旅客自動車運送事業の経営指標</t>
    <phoneticPr fontId="7"/>
  </si>
  <si>
    <t>乗合バス路線廃止状況</t>
    <phoneticPr fontId="7"/>
  </si>
  <si>
    <t>バス関係国庫補助金交付実績</t>
    <phoneticPr fontId="7"/>
  </si>
  <si>
    <t>一般乗用旅客自動車運送事業輸送実績の推移</t>
    <phoneticPr fontId="7"/>
  </si>
  <si>
    <t>一般乗用旅客自動車運送事業者数及び車両数の推移</t>
    <phoneticPr fontId="7"/>
  </si>
  <si>
    <t>一般乗用旅客自動車運送事業の規模別事業者数</t>
    <phoneticPr fontId="7"/>
  </si>
  <si>
    <t>年度</t>
    <rPh sb="0" eb="2">
      <t>ネンド</t>
    </rPh>
    <phoneticPr fontId="9"/>
  </si>
  <si>
    <t>県別</t>
    <rPh sb="0" eb="1">
      <t>ケン</t>
    </rPh>
    <rPh sb="1" eb="2">
      <t>ベツ</t>
    </rPh>
    <phoneticPr fontId="9"/>
  </si>
  <si>
    <t>青　　森</t>
    <rPh sb="0" eb="4">
      <t>アオモリ</t>
    </rPh>
    <phoneticPr fontId="9"/>
  </si>
  <si>
    <t>㎞</t>
  </si>
  <si>
    <t>岩　　手</t>
    <rPh sb="0" eb="4">
      <t>イワテ</t>
    </rPh>
    <phoneticPr fontId="9"/>
  </si>
  <si>
    <t>宮　　城</t>
    <rPh sb="0" eb="4">
      <t>ミヤギ</t>
    </rPh>
    <phoneticPr fontId="9"/>
  </si>
  <si>
    <t>秋　　田</t>
    <rPh sb="0" eb="4">
      <t>アキタ</t>
    </rPh>
    <phoneticPr fontId="9"/>
  </si>
  <si>
    <t>山　　形</t>
    <rPh sb="0" eb="4">
      <t>ヤマガタ</t>
    </rPh>
    <phoneticPr fontId="9"/>
  </si>
  <si>
    <t>福　　島</t>
    <rPh sb="0" eb="4">
      <t>フクシマ</t>
    </rPh>
    <phoneticPr fontId="9"/>
  </si>
  <si>
    <t>１．県内に所在する事業者の路線廃止キロ数を計上した（当該事業者の県外の廃止路線を含む）。</t>
    <rPh sb="2" eb="3">
      <t>ケン</t>
    </rPh>
    <rPh sb="3" eb="4">
      <t>ナイ</t>
    </rPh>
    <rPh sb="5" eb="7">
      <t>ショザイ</t>
    </rPh>
    <rPh sb="9" eb="12">
      <t>ジギョウシャ</t>
    </rPh>
    <rPh sb="13" eb="15">
      <t>ロセン</t>
    </rPh>
    <rPh sb="15" eb="17">
      <t>ハイシ</t>
    </rPh>
    <rPh sb="19" eb="20">
      <t>スウ</t>
    </rPh>
    <rPh sb="21" eb="23">
      <t>ケイジョウ</t>
    </rPh>
    <rPh sb="26" eb="28">
      <t>トウガイ</t>
    </rPh>
    <rPh sb="28" eb="31">
      <t>ジギョウシャ</t>
    </rPh>
    <rPh sb="32" eb="34">
      <t>ケンガイ</t>
    </rPh>
    <rPh sb="35" eb="37">
      <t>ハイシ</t>
    </rPh>
    <rPh sb="37" eb="39">
      <t>ロセン</t>
    </rPh>
    <rPh sb="40" eb="41">
      <t>フク</t>
    </rPh>
    <phoneticPr fontId="9"/>
  </si>
  <si>
    <t>２．（　　）内は、高速バス・定期観光バスの路線廃止キロ数で内数である。</t>
    <rPh sb="6" eb="7">
      <t>ナイ</t>
    </rPh>
    <rPh sb="9" eb="11">
      <t>コウソク</t>
    </rPh>
    <rPh sb="14" eb="16">
      <t>テイキ</t>
    </rPh>
    <rPh sb="16" eb="18">
      <t>カンコウ</t>
    </rPh>
    <rPh sb="21" eb="23">
      <t>ロセン</t>
    </rPh>
    <rPh sb="23" eb="25">
      <t>ハイシ</t>
    </rPh>
    <rPh sb="27" eb="28">
      <t>スウ</t>
    </rPh>
    <rPh sb="29" eb="30">
      <t>ウチ</t>
    </rPh>
    <rPh sb="30" eb="31">
      <t>スウ</t>
    </rPh>
    <phoneticPr fontId="9"/>
  </si>
  <si>
    <t>３．数値は、当年度の廃止届出日を基準とした路線廃止キロ数である。</t>
    <rPh sb="2" eb="4">
      <t>スウチ</t>
    </rPh>
    <rPh sb="6" eb="9">
      <t>トウネンド</t>
    </rPh>
    <rPh sb="10" eb="12">
      <t>ハイシ</t>
    </rPh>
    <rPh sb="12" eb="13">
      <t>トドケ</t>
    </rPh>
    <rPh sb="13" eb="14">
      <t>デ</t>
    </rPh>
    <rPh sb="14" eb="15">
      <t>ヒ</t>
    </rPh>
    <rPh sb="16" eb="18">
      <t>キジュン</t>
    </rPh>
    <rPh sb="21" eb="23">
      <t>ロセン</t>
    </rPh>
    <rPh sb="23" eb="25">
      <t>ハイシ</t>
    </rPh>
    <rPh sb="27" eb="28">
      <t>スウ</t>
    </rPh>
    <phoneticPr fontId="9"/>
  </si>
  <si>
    <t>R1</t>
    <phoneticPr fontId="9"/>
  </si>
  <si>
    <t>Ⅲ-6-5</t>
    <phoneticPr fontId="7"/>
  </si>
  <si>
    <t xml:space="preserve"> (7) バス関係国庫補助金交付実績</t>
    <rPh sb="7" eb="9">
      <t>カンケイ</t>
    </rPh>
    <rPh sb="9" eb="11">
      <t>コッコ</t>
    </rPh>
    <rPh sb="11" eb="14">
      <t>ホジョキン</t>
    </rPh>
    <rPh sb="14" eb="16">
      <t>コウフ</t>
    </rPh>
    <rPh sb="16" eb="18">
      <t>ジッセキ</t>
    </rPh>
    <phoneticPr fontId="9"/>
  </si>
  <si>
    <t>単位：千円</t>
    <rPh sb="0" eb="2">
      <t>タンイ</t>
    </rPh>
    <rPh sb="3" eb="5">
      <t>センエン</t>
    </rPh>
    <phoneticPr fontId="9"/>
  </si>
  <si>
    <t>年
度</t>
    <rPh sb="0" eb="1">
      <t>トシ</t>
    </rPh>
    <rPh sb="3" eb="4">
      <t>タビ</t>
    </rPh>
    <phoneticPr fontId="9"/>
  </si>
  <si>
    <t>県
名</t>
    <rPh sb="0" eb="1">
      <t>ケン</t>
    </rPh>
    <rPh sb="3" eb="4">
      <t>メイ</t>
    </rPh>
    <phoneticPr fontId="9"/>
  </si>
  <si>
    <t>地域公共交通確保維持費補助金</t>
    <rPh sb="0" eb="2">
      <t>チイキ</t>
    </rPh>
    <rPh sb="2" eb="4">
      <t>コウキョウ</t>
    </rPh>
    <rPh sb="4" eb="6">
      <t>コウツウ</t>
    </rPh>
    <rPh sb="6" eb="8">
      <t>カクホ</t>
    </rPh>
    <rPh sb="8" eb="10">
      <t>イジ</t>
    </rPh>
    <rPh sb="10" eb="11">
      <t>ヒ</t>
    </rPh>
    <rPh sb="11" eb="14">
      <t>ホジョキン</t>
    </rPh>
    <phoneticPr fontId="9"/>
  </si>
  <si>
    <t>合計金額</t>
    <rPh sb="0" eb="2">
      <t>ゴウケイ</t>
    </rPh>
    <rPh sb="2" eb="4">
      <t>キンガク</t>
    </rPh>
    <phoneticPr fontId="9"/>
  </si>
  <si>
    <t>地域間幹線系統
確保維持費補助</t>
    <rPh sb="0" eb="3">
      <t>チイキカン</t>
    </rPh>
    <rPh sb="3" eb="5">
      <t>カンセン</t>
    </rPh>
    <rPh sb="5" eb="7">
      <t>ケイトウ</t>
    </rPh>
    <rPh sb="8" eb="10">
      <t>カクホ</t>
    </rPh>
    <rPh sb="10" eb="12">
      <t>イジ</t>
    </rPh>
    <rPh sb="12" eb="13">
      <t>ヒ</t>
    </rPh>
    <rPh sb="13" eb="15">
      <t>ホジョ</t>
    </rPh>
    <phoneticPr fontId="9"/>
  </si>
  <si>
    <t>車両減価償却費等補助</t>
    <rPh sb="0" eb="2">
      <t>シャリョウ</t>
    </rPh>
    <rPh sb="2" eb="4">
      <t>ゲンカ</t>
    </rPh>
    <rPh sb="4" eb="7">
      <t>ショウキャクヒ</t>
    </rPh>
    <rPh sb="7" eb="8">
      <t>トウ</t>
    </rPh>
    <rPh sb="8" eb="10">
      <t>ホジョ</t>
    </rPh>
    <phoneticPr fontId="9"/>
  </si>
  <si>
    <t>事
業
者
数</t>
    <rPh sb="0" eb="1">
      <t>コト</t>
    </rPh>
    <rPh sb="2" eb="3">
      <t>ギョウ</t>
    </rPh>
    <rPh sb="4" eb="5">
      <t>モノ</t>
    </rPh>
    <rPh sb="6" eb="7">
      <t>スウ</t>
    </rPh>
    <phoneticPr fontId="9"/>
  </si>
  <si>
    <t>系
統
数</t>
    <rPh sb="0" eb="1">
      <t>ケイ</t>
    </rPh>
    <rPh sb="2" eb="3">
      <t>オサム</t>
    </rPh>
    <rPh sb="4" eb="5">
      <t>スウ</t>
    </rPh>
    <phoneticPr fontId="9"/>
  </si>
  <si>
    <t>金
額</t>
    <rPh sb="0" eb="1">
      <t>キン</t>
    </rPh>
    <rPh sb="2" eb="3">
      <t>ガク</t>
    </rPh>
    <phoneticPr fontId="9"/>
  </si>
  <si>
    <t>車
両
数</t>
    <rPh sb="0" eb="1">
      <t>クルマ</t>
    </rPh>
    <rPh sb="2" eb="3">
      <t>リョウ</t>
    </rPh>
    <rPh sb="4" eb="5">
      <t>カズ</t>
    </rPh>
    <phoneticPr fontId="9"/>
  </si>
  <si>
    <t>青森</t>
    <rPh sb="0" eb="2">
      <t>アオモリ</t>
    </rPh>
    <phoneticPr fontId="9"/>
  </si>
  <si>
    <t>岩手</t>
    <rPh sb="0" eb="2">
      <t>イワテ</t>
    </rPh>
    <phoneticPr fontId="9"/>
  </si>
  <si>
    <t>宮城</t>
    <rPh sb="0" eb="2">
      <t>ミヤギ</t>
    </rPh>
    <phoneticPr fontId="9"/>
  </si>
  <si>
    <t>秋田</t>
    <rPh sb="0" eb="2">
      <t>アキタ</t>
    </rPh>
    <phoneticPr fontId="9"/>
  </si>
  <si>
    <t>山形</t>
    <rPh sb="0" eb="2">
      <t>ヤマガタ</t>
    </rPh>
    <phoneticPr fontId="9"/>
  </si>
  <si>
    <t>福島</t>
    <rPh sb="0" eb="2">
      <t>フクシマ</t>
    </rPh>
    <phoneticPr fontId="9"/>
  </si>
  <si>
    <t>注</t>
    <rPh sb="0" eb="1">
      <t>チュウ</t>
    </rPh>
    <phoneticPr fontId="9"/>
  </si>
  <si>
    <t>（１）平成２３年度より「地域公共交通確保維持改善事業」が創設。</t>
    <rPh sb="3" eb="5">
      <t>ヘイセイ</t>
    </rPh>
    <rPh sb="7" eb="9">
      <t>ネンド</t>
    </rPh>
    <rPh sb="12" eb="14">
      <t>チイキ</t>
    </rPh>
    <rPh sb="14" eb="16">
      <t>コウキョウ</t>
    </rPh>
    <rPh sb="16" eb="18">
      <t>コウツウ</t>
    </rPh>
    <rPh sb="18" eb="20">
      <t>カクホ</t>
    </rPh>
    <rPh sb="20" eb="22">
      <t>イジ</t>
    </rPh>
    <rPh sb="22" eb="24">
      <t>カイゼン</t>
    </rPh>
    <rPh sb="24" eb="26">
      <t>ジギョウ</t>
    </rPh>
    <rPh sb="28" eb="30">
      <t>ソウセツ</t>
    </rPh>
    <phoneticPr fontId="9"/>
  </si>
  <si>
    <t>（２）平成２２年度までは「バス運行対策費補助金」、平成２３年度からは「地域公共交通確保維持改善事業費補助金」の実績。</t>
    <rPh sb="3" eb="5">
      <t>ヘイセイ</t>
    </rPh>
    <rPh sb="7" eb="9">
      <t>ネンド</t>
    </rPh>
    <rPh sb="15" eb="17">
      <t>ウンコウ</t>
    </rPh>
    <rPh sb="17" eb="20">
      <t>タイサクヒ</t>
    </rPh>
    <rPh sb="20" eb="23">
      <t>ホジョキン</t>
    </rPh>
    <rPh sb="25" eb="27">
      <t>ヘイセイ</t>
    </rPh>
    <rPh sb="29" eb="31">
      <t>ネンド</t>
    </rPh>
    <rPh sb="35" eb="37">
      <t>チイキ</t>
    </rPh>
    <rPh sb="37" eb="39">
      <t>コウキョウ</t>
    </rPh>
    <rPh sb="39" eb="41">
      <t>コウツウ</t>
    </rPh>
    <rPh sb="41" eb="43">
      <t>カクホ</t>
    </rPh>
    <rPh sb="43" eb="45">
      <t>イジ</t>
    </rPh>
    <rPh sb="45" eb="47">
      <t>カイゼン</t>
    </rPh>
    <rPh sb="47" eb="49">
      <t>ジギョウ</t>
    </rPh>
    <rPh sb="49" eb="50">
      <t>ヒ</t>
    </rPh>
    <rPh sb="50" eb="53">
      <t>ホジョキン</t>
    </rPh>
    <rPh sb="55" eb="57">
      <t>ジッセキ</t>
    </rPh>
    <phoneticPr fontId="9"/>
  </si>
  <si>
    <t>（３）平成２２年度までは「生活交通路線維持費補助」、平成２３年度からは「地域間幹線系統確保維持費補助」の実績。</t>
    <rPh sb="3" eb="5">
      <t>ヘイセイ</t>
    </rPh>
    <rPh sb="7" eb="9">
      <t>ネンド</t>
    </rPh>
    <rPh sb="13" eb="15">
      <t>セイカツ</t>
    </rPh>
    <rPh sb="15" eb="17">
      <t>コウツウ</t>
    </rPh>
    <rPh sb="17" eb="19">
      <t>ロセン</t>
    </rPh>
    <rPh sb="19" eb="22">
      <t>イジヒ</t>
    </rPh>
    <rPh sb="22" eb="24">
      <t>ホジョ</t>
    </rPh>
    <rPh sb="26" eb="28">
      <t>ヘイセイ</t>
    </rPh>
    <rPh sb="30" eb="32">
      <t>ネンド</t>
    </rPh>
    <rPh sb="36" eb="39">
      <t>チイキカン</t>
    </rPh>
    <rPh sb="39" eb="41">
      <t>カンセン</t>
    </rPh>
    <rPh sb="41" eb="43">
      <t>ケイトウ</t>
    </rPh>
    <rPh sb="43" eb="45">
      <t>カクホ</t>
    </rPh>
    <rPh sb="45" eb="47">
      <t>イジ</t>
    </rPh>
    <rPh sb="47" eb="48">
      <t>ヒ</t>
    </rPh>
    <rPh sb="48" eb="50">
      <t>ホジョ</t>
    </rPh>
    <rPh sb="52" eb="54">
      <t>ジッセキ</t>
    </rPh>
    <phoneticPr fontId="9"/>
  </si>
  <si>
    <t>（４）平成２２年度までは「車両購入費補助」、平成２３年度からは「車両減価償却費等補助」の実績。</t>
    <rPh sb="3" eb="5">
      <t>ヘイセイ</t>
    </rPh>
    <rPh sb="7" eb="9">
      <t>ネンド</t>
    </rPh>
    <rPh sb="13" eb="15">
      <t>シャリョウ</t>
    </rPh>
    <rPh sb="15" eb="18">
      <t>コウニュウヒ</t>
    </rPh>
    <rPh sb="18" eb="20">
      <t>ホジョ</t>
    </rPh>
    <rPh sb="22" eb="24">
      <t>ヘイセイ</t>
    </rPh>
    <rPh sb="26" eb="28">
      <t>ネンド</t>
    </rPh>
    <rPh sb="32" eb="34">
      <t>シャリョウ</t>
    </rPh>
    <rPh sb="34" eb="36">
      <t>ゲンカ</t>
    </rPh>
    <rPh sb="36" eb="38">
      <t>ショウキャク</t>
    </rPh>
    <rPh sb="38" eb="39">
      <t>ヒ</t>
    </rPh>
    <rPh sb="39" eb="40">
      <t>トウ</t>
    </rPh>
    <rPh sb="40" eb="42">
      <t>ホジョ</t>
    </rPh>
    <rPh sb="44" eb="46">
      <t>ジッセキ</t>
    </rPh>
    <phoneticPr fontId="9"/>
  </si>
  <si>
    <t>（５）路線維持合理化促進補助金は２３年度で終了。</t>
    <rPh sb="3" eb="5">
      <t>ロセン</t>
    </rPh>
    <rPh sb="5" eb="7">
      <t>イジ</t>
    </rPh>
    <rPh sb="7" eb="10">
      <t>ゴウリカ</t>
    </rPh>
    <rPh sb="10" eb="12">
      <t>ソクシン</t>
    </rPh>
    <rPh sb="12" eb="15">
      <t>ホジョキン</t>
    </rPh>
    <rPh sb="18" eb="20">
      <t>ネンド</t>
    </rPh>
    <rPh sb="21" eb="23">
      <t>シュウリョウ</t>
    </rPh>
    <phoneticPr fontId="9"/>
  </si>
  <si>
    <t>一般乗用旅客自動車運送事業輸送実績（１）</t>
    <phoneticPr fontId="7"/>
  </si>
  <si>
    <t>一般乗用旅客自動車運送事業輸送実績（２）</t>
  </si>
  <si>
    <t xml:space="preserve"> (8) 一般乗用旅客自動車運送事業輸送実績</t>
    <rPh sb="5" eb="7">
      <t>イッパン</t>
    </rPh>
    <rPh sb="7" eb="9">
      <t>ジョウヨウ</t>
    </rPh>
    <rPh sb="9" eb="11">
      <t>リョカク</t>
    </rPh>
    <rPh sb="11" eb="14">
      <t>ジドウシャ</t>
    </rPh>
    <rPh sb="14" eb="16">
      <t>ウンソウ</t>
    </rPh>
    <rPh sb="16" eb="18">
      <t>ジギョウ</t>
    </rPh>
    <rPh sb="18" eb="20">
      <t>ユソウ</t>
    </rPh>
    <rPh sb="20" eb="22">
      <t>ジッセキ</t>
    </rPh>
    <phoneticPr fontId="9"/>
  </si>
  <si>
    <t xml:space="preserve"> 県</t>
    <rPh sb="1" eb="2">
      <t>ケン</t>
    </rPh>
    <phoneticPr fontId="9"/>
  </si>
  <si>
    <t>項　目</t>
    <rPh sb="0" eb="3">
      <t>コウモク</t>
    </rPh>
    <phoneticPr fontId="9"/>
  </si>
  <si>
    <t>　　　延　　　車　　　両　　　数　　　</t>
    <rPh sb="3" eb="4">
      <t>ノベ</t>
    </rPh>
    <rPh sb="7" eb="16">
      <t>シャリョウスウ</t>
    </rPh>
    <phoneticPr fontId="9"/>
  </si>
  <si>
    <t>走　　　　　　行　　　　　　粁</t>
    <rPh sb="0" eb="8">
      <t>ソウコウ</t>
    </rPh>
    <phoneticPr fontId="9"/>
  </si>
  <si>
    <t>延実在車両数</t>
    <rPh sb="0" eb="1">
      <t>ノベ</t>
    </rPh>
    <rPh sb="1" eb="3">
      <t>ジツザイ</t>
    </rPh>
    <rPh sb="3" eb="6">
      <t>シャリョウスウ</t>
    </rPh>
    <phoneticPr fontId="9"/>
  </si>
  <si>
    <t>延実働車両数</t>
    <rPh sb="0" eb="1">
      <t>ノベ</t>
    </rPh>
    <rPh sb="1" eb="3">
      <t>ジツドウ</t>
    </rPh>
    <rPh sb="3" eb="6">
      <t>シャリョウスウ</t>
    </rPh>
    <phoneticPr fontId="9"/>
  </si>
  <si>
    <t>空車キロ</t>
    <rPh sb="0" eb="2">
      <t>クウシャ</t>
    </rPh>
    <phoneticPr fontId="9"/>
  </si>
  <si>
    <t xml:space="preserve"> 別</t>
    <rPh sb="1" eb="2">
      <t>ベツ</t>
    </rPh>
    <phoneticPr fontId="9"/>
  </si>
  <si>
    <t>市　別</t>
    <rPh sb="0" eb="1">
      <t>シ</t>
    </rPh>
    <rPh sb="2" eb="3">
      <t>ベツ</t>
    </rPh>
    <phoneticPr fontId="9"/>
  </si>
  <si>
    <t>（日車）</t>
    <rPh sb="1" eb="2">
      <t>ニチ</t>
    </rPh>
    <rPh sb="2" eb="3">
      <t>シャ</t>
    </rPh>
    <phoneticPr fontId="9"/>
  </si>
  <si>
    <t>（％）</t>
    <phoneticPr fontId="9"/>
  </si>
  <si>
    <t>（千㎞）</t>
    <rPh sb="1" eb="2">
      <t>セン</t>
    </rPh>
    <phoneticPr fontId="9"/>
  </si>
  <si>
    <t>青</t>
    <rPh sb="0" eb="1">
      <t>アオ</t>
    </rPh>
    <phoneticPr fontId="9"/>
  </si>
  <si>
    <t>青森   交通圏</t>
    <rPh sb="0" eb="2">
      <t>アオモリ</t>
    </rPh>
    <rPh sb="5" eb="7">
      <t>コウツウ</t>
    </rPh>
    <rPh sb="7" eb="8">
      <t>ケン</t>
    </rPh>
    <phoneticPr fontId="9"/>
  </si>
  <si>
    <t>法人等　</t>
    <rPh sb="0" eb="2">
      <t>ホウジン</t>
    </rPh>
    <rPh sb="2" eb="3">
      <t>トウ</t>
    </rPh>
    <phoneticPr fontId="9"/>
  </si>
  <si>
    <t>個人タクシー</t>
    <rPh sb="0" eb="2">
      <t>コジン</t>
    </rPh>
    <phoneticPr fontId="9"/>
  </si>
  <si>
    <t>八戸 　交通圏</t>
    <rPh sb="0" eb="2">
      <t>ハチコ</t>
    </rPh>
    <rPh sb="4" eb="6">
      <t>コウツウ</t>
    </rPh>
    <rPh sb="6" eb="7">
      <t>ケン</t>
    </rPh>
    <phoneticPr fontId="9"/>
  </si>
  <si>
    <t>森</t>
    <rPh sb="0" eb="1">
      <t>モリ</t>
    </rPh>
    <phoneticPr fontId="9"/>
  </si>
  <si>
    <t>弘前交通圏</t>
    <rPh sb="0" eb="5">
      <t>ヒロサキ</t>
    </rPh>
    <phoneticPr fontId="9"/>
  </si>
  <si>
    <t>小計</t>
    <rPh sb="0" eb="2">
      <t>ショウケイ</t>
    </rPh>
    <phoneticPr fontId="9"/>
  </si>
  <si>
    <t>その他</t>
    <rPh sb="0" eb="3">
      <t>ソノタ</t>
    </rPh>
    <phoneticPr fontId="9"/>
  </si>
  <si>
    <t>岩</t>
    <rPh sb="0" eb="1">
      <t>イワ</t>
    </rPh>
    <phoneticPr fontId="9"/>
  </si>
  <si>
    <t>盛岡 　交通圏</t>
    <rPh sb="0" eb="2">
      <t>モリオカ</t>
    </rPh>
    <rPh sb="4" eb="6">
      <t>コウツウ</t>
    </rPh>
    <rPh sb="6" eb="7">
      <t>ケン</t>
    </rPh>
    <phoneticPr fontId="9"/>
  </si>
  <si>
    <t>手</t>
    <rPh sb="0" eb="1">
      <t>テ</t>
    </rPh>
    <phoneticPr fontId="9"/>
  </si>
  <si>
    <t xml:space="preserve"> 宮</t>
    <rPh sb="1" eb="2">
      <t>ミヤ</t>
    </rPh>
    <phoneticPr fontId="9"/>
  </si>
  <si>
    <t>仙台市</t>
    <rPh sb="0" eb="3">
      <t>センダイシ</t>
    </rPh>
    <phoneticPr fontId="9"/>
  </si>
  <si>
    <t>石巻市</t>
    <rPh sb="0" eb="3">
      <t>イシノマキシ</t>
    </rPh>
    <phoneticPr fontId="9"/>
  </si>
  <si>
    <t xml:space="preserve"> 城</t>
    <rPh sb="1" eb="2">
      <t>シロ</t>
    </rPh>
    <phoneticPr fontId="9"/>
  </si>
  <si>
    <t>秋</t>
    <rPh sb="0" eb="1">
      <t>アキ</t>
    </rPh>
    <phoneticPr fontId="9"/>
  </si>
  <si>
    <t>秋田 　交通圏</t>
    <rPh sb="0" eb="2">
      <t>アキタ</t>
    </rPh>
    <rPh sb="4" eb="6">
      <t>コウツウ</t>
    </rPh>
    <rPh sb="6" eb="7">
      <t>ケン</t>
    </rPh>
    <phoneticPr fontId="9"/>
  </si>
  <si>
    <t>田</t>
    <rPh sb="0" eb="1">
      <t>タ</t>
    </rPh>
    <phoneticPr fontId="9"/>
  </si>
  <si>
    <t>山</t>
    <rPh sb="0" eb="1">
      <t>ヤマ</t>
    </rPh>
    <phoneticPr fontId="9"/>
  </si>
  <si>
    <t>山形 　交通圏</t>
    <rPh sb="0" eb="2">
      <t>ヤマガタ</t>
    </rPh>
    <rPh sb="4" eb="6">
      <t>コウツウ</t>
    </rPh>
    <rPh sb="6" eb="7">
      <t>ケン</t>
    </rPh>
    <phoneticPr fontId="9"/>
  </si>
  <si>
    <t>形</t>
    <rPh sb="0" eb="1">
      <t>カタ</t>
    </rPh>
    <phoneticPr fontId="9"/>
  </si>
  <si>
    <t xml:space="preserve"> 福</t>
    <rPh sb="1" eb="2">
      <t>フク</t>
    </rPh>
    <phoneticPr fontId="9"/>
  </si>
  <si>
    <t>福島 　交通圏</t>
    <rPh sb="0" eb="2">
      <t>フクシマ</t>
    </rPh>
    <rPh sb="4" eb="6">
      <t>コウツウ</t>
    </rPh>
    <rPh sb="6" eb="7">
      <t>ケン</t>
    </rPh>
    <phoneticPr fontId="9"/>
  </si>
  <si>
    <t>郡山 　交通圏</t>
    <rPh sb="0" eb="2">
      <t>コオリヤマ</t>
    </rPh>
    <rPh sb="4" eb="6">
      <t>コウツウ</t>
    </rPh>
    <rPh sb="6" eb="7">
      <t>ケン</t>
    </rPh>
    <phoneticPr fontId="9"/>
  </si>
  <si>
    <t>いわき市</t>
    <rPh sb="0" eb="4">
      <t>イワキシ</t>
    </rPh>
    <phoneticPr fontId="9"/>
  </si>
  <si>
    <t xml:space="preserve"> 島</t>
    <rPh sb="1" eb="2">
      <t>シマ</t>
    </rPh>
    <phoneticPr fontId="9"/>
  </si>
  <si>
    <t>会津若松市</t>
    <rPh sb="0" eb="5">
      <t>アイヅワカマツシ</t>
    </rPh>
    <phoneticPr fontId="9"/>
  </si>
  <si>
    <t>局</t>
    <rPh sb="0" eb="1">
      <t>キョク</t>
    </rPh>
    <phoneticPr fontId="9"/>
  </si>
  <si>
    <t>市部</t>
    <rPh sb="0" eb="2">
      <t>シブ</t>
    </rPh>
    <phoneticPr fontId="9"/>
  </si>
  <si>
    <t>輸送回数</t>
    <rPh sb="0" eb="2">
      <t>ユソウ</t>
    </rPh>
    <rPh sb="2" eb="4">
      <t>カイスウ</t>
    </rPh>
    <phoneticPr fontId="9"/>
  </si>
  <si>
    <t>輸送人員</t>
    <rPh sb="0" eb="2">
      <t>ユソウ</t>
    </rPh>
    <rPh sb="2" eb="4">
      <t>ジンイン</t>
    </rPh>
    <phoneticPr fontId="9"/>
  </si>
  <si>
    <t>営業収入</t>
    <rPh sb="0" eb="2">
      <t>エイギョウ</t>
    </rPh>
    <rPh sb="2" eb="4">
      <t>シュウニュウ</t>
    </rPh>
    <phoneticPr fontId="9"/>
  </si>
  <si>
    <t>実働１日１車当り</t>
    <rPh sb="0" eb="2">
      <t>ジツドウ</t>
    </rPh>
    <rPh sb="2" eb="4">
      <t>イチニチ</t>
    </rPh>
    <rPh sb="5" eb="6">
      <t>シャ</t>
    </rPh>
    <rPh sb="6" eb="7">
      <t>ア</t>
    </rPh>
    <phoneticPr fontId="9"/>
  </si>
  <si>
    <t>１車１回当</t>
    <rPh sb="0" eb="2">
      <t>１シャ</t>
    </rPh>
    <rPh sb="3" eb="4">
      <t>カイ</t>
    </rPh>
    <rPh sb="4" eb="5">
      <t>ア</t>
    </rPh>
    <phoneticPr fontId="9"/>
  </si>
  <si>
    <t>り実車キロ</t>
    <rPh sb="1" eb="3">
      <t>ジッシャ</t>
    </rPh>
    <phoneticPr fontId="9"/>
  </si>
  <si>
    <t>（千回）</t>
    <rPh sb="1" eb="3">
      <t>センカイ</t>
    </rPh>
    <phoneticPr fontId="9"/>
  </si>
  <si>
    <t>（千人）</t>
    <rPh sb="1" eb="3">
      <t>センニン</t>
    </rPh>
    <phoneticPr fontId="9"/>
  </si>
  <si>
    <t>（千円）</t>
    <rPh sb="1" eb="3">
      <t>センエン</t>
    </rPh>
    <phoneticPr fontId="9"/>
  </si>
  <si>
    <t>（㎞）</t>
    <phoneticPr fontId="9"/>
  </si>
  <si>
    <t>（円）</t>
    <rPh sb="1" eb="2">
      <t>エン</t>
    </rPh>
    <phoneticPr fontId="9"/>
  </si>
  <si>
    <t xml:space="preserve"> (9) 一般乗用旅客自動車運送事業輸送実績の推移</t>
    <rPh sb="5" eb="7">
      <t>イッパン</t>
    </rPh>
    <rPh sb="7" eb="9">
      <t>ジョウヨウ</t>
    </rPh>
    <rPh sb="9" eb="11">
      <t>リョキャク</t>
    </rPh>
    <rPh sb="11" eb="14">
      <t>ジドウシャ</t>
    </rPh>
    <rPh sb="14" eb="16">
      <t>ウンソウ</t>
    </rPh>
    <rPh sb="16" eb="18">
      <t>ジギョウ</t>
    </rPh>
    <rPh sb="18" eb="20">
      <t>ユソウ</t>
    </rPh>
    <rPh sb="20" eb="22">
      <t>ジッセキ</t>
    </rPh>
    <rPh sb="23" eb="25">
      <t>スイイ</t>
    </rPh>
    <phoneticPr fontId="9"/>
  </si>
  <si>
    <t>走行キロ 千km</t>
    <rPh sb="0" eb="2">
      <t>ソウコウ</t>
    </rPh>
    <rPh sb="5" eb="6">
      <t>セン</t>
    </rPh>
    <phoneticPr fontId="9"/>
  </si>
  <si>
    <t>　　　　単位：輸送人員 千人</t>
    <rPh sb="4" eb="6">
      <t>タンイ</t>
    </rPh>
    <rPh sb="7" eb="9">
      <t>ユソウ</t>
    </rPh>
    <rPh sb="9" eb="11">
      <t>ジンイン</t>
    </rPh>
    <rPh sb="12" eb="14">
      <t>センニン</t>
    </rPh>
    <phoneticPr fontId="9"/>
  </si>
  <si>
    <t>　　　　　　　営業収入 千円</t>
    <rPh sb="7" eb="9">
      <t>エイギョウ</t>
    </rPh>
    <rPh sb="9" eb="11">
      <t>シュウニュウ</t>
    </rPh>
    <rPh sb="12" eb="14">
      <t>センエン</t>
    </rPh>
    <phoneticPr fontId="9"/>
  </si>
  <si>
    <t>年 度 別</t>
    <rPh sb="0" eb="1">
      <t>トシ</t>
    </rPh>
    <rPh sb="2" eb="3">
      <t>タビ</t>
    </rPh>
    <rPh sb="4" eb="5">
      <t>ベツ</t>
    </rPh>
    <phoneticPr fontId="9"/>
  </si>
  <si>
    <t>県 別</t>
    <rPh sb="0" eb="1">
      <t>ケン</t>
    </rPh>
    <rPh sb="2" eb="3">
      <t>ベツ</t>
    </rPh>
    <phoneticPr fontId="9"/>
  </si>
  <si>
    <t>項 目</t>
    <rPh sb="0" eb="1">
      <t>コウ</t>
    </rPh>
    <rPh sb="2" eb="3">
      <t>メ</t>
    </rPh>
    <phoneticPr fontId="9"/>
  </si>
  <si>
    <t>青　森</t>
    <rPh sb="0" eb="1">
      <t>アオ</t>
    </rPh>
    <rPh sb="2" eb="3">
      <t>モリ</t>
    </rPh>
    <phoneticPr fontId="9"/>
  </si>
  <si>
    <t>岩　手</t>
    <rPh sb="0" eb="1">
      <t>イワ</t>
    </rPh>
    <rPh sb="2" eb="3">
      <t>テ</t>
    </rPh>
    <phoneticPr fontId="9"/>
  </si>
  <si>
    <t>宮　城</t>
    <rPh sb="0" eb="1">
      <t>ミヤ</t>
    </rPh>
    <rPh sb="2" eb="3">
      <t>シロ</t>
    </rPh>
    <phoneticPr fontId="9"/>
  </si>
  <si>
    <t>秋　田</t>
    <rPh sb="0" eb="1">
      <t>アキ</t>
    </rPh>
    <rPh sb="2" eb="3">
      <t>タ</t>
    </rPh>
    <phoneticPr fontId="9"/>
  </si>
  <si>
    <t>山　形</t>
    <rPh sb="0" eb="1">
      <t>ヤマ</t>
    </rPh>
    <rPh sb="2" eb="3">
      <t>カタチ</t>
    </rPh>
    <phoneticPr fontId="9"/>
  </si>
  <si>
    <t>福　島</t>
    <rPh sb="0" eb="1">
      <t>フク</t>
    </rPh>
    <rPh sb="2" eb="3">
      <t>シマ</t>
    </rPh>
    <phoneticPr fontId="9"/>
  </si>
  <si>
    <t>局　計</t>
    <rPh sb="0" eb="1">
      <t>キョク</t>
    </rPh>
    <rPh sb="2" eb="3">
      <t>ケイ</t>
    </rPh>
    <phoneticPr fontId="9"/>
  </si>
  <si>
    <t>指　数　　（局計）</t>
    <rPh sb="0" eb="1">
      <t>ユビ</t>
    </rPh>
    <rPh sb="2" eb="3">
      <t>カズ</t>
    </rPh>
    <rPh sb="6" eb="7">
      <t>キョク</t>
    </rPh>
    <rPh sb="7" eb="8">
      <t>ケイ</t>
    </rPh>
    <phoneticPr fontId="9"/>
  </si>
  <si>
    <t>（10）一般乗用旅客自動車運送事業者数及び車両数の推移</t>
    <rPh sb="4" eb="6">
      <t>イッパン</t>
    </rPh>
    <rPh sb="6" eb="8">
      <t>ジョウヨウ</t>
    </rPh>
    <rPh sb="8" eb="10">
      <t>リョキャク</t>
    </rPh>
    <rPh sb="10" eb="13">
      <t>ジドウシャ</t>
    </rPh>
    <rPh sb="13" eb="15">
      <t>ウンソウ</t>
    </rPh>
    <rPh sb="15" eb="17">
      <t>ジギョウ</t>
    </rPh>
    <rPh sb="17" eb="18">
      <t>シャ</t>
    </rPh>
    <rPh sb="18" eb="19">
      <t>スウ</t>
    </rPh>
    <rPh sb="19" eb="20">
      <t>オヨ</t>
    </rPh>
    <rPh sb="21" eb="24">
      <t>シャリョウスウ</t>
    </rPh>
    <rPh sb="25" eb="27">
      <t>スイイ</t>
    </rPh>
    <phoneticPr fontId="9"/>
  </si>
  <si>
    <t>事業者数</t>
    <rPh sb="0" eb="3">
      <t>ジギョウシャ</t>
    </rPh>
    <rPh sb="3" eb="4">
      <t>スウ</t>
    </rPh>
    <phoneticPr fontId="9"/>
  </si>
  <si>
    <t>車 両 数</t>
    <rPh sb="0" eb="1">
      <t>クルマ</t>
    </rPh>
    <rPh sb="2" eb="3">
      <t>リョウ</t>
    </rPh>
    <rPh sb="4" eb="5">
      <t>カズ</t>
    </rPh>
    <phoneticPr fontId="9"/>
  </si>
  <si>
    <t>指　数  （局計）</t>
    <rPh sb="0" eb="1">
      <t>ユビ</t>
    </rPh>
    <rPh sb="2" eb="3">
      <t>カズ</t>
    </rPh>
    <rPh sb="6" eb="7">
      <t>キョク</t>
    </rPh>
    <rPh sb="7" eb="8">
      <t>ケイ</t>
    </rPh>
    <phoneticPr fontId="9"/>
  </si>
  <si>
    <t>（注）（　　　）は個人タクシーの別掲</t>
    <rPh sb="1" eb="2">
      <t>チュウ</t>
    </rPh>
    <rPh sb="9" eb="11">
      <t>コジン</t>
    </rPh>
    <rPh sb="16" eb="18">
      <t>ベッケイ</t>
    </rPh>
    <phoneticPr fontId="9"/>
  </si>
  <si>
    <t>（11）一般乗用旅客自動車運送事業の規模別事業者数</t>
    <rPh sb="4" eb="6">
      <t>イッパン</t>
    </rPh>
    <rPh sb="6" eb="8">
      <t>ジョウヨウ</t>
    </rPh>
    <rPh sb="8" eb="10">
      <t>リョキャク</t>
    </rPh>
    <rPh sb="10" eb="13">
      <t>ジドウシャ</t>
    </rPh>
    <rPh sb="13" eb="15">
      <t>ウンソウ</t>
    </rPh>
    <rPh sb="15" eb="17">
      <t>ジギョウ</t>
    </rPh>
    <rPh sb="18" eb="20">
      <t>キボ</t>
    </rPh>
    <rPh sb="20" eb="21">
      <t>ベツ</t>
    </rPh>
    <rPh sb="21" eb="22">
      <t>ゴト</t>
    </rPh>
    <rPh sb="22" eb="25">
      <t>ギョウシャスウ</t>
    </rPh>
    <phoneticPr fontId="9"/>
  </si>
  <si>
    <t>総事業者数</t>
    <rPh sb="0" eb="1">
      <t>ソウ</t>
    </rPh>
    <rPh sb="1" eb="4">
      <t>ジギョウシャ</t>
    </rPh>
    <rPh sb="4" eb="5">
      <t>スウ</t>
    </rPh>
    <phoneticPr fontId="9"/>
  </si>
  <si>
    <t>車両数</t>
    <rPh sb="0" eb="3">
      <t>シャリョウスウ</t>
    </rPh>
    <phoneticPr fontId="9"/>
  </si>
  <si>
    <t>車両数規模別事業者数（個人タクシーを除く）</t>
    <rPh sb="0" eb="3">
      <t>シャリョウスウ</t>
    </rPh>
    <rPh sb="3" eb="6">
      <t>キボベツ</t>
    </rPh>
    <rPh sb="6" eb="9">
      <t>ジギョウシャ</t>
    </rPh>
    <rPh sb="9" eb="10">
      <t>スウ</t>
    </rPh>
    <rPh sb="11" eb="13">
      <t>コジン</t>
    </rPh>
    <rPh sb="18" eb="19">
      <t>ノゾ</t>
    </rPh>
    <phoneticPr fontId="9"/>
  </si>
  <si>
    <t>10両まで</t>
    <rPh sb="2" eb="3">
      <t>リョウ</t>
    </rPh>
    <phoneticPr fontId="9"/>
  </si>
  <si>
    <t>11両～30両</t>
    <rPh sb="2" eb="3">
      <t>リョウ</t>
    </rPh>
    <rPh sb="6" eb="7">
      <t>リョウ</t>
    </rPh>
    <phoneticPr fontId="9"/>
  </si>
  <si>
    <t>31両～50両</t>
    <rPh sb="2" eb="3">
      <t>リョウ</t>
    </rPh>
    <rPh sb="6" eb="7">
      <t>リョウ</t>
    </rPh>
    <phoneticPr fontId="9"/>
  </si>
  <si>
    <t>51両～100両</t>
    <rPh sb="2" eb="3">
      <t>リョウ</t>
    </rPh>
    <rPh sb="7" eb="8">
      <t>リョウ</t>
    </rPh>
    <phoneticPr fontId="9"/>
  </si>
  <si>
    <t>101両以上</t>
    <rPh sb="3" eb="4">
      <t>リョウ</t>
    </rPh>
    <rPh sb="4" eb="6">
      <t>イジョウ</t>
    </rPh>
    <phoneticPr fontId="9"/>
  </si>
  <si>
    <t>（注）（　）は個人タクシーの別掲</t>
    <rPh sb="1" eb="2">
      <t>チュウ</t>
    </rPh>
    <rPh sb="7" eb="9">
      <t>コジン</t>
    </rPh>
    <rPh sb="14" eb="16">
      <t>ベッケイ</t>
    </rPh>
    <phoneticPr fontId="9"/>
  </si>
  <si>
    <t>自動車貨物輸送の現況</t>
    <phoneticPr fontId="7"/>
  </si>
  <si>
    <t>貨物自動車運送事業の経営指標</t>
    <phoneticPr fontId="7"/>
  </si>
  <si>
    <t>貨物自動車運送事業者数及び車両数の推移</t>
    <phoneticPr fontId="7"/>
  </si>
  <si>
    <t>規模別貨物自動車運送事業者数</t>
    <phoneticPr fontId="7"/>
  </si>
  <si>
    <t>県別トラック輸送量の推移</t>
    <phoneticPr fontId="7"/>
  </si>
  <si>
    <t>トラック輸送トンキロの推移</t>
    <phoneticPr fontId="7"/>
  </si>
  <si>
    <t>ダンプ規制法による届出使用者数及び車両数調</t>
    <phoneticPr fontId="7"/>
  </si>
  <si>
    <t>貨物利用運送事業者数の推移</t>
    <phoneticPr fontId="7"/>
  </si>
  <si>
    <t>　(1) 貨物自動車運送事業の経営指標</t>
    <rPh sb="5" eb="7">
      <t>カモツ</t>
    </rPh>
    <rPh sb="7" eb="10">
      <t>ジドウシャ</t>
    </rPh>
    <rPh sb="10" eb="12">
      <t>ウンソウ</t>
    </rPh>
    <rPh sb="12" eb="14">
      <t>ジギョウ</t>
    </rPh>
    <rPh sb="15" eb="17">
      <t>ケイエイ</t>
    </rPh>
    <rPh sb="17" eb="19">
      <t>シヒョウ</t>
    </rPh>
    <phoneticPr fontId="9"/>
  </si>
  <si>
    <t>管　　　　　　内</t>
    <rPh sb="0" eb="1">
      <t>カン</t>
    </rPh>
    <rPh sb="7" eb="8">
      <t>ウチ</t>
    </rPh>
    <phoneticPr fontId="9"/>
  </si>
  <si>
    <t>全　　　　　　　　　　　　　国</t>
    <rPh sb="0" eb="1">
      <t>ゼン</t>
    </rPh>
    <rPh sb="14" eb="15">
      <t>クニ</t>
    </rPh>
    <phoneticPr fontId="9"/>
  </si>
  <si>
    <t>項　　目</t>
    <rPh sb="0" eb="1">
      <t>コウ</t>
    </rPh>
    <rPh sb="3" eb="4">
      <t>メ</t>
    </rPh>
    <phoneticPr fontId="9"/>
  </si>
  <si>
    <t>　　　　　　       車両規模</t>
    <rPh sb="13" eb="15">
      <t>シャリョウ</t>
    </rPh>
    <rPh sb="15" eb="17">
      <t>キボ</t>
    </rPh>
    <phoneticPr fontId="9"/>
  </si>
  <si>
    <t>総　　　　　　合</t>
    <rPh sb="0" eb="1">
      <t>フサ</t>
    </rPh>
    <rPh sb="7" eb="8">
      <t>ゴウ</t>
    </rPh>
    <phoneticPr fontId="9"/>
  </si>
  <si>
    <t>１１　～　２０　両</t>
    <rPh sb="8" eb="9">
      <t>リョウ</t>
    </rPh>
    <phoneticPr fontId="9"/>
  </si>
  <si>
    <t>実働率</t>
    <rPh sb="0" eb="1">
      <t>ミ</t>
    </rPh>
    <rPh sb="1" eb="2">
      <t>ドウ</t>
    </rPh>
    <rPh sb="2" eb="3">
      <t>リツ</t>
    </rPh>
    <phoneticPr fontId="9"/>
  </si>
  <si>
    <t>実車率</t>
    <rPh sb="0" eb="1">
      <t>ミ</t>
    </rPh>
    <rPh sb="1" eb="2">
      <t>クルマ</t>
    </rPh>
    <rPh sb="2" eb="3">
      <t>リツ</t>
    </rPh>
    <phoneticPr fontId="9"/>
  </si>
  <si>
    <t>輸送量</t>
    <rPh sb="0" eb="1">
      <t>ユ</t>
    </rPh>
    <rPh sb="1" eb="2">
      <t>ソウ</t>
    </rPh>
    <rPh sb="2" eb="3">
      <t>リョウ</t>
    </rPh>
    <phoneticPr fontId="9"/>
  </si>
  <si>
    <t>日</t>
    <rPh sb="0" eb="1">
      <t>ニチ</t>
    </rPh>
    <phoneticPr fontId="9"/>
  </si>
  <si>
    <t>走行キロ</t>
    <rPh sb="0" eb="1">
      <t>ソウ</t>
    </rPh>
    <rPh sb="1" eb="2">
      <t>ギョウ</t>
    </rPh>
    <phoneticPr fontId="9"/>
  </si>
  <si>
    <t>車</t>
    <rPh sb="0" eb="1">
      <t>シャ</t>
    </rPh>
    <phoneticPr fontId="9"/>
  </si>
  <si>
    <t>実車キロ</t>
    <rPh sb="0" eb="1">
      <t>ミ</t>
    </rPh>
    <rPh sb="1" eb="2">
      <t>クルマ</t>
    </rPh>
    <phoneticPr fontId="9"/>
  </si>
  <si>
    <t>当</t>
    <rPh sb="0" eb="1">
      <t>ア</t>
    </rPh>
    <phoneticPr fontId="9"/>
  </si>
  <si>
    <t>営業収益</t>
    <rPh sb="0" eb="1">
      <t>エイ</t>
    </rPh>
    <rPh sb="1" eb="2">
      <t>ギョウ</t>
    </rPh>
    <rPh sb="2" eb="3">
      <t>オサム</t>
    </rPh>
    <rPh sb="3" eb="4">
      <t>エキ</t>
    </rPh>
    <phoneticPr fontId="9"/>
  </si>
  <si>
    <t>営業費</t>
    <rPh sb="0" eb="1">
      <t>エイ</t>
    </rPh>
    <rPh sb="1" eb="2">
      <t>ギョウ</t>
    </rPh>
    <rPh sb="2" eb="3">
      <t>ヒ</t>
    </rPh>
    <phoneticPr fontId="9"/>
  </si>
  <si>
    <t>営業損益</t>
    <rPh sb="0" eb="1">
      <t>エイ</t>
    </rPh>
    <rPh sb="1" eb="2">
      <t>ギョウ</t>
    </rPh>
    <rPh sb="2" eb="3">
      <t>ソン</t>
    </rPh>
    <rPh sb="3" eb="4">
      <t>エキ</t>
    </rPh>
    <phoneticPr fontId="9"/>
  </si>
  <si>
    <t>従業員一人当り</t>
    <rPh sb="0" eb="3">
      <t>ジュウギョウイン</t>
    </rPh>
    <rPh sb="3" eb="5">
      <t>ヒトリ</t>
    </rPh>
    <rPh sb="5" eb="6">
      <t>ア</t>
    </rPh>
    <phoneticPr fontId="9"/>
  </si>
  <si>
    <t>実在車両数</t>
    <rPh sb="0" eb="1">
      <t>ミ</t>
    </rPh>
    <rPh sb="1" eb="2">
      <t>ザイ</t>
    </rPh>
    <rPh sb="2" eb="3">
      <t>クルマ</t>
    </rPh>
    <rPh sb="3" eb="4">
      <t>リョウ</t>
    </rPh>
    <rPh sb="4" eb="5">
      <t>カズ</t>
    </rPh>
    <phoneticPr fontId="9"/>
  </si>
  <si>
    <t>人件費</t>
    <rPh sb="0" eb="1">
      <t>ヒト</t>
    </rPh>
    <rPh sb="1" eb="2">
      <t>ケン</t>
    </rPh>
    <rPh sb="2" eb="3">
      <t>ヒ</t>
    </rPh>
    <phoneticPr fontId="9"/>
  </si>
  <si>
    <t>経費</t>
    <rPh sb="0" eb="1">
      <t>キョウ</t>
    </rPh>
    <rPh sb="1" eb="2">
      <t>ヒ</t>
    </rPh>
    <phoneticPr fontId="9"/>
  </si>
  <si>
    <t>一 管</t>
    <rPh sb="0" eb="1">
      <t>イチ</t>
    </rPh>
    <rPh sb="2" eb="3">
      <t>カン</t>
    </rPh>
    <phoneticPr fontId="9"/>
  </si>
  <si>
    <t>　 理</t>
    <rPh sb="2" eb="3">
      <t>リ</t>
    </rPh>
    <phoneticPr fontId="9"/>
  </si>
  <si>
    <t>構</t>
    <rPh sb="0" eb="1">
      <t>ガマエ</t>
    </rPh>
    <phoneticPr fontId="9"/>
  </si>
  <si>
    <t>般 費</t>
    <rPh sb="0" eb="1">
      <t>ハン</t>
    </rPh>
    <rPh sb="2" eb="3">
      <t>ヒ</t>
    </rPh>
    <phoneticPr fontId="9"/>
  </si>
  <si>
    <t>営　　業　　外　　費　　用</t>
    <rPh sb="0" eb="1">
      <t>エイ</t>
    </rPh>
    <rPh sb="3" eb="4">
      <t>ギョウ</t>
    </rPh>
    <rPh sb="6" eb="7">
      <t>ソト</t>
    </rPh>
    <rPh sb="9" eb="10">
      <t>ヒ</t>
    </rPh>
    <rPh sb="12" eb="13">
      <t>ヨウ</t>
    </rPh>
    <phoneticPr fontId="9"/>
  </si>
  <si>
    <t>合　　　　　　計</t>
    <rPh sb="0" eb="1">
      <t>ゴウ</t>
    </rPh>
    <rPh sb="7" eb="8">
      <t>ケイ</t>
    </rPh>
    <phoneticPr fontId="9"/>
  </si>
  <si>
    <t>燃料費</t>
    <rPh sb="0" eb="1">
      <t>ネン</t>
    </rPh>
    <rPh sb="1" eb="2">
      <t>リョウ</t>
    </rPh>
    <rPh sb="2" eb="3">
      <t>ヒ</t>
    </rPh>
    <phoneticPr fontId="9"/>
  </si>
  <si>
    <t>修繕費</t>
    <rPh sb="0" eb="1">
      <t>オサム</t>
    </rPh>
    <rPh sb="1" eb="2">
      <t>ツクロ</t>
    </rPh>
    <rPh sb="2" eb="3">
      <t>ヒ</t>
    </rPh>
    <phoneticPr fontId="9"/>
  </si>
  <si>
    <t>行</t>
    <rPh sb="0" eb="1">
      <t>イ</t>
    </rPh>
    <phoneticPr fontId="9"/>
  </si>
  <si>
    <t>その他の経費</t>
    <rPh sb="2" eb="3">
      <t>タ</t>
    </rPh>
    <rPh sb="4" eb="6">
      <t>ケイヒ</t>
    </rPh>
    <phoneticPr fontId="9"/>
  </si>
  <si>
    <t>価</t>
    <rPh sb="0" eb="1">
      <t>アタイ</t>
    </rPh>
    <phoneticPr fontId="9"/>
  </si>
  <si>
    <t>（　人　　　件　　　費　）</t>
    <rPh sb="2" eb="3">
      <t>ヒト</t>
    </rPh>
    <rPh sb="6" eb="7">
      <t>ケン</t>
    </rPh>
    <rPh sb="10" eb="11">
      <t>ヒ</t>
    </rPh>
    <phoneticPr fontId="9"/>
  </si>
  <si>
    <t>（　経　　　　　　　費　）</t>
    <rPh sb="2" eb="3">
      <t>キョウ</t>
    </rPh>
    <rPh sb="10" eb="11">
      <t>ヒ</t>
    </rPh>
    <phoneticPr fontId="9"/>
  </si>
  <si>
    <t>収指</t>
    <rPh sb="0" eb="1">
      <t>シュウ</t>
    </rPh>
    <rPh sb="1" eb="2">
      <t>ユビ</t>
    </rPh>
    <phoneticPr fontId="9"/>
  </si>
  <si>
    <t>総資本経常利益率</t>
    <rPh sb="0" eb="1">
      <t>フサ</t>
    </rPh>
    <rPh sb="1" eb="2">
      <t>シ</t>
    </rPh>
    <rPh sb="2" eb="3">
      <t>ホン</t>
    </rPh>
    <rPh sb="3" eb="4">
      <t>キョウ</t>
    </rPh>
    <rPh sb="4" eb="5">
      <t>ツネ</t>
    </rPh>
    <rPh sb="5" eb="6">
      <t>リ</t>
    </rPh>
    <rPh sb="6" eb="7">
      <t>エキ</t>
    </rPh>
    <rPh sb="7" eb="8">
      <t>リツ</t>
    </rPh>
    <phoneticPr fontId="9"/>
  </si>
  <si>
    <t>益</t>
    <rPh sb="0" eb="1">
      <t>エキ</t>
    </rPh>
    <phoneticPr fontId="9"/>
  </si>
  <si>
    <t>営業収益経常利益率</t>
    <rPh sb="0" eb="1">
      <t>エイ</t>
    </rPh>
    <rPh sb="1" eb="2">
      <t>ギョウ</t>
    </rPh>
    <rPh sb="2" eb="3">
      <t>オサム</t>
    </rPh>
    <rPh sb="3" eb="4">
      <t>エキ</t>
    </rPh>
    <rPh sb="4" eb="5">
      <t>ヘ</t>
    </rPh>
    <rPh sb="5" eb="6">
      <t>ツネ</t>
    </rPh>
    <rPh sb="6" eb="7">
      <t>リ</t>
    </rPh>
    <rPh sb="7" eb="8">
      <t>エキ</t>
    </rPh>
    <rPh sb="8" eb="9">
      <t>リツ</t>
    </rPh>
    <phoneticPr fontId="9"/>
  </si>
  <si>
    <t>性標</t>
    <rPh sb="0" eb="1">
      <t>セイ</t>
    </rPh>
    <rPh sb="1" eb="2">
      <t>ヒョウ</t>
    </rPh>
    <phoneticPr fontId="9"/>
  </si>
  <si>
    <t>総資本回転率</t>
    <rPh sb="0" eb="1">
      <t>フサ</t>
    </rPh>
    <rPh sb="1" eb="2">
      <t>シ</t>
    </rPh>
    <rPh sb="2" eb="3">
      <t>ホン</t>
    </rPh>
    <rPh sb="3" eb="4">
      <t>カイ</t>
    </rPh>
    <rPh sb="4" eb="5">
      <t>テン</t>
    </rPh>
    <rPh sb="5" eb="6">
      <t>リツ</t>
    </rPh>
    <phoneticPr fontId="9"/>
  </si>
  <si>
    <t>生産性指標</t>
    <rPh sb="0" eb="3">
      <t>セイサンセイ</t>
    </rPh>
    <rPh sb="3" eb="5">
      <t>シヒョウ</t>
    </rPh>
    <phoneticPr fontId="9"/>
  </si>
  <si>
    <t>従 業 員</t>
    <rPh sb="0" eb="1">
      <t>ジュウ</t>
    </rPh>
    <rPh sb="2" eb="3">
      <t>ギョウ</t>
    </rPh>
    <rPh sb="4" eb="5">
      <t>イン</t>
    </rPh>
    <phoneticPr fontId="9"/>
  </si>
  <si>
    <t>付加価値額</t>
    <rPh sb="0" eb="1">
      <t>ヅケ</t>
    </rPh>
    <rPh sb="1" eb="2">
      <t>クワ</t>
    </rPh>
    <rPh sb="2" eb="3">
      <t>アタイ</t>
    </rPh>
    <rPh sb="3" eb="4">
      <t>アタイ</t>
    </rPh>
    <rPh sb="4" eb="5">
      <t>ガク</t>
    </rPh>
    <phoneticPr fontId="9"/>
  </si>
  <si>
    <t>付加価値率</t>
    <rPh sb="0" eb="1">
      <t>ヅケ</t>
    </rPh>
    <rPh sb="1" eb="2">
      <t>クワ</t>
    </rPh>
    <rPh sb="2" eb="3">
      <t>アタイ</t>
    </rPh>
    <rPh sb="3" eb="4">
      <t>アタイ</t>
    </rPh>
    <rPh sb="4" eb="5">
      <t>リツ</t>
    </rPh>
    <phoneticPr fontId="9"/>
  </si>
  <si>
    <t>労働分配率</t>
    <rPh sb="0" eb="1">
      <t>ロウ</t>
    </rPh>
    <rPh sb="1" eb="2">
      <t>ドウ</t>
    </rPh>
    <rPh sb="2" eb="3">
      <t>ブン</t>
    </rPh>
    <rPh sb="3" eb="4">
      <t>クバ</t>
    </rPh>
    <rPh sb="4" eb="5">
      <t>リツ</t>
    </rPh>
    <phoneticPr fontId="9"/>
  </si>
  <si>
    <t>流動比率</t>
    <rPh sb="0" eb="1">
      <t>リュウ</t>
    </rPh>
    <rPh sb="1" eb="2">
      <t>ドウ</t>
    </rPh>
    <rPh sb="2" eb="3">
      <t>ヒ</t>
    </rPh>
    <rPh sb="3" eb="4">
      <t>リツ</t>
    </rPh>
    <phoneticPr fontId="9"/>
  </si>
  <si>
    <t>固定比率</t>
    <rPh sb="0" eb="1">
      <t>ガタマリ</t>
    </rPh>
    <rPh sb="1" eb="2">
      <t>サダム</t>
    </rPh>
    <rPh sb="2" eb="3">
      <t>ヒ</t>
    </rPh>
    <rPh sb="3" eb="4">
      <t>リツ</t>
    </rPh>
    <phoneticPr fontId="9"/>
  </si>
  <si>
    <t>指</t>
    <rPh sb="0" eb="1">
      <t>ユビ</t>
    </rPh>
    <phoneticPr fontId="9"/>
  </si>
  <si>
    <t>自己資本比率</t>
    <rPh sb="0" eb="1">
      <t>ジ</t>
    </rPh>
    <rPh sb="1" eb="2">
      <t>オノレ</t>
    </rPh>
    <rPh sb="2" eb="3">
      <t>シ</t>
    </rPh>
    <rPh sb="3" eb="4">
      <t>ホン</t>
    </rPh>
    <rPh sb="4" eb="5">
      <t>ヒ</t>
    </rPh>
    <rPh sb="5" eb="6">
      <t>リツ</t>
    </rPh>
    <phoneticPr fontId="9"/>
  </si>
  <si>
    <t xml:space="preserve"> (2) 貨物自動車運送事業者数及び車両数の推移</t>
    <rPh sb="5" eb="7">
      <t>カモツ</t>
    </rPh>
    <rPh sb="7" eb="10">
      <t>ジドウシャ</t>
    </rPh>
    <rPh sb="10" eb="12">
      <t>ウンソウ</t>
    </rPh>
    <rPh sb="12" eb="15">
      <t>ジギョウシャ</t>
    </rPh>
    <rPh sb="15" eb="16">
      <t>スウ</t>
    </rPh>
    <rPh sb="16" eb="17">
      <t>オヨ</t>
    </rPh>
    <rPh sb="18" eb="21">
      <t>シャリョウスウ</t>
    </rPh>
    <rPh sb="22" eb="24">
      <t>スイイ</t>
    </rPh>
    <phoneticPr fontId="9"/>
  </si>
  <si>
    <t>　項　目</t>
    <rPh sb="1" eb="2">
      <t>コウ</t>
    </rPh>
    <rPh sb="3" eb="4">
      <t>メ</t>
    </rPh>
    <phoneticPr fontId="9"/>
  </si>
  <si>
    <t>青　　　森</t>
    <rPh sb="0" eb="1">
      <t>アオ</t>
    </rPh>
    <rPh sb="4" eb="5">
      <t>モリ</t>
    </rPh>
    <phoneticPr fontId="9"/>
  </si>
  <si>
    <t>岩　　　手</t>
    <rPh sb="0" eb="1">
      <t>イワ</t>
    </rPh>
    <rPh sb="4" eb="5">
      <t>テ</t>
    </rPh>
    <phoneticPr fontId="9"/>
  </si>
  <si>
    <t>宮　　　城</t>
    <rPh sb="0" eb="1">
      <t>ミヤ</t>
    </rPh>
    <rPh sb="4" eb="5">
      <t>シロ</t>
    </rPh>
    <phoneticPr fontId="9"/>
  </si>
  <si>
    <t>秋　　　田</t>
    <rPh sb="0" eb="1">
      <t>アキ</t>
    </rPh>
    <rPh sb="4" eb="5">
      <t>タ</t>
    </rPh>
    <phoneticPr fontId="9"/>
  </si>
  <si>
    <t>山　　　形</t>
    <rPh sb="0" eb="1">
      <t>ヤマ</t>
    </rPh>
    <rPh sb="4" eb="5">
      <t>カタチ</t>
    </rPh>
    <phoneticPr fontId="9"/>
  </si>
  <si>
    <t>福　　　島</t>
    <rPh sb="0" eb="1">
      <t>フク</t>
    </rPh>
    <rPh sb="4" eb="5">
      <t>シマ</t>
    </rPh>
    <phoneticPr fontId="9"/>
  </si>
  <si>
    <t>局　　　計</t>
    <rPh sb="0" eb="1">
      <t>キョク</t>
    </rPh>
    <rPh sb="4" eb="5">
      <t>ケイ</t>
    </rPh>
    <phoneticPr fontId="9"/>
  </si>
  <si>
    <t>指数（局計）</t>
    <rPh sb="0" eb="2">
      <t>シスウ</t>
    </rPh>
    <rPh sb="3" eb="4">
      <t>キョク</t>
    </rPh>
    <rPh sb="4" eb="5">
      <t>ケイ</t>
    </rPh>
    <phoneticPr fontId="9"/>
  </si>
  <si>
    <t>年</t>
    <rPh sb="0" eb="1">
      <t>ネン</t>
    </rPh>
    <phoneticPr fontId="9"/>
  </si>
  <si>
    <t>種</t>
    <rPh sb="0" eb="1">
      <t>シュ</t>
    </rPh>
    <phoneticPr fontId="9"/>
  </si>
  <si>
    <t>度</t>
    <rPh sb="0" eb="1">
      <t>ド</t>
    </rPh>
    <phoneticPr fontId="9"/>
  </si>
  <si>
    <t>別</t>
    <rPh sb="0" eb="1">
      <t>ベツ</t>
    </rPh>
    <phoneticPr fontId="9"/>
  </si>
  <si>
    <t>特　別</t>
    <rPh sb="0" eb="1">
      <t>トク</t>
    </rPh>
    <rPh sb="2" eb="3">
      <t>ベツ</t>
    </rPh>
    <phoneticPr fontId="9"/>
  </si>
  <si>
    <t>積合せ</t>
    <rPh sb="0" eb="1">
      <t>ツ</t>
    </rPh>
    <rPh sb="1" eb="2">
      <t>ア</t>
    </rPh>
    <phoneticPr fontId="9"/>
  </si>
  <si>
    <t>一　般</t>
    <rPh sb="0" eb="1">
      <t>イチ</t>
    </rPh>
    <rPh sb="2" eb="3">
      <t>バン</t>
    </rPh>
    <phoneticPr fontId="9"/>
  </si>
  <si>
    <t>（注）</t>
    <rPh sb="1" eb="2">
      <t>チュウ</t>
    </rPh>
    <phoneticPr fontId="9"/>
  </si>
  <si>
    <t xml:space="preserve">  ２．特別積合せ事業者数は当該県内に本社を有する事業者である。</t>
    <rPh sb="4" eb="6">
      <t>トクベツ</t>
    </rPh>
    <rPh sb="6" eb="7">
      <t>ツ</t>
    </rPh>
    <rPh sb="7" eb="8">
      <t>ア</t>
    </rPh>
    <rPh sb="9" eb="12">
      <t>ジギョウシャ</t>
    </rPh>
    <rPh sb="12" eb="13">
      <t>スウ</t>
    </rPh>
    <rPh sb="14" eb="17">
      <t>トウガイケン</t>
    </rPh>
    <rPh sb="17" eb="18">
      <t>ナイ</t>
    </rPh>
    <rPh sb="19" eb="21">
      <t>ホンシャ</t>
    </rPh>
    <rPh sb="22" eb="23">
      <t>ユウ</t>
    </rPh>
    <rPh sb="25" eb="28">
      <t>ジギョウシャ</t>
    </rPh>
    <phoneticPr fontId="9"/>
  </si>
  <si>
    <t xml:space="preserve">  ３．一般事業者数は当該県内に営業所を有する事業者である。</t>
    <rPh sb="4" eb="6">
      <t>イッパン</t>
    </rPh>
    <rPh sb="6" eb="9">
      <t>ジギョウシャ</t>
    </rPh>
    <rPh sb="9" eb="10">
      <t>スウ</t>
    </rPh>
    <rPh sb="11" eb="13">
      <t>トウガイ</t>
    </rPh>
    <rPh sb="13" eb="14">
      <t>ケン</t>
    </rPh>
    <rPh sb="14" eb="15">
      <t>ナイ</t>
    </rPh>
    <rPh sb="16" eb="18">
      <t>エイギョウ</t>
    </rPh>
    <rPh sb="18" eb="19">
      <t>ショ</t>
    </rPh>
    <rPh sb="20" eb="21">
      <t>ユウ</t>
    </rPh>
    <rPh sb="23" eb="26">
      <t>ジギョウシャ</t>
    </rPh>
    <phoneticPr fontId="9"/>
  </si>
  <si>
    <t xml:space="preserve"> (3) 規模別貨物自動車運送事業者数</t>
    <rPh sb="5" eb="8">
      <t>キボベツ</t>
    </rPh>
    <rPh sb="8" eb="10">
      <t>カモツ</t>
    </rPh>
    <rPh sb="10" eb="13">
      <t>ジドウシャ</t>
    </rPh>
    <rPh sb="13" eb="15">
      <t>ウンソウ</t>
    </rPh>
    <rPh sb="15" eb="18">
      <t>ジギョウシャ</t>
    </rPh>
    <rPh sb="18" eb="19">
      <t>スウ</t>
    </rPh>
    <phoneticPr fontId="9"/>
  </si>
  <si>
    <t>区</t>
    <rPh sb="0" eb="1">
      <t>ク</t>
    </rPh>
    <phoneticPr fontId="9"/>
  </si>
  <si>
    <t>一　　　　　　　　　　　　　　　　　　　　　　般</t>
    <rPh sb="0" eb="1">
      <t>イチ</t>
    </rPh>
    <rPh sb="23" eb="24">
      <t>バン</t>
    </rPh>
    <phoneticPr fontId="9"/>
  </si>
  <si>
    <t>分</t>
    <rPh sb="0" eb="1">
      <t>ブン</t>
    </rPh>
    <phoneticPr fontId="9"/>
  </si>
  <si>
    <t>特</t>
    <rPh sb="0" eb="1">
      <t>トク</t>
    </rPh>
    <phoneticPr fontId="9"/>
  </si>
  <si>
    <t>事</t>
    <rPh sb="0" eb="1">
      <t>ジ</t>
    </rPh>
    <phoneticPr fontId="9"/>
  </si>
  <si>
    <t>車　　両　　数　　規　　模　　別　　事　　業　　者　　数</t>
    <rPh sb="0" eb="1">
      <t>クルマ</t>
    </rPh>
    <rPh sb="3" eb="4">
      <t>リョウ</t>
    </rPh>
    <rPh sb="6" eb="7">
      <t>カズ</t>
    </rPh>
    <rPh sb="9" eb="10">
      <t>キ</t>
    </rPh>
    <rPh sb="12" eb="13">
      <t>ノット</t>
    </rPh>
    <rPh sb="15" eb="16">
      <t>ベツ</t>
    </rPh>
    <rPh sb="18" eb="19">
      <t>コト</t>
    </rPh>
    <rPh sb="21" eb="22">
      <t>ギョウ</t>
    </rPh>
    <rPh sb="24" eb="25">
      <t>モノ</t>
    </rPh>
    <rPh sb="27" eb="28">
      <t>スウ</t>
    </rPh>
    <phoneticPr fontId="9"/>
  </si>
  <si>
    <t>者</t>
    <rPh sb="0" eb="1">
      <t>シャ</t>
    </rPh>
    <phoneticPr fontId="9"/>
  </si>
  <si>
    <t>数</t>
    <rPh sb="0" eb="1">
      <t>スウ</t>
    </rPh>
    <phoneticPr fontId="9"/>
  </si>
  <si>
    <t>積</t>
    <rPh sb="0" eb="1">
      <t>ツ</t>
    </rPh>
    <phoneticPr fontId="9"/>
  </si>
  <si>
    <t>内</t>
    <rPh sb="0" eb="1">
      <t>ウチ</t>
    </rPh>
    <phoneticPr fontId="9"/>
  </si>
  <si>
    <t>県</t>
    <rPh sb="0" eb="1">
      <t>ケン</t>
    </rPh>
    <phoneticPr fontId="9"/>
  </si>
  <si>
    <t>合</t>
    <rPh sb="0" eb="1">
      <t>ア</t>
    </rPh>
    <phoneticPr fontId="9"/>
  </si>
  <si>
    <t>以</t>
    <rPh sb="0" eb="1">
      <t>イ</t>
    </rPh>
    <phoneticPr fontId="9"/>
  </si>
  <si>
    <t>上</t>
    <rPh sb="0" eb="1">
      <t>ウエ</t>
    </rPh>
    <phoneticPr fontId="9"/>
  </si>
  <si>
    <t>宮</t>
    <rPh sb="0" eb="1">
      <t>ミヤ</t>
    </rPh>
    <phoneticPr fontId="9"/>
  </si>
  <si>
    <t>城</t>
    <rPh sb="0" eb="1">
      <t>シロ</t>
    </rPh>
    <phoneticPr fontId="9"/>
  </si>
  <si>
    <t>福</t>
    <rPh sb="0" eb="1">
      <t>フク</t>
    </rPh>
    <phoneticPr fontId="9"/>
  </si>
  <si>
    <t>島</t>
    <rPh sb="0" eb="1">
      <t>シマ</t>
    </rPh>
    <phoneticPr fontId="9"/>
  </si>
  <si>
    <t>　　　　２．事業者数には霊柩事業者及び特定事業者は含まない。</t>
    <rPh sb="6" eb="9">
      <t>ジギョウシャ</t>
    </rPh>
    <rPh sb="9" eb="10">
      <t>スウ</t>
    </rPh>
    <rPh sb="12" eb="13">
      <t>レイ</t>
    </rPh>
    <rPh sb="13" eb="14">
      <t>ヒツギ</t>
    </rPh>
    <rPh sb="14" eb="17">
      <t>ジギョウシャ</t>
    </rPh>
    <rPh sb="17" eb="18">
      <t>オヨ</t>
    </rPh>
    <rPh sb="19" eb="21">
      <t>トクテイ</t>
    </rPh>
    <rPh sb="21" eb="24">
      <t>ジギョウシャ</t>
    </rPh>
    <rPh sb="25" eb="26">
      <t>フク</t>
    </rPh>
    <phoneticPr fontId="9"/>
  </si>
  <si>
    <t>　　　　３．車両数規模別事業者数の（　　）内は特別積合せ事業者数で、内数である。</t>
    <rPh sb="6" eb="9">
      <t>シャリョウスウ</t>
    </rPh>
    <rPh sb="9" eb="12">
      <t>キボベツ</t>
    </rPh>
    <rPh sb="12" eb="15">
      <t>ジギョウシャ</t>
    </rPh>
    <rPh sb="15" eb="16">
      <t>スウ</t>
    </rPh>
    <rPh sb="21" eb="22">
      <t>ナイ</t>
    </rPh>
    <rPh sb="23" eb="25">
      <t>トクベツ</t>
    </rPh>
    <rPh sb="25" eb="26">
      <t>ツ</t>
    </rPh>
    <rPh sb="26" eb="27">
      <t>ア</t>
    </rPh>
    <rPh sb="28" eb="31">
      <t>ジギョウシャ</t>
    </rPh>
    <rPh sb="31" eb="32">
      <t>スウ</t>
    </rPh>
    <rPh sb="34" eb="35">
      <t>ウチ</t>
    </rPh>
    <rPh sb="35" eb="36">
      <t>スウ</t>
    </rPh>
    <phoneticPr fontId="9"/>
  </si>
  <si>
    <t xml:space="preserve"> (4) 県別トラック輸送量の推移</t>
    <rPh sb="5" eb="7">
      <t>ケンベツ</t>
    </rPh>
    <rPh sb="11" eb="14">
      <t>ユソウリョウ</t>
    </rPh>
    <rPh sb="15" eb="17">
      <t>スイイ</t>
    </rPh>
    <phoneticPr fontId="9"/>
  </si>
  <si>
    <t>(</t>
    <phoneticPr fontId="9"/>
  </si>
  <si>
    <t>比</t>
    <rPh sb="0" eb="1">
      <t>ヒ</t>
    </rPh>
    <phoneticPr fontId="9"/>
  </si>
  <si>
    <t>自</t>
    <rPh sb="0" eb="1">
      <t>ジ</t>
    </rPh>
    <phoneticPr fontId="9"/>
  </si>
  <si>
    <t>全</t>
    <rPh sb="0" eb="1">
      <t>ゼン</t>
    </rPh>
    <phoneticPr fontId="9"/>
  </si>
  <si>
    <t>国</t>
    <rPh sb="0" eb="1">
      <t>コク</t>
    </rPh>
    <phoneticPr fontId="9"/>
  </si>
  <si>
    <t xml:space="preserve"> (5) トラック輸送トンキロの推移</t>
    <rPh sb="9" eb="11">
      <t>ユソウ</t>
    </rPh>
    <rPh sb="16" eb="18">
      <t>スイイ</t>
    </rPh>
    <phoneticPr fontId="9"/>
  </si>
  <si>
    <t>地</t>
    <rPh sb="0" eb="1">
      <t>チ</t>
    </rPh>
    <phoneticPr fontId="9"/>
  </si>
  <si>
    <t>域</t>
    <rPh sb="0" eb="1">
      <t>イキ</t>
    </rPh>
    <phoneticPr fontId="9"/>
  </si>
  <si>
    <t>営</t>
    <rPh sb="0" eb="1">
      <t>イトナ</t>
    </rPh>
    <phoneticPr fontId="9"/>
  </si>
  <si>
    <t>東北</t>
    <rPh sb="0" eb="2">
      <t>トウホク</t>
    </rPh>
    <phoneticPr fontId="9"/>
  </si>
  <si>
    <t>家</t>
    <rPh sb="0" eb="1">
      <t>イエ</t>
    </rPh>
    <phoneticPr fontId="9"/>
  </si>
  <si>
    <t>１．特種（殊）用途車を除く</t>
    <rPh sb="2" eb="4">
      <t>トクシュ</t>
    </rPh>
    <rPh sb="5" eb="6">
      <t>シュ</t>
    </rPh>
    <rPh sb="7" eb="9">
      <t>ヨウト</t>
    </rPh>
    <rPh sb="9" eb="10">
      <t>シャ</t>
    </rPh>
    <rPh sb="11" eb="12">
      <t>ノゾ</t>
    </rPh>
    <phoneticPr fontId="9"/>
  </si>
  <si>
    <t>　　　                資料：「自動車輸送統計年報」</t>
    <rPh sb="19" eb="21">
      <t>シリョウ</t>
    </rPh>
    <rPh sb="23" eb="26">
      <t>ジドウシャ</t>
    </rPh>
    <rPh sb="26" eb="28">
      <t>ユソウ</t>
    </rPh>
    <rPh sb="28" eb="30">
      <t>トウケイ</t>
    </rPh>
    <rPh sb="30" eb="32">
      <t>ネンポウ</t>
    </rPh>
    <phoneticPr fontId="9"/>
  </si>
  <si>
    <t xml:space="preserve"> (6) ダンプ規制法による届出使用者数及び車両数調</t>
    <rPh sb="8" eb="11">
      <t>キセイホウ</t>
    </rPh>
    <rPh sb="14" eb="16">
      <t>トドケデ</t>
    </rPh>
    <rPh sb="16" eb="19">
      <t>シヨウシャ</t>
    </rPh>
    <rPh sb="19" eb="20">
      <t>スウ</t>
    </rPh>
    <rPh sb="20" eb="21">
      <t>オヨ</t>
    </rPh>
    <rPh sb="22" eb="25">
      <t>シャリョウスウ</t>
    </rPh>
    <rPh sb="25" eb="26">
      <t>シラ</t>
    </rPh>
    <phoneticPr fontId="9"/>
  </si>
  <si>
    <t>各年１２月３１日現在</t>
    <rPh sb="0" eb="2">
      <t>カクネン</t>
    </rPh>
    <rPh sb="4" eb="5">
      <t>ガツ</t>
    </rPh>
    <rPh sb="7" eb="8">
      <t>ニチ</t>
    </rPh>
    <rPh sb="8" eb="10">
      <t>ゲンザイ</t>
    </rPh>
    <phoneticPr fontId="9"/>
  </si>
  <si>
    <t xml:space="preserve">年別  </t>
    <rPh sb="0" eb="2">
      <t>ネンベツ</t>
    </rPh>
    <phoneticPr fontId="9"/>
  </si>
  <si>
    <t>　　　　　　　　県</t>
    <rPh sb="8" eb="9">
      <t>ケン</t>
    </rPh>
    <phoneticPr fontId="9"/>
  </si>
  <si>
    <t>事業種別</t>
    <rPh sb="0" eb="2">
      <t>ジギョウ</t>
    </rPh>
    <rPh sb="2" eb="4">
      <t>シュベツ</t>
    </rPh>
    <phoneticPr fontId="9"/>
  </si>
  <si>
    <t xml:space="preserve">別  </t>
    <rPh sb="0" eb="1">
      <t>ベツ</t>
    </rPh>
    <phoneticPr fontId="9"/>
  </si>
  <si>
    <t>城</t>
    <rPh sb="0" eb="1">
      <t>ジョウ</t>
    </rPh>
    <phoneticPr fontId="9"/>
  </si>
  <si>
    <t>使</t>
    <rPh sb="0" eb="1">
      <t>ツカ</t>
    </rPh>
    <phoneticPr fontId="9"/>
  </si>
  <si>
    <t>自動車運送事業者</t>
    <rPh sb="0" eb="3">
      <t>ジドウシャ</t>
    </rPh>
    <rPh sb="3" eb="5">
      <t>ウンソウ</t>
    </rPh>
    <rPh sb="5" eb="8">
      <t>ジギョウシャ</t>
    </rPh>
    <phoneticPr fontId="9"/>
  </si>
  <si>
    <t>採石業</t>
    <rPh sb="0" eb="1">
      <t>サイ</t>
    </rPh>
    <rPh sb="1" eb="2">
      <t>イシ</t>
    </rPh>
    <rPh sb="2" eb="3">
      <t>ギョウ</t>
    </rPh>
    <phoneticPr fontId="9"/>
  </si>
  <si>
    <t>砕石業</t>
    <rPh sb="0" eb="1">
      <t>クダ</t>
    </rPh>
    <rPh sb="1" eb="2">
      <t>イシ</t>
    </rPh>
    <rPh sb="2" eb="3">
      <t>ギョウ</t>
    </rPh>
    <phoneticPr fontId="9"/>
  </si>
  <si>
    <t>砂利採取業</t>
    <rPh sb="0" eb="1">
      <t>スナ</t>
    </rPh>
    <rPh sb="1" eb="2">
      <t>リ</t>
    </rPh>
    <rPh sb="2" eb="3">
      <t>サイ</t>
    </rPh>
    <rPh sb="3" eb="4">
      <t>トリ</t>
    </rPh>
    <rPh sb="4" eb="5">
      <t>ギョウ</t>
    </rPh>
    <phoneticPr fontId="9"/>
  </si>
  <si>
    <t>砂利販売業</t>
    <rPh sb="0" eb="1">
      <t>スナ</t>
    </rPh>
    <rPh sb="1" eb="2">
      <t>リ</t>
    </rPh>
    <rPh sb="2" eb="3">
      <t>ハン</t>
    </rPh>
    <rPh sb="3" eb="4">
      <t>バイ</t>
    </rPh>
    <rPh sb="4" eb="5">
      <t>ギョウ</t>
    </rPh>
    <phoneticPr fontId="9"/>
  </si>
  <si>
    <t>建設業</t>
    <rPh sb="0" eb="1">
      <t>ダテ</t>
    </rPh>
    <rPh sb="1" eb="2">
      <t>セツ</t>
    </rPh>
    <rPh sb="2" eb="3">
      <t>ギョウ</t>
    </rPh>
    <phoneticPr fontId="9"/>
  </si>
  <si>
    <t>数</t>
    <rPh sb="0" eb="1">
      <t>カズ</t>
    </rPh>
    <phoneticPr fontId="9"/>
  </si>
  <si>
    <t>その他</t>
    <rPh sb="2" eb="3">
      <t>タ</t>
    </rPh>
    <phoneticPr fontId="9"/>
  </si>
  <si>
    <t>（注）１．上記調査は昭和４３年５月２１日付自貨第１２１号通達に基づき、その届出実績を調査したものである。</t>
    <rPh sb="1" eb="2">
      <t>チュウ</t>
    </rPh>
    <rPh sb="5" eb="7">
      <t>ジョウキ</t>
    </rPh>
    <rPh sb="7" eb="9">
      <t>チョウサ</t>
    </rPh>
    <rPh sb="10" eb="12">
      <t>ショウワ</t>
    </rPh>
    <rPh sb="14" eb="15">
      <t>ネン</t>
    </rPh>
    <rPh sb="16" eb="17">
      <t>ガツ</t>
    </rPh>
    <rPh sb="19" eb="20">
      <t>ニチ</t>
    </rPh>
    <rPh sb="20" eb="21">
      <t>ヅ</t>
    </rPh>
    <rPh sb="21" eb="22">
      <t>ジ</t>
    </rPh>
    <rPh sb="22" eb="23">
      <t>カ</t>
    </rPh>
    <rPh sb="23" eb="24">
      <t>ダイ</t>
    </rPh>
    <rPh sb="27" eb="28">
      <t>ゴウ</t>
    </rPh>
    <rPh sb="28" eb="30">
      <t>ツウタツ</t>
    </rPh>
    <rPh sb="31" eb="32">
      <t>モト</t>
    </rPh>
    <rPh sb="37" eb="39">
      <t>トドケデ</t>
    </rPh>
    <rPh sb="39" eb="41">
      <t>ジッセキ</t>
    </rPh>
    <rPh sb="42" eb="44">
      <t>チョウサ</t>
    </rPh>
    <phoneticPr fontId="9"/>
  </si>
  <si>
    <t>　    ２．ダンプ規制法の施行は昭和４３年２月１日からである。</t>
    <rPh sb="10" eb="13">
      <t>キセイホウ</t>
    </rPh>
    <rPh sb="14" eb="16">
      <t>セコウ</t>
    </rPh>
    <rPh sb="17" eb="19">
      <t>ショウワ</t>
    </rPh>
    <rPh sb="21" eb="22">
      <t>ネン</t>
    </rPh>
    <rPh sb="23" eb="24">
      <t>ガツ</t>
    </rPh>
    <rPh sb="25" eb="26">
      <t>ニチ</t>
    </rPh>
    <phoneticPr fontId="9"/>
  </si>
  <si>
    <t xml:space="preserve"> (7) 貨物利用運送事業者数の推移</t>
    <rPh sb="5" eb="7">
      <t>カモツ</t>
    </rPh>
    <rPh sb="7" eb="9">
      <t>リヨウ</t>
    </rPh>
    <rPh sb="9" eb="11">
      <t>ウンソウ</t>
    </rPh>
    <rPh sb="11" eb="14">
      <t>ジギョウシャ</t>
    </rPh>
    <rPh sb="14" eb="15">
      <t>スウ</t>
    </rPh>
    <rPh sb="16" eb="18">
      <t>スイイ</t>
    </rPh>
    <phoneticPr fontId="9"/>
  </si>
  <si>
    <t>第一種貨物利用運送事業</t>
    <rPh sb="0" eb="3">
      <t>ダイイッシュ</t>
    </rPh>
    <rPh sb="3" eb="5">
      <t>カモツ</t>
    </rPh>
    <rPh sb="5" eb="7">
      <t>リヨウ</t>
    </rPh>
    <rPh sb="7" eb="9">
      <t>ウンソウ</t>
    </rPh>
    <rPh sb="9" eb="11">
      <t>ジギョウ</t>
    </rPh>
    <phoneticPr fontId="9"/>
  </si>
  <si>
    <t>運　　　　　　　送　　　　　　　機　　　　　　　関</t>
    <rPh sb="0" eb="1">
      <t>ウン</t>
    </rPh>
    <rPh sb="8" eb="9">
      <t>ソウ</t>
    </rPh>
    <rPh sb="16" eb="17">
      <t>キ</t>
    </rPh>
    <rPh sb="24" eb="25">
      <t>セキ</t>
    </rPh>
    <phoneticPr fontId="9"/>
  </si>
  <si>
    <t>外　　航</t>
    <rPh sb="0" eb="1">
      <t>ソト</t>
    </rPh>
    <rPh sb="3" eb="4">
      <t>ワタル</t>
    </rPh>
    <phoneticPr fontId="9"/>
  </si>
  <si>
    <t>内　　航</t>
    <rPh sb="0" eb="1">
      <t>ナイ</t>
    </rPh>
    <rPh sb="3" eb="4">
      <t>コウ</t>
    </rPh>
    <phoneticPr fontId="9"/>
  </si>
  <si>
    <t>航　　空</t>
    <rPh sb="0" eb="1">
      <t>ワタル</t>
    </rPh>
    <rPh sb="3" eb="4">
      <t>カラ</t>
    </rPh>
    <phoneticPr fontId="9"/>
  </si>
  <si>
    <t>鉄　　道</t>
    <rPh sb="0" eb="1">
      <t>テツ</t>
    </rPh>
    <rPh sb="3" eb="4">
      <t>ミチ</t>
    </rPh>
    <phoneticPr fontId="9"/>
  </si>
  <si>
    <t>自 動 車</t>
    <rPh sb="0" eb="1">
      <t>ジ</t>
    </rPh>
    <rPh sb="2" eb="3">
      <t>ドウ</t>
    </rPh>
    <rPh sb="4" eb="5">
      <t>クルマ</t>
    </rPh>
    <phoneticPr fontId="9"/>
  </si>
  <si>
    <t>第二種貨物利用運送事業</t>
    <rPh sb="0" eb="3">
      <t>ダイニシュ</t>
    </rPh>
    <rPh sb="3" eb="5">
      <t>カモツ</t>
    </rPh>
    <rPh sb="5" eb="7">
      <t>リヨウ</t>
    </rPh>
    <rPh sb="7" eb="9">
      <t>ウンソウ</t>
    </rPh>
    <rPh sb="9" eb="11">
      <t>ジギョウ</t>
    </rPh>
    <phoneticPr fontId="9"/>
  </si>
  <si>
    <t>外　　航</t>
    <rPh sb="0" eb="1">
      <t>ソト</t>
    </rPh>
    <rPh sb="3" eb="4">
      <t>コウ</t>
    </rPh>
    <phoneticPr fontId="9"/>
  </si>
  <si>
    <t>１．第一種貨物利用運送事業の「自動車」については、平成15年4月1日法改正により、</t>
    <rPh sb="2" eb="5">
      <t>ダイイッシュ</t>
    </rPh>
    <rPh sb="5" eb="7">
      <t>カモツ</t>
    </rPh>
    <rPh sb="7" eb="9">
      <t>リヨウ</t>
    </rPh>
    <rPh sb="9" eb="11">
      <t>ウンソウ</t>
    </rPh>
    <rPh sb="11" eb="13">
      <t>ジギョウ</t>
    </rPh>
    <rPh sb="15" eb="18">
      <t>ジドウシャ</t>
    </rPh>
    <rPh sb="25" eb="27">
      <t>ヘイセイ</t>
    </rPh>
    <rPh sb="29" eb="30">
      <t>ネン</t>
    </rPh>
    <rPh sb="31" eb="32">
      <t>ガツ</t>
    </rPh>
    <rPh sb="33" eb="34">
      <t>ニチ</t>
    </rPh>
    <rPh sb="34" eb="35">
      <t>ホウ</t>
    </rPh>
    <rPh sb="35" eb="37">
      <t>カイセイ</t>
    </rPh>
    <phoneticPr fontId="9"/>
  </si>
  <si>
    <t>　　実利兼業事業者が法律上除かれた。</t>
    <rPh sb="2" eb="4">
      <t>ジツリ</t>
    </rPh>
    <rPh sb="4" eb="6">
      <t>ケンギョウ</t>
    </rPh>
    <rPh sb="6" eb="9">
      <t>ジギョウシャ</t>
    </rPh>
    <rPh sb="10" eb="13">
      <t>ホウリツジョウ</t>
    </rPh>
    <rPh sb="13" eb="14">
      <t>ノゾ</t>
    </rPh>
    <phoneticPr fontId="9"/>
  </si>
  <si>
    <r>
      <t>２．</t>
    </r>
    <r>
      <rPr>
        <sz val="10"/>
        <rFont val="ＭＳ Ｐ明朝"/>
        <family val="1"/>
        <charset val="128"/>
      </rPr>
      <t>貨物利用運送事業とは、運送事業者の行う運送を利用して貨物の運送を行う事業をいう。</t>
    </r>
    <rPh sb="2" eb="4">
      <t>カモツ</t>
    </rPh>
    <rPh sb="4" eb="6">
      <t>リヨウ</t>
    </rPh>
    <rPh sb="6" eb="8">
      <t>ウンソウ</t>
    </rPh>
    <rPh sb="8" eb="10">
      <t>ジギョウ</t>
    </rPh>
    <rPh sb="13" eb="15">
      <t>ウンソウ</t>
    </rPh>
    <rPh sb="15" eb="18">
      <t>ジギョウシャ</t>
    </rPh>
    <rPh sb="19" eb="20">
      <t>オコナ</t>
    </rPh>
    <rPh sb="21" eb="23">
      <t>ウンソウ</t>
    </rPh>
    <rPh sb="24" eb="26">
      <t>リヨウ</t>
    </rPh>
    <rPh sb="28" eb="30">
      <t>カモツ</t>
    </rPh>
    <rPh sb="31" eb="33">
      <t>ウンソウ</t>
    </rPh>
    <rPh sb="34" eb="35">
      <t>オコナ</t>
    </rPh>
    <rPh sb="36" eb="38">
      <t>ジギョウ</t>
    </rPh>
    <phoneticPr fontId="9"/>
  </si>
  <si>
    <r>
      <t>３．</t>
    </r>
    <r>
      <rPr>
        <sz val="10"/>
        <rFont val="ＭＳ Ｐ明朝"/>
        <family val="1"/>
        <charset val="128"/>
      </rPr>
      <t>第一種貨物利用運送事業とは、他人の需要に応じ、有償で、利用運送を行う事業であって</t>
    </r>
    <rPh sb="2" eb="3">
      <t>ダイ</t>
    </rPh>
    <rPh sb="3" eb="4">
      <t>イチ</t>
    </rPh>
    <rPh sb="4" eb="5">
      <t>シュ</t>
    </rPh>
    <rPh sb="5" eb="7">
      <t>カモツ</t>
    </rPh>
    <rPh sb="7" eb="9">
      <t>リヨウ</t>
    </rPh>
    <rPh sb="9" eb="11">
      <t>ウンソウ</t>
    </rPh>
    <rPh sb="11" eb="13">
      <t>ジギョウ</t>
    </rPh>
    <rPh sb="16" eb="18">
      <t>タニン</t>
    </rPh>
    <rPh sb="19" eb="21">
      <t>ジュヨウ</t>
    </rPh>
    <rPh sb="22" eb="23">
      <t>オウ</t>
    </rPh>
    <rPh sb="25" eb="27">
      <t>ユウショウ</t>
    </rPh>
    <rPh sb="29" eb="31">
      <t>リヨウ</t>
    </rPh>
    <rPh sb="31" eb="33">
      <t>ウンソウ</t>
    </rPh>
    <rPh sb="34" eb="35">
      <t>オコナ</t>
    </rPh>
    <rPh sb="36" eb="38">
      <t>ジギョウ</t>
    </rPh>
    <phoneticPr fontId="9"/>
  </si>
  <si>
    <t>　　第二種貨物利用運送事業以外のものをいう。</t>
    <rPh sb="2" eb="3">
      <t>ダイ</t>
    </rPh>
    <rPh sb="3" eb="5">
      <t>ニシュ</t>
    </rPh>
    <rPh sb="5" eb="7">
      <t>カモツ</t>
    </rPh>
    <rPh sb="7" eb="9">
      <t>リヨウ</t>
    </rPh>
    <rPh sb="9" eb="11">
      <t>ウンソウ</t>
    </rPh>
    <rPh sb="11" eb="13">
      <t>ジギョウ</t>
    </rPh>
    <rPh sb="13" eb="15">
      <t>イガイ</t>
    </rPh>
    <phoneticPr fontId="9"/>
  </si>
  <si>
    <r>
      <t>４．</t>
    </r>
    <r>
      <rPr>
        <sz val="10"/>
        <rFont val="ＭＳ Ｐ明朝"/>
        <family val="1"/>
        <charset val="128"/>
      </rPr>
      <t>第二種貨物利用運送事業とは、他人の需要に応じ、有償で集荷・幹線輸送・配達までの一貫</t>
    </r>
    <rPh sb="2" eb="5">
      <t>ダイニシュ</t>
    </rPh>
    <rPh sb="5" eb="7">
      <t>カモツ</t>
    </rPh>
    <rPh sb="7" eb="9">
      <t>リヨウ</t>
    </rPh>
    <rPh sb="9" eb="11">
      <t>ウンソウ</t>
    </rPh>
    <rPh sb="11" eb="13">
      <t>ジギョウ</t>
    </rPh>
    <rPh sb="16" eb="18">
      <t>タニン</t>
    </rPh>
    <rPh sb="19" eb="21">
      <t>ジュヨウ</t>
    </rPh>
    <rPh sb="22" eb="23">
      <t>オウ</t>
    </rPh>
    <rPh sb="25" eb="27">
      <t>ユウショウ</t>
    </rPh>
    <rPh sb="28" eb="30">
      <t>シュウカ</t>
    </rPh>
    <rPh sb="31" eb="33">
      <t>カンセン</t>
    </rPh>
    <rPh sb="33" eb="35">
      <t>ユソウ</t>
    </rPh>
    <rPh sb="36" eb="38">
      <t>ハイタツ</t>
    </rPh>
    <rPh sb="41" eb="43">
      <t>イッカン</t>
    </rPh>
    <phoneticPr fontId="9"/>
  </si>
  <si>
    <t>　　運送。戸口から戸口までの一貫運送サービスを提供する事業をいう。</t>
    <rPh sb="2" eb="4">
      <t>ウンソウ</t>
    </rPh>
    <rPh sb="5" eb="7">
      <t>トグチ</t>
    </rPh>
    <rPh sb="9" eb="11">
      <t>トグチ</t>
    </rPh>
    <rPh sb="14" eb="16">
      <t>イッカン</t>
    </rPh>
    <rPh sb="16" eb="18">
      <t>ウンソウ</t>
    </rPh>
    <rPh sb="23" eb="25">
      <t>テイキョウ</t>
    </rPh>
    <rPh sb="27" eb="29">
      <t>ジギョウ</t>
    </rPh>
    <phoneticPr fontId="9"/>
  </si>
  <si>
    <t>自動車登録の現況</t>
    <phoneticPr fontId="7"/>
  </si>
  <si>
    <t>自動車保有車両数</t>
    <phoneticPr fontId="7"/>
  </si>
  <si>
    <t>県別自動車保有車両数の推移</t>
    <phoneticPr fontId="7"/>
  </si>
  <si>
    <t>車種別自動車保有車両数の推移</t>
    <phoneticPr fontId="7"/>
  </si>
  <si>
    <t>市町村別車種別保有車両数</t>
    <phoneticPr fontId="7"/>
  </si>
  <si>
    <t xml:space="preserve"> 新車新規台数の推移</t>
    <phoneticPr fontId="7"/>
  </si>
  <si>
    <t>１０　自動車登録の現況</t>
    <rPh sb="3" eb="6">
      <t>ジドウシャ</t>
    </rPh>
    <rPh sb="6" eb="8">
      <t>トウロク</t>
    </rPh>
    <rPh sb="9" eb="11">
      <t>ゲンキョウ</t>
    </rPh>
    <phoneticPr fontId="9"/>
  </si>
  <si>
    <t>　(1)自動車保有車両数</t>
    <rPh sb="4" eb="7">
      <t>ジドウシャ</t>
    </rPh>
    <rPh sb="7" eb="9">
      <t>ホユウ</t>
    </rPh>
    <rPh sb="9" eb="12">
      <t>シャリョウスウ</t>
    </rPh>
    <phoneticPr fontId="9"/>
  </si>
  <si>
    <t>用途別</t>
    <rPh sb="0" eb="3">
      <t>ヨウトベツ</t>
    </rPh>
    <phoneticPr fontId="9"/>
  </si>
  <si>
    <t>県　別</t>
    <rPh sb="0" eb="1">
      <t>ケン</t>
    </rPh>
    <rPh sb="2" eb="3">
      <t>ベツ</t>
    </rPh>
    <phoneticPr fontId="9"/>
  </si>
  <si>
    <t>局管内計</t>
    <rPh sb="0" eb="1">
      <t>キョク</t>
    </rPh>
    <rPh sb="1" eb="3">
      <t>カンナイ</t>
    </rPh>
    <rPh sb="3" eb="4">
      <t>ケイ</t>
    </rPh>
    <phoneticPr fontId="9"/>
  </si>
  <si>
    <t>全　国</t>
    <rPh sb="0" eb="1">
      <t>ゼン</t>
    </rPh>
    <rPh sb="2" eb="3">
      <t>クニ</t>
    </rPh>
    <phoneticPr fontId="9"/>
  </si>
  <si>
    <t>車種別</t>
    <rPh sb="0" eb="3">
      <t>シャシュベツ</t>
    </rPh>
    <phoneticPr fontId="9"/>
  </si>
  <si>
    <t>貨　物　車</t>
    <rPh sb="0" eb="1">
      <t>カ</t>
    </rPh>
    <rPh sb="2" eb="3">
      <t>モノ</t>
    </rPh>
    <rPh sb="4" eb="5">
      <t>シャ</t>
    </rPh>
    <phoneticPr fontId="9"/>
  </si>
  <si>
    <t>普 通</t>
    <rPh sb="0" eb="1">
      <t>アマネ</t>
    </rPh>
    <rPh sb="2" eb="3">
      <t>ツウ</t>
    </rPh>
    <phoneticPr fontId="9"/>
  </si>
  <si>
    <t>小型</t>
    <rPh sb="0" eb="2">
      <t>コガタ</t>
    </rPh>
    <phoneticPr fontId="9"/>
  </si>
  <si>
    <t>四 輪</t>
    <rPh sb="0" eb="1">
      <t>ヨン</t>
    </rPh>
    <rPh sb="2" eb="3">
      <t>ワ</t>
    </rPh>
    <phoneticPr fontId="9"/>
  </si>
  <si>
    <t>三 輪</t>
    <rPh sb="0" eb="1">
      <t>サン</t>
    </rPh>
    <rPh sb="2" eb="3">
      <t>ワ</t>
    </rPh>
    <phoneticPr fontId="9"/>
  </si>
  <si>
    <t>被けん引車</t>
    <rPh sb="0" eb="1">
      <t>ヒ</t>
    </rPh>
    <rPh sb="3" eb="4">
      <t>イン</t>
    </rPh>
    <rPh sb="4" eb="5">
      <t>クルマ</t>
    </rPh>
    <phoneticPr fontId="9"/>
  </si>
  <si>
    <t>軽</t>
    <rPh sb="0" eb="1">
      <t>ケイ</t>
    </rPh>
    <phoneticPr fontId="9"/>
  </si>
  <si>
    <t>貨　物　計</t>
    <rPh sb="0" eb="1">
      <t>カ</t>
    </rPh>
    <rPh sb="2" eb="3">
      <t>モノ</t>
    </rPh>
    <rPh sb="4" eb="5">
      <t>ケイ</t>
    </rPh>
    <phoneticPr fontId="9"/>
  </si>
  <si>
    <t>乗合車</t>
    <rPh sb="0" eb="2">
      <t>ノリアイ</t>
    </rPh>
    <rPh sb="2" eb="3">
      <t>シャ</t>
    </rPh>
    <phoneticPr fontId="9"/>
  </si>
  <si>
    <t>小 型</t>
    <rPh sb="0" eb="1">
      <t>ショウ</t>
    </rPh>
    <rPh sb="2" eb="3">
      <t>カタ</t>
    </rPh>
    <phoneticPr fontId="9"/>
  </si>
  <si>
    <t>乗　合　計</t>
    <rPh sb="0" eb="1">
      <t>ジョウ</t>
    </rPh>
    <rPh sb="2" eb="3">
      <t>ゴウ</t>
    </rPh>
    <rPh sb="4" eb="5">
      <t>ケイ</t>
    </rPh>
    <phoneticPr fontId="9"/>
  </si>
  <si>
    <t>乗　用　車</t>
    <rPh sb="0" eb="1">
      <t>ジョウ</t>
    </rPh>
    <rPh sb="2" eb="3">
      <t>ヨウ</t>
    </rPh>
    <rPh sb="4" eb="5">
      <t>シャ</t>
    </rPh>
    <phoneticPr fontId="9"/>
  </si>
  <si>
    <t>軽四輪</t>
    <rPh sb="0" eb="1">
      <t>ケイ</t>
    </rPh>
    <rPh sb="1" eb="3">
      <t>ヨンリン</t>
    </rPh>
    <phoneticPr fontId="9"/>
  </si>
  <si>
    <t>乗　用　計</t>
    <rPh sb="0" eb="1">
      <t>ジョウ</t>
    </rPh>
    <rPh sb="2" eb="3">
      <t>ヨウ</t>
    </rPh>
    <rPh sb="4" eb="5">
      <t>ケイ</t>
    </rPh>
    <phoneticPr fontId="9"/>
  </si>
  <si>
    <t>特種（殊）用途車</t>
    <rPh sb="0" eb="2">
      <t>トクシュ</t>
    </rPh>
    <rPh sb="3" eb="4">
      <t>コト</t>
    </rPh>
    <rPh sb="5" eb="8">
      <t>ヨウトシャ</t>
    </rPh>
    <phoneticPr fontId="9"/>
  </si>
  <si>
    <t>特種用途</t>
    <rPh sb="0" eb="2">
      <t>トクシュ</t>
    </rPh>
    <rPh sb="2" eb="4">
      <t>ヨウト</t>
    </rPh>
    <phoneticPr fontId="9"/>
  </si>
  <si>
    <t>普通</t>
    <rPh sb="0" eb="2">
      <t>フツウ</t>
    </rPh>
    <phoneticPr fontId="9"/>
  </si>
  <si>
    <t>大型特殊</t>
    <rPh sb="0" eb="2">
      <t>オオガタ</t>
    </rPh>
    <rPh sb="2" eb="4">
      <t>トクシュ</t>
    </rPh>
    <phoneticPr fontId="9"/>
  </si>
  <si>
    <t>特種用途計</t>
    <rPh sb="0" eb="2">
      <t>トクシュ</t>
    </rPh>
    <rPh sb="2" eb="4">
      <t>ヨウト</t>
    </rPh>
    <rPh sb="4" eb="5">
      <t>ケイ</t>
    </rPh>
    <phoneticPr fontId="9"/>
  </si>
  <si>
    <t>二輪車</t>
    <rPh sb="0" eb="2">
      <t>ニリン</t>
    </rPh>
    <rPh sb="2" eb="3">
      <t>シャ</t>
    </rPh>
    <phoneticPr fontId="9"/>
  </si>
  <si>
    <t>小型二輪</t>
    <rPh sb="0" eb="2">
      <t>コガタ</t>
    </rPh>
    <rPh sb="2" eb="4">
      <t>ニリン</t>
    </rPh>
    <phoneticPr fontId="9"/>
  </si>
  <si>
    <t>軽二輪</t>
    <rPh sb="0" eb="3">
      <t>ケイニリン</t>
    </rPh>
    <phoneticPr fontId="9"/>
  </si>
  <si>
    <t>二　輪　計</t>
    <rPh sb="0" eb="1">
      <t>ニ</t>
    </rPh>
    <rPh sb="2" eb="3">
      <t>ワ</t>
    </rPh>
    <rPh sb="4" eb="5">
      <t>ケイ</t>
    </rPh>
    <phoneticPr fontId="9"/>
  </si>
  <si>
    <t>総　　合　　計</t>
    <rPh sb="0" eb="1">
      <t>ソウ</t>
    </rPh>
    <rPh sb="3" eb="4">
      <t>ゴウ</t>
    </rPh>
    <rPh sb="6" eb="7">
      <t>ケイ</t>
    </rPh>
    <phoneticPr fontId="9"/>
  </si>
  <si>
    <t>対前年同月</t>
    <rPh sb="0" eb="1">
      <t>タイ</t>
    </rPh>
    <rPh sb="1" eb="3">
      <t>ゼンネン</t>
    </rPh>
    <rPh sb="3" eb="5">
      <t>ドウゲツ</t>
    </rPh>
    <phoneticPr fontId="9"/>
  </si>
  <si>
    <t>車両数</t>
    <rPh sb="0" eb="2">
      <t>シャリョウ</t>
    </rPh>
    <rPh sb="2" eb="3">
      <t>カズ</t>
    </rPh>
    <phoneticPr fontId="9"/>
  </si>
  <si>
    <t>比較増減</t>
    <rPh sb="0" eb="2">
      <t>ヒカク</t>
    </rPh>
    <rPh sb="2" eb="4">
      <t>ゾウゲン</t>
    </rPh>
    <phoneticPr fontId="9"/>
  </si>
  <si>
    <t>登 録 自 動 車</t>
    <rPh sb="0" eb="1">
      <t>ノボル</t>
    </rPh>
    <rPh sb="2" eb="3">
      <t>リョク</t>
    </rPh>
    <rPh sb="4" eb="5">
      <t>ジ</t>
    </rPh>
    <rPh sb="6" eb="7">
      <t>ドウ</t>
    </rPh>
    <rPh sb="8" eb="9">
      <t>クルマ</t>
    </rPh>
    <phoneticPr fontId="9"/>
  </si>
  <si>
    <t>検査対象自動車</t>
    <rPh sb="0" eb="2">
      <t>ケンサ</t>
    </rPh>
    <rPh sb="2" eb="4">
      <t>タイショウ</t>
    </rPh>
    <rPh sb="4" eb="7">
      <t>ジドウシャ</t>
    </rPh>
    <phoneticPr fontId="9"/>
  </si>
  <si>
    <t>軽　自　動　車</t>
    <rPh sb="0" eb="1">
      <t>ケイ</t>
    </rPh>
    <rPh sb="2" eb="3">
      <t>ジ</t>
    </rPh>
    <rPh sb="4" eb="5">
      <t>ドウ</t>
    </rPh>
    <rPh sb="6" eb="7">
      <t>クルマ</t>
    </rPh>
    <phoneticPr fontId="9"/>
  </si>
  <si>
    <t>（注）その他の検査対象外軽自動車は、軽二輪車に含む。</t>
    <rPh sb="1" eb="2">
      <t>チュウ</t>
    </rPh>
    <rPh sb="5" eb="6">
      <t>タ</t>
    </rPh>
    <rPh sb="7" eb="9">
      <t>ケンサ</t>
    </rPh>
    <rPh sb="9" eb="12">
      <t>タイショウガイ</t>
    </rPh>
    <rPh sb="12" eb="16">
      <t>ケイジドウシャ</t>
    </rPh>
    <rPh sb="18" eb="19">
      <t>ケイ</t>
    </rPh>
    <rPh sb="19" eb="22">
      <t>ニリンシャ</t>
    </rPh>
    <rPh sb="23" eb="24">
      <t>フク</t>
    </rPh>
    <phoneticPr fontId="9"/>
  </si>
  <si>
    <t xml:space="preserve"> (2) 県別自動車保有車両数の推移</t>
    <rPh sb="5" eb="7">
      <t>ケンベツ</t>
    </rPh>
    <rPh sb="7" eb="10">
      <t>ジドウシャ</t>
    </rPh>
    <rPh sb="10" eb="12">
      <t>ホユウ</t>
    </rPh>
    <rPh sb="12" eb="15">
      <t>シャリョウスウ</t>
    </rPh>
    <rPh sb="16" eb="18">
      <t>スイイ</t>
    </rPh>
    <phoneticPr fontId="9"/>
  </si>
  <si>
    <t>各年３月３１日現在</t>
    <rPh sb="0" eb="2">
      <t>カクネン</t>
    </rPh>
    <rPh sb="3" eb="4">
      <t>ガツ</t>
    </rPh>
    <rPh sb="6" eb="7">
      <t>ニチ</t>
    </rPh>
    <rPh sb="7" eb="9">
      <t>ゲンザイ</t>
    </rPh>
    <phoneticPr fontId="9"/>
  </si>
  <si>
    <t>年別</t>
    <rPh sb="0" eb="2">
      <t>ネンベツ</t>
    </rPh>
    <phoneticPr fontId="9"/>
  </si>
  <si>
    <t>Ｈ３１年</t>
    <rPh sb="3" eb="4">
      <t>ネン</t>
    </rPh>
    <phoneticPr fontId="9"/>
  </si>
  <si>
    <t>Ｒ２年</t>
    <rPh sb="2" eb="3">
      <t>ネン</t>
    </rPh>
    <phoneticPr fontId="9"/>
  </si>
  <si>
    <t>県別</t>
    <rPh sb="0" eb="2">
      <t>ケンベツ</t>
    </rPh>
    <phoneticPr fontId="9"/>
  </si>
  <si>
    <t>指数</t>
    <rPh sb="0" eb="2">
      <t>シスウ</t>
    </rPh>
    <phoneticPr fontId="9"/>
  </si>
  <si>
    <t>青　　森</t>
    <rPh sb="0" eb="1">
      <t>アオ</t>
    </rPh>
    <rPh sb="3" eb="4">
      <t>モリ</t>
    </rPh>
    <phoneticPr fontId="9"/>
  </si>
  <si>
    <t>岩　　手</t>
    <rPh sb="0" eb="1">
      <t>イワ</t>
    </rPh>
    <rPh sb="3" eb="4">
      <t>テ</t>
    </rPh>
    <phoneticPr fontId="9"/>
  </si>
  <si>
    <t>宮　　城</t>
    <rPh sb="0" eb="1">
      <t>ミヤ</t>
    </rPh>
    <rPh sb="3" eb="4">
      <t>シロ</t>
    </rPh>
    <phoneticPr fontId="9"/>
  </si>
  <si>
    <t>秋　　田</t>
    <rPh sb="0" eb="1">
      <t>アキ</t>
    </rPh>
    <rPh sb="3" eb="4">
      <t>タ</t>
    </rPh>
    <phoneticPr fontId="9"/>
  </si>
  <si>
    <t>山　　形</t>
    <rPh sb="0" eb="1">
      <t>ヤマ</t>
    </rPh>
    <rPh sb="3" eb="4">
      <t>カタチ</t>
    </rPh>
    <phoneticPr fontId="9"/>
  </si>
  <si>
    <t>福　　島</t>
    <rPh sb="0" eb="1">
      <t>フク</t>
    </rPh>
    <rPh sb="3" eb="4">
      <t>シマ</t>
    </rPh>
    <phoneticPr fontId="9"/>
  </si>
  <si>
    <t xml:space="preserve"> (3) 車種別自動車保有車両数の推移</t>
    <rPh sb="5" eb="8">
      <t>シャシュベツ</t>
    </rPh>
    <rPh sb="8" eb="11">
      <t>ジドウシャ</t>
    </rPh>
    <rPh sb="11" eb="13">
      <t>ホユウ</t>
    </rPh>
    <rPh sb="13" eb="16">
      <t>シャリョウスウ</t>
    </rPh>
    <rPh sb="17" eb="19">
      <t>スイイ</t>
    </rPh>
    <phoneticPr fontId="9"/>
  </si>
  <si>
    <t>年　別</t>
    <rPh sb="0" eb="1">
      <t>ネン</t>
    </rPh>
    <rPh sb="2" eb="3">
      <t>ベツ</t>
    </rPh>
    <phoneticPr fontId="9"/>
  </si>
  <si>
    <t>普 通 貨 物</t>
    <rPh sb="0" eb="1">
      <t>アマネ</t>
    </rPh>
    <rPh sb="2" eb="3">
      <t>ツウ</t>
    </rPh>
    <rPh sb="4" eb="5">
      <t>カ</t>
    </rPh>
    <rPh sb="6" eb="7">
      <t>モノ</t>
    </rPh>
    <phoneticPr fontId="9"/>
  </si>
  <si>
    <t>小型貨物</t>
    <rPh sb="0" eb="2">
      <t>コガタ</t>
    </rPh>
    <rPh sb="2" eb="4">
      <t>カモツ</t>
    </rPh>
    <phoneticPr fontId="9"/>
  </si>
  <si>
    <t>乗 合 車</t>
    <rPh sb="0" eb="1">
      <t>ジョウ</t>
    </rPh>
    <rPh sb="2" eb="3">
      <t>ゴウ</t>
    </rPh>
    <rPh sb="4" eb="5">
      <t>シャ</t>
    </rPh>
    <phoneticPr fontId="9"/>
  </si>
  <si>
    <t>普 通 乗 合</t>
    <rPh sb="0" eb="1">
      <t>アマネ</t>
    </rPh>
    <rPh sb="2" eb="3">
      <t>ツウ</t>
    </rPh>
    <rPh sb="4" eb="5">
      <t>ジョウ</t>
    </rPh>
    <rPh sb="6" eb="7">
      <t>ゴウ</t>
    </rPh>
    <phoneticPr fontId="9"/>
  </si>
  <si>
    <t>小 型 乗 合</t>
    <rPh sb="0" eb="1">
      <t>ショウ</t>
    </rPh>
    <rPh sb="2" eb="3">
      <t>カタ</t>
    </rPh>
    <rPh sb="4" eb="5">
      <t>ジョウ</t>
    </rPh>
    <rPh sb="6" eb="7">
      <t>ゴウ</t>
    </rPh>
    <phoneticPr fontId="9"/>
  </si>
  <si>
    <t>普 通 乗 用</t>
    <rPh sb="0" eb="1">
      <t>アマネ</t>
    </rPh>
    <rPh sb="2" eb="3">
      <t>ツウ</t>
    </rPh>
    <rPh sb="4" eb="5">
      <t>ジョウ</t>
    </rPh>
    <rPh sb="6" eb="7">
      <t>ヨウ</t>
    </rPh>
    <phoneticPr fontId="9"/>
  </si>
  <si>
    <t>小 型 乗 用</t>
    <rPh sb="0" eb="1">
      <t>ショウ</t>
    </rPh>
    <rPh sb="2" eb="3">
      <t>カタ</t>
    </rPh>
    <rPh sb="4" eb="5">
      <t>ジョウ</t>
    </rPh>
    <rPh sb="6" eb="7">
      <t>ヨウ</t>
    </rPh>
    <phoneticPr fontId="9"/>
  </si>
  <si>
    <t>特種用途車</t>
    <rPh sb="0" eb="2">
      <t>トクシュ</t>
    </rPh>
    <rPh sb="2" eb="5">
      <t>ヨウトシャ</t>
    </rPh>
    <phoneticPr fontId="9"/>
  </si>
  <si>
    <t>普　通　車</t>
    <rPh sb="0" eb="1">
      <t>アマネ</t>
    </rPh>
    <rPh sb="2" eb="3">
      <t>ツウ</t>
    </rPh>
    <rPh sb="4" eb="5">
      <t>クルマ</t>
    </rPh>
    <phoneticPr fontId="9"/>
  </si>
  <si>
    <t>小　型　車</t>
    <rPh sb="0" eb="1">
      <t>ショウ</t>
    </rPh>
    <rPh sb="2" eb="3">
      <t>カタ</t>
    </rPh>
    <rPh sb="4" eb="5">
      <t>クルマ</t>
    </rPh>
    <phoneticPr fontId="9"/>
  </si>
  <si>
    <t>大　型　特　殊　車</t>
    <rPh sb="0" eb="1">
      <t>ダイ</t>
    </rPh>
    <rPh sb="2" eb="3">
      <t>カタ</t>
    </rPh>
    <rPh sb="4" eb="5">
      <t>トク</t>
    </rPh>
    <rPh sb="6" eb="7">
      <t>コト</t>
    </rPh>
    <rPh sb="8" eb="9">
      <t>シャ</t>
    </rPh>
    <phoneticPr fontId="9"/>
  </si>
  <si>
    <t>小　型　二　輪　車</t>
    <rPh sb="0" eb="1">
      <t>ショウ</t>
    </rPh>
    <rPh sb="2" eb="3">
      <t>カタ</t>
    </rPh>
    <rPh sb="4" eb="5">
      <t>ニ</t>
    </rPh>
    <rPh sb="6" eb="7">
      <t>ワ</t>
    </rPh>
    <rPh sb="8" eb="9">
      <t>シャ</t>
    </rPh>
    <phoneticPr fontId="9"/>
  </si>
  <si>
    <t>四　輪</t>
    <rPh sb="0" eb="1">
      <t>ヨン</t>
    </rPh>
    <rPh sb="2" eb="3">
      <t>ワ</t>
    </rPh>
    <phoneticPr fontId="9"/>
  </si>
  <si>
    <t>貨 物</t>
    <rPh sb="0" eb="1">
      <t>カ</t>
    </rPh>
    <rPh sb="2" eb="3">
      <t>モノ</t>
    </rPh>
    <phoneticPr fontId="9"/>
  </si>
  <si>
    <t>乗 用</t>
    <rPh sb="0" eb="1">
      <t>ジョウ</t>
    </rPh>
    <rPh sb="2" eb="3">
      <t>ヨウ</t>
    </rPh>
    <phoneticPr fontId="9"/>
  </si>
  <si>
    <t>三　　　輪</t>
    <rPh sb="0" eb="1">
      <t>サン</t>
    </rPh>
    <rPh sb="4" eb="5">
      <t>ワ</t>
    </rPh>
    <phoneticPr fontId="9"/>
  </si>
  <si>
    <t>二　　　輪</t>
    <rPh sb="0" eb="1">
      <t>ニ</t>
    </rPh>
    <rPh sb="4" eb="5">
      <t>ワ</t>
    </rPh>
    <phoneticPr fontId="9"/>
  </si>
  <si>
    <t>軽自動車計</t>
    <rPh sb="0" eb="4">
      <t>ケイジドウシャ</t>
    </rPh>
    <rPh sb="4" eb="5">
      <t>ケイ</t>
    </rPh>
    <phoneticPr fontId="9"/>
  </si>
  <si>
    <t>対　前　年　比</t>
    <rPh sb="0" eb="1">
      <t>タイ</t>
    </rPh>
    <rPh sb="2" eb="3">
      <t>マエ</t>
    </rPh>
    <rPh sb="4" eb="5">
      <t>トシ</t>
    </rPh>
    <rPh sb="6" eb="7">
      <t>ヒ</t>
    </rPh>
    <phoneticPr fontId="9"/>
  </si>
  <si>
    <t>（注）検査対象軽自動車の特種用途車は、軽貨物四輪に含む。その他の検査対象外軽自動車は、軽二輪車に含む。</t>
    <rPh sb="1" eb="2">
      <t>チュウ</t>
    </rPh>
    <rPh sb="3" eb="5">
      <t>ケンサ</t>
    </rPh>
    <rPh sb="5" eb="7">
      <t>タイショウ</t>
    </rPh>
    <rPh sb="7" eb="11">
      <t>ケイジドウシャ</t>
    </rPh>
    <rPh sb="12" eb="14">
      <t>トクシュ</t>
    </rPh>
    <rPh sb="14" eb="17">
      <t>ヨウトシャ</t>
    </rPh>
    <rPh sb="19" eb="22">
      <t>ケイカモツ</t>
    </rPh>
    <rPh sb="22" eb="24">
      <t>ヨンリン</t>
    </rPh>
    <rPh sb="25" eb="26">
      <t>フク</t>
    </rPh>
    <rPh sb="30" eb="31">
      <t>タ</t>
    </rPh>
    <rPh sb="32" eb="34">
      <t>ケンサ</t>
    </rPh>
    <rPh sb="34" eb="37">
      <t>タイショウガイ</t>
    </rPh>
    <rPh sb="37" eb="41">
      <t>ケイジドウシャ</t>
    </rPh>
    <rPh sb="43" eb="44">
      <t>ケイ</t>
    </rPh>
    <rPh sb="44" eb="47">
      <t>ニリンシャ</t>
    </rPh>
    <rPh sb="48" eb="49">
      <t>フク</t>
    </rPh>
    <phoneticPr fontId="9"/>
  </si>
  <si>
    <t xml:space="preserve"> (4) 市町村別車種別保有車両数</t>
    <rPh sb="5" eb="8">
      <t>シチョウソン</t>
    </rPh>
    <rPh sb="8" eb="9">
      <t>ベツ</t>
    </rPh>
    <rPh sb="9" eb="12">
      <t>シャシュベツ</t>
    </rPh>
    <rPh sb="12" eb="14">
      <t>ホユウ</t>
    </rPh>
    <rPh sb="14" eb="17">
      <t>シャリョウスウ</t>
    </rPh>
    <phoneticPr fontId="9"/>
  </si>
  <si>
    <t>青森県</t>
    <rPh sb="0" eb="3">
      <t>アオモリケン</t>
    </rPh>
    <phoneticPr fontId="9"/>
  </si>
  <si>
    <t>貨　物</t>
    <rPh sb="0" eb="1">
      <t>カ</t>
    </rPh>
    <rPh sb="2" eb="3">
      <t>モノ</t>
    </rPh>
    <phoneticPr fontId="9"/>
  </si>
  <si>
    <t>乗　合</t>
    <rPh sb="0" eb="1">
      <t>ジョウ</t>
    </rPh>
    <rPh sb="2" eb="3">
      <t>ゴウ</t>
    </rPh>
    <phoneticPr fontId="9"/>
  </si>
  <si>
    <t>乗　用</t>
    <rPh sb="0" eb="1">
      <t>ジョウ</t>
    </rPh>
    <rPh sb="2" eb="3">
      <t>ヨウ</t>
    </rPh>
    <phoneticPr fontId="9"/>
  </si>
  <si>
    <t>特種（殊）</t>
    <rPh sb="0" eb="2">
      <t>トクシュ</t>
    </rPh>
    <rPh sb="3" eb="4">
      <t>コト</t>
    </rPh>
    <phoneticPr fontId="9"/>
  </si>
  <si>
    <t>軽自動車</t>
    <rPh sb="0" eb="4">
      <t>ケイジドウシャ</t>
    </rPh>
    <phoneticPr fontId="9"/>
  </si>
  <si>
    <t>合　　計</t>
    <rPh sb="0" eb="1">
      <t>ゴウ</t>
    </rPh>
    <rPh sb="3" eb="4">
      <t>ケイ</t>
    </rPh>
    <phoneticPr fontId="9"/>
  </si>
  <si>
    <t>市町村別</t>
    <rPh sb="0" eb="3">
      <t>シチョウソン</t>
    </rPh>
    <rPh sb="3" eb="4">
      <t>ベツ</t>
    </rPh>
    <phoneticPr fontId="9"/>
  </si>
  <si>
    <t>岩手県</t>
    <rPh sb="0" eb="3">
      <t>イワテケン</t>
    </rPh>
    <phoneticPr fontId="9"/>
  </si>
  <si>
    <t>宮城県</t>
    <rPh sb="0" eb="3">
      <t>ミヤギケン</t>
    </rPh>
    <phoneticPr fontId="9"/>
  </si>
  <si>
    <t>秋田県</t>
    <rPh sb="0" eb="3">
      <t>アキタケン</t>
    </rPh>
    <phoneticPr fontId="9"/>
  </si>
  <si>
    <t>鹿角市</t>
  </si>
  <si>
    <t>山形県</t>
    <rPh sb="0" eb="3">
      <t>ヤマガタケン</t>
    </rPh>
    <phoneticPr fontId="9"/>
  </si>
  <si>
    <t>福島県</t>
    <rPh sb="0" eb="3">
      <t>フクシマケン</t>
    </rPh>
    <phoneticPr fontId="9"/>
  </si>
  <si>
    <t>二本松市</t>
  </si>
  <si>
    <t>※軽自動車については、軽二輪を除く</t>
    <rPh sb="1" eb="5">
      <t>ケイジドウシャ</t>
    </rPh>
    <rPh sb="11" eb="14">
      <t>ケイニリン</t>
    </rPh>
    <rPh sb="15" eb="16">
      <t>ノゾ</t>
    </rPh>
    <phoneticPr fontId="9"/>
  </si>
  <si>
    <t xml:space="preserve"> (5) 新車新規台数の推移</t>
    <rPh sb="5" eb="7">
      <t>シンシャ</t>
    </rPh>
    <rPh sb="7" eb="9">
      <t>シンキ</t>
    </rPh>
    <rPh sb="9" eb="11">
      <t>ダイスウ</t>
    </rPh>
    <rPh sb="12" eb="14">
      <t>スイイ</t>
    </rPh>
    <phoneticPr fontId="9"/>
  </si>
  <si>
    <t>年度別</t>
    <rPh sb="0" eb="3">
      <t>ネンドベツ</t>
    </rPh>
    <phoneticPr fontId="9"/>
  </si>
  <si>
    <t>Ｈ３０年度</t>
    <rPh sb="3" eb="5">
      <t>ネンド</t>
    </rPh>
    <phoneticPr fontId="9"/>
  </si>
  <si>
    <t>Ｒ１年度</t>
    <rPh sb="2" eb="4">
      <t>ネンド</t>
    </rPh>
    <phoneticPr fontId="9"/>
  </si>
  <si>
    <t>台数・比</t>
    <rPh sb="0" eb="2">
      <t>ダイスウ</t>
    </rPh>
    <rPh sb="3" eb="4">
      <t>ヒ</t>
    </rPh>
    <phoneticPr fontId="9"/>
  </si>
  <si>
    <t>登　録　車</t>
    <rPh sb="0" eb="1">
      <t>ノボル</t>
    </rPh>
    <rPh sb="2" eb="3">
      <t>リョク</t>
    </rPh>
    <rPh sb="4" eb="5">
      <t>クルマ</t>
    </rPh>
    <phoneticPr fontId="9"/>
  </si>
  <si>
    <t>対前年度比</t>
    <rPh sb="0" eb="1">
      <t>タイ</t>
    </rPh>
    <rPh sb="1" eb="5">
      <t>ゼンネンドヒ</t>
    </rPh>
    <phoneticPr fontId="9"/>
  </si>
  <si>
    <t>軽 自 動 車</t>
    <rPh sb="0" eb="1">
      <t>ケイ</t>
    </rPh>
    <rPh sb="2" eb="3">
      <t>ジ</t>
    </rPh>
    <rPh sb="4" eb="5">
      <t>ドウ</t>
    </rPh>
    <rPh sb="6" eb="7">
      <t>クルマ</t>
    </rPh>
    <phoneticPr fontId="9"/>
  </si>
  <si>
    <t>合　　　計</t>
    <rPh sb="0" eb="1">
      <t>ゴウ</t>
    </rPh>
    <rPh sb="4" eb="5">
      <t>ケイ</t>
    </rPh>
    <phoneticPr fontId="9"/>
  </si>
  <si>
    <t>管内計</t>
    <rPh sb="0" eb="2">
      <t>カンナイ</t>
    </rPh>
    <rPh sb="2" eb="3">
      <t>ケイ</t>
    </rPh>
    <phoneticPr fontId="9"/>
  </si>
  <si>
    <t>Ⅲ-10-1</t>
    <phoneticPr fontId="9"/>
  </si>
  <si>
    <t>自動車整備の現況</t>
    <phoneticPr fontId="7"/>
  </si>
  <si>
    <t>認証・認定・指定工場数等</t>
    <phoneticPr fontId="7"/>
  </si>
  <si>
    <t>認証・指定工場の推移</t>
    <phoneticPr fontId="7"/>
  </si>
  <si>
    <t>自動車整備士技能検定合格者の推移（運輸局計）</t>
    <phoneticPr fontId="7"/>
  </si>
  <si>
    <t xml:space="preserve"> (1) 認証・認定・指定工場数等</t>
    <rPh sb="5" eb="7">
      <t>ニンショウ</t>
    </rPh>
    <rPh sb="8" eb="10">
      <t>ニンテイ</t>
    </rPh>
    <rPh sb="11" eb="13">
      <t>シテイ</t>
    </rPh>
    <rPh sb="13" eb="16">
      <t>コウジョウスウ</t>
    </rPh>
    <rPh sb="16" eb="17">
      <t>トウ</t>
    </rPh>
    <phoneticPr fontId="9"/>
  </si>
  <si>
    <t>① 認証</t>
    <rPh sb="2" eb="4">
      <t>ニンショウ</t>
    </rPh>
    <phoneticPr fontId="9"/>
  </si>
  <si>
    <t>　　　　 項目
　県別</t>
    <rPh sb="5" eb="7">
      <t>コウモク</t>
    </rPh>
    <rPh sb="9" eb="11">
      <t>ケンベツ</t>
    </rPh>
    <phoneticPr fontId="9"/>
  </si>
  <si>
    <t>内専門認証
工場数</t>
    <rPh sb="0" eb="1">
      <t>ウチ</t>
    </rPh>
    <rPh sb="1" eb="3">
      <t>センモン</t>
    </rPh>
    <rPh sb="3" eb="5">
      <t>ニンショウ</t>
    </rPh>
    <rPh sb="6" eb="9">
      <t>コウジョウスウ</t>
    </rPh>
    <phoneticPr fontId="9"/>
  </si>
  <si>
    <t>対前年度
増減数</t>
    <rPh sb="0" eb="1">
      <t>タイ</t>
    </rPh>
    <rPh sb="1" eb="3">
      <t>ゼンネン</t>
    </rPh>
    <rPh sb="3" eb="4">
      <t>ド</t>
    </rPh>
    <rPh sb="5" eb="7">
      <t>ゾウゲン</t>
    </rPh>
    <rPh sb="7" eb="8">
      <t>スウ</t>
    </rPh>
    <phoneticPr fontId="9"/>
  </si>
  <si>
    <t>整備主任者数
　　　　(人)</t>
    <rPh sb="0" eb="2">
      <t>セイビ</t>
    </rPh>
    <rPh sb="2" eb="4">
      <t>シュニン</t>
    </rPh>
    <rPh sb="4" eb="5">
      <t>シャ</t>
    </rPh>
    <rPh sb="5" eb="6">
      <t>スウ</t>
    </rPh>
    <rPh sb="12" eb="13">
      <t>ニン</t>
    </rPh>
    <phoneticPr fontId="9"/>
  </si>
  <si>
    <t>新規</t>
    <rPh sb="0" eb="2">
      <t>シンキ</t>
    </rPh>
    <phoneticPr fontId="9"/>
  </si>
  <si>
    <t>廃止＋取消</t>
    <rPh sb="0" eb="2">
      <t>ハイシ</t>
    </rPh>
    <rPh sb="3" eb="5">
      <t>トリケシ</t>
    </rPh>
    <phoneticPr fontId="9"/>
  </si>
  <si>
    <t>山　形</t>
    <rPh sb="0" eb="1">
      <t>ヤマ</t>
    </rPh>
    <rPh sb="2" eb="3">
      <t>ケイ</t>
    </rPh>
    <phoneticPr fontId="9"/>
  </si>
  <si>
    <t>　　       　項目
   県別</t>
    <rPh sb="10" eb="12">
      <t>コウモク</t>
    </rPh>
    <rPh sb="16" eb="18">
      <t>ケンベツ</t>
    </rPh>
    <phoneticPr fontId="9"/>
  </si>
  <si>
    <t>普通・小型</t>
    <rPh sb="0" eb="2">
      <t>フツウ</t>
    </rPh>
    <rPh sb="3" eb="5">
      <t>コガタ</t>
    </rPh>
    <phoneticPr fontId="9"/>
  </si>
  <si>
    <t>普通・軽</t>
    <rPh sb="0" eb="2">
      <t>フツウ</t>
    </rPh>
    <rPh sb="3" eb="4">
      <t>ケイ</t>
    </rPh>
    <phoneticPr fontId="9"/>
  </si>
  <si>
    <t>小型</t>
    <rPh sb="0" eb="1">
      <t>コ</t>
    </rPh>
    <rPh sb="1" eb="2">
      <t>ガタ</t>
    </rPh>
    <phoneticPr fontId="9"/>
  </si>
  <si>
    <t>（注）事業の種類別においては「普通：普通自動車」「小型：小型自動車」「軽：軽自動車」を示す。</t>
    <rPh sb="1" eb="2">
      <t>チュウ</t>
    </rPh>
    <rPh sb="3" eb="5">
      <t>ジギョウ</t>
    </rPh>
    <rPh sb="6" eb="8">
      <t>シュルイ</t>
    </rPh>
    <rPh sb="8" eb="9">
      <t>ベツ</t>
    </rPh>
    <rPh sb="15" eb="17">
      <t>フツウ</t>
    </rPh>
    <rPh sb="18" eb="20">
      <t>フツウ</t>
    </rPh>
    <rPh sb="20" eb="23">
      <t>ジドウシャ</t>
    </rPh>
    <rPh sb="25" eb="27">
      <t>コガタ</t>
    </rPh>
    <rPh sb="28" eb="30">
      <t>コガタ</t>
    </rPh>
    <rPh sb="30" eb="33">
      <t>ジドウシャ</t>
    </rPh>
    <rPh sb="35" eb="36">
      <t>ケイ</t>
    </rPh>
    <rPh sb="37" eb="41">
      <t>ケイジドウシャ</t>
    </rPh>
    <rPh sb="43" eb="44">
      <t>シメ</t>
    </rPh>
    <phoneticPr fontId="9"/>
  </si>
  <si>
    <t>② 指定</t>
    <rPh sb="2" eb="4">
      <t>シテイ</t>
    </rPh>
    <phoneticPr fontId="9"/>
  </si>
  <si>
    <t>内中小企業組合</t>
    <rPh sb="0" eb="1">
      <t>ウチ</t>
    </rPh>
    <rPh sb="1" eb="3">
      <t>チュウショウ</t>
    </rPh>
    <rPh sb="3" eb="5">
      <t>キギョウ</t>
    </rPh>
    <rPh sb="5" eb="7">
      <t>クミアイ</t>
    </rPh>
    <phoneticPr fontId="9"/>
  </si>
  <si>
    <t>対前年度
増減数</t>
    <rPh sb="0" eb="1">
      <t>タイ</t>
    </rPh>
    <rPh sb="1" eb="4">
      <t>ゼンネンド</t>
    </rPh>
    <rPh sb="5" eb="6">
      <t>ゾウ</t>
    </rPh>
    <rPh sb="6" eb="7">
      <t>ゲン</t>
    </rPh>
    <rPh sb="7" eb="8">
      <t>スウ</t>
    </rPh>
    <phoneticPr fontId="9"/>
  </si>
  <si>
    <t>自動車
検査員
数(人)</t>
    <rPh sb="0" eb="3">
      <t>ジドウシャ</t>
    </rPh>
    <rPh sb="4" eb="7">
      <t>ケンサイン</t>
    </rPh>
    <rPh sb="8" eb="9">
      <t>スウ</t>
    </rPh>
    <rPh sb="10" eb="11">
      <t>ニン</t>
    </rPh>
    <phoneticPr fontId="9"/>
  </si>
  <si>
    <t>協同組合</t>
    <rPh sb="0" eb="2">
      <t>キョウドウ</t>
    </rPh>
    <rPh sb="2" eb="4">
      <t>クミアイ</t>
    </rPh>
    <phoneticPr fontId="9"/>
  </si>
  <si>
    <t>協業組合</t>
    <rPh sb="0" eb="2">
      <t>キョウギョウ</t>
    </rPh>
    <rPh sb="2" eb="4">
      <t>クミアイ</t>
    </rPh>
    <phoneticPr fontId="9"/>
  </si>
  <si>
    <t>③ 認定</t>
    <rPh sb="2" eb="4">
      <t>ニンテイ</t>
    </rPh>
    <phoneticPr fontId="9"/>
  </si>
  <si>
    <t>一種</t>
    <rPh sb="0" eb="2">
      <t>イッシュ</t>
    </rPh>
    <phoneticPr fontId="9"/>
  </si>
  <si>
    <t>二種</t>
    <rPh sb="0" eb="2">
      <t>ニシュ</t>
    </rPh>
    <phoneticPr fontId="9"/>
  </si>
  <si>
    <t>特殊整備工場</t>
    <rPh sb="0" eb="2">
      <t>トクシュ</t>
    </rPh>
    <rPh sb="2" eb="4">
      <t>セイビ</t>
    </rPh>
    <rPh sb="4" eb="6">
      <t>コウジョウ</t>
    </rPh>
    <phoneticPr fontId="9"/>
  </si>
  <si>
    <t>車体一種</t>
    <rPh sb="0" eb="2">
      <t>シャタイ</t>
    </rPh>
    <rPh sb="2" eb="4">
      <t>イッシュ</t>
    </rPh>
    <phoneticPr fontId="9"/>
  </si>
  <si>
    <t>車体二種</t>
    <rPh sb="0" eb="2">
      <t>シャタイ</t>
    </rPh>
    <rPh sb="2" eb="4">
      <t>ニシュ</t>
    </rPh>
    <phoneticPr fontId="9"/>
  </si>
  <si>
    <t>電装</t>
    <rPh sb="0" eb="2">
      <t>デンソウ</t>
    </rPh>
    <phoneticPr fontId="9"/>
  </si>
  <si>
    <t>原動機</t>
    <rPh sb="0" eb="3">
      <t>ゲンドウキ</t>
    </rPh>
    <phoneticPr fontId="9"/>
  </si>
  <si>
    <t xml:space="preserve"> </t>
    <phoneticPr fontId="9"/>
  </si>
  <si>
    <t xml:space="preserve"> (2) 認証・指定工場の推移</t>
    <rPh sb="5" eb="7">
      <t>ニンショウ</t>
    </rPh>
    <rPh sb="8" eb="10">
      <t>シテイ</t>
    </rPh>
    <rPh sb="10" eb="12">
      <t>コウジョウ</t>
    </rPh>
    <rPh sb="13" eb="15">
      <t>スイイ</t>
    </rPh>
    <phoneticPr fontId="9"/>
  </si>
  <si>
    <t>認証工場</t>
    <rPh sb="0" eb="2">
      <t>ニンショウ</t>
    </rPh>
    <rPh sb="2" eb="4">
      <t>コウジョウ</t>
    </rPh>
    <phoneticPr fontId="9"/>
  </si>
  <si>
    <t>　　　　　　　　年度
　県別</t>
    <rPh sb="8" eb="10">
      <t>ネンド</t>
    </rPh>
    <rPh sb="12" eb="14">
      <t>ケンベツ</t>
    </rPh>
    <phoneticPr fontId="9"/>
  </si>
  <si>
    <t>工　 場 　数</t>
    <rPh sb="0" eb="1">
      <t>コウ</t>
    </rPh>
    <rPh sb="3" eb="4">
      <t>バ</t>
    </rPh>
    <rPh sb="6" eb="7">
      <t>カズ</t>
    </rPh>
    <phoneticPr fontId="9"/>
  </si>
  <si>
    <t>対前年度増減数</t>
    <rPh sb="0" eb="1">
      <t>タイ</t>
    </rPh>
    <rPh sb="1" eb="4">
      <t>ゼンネンド</t>
    </rPh>
    <rPh sb="4" eb="6">
      <t>ゾウゲン</t>
    </rPh>
    <rPh sb="6" eb="7">
      <t>スウ</t>
    </rPh>
    <phoneticPr fontId="9"/>
  </si>
  <si>
    <t>指定工場</t>
    <rPh sb="0" eb="2">
      <t>シテイ</t>
    </rPh>
    <rPh sb="2" eb="4">
      <t>コウジョウ</t>
    </rPh>
    <phoneticPr fontId="9"/>
  </si>
  <si>
    <t>認証工場数には指定工場を含む。</t>
    <rPh sb="0" eb="2">
      <t>ニンショウ</t>
    </rPh>
    <rPh sb="2" eb="5">
      <t>コウジョウスウ</t>
    </rPh>
    <rPh sb="7" eb="9">
      <t>シテイ</t>
    </rPh>
    <rPh sb="9" eb="11">
      <t>コウジョウ</t>
    </rPh>
    <rPh sb="12" eb="13">
      <t>フク</t>
    </rPh>
    <phoneticPr fontId="9"/>
  </si>
  <si>
    <t>（4） 自動車整備士技能検定合格者の推移（運輸局計）</t>
    <rPh sb="4" eb="7">
      <t>ジドウシャ</t>
    </rPh>
    <rPh sb="7" eb="10">
      <t>セイビシ</t>
    </rPh>
    <rPh sb="10" eb="12">
      <t>ギノウ</t>
    </rPh>
    <rPh sb="12" eb="14">
      <t>ケンテイ</t>
    </rPh>
    <rPh sb="14" eb="17">
      <t>ゴウカクシャ</t>
    </rPh>
    <rPh sb="18" eb="20">
      <t>スイイ</t>
    </rPh>
    <rPh sb="21" eb="24">
      <t>ウンユキョク</t>
    </rPh>
    <rPh sb="24" eb="25">
      <t>ケイ</t>
    </rPh>
    <phoneticPr fontId="9"/>
  </si>
  <si>
    <t>級別</t>
    <rPh sb="0" eb="1">
      <t>キュウ</t>
    </rPh>
    <rPh sb="1" eb="2">
      <t>ベツ</t>
    </rPh>
    <phoneticPr fontId="9"/>
  </si>
  <si>
    <t>　　　　　　　　　年度
　検定種目</t>
    <rPh sb="9" eb="11">
      <t>ネンド</t>
    </rPh>
    <rPh sb="14" eb="15">
      <t>ケン</t>
    </rPh>
    <rPh sb="15" eb="16">
      <t>サダム</t>
    </rPh>
    <rPh sb="16" eb="17">
      <t>タネ</t>
    </rPh>
    <rPh sb="17" eb="18">
      <t>メ</t>
    </rPh>
    <phoneticPr fontId="9"/>
  </si>
  <si>
    <t>一級</t>
    <rPh sb="0" eb="2">
      <t>イッキュウ</t>
    </rPh>
    <phoneticPr fontId="9"/>
  </si>
  <si>
    <t>小型自動車整備士</t>
    <rPh sb="0" eb="2">
      <t>コガタ</t>
    </rPh>
    <rPh sb="2" eb="5">
      <t>ジドウシャ</t>
    </rPh>
    <rPh sb="5" eb="8">
      <t>セイビシ</t>
    </rPh>
    <phoneticPr fontId="9"/>
  </si>
  <si>
    <t>小　　計</t>
    <rPh sb="0" eb="1">
      <t>ショウ</t>
    </rPh>
    <rPh sb="3" eb="4">
      <t>ケイ</t>
    </rPh>
    <phoneticPr fontId="9"/>
  </si>
  <si>
    <t>二級</t>
    <rPh sb="0" eb="1">
      <t>ニ</t>
    </rPh>
    <rPh sb="1" eb="2">
      <t>キュウ</t>
    </rPh>
    <phoneticPr fontId="9"/>
  </si>
  <si>
    <t>ガソリン自動車整備士</t>
    <rPh sb="4" eb="6">
      <t>ジドウ</t>
    </rPh>
    <rPh sb="6" eb="7">
      <t>シャ</t>
    </rPh>
    <rPh sb="7" eb="10">
      <t>セイビシ</t>
    </rPh>
    <phoneticPr fontId="9"/>
  </si>
  <si>
    <t>ジーゼル自動車整備士</t>
    <rPh sb="4" eb="6">
      <t>ジドウ</t>
    </rPh>
    <rPh sb="6" eb="7">
      <t>シャ</t>
    </rPh>
    <rPh sb="7" eb="10">
      <t>セイビシ</t>
    </rPh>
    <phoneticPr fontId="9"/>
  </si>
  <si>
    <t>自動車シャシ整備士</t>
    <rPh sb="0" eb="3">
      <t>ジドウシャ</t>
    </rPh>
    <rPh sb="6" eb="9">
      <t>セイビシ</t>
    </rPh>
    <phoneticPr fontId="9"/>
  </si>
  <si>
    <t>二輪自動車整備士</t>
    <rPh sb="0" eb="2">
      <t>ニリン</t>
    </rPh>
    <rPh sb="2" eb="5">
      <t>ジドウシャ</t>
    </rPh>
    <rPh sb="5" eb="8">
      <t>セイビシ</t>
    </rPh>
    <phoneticPr fontId="9"/>
  </si>
  <si>
    <t>三級</t>
    <rPh sb="0" eb="2">
      <t>サンキュウ</t>
    </rPh>
    <phoneticPr fontId="9"/>
  </si>
  <si>
    <t>自動車ガソリン・エンジン整備士</t>
    <rPh sb="0" eb="3">
      <t>ジドウシャ</t>
    </rPh>
    <rPh sb="12" eb="15">
      <t>セイビシ</t>
    </rPh>
    <phoneticPr fontId="9"/>
  </si>
  <si>
    <t>自動車ジーゼル・エンジン整備士</t>
    <rPh sb="0" eb="3">
      <t>ジドウシャ</t>
    </rPh>
    <rPh sb="12" eb="15">
      <t>セイビシ</t>
    </rPh>
    <phoneticPr fontId="9"/>
  </si>
  <si>
    <t>特殊</t>
    <rPh sb="0" eb="2">
      <t>トクシュ</t>
    </rPh>
    <phoneticPr fontId="9"/>
  </si>
  <si>
    <t>自動車タイヤ整備士</t>
    <rPh sb="0" eb="3">
      <t>ジドウシャ</t>
    </rPh>
    <rPh sb="6" eb="9">
      <t>セイビシ</t>
    </rPh>
    <phoneticPr fontId="9"/>
  </si>
  <si>
    <t>自動車電気装置整備士</t>
    <rPh sb="0" eb="3">
      <t>ジドウシャ</t>
    </rPh>
    <rPh sb="3" eb="5">
      <t>デンキ</t>
    </rPh>
    <rPh sb="5" eb="7">
      <t>ソウチ</t>
    </rPh>
    <rPh sb="7" eb="10">
      <t>セイビシ</t>
    </rPh>
    <phoneticPr fontId="9"/>
  </si>
  <si>
    <t>自動車車体整備士</t>
    <rPh sb="0" eb="3">
      <t>ジドウシャ</t>
    </rPh>
    <rPh sb="3" eb="5">
      <t>シャタイ</t>
    </rPh>
    <rPh sb="5" eb="8">
      <t>セイビシ</t>
    </rPh>
    <phoneticPr fontId="9"/>
  </si>
  <si>
    <t>合　　  計</t>
    <rPh sb="0" eb="1">
      <t>ゴウ</t>
    </rPh>
    <rPh sb="5" eb="6">
      <t>ケイ</t>
    </rPh>
    <phoneticPr fontId="9"/>
  </si>
  <si>
    <t>（注）合格者数については東北運輸局において合格発表を行った人数。</t>
    <rPh sb="1" eb="2">
      <t>チュウ</t>
    </rPh>
    <rPh sb="3" eb="6">
      <t>ゴウカクシャ</t>
    </rPh>
    <rPh sb="6" eb="7">
      <t>スウ</t>
    </rPh>
    <rPh sb="12" eb="14">
      <t>トウホク</t>
    </rPh>
    <rPh sb="14" eb="17">
      <t>ウンユキョク</t>
    </rPh>
    <rPh sb="21" eb="23">
      <t>ゴウカク</t>
    </rPh>
    <rPh sb="23" eb="25">
      <t>ハッピョウ</t>
    </rPh>
    <rPh sb="26" eb="27">
      <t>オコナ</t>
    </rPh>
    <rPh sb="29" eb="30">
      <t>ニン</t>
    </rPh>
    <rPh sb="30" eb="31">
      <t>スウ</t>
    </rPh>
    <phoneticPr fontId="9"/>
  </si>
  <si>
    <t>自動車事故の現況</t>
  </si>
  <si>
    <t>事業用自動車重大事故件数の推移</t>
    <phoneticPr fontId="7"/>
  </si>
  <si>
    <t xml:space="preserve"> (1) 事業用自動車重大事故件数の推移</t>
    <phoneticPr fontId="9"/>
  </si>
  <si>
    <t>年</t>
  </si>
  <si>
    <t>業態別</t>
  </si>
  <si>
    <t>件数種別</t>
  </si>
  <si>
    <t>転落</t>
    <phoneticPr fontId="9"/>
  </si>
  <si>
    <t>車内</t>
    <phoneticPr fontId="9"/>
  </si>
  <si>
    <t>死傷</t>
    <phoneticPr fontId="9"/>
  </si>
  <si>
    <t>健康起因</t>
    <rPh sb="0" eb="2">
      <t>ケンコウ</t>
    </rPh>
    <rPh sb="2" eb="4">
      <t>キイン</t>
    </rPh>
    <phoneticPr fontId="9"/>
  </si>
  <si>
    <t>車両故障</t>
    <rPh sb="0" eb="2">
      <t>シャリョウ</t>
    </rPh>
    <rPh sb="2" eb="4">
      <t>コショウ</t>
    </rPh>
    <phoneticPr fontId="9"/>
  </si>
  <si>
    <t>計</t>
  </si>
  <si>
    <t>１件当り           死傷者数</t>
    <phoneticPr fontId="9"/>
  </si>
  <si>
    <t>局</t>
  </si>
  <si>
    <t>全国</t>
    <phoneticPr fontId="9"/>
  </si>
  <si>
    <t>バス</t>
  </si>
  <si>
    <t>件数</t>
  </si>
  <si>
    <t>死傷者数</t>
  </si>
  <si>
    <t>ハイ・タク</t>
  </si>
  <si>
    <t>トラック</t>
  </si>
  <si>
    <t>（注）各年１月～１２月</t>
    <rPh sb="1" eb="2">
      <t>チュウ</t>
    </rPh>
    <rPh sb="3" eb="5">
      <t>カクネン</t>
    </rPh>
    <rPh sb="6" eb="7">
      <t>ガツ</t>
    </rPh>
    <rPh sb="10" eb="11">
      <t>ガツ</t>
    </rPh>
    <phoneticPr fontId="9"/>
  </si>
  <si>
    <t>(2) 事業用自動車重大事故の業態別発生件数の推移</t>
    <rPh sb="4" eb="7">
      <t>ジギョウヨウ</t>
    </rPh>
    <rPh sb="7" eb="10">
      <t>ジドウシャ</t>
    </rPh>
    <rPh sb="10" eb="11">
      <t>ジュウ</t>
    </rPh>
    <rPh sb="11" eb="14">
      <t>ダイジコ</t>
    </rPh>
    <rPh sb="15" eb="18">
      <t>ギョウタイベツ</t>
    </rPh>
    <rPh sb="18" eb="20">
      <t>ハッセイ</t>
    </rPh>
    <rPh sb="20" eb="22">
      <t>ケンスウ</t>
    </rPh>
    <rPh sb="23" eb="25">
      <t>スイイ</t>
    </rPh>
    <phoneticPr fontId="9"/>
  </si>
  <si>
    <t>(3) 事業用自動車1,000両当たり重大事故発生件数の推移</t>
    <rPh sb="4" eb="7">
      <t>ジギョウヨウ</t>
    </rPh>
    <rPh sb="7" eb="10">
      <t>ジドウシャ</t>
    </rPh>
    <rPh sb="15" eb="16">
      <t>リョウ</t>
    </rPh>
    <rPh sb="16" eb="17">
      <t>ア</t>
    </rPh>
    <rPh sb="19" eb="20">
      <t>ジュウ</t>
    </rPh>
    <rPh sb="20" eb="23">
      <t>ダイジコ</t>
    </rPh>
    <rPh sb="23" eb="25">
      <t>ハッセイ</t>
    </rPh>
    <rPh sb="25" eb="27">
      <t>ケンスウ</t>
    </rPh>
    <rPh sb="28" eb="30">
      <t>スイイ</t>
    </rPh>
    <phoneticPr fontId="9"/>
  </si>
  <si>
    <t>県別</t>
    <rPh sb="0" eb="1">
      <t>ケンベツ</t>
    </rPh>
    <rPh sb="1" eb="2">
      <t>ベツ</t>
    </rPh>
    <phoneticPr fontId="9"/>
  </si>
  <si>
    <t>青  森</t>
    <rPh sb="0" eb="4">
      <t>アオモリ</t>
    </rPh>
    <phoneticPr fontId="9"/>
  </si>
  <si>
    <t>岩  手</t>
    <rPh sb="0" eb="4">
      <t>イワテ</t>
    </rPh>
    <phoneticPr fontId="9"/>
  </si>
  <si>
    <t>宮  城</t>
    <rPh sb="0" eb="4">
      <t>ミヤギ</t>
    </rPh>
    <phoneticPr fontId="9"/>
  </si>
  <si>
    <t>福  島</t>
    <rPh sb="0" eb="4">
      <t>フクシマ</t>
    </rPh>
    <phoneticPr fontId="9"/>
  </si>
  <si>
    <t>局  計</t>
    <rPh sb="0" eb="1">
      <t>キョク</t>
    </rPh>
    <rPh sb="3" eb="4">
      <t>ケイ</t>
    </rPh>
    <phoneticPr fontId="9"/>
  </si>
  <si>
    <t>項目　　　　　 年</t>
    <rPh sb="0" eb="2">
      <t>コウモク</t>
    </rPh>
    <rPh sb="8" eb="9">
      <t>ネン</t>
    </rPh>
    <phoneticPr fontId="9"/>
  </si>
  <si>
    <t>対象車両数</t>
    <rPh sb="0" eb="2">
      <t>タイショウ</t>
    </rPh>
    <rPh sb="2" eb="5">
      <t>シャリョウスウ</t>
    </rPh>
    <phoneticPr fontId="9"/>
  </si>
  <si>
    <t>重大事故件数</t>
    <rPh sb="0" eb="2">
      <t>ジュウダイ</t>
    </rPh>
    <rPh sb="2" eb="4">
      <t>ジコ</t>
    </rPh>
    <rPh sb="4" eb="6">
      <t>ケンスウ</t>
    </rPh>
    <phoneticPr fontId="9"/>
  </si>
  <si>
    <t>一〇〇〇両当たり件数</t>
    <rPh sb="0" eb="1">
      <t>1</t>
    </rPh>
    <rPh sb="4" eb="5">
      <t>リョウ</t>
    </rPh>
    <rPh sb="5" eb="6">
      <t>ア</t>
    </rPh>
    <rPh sb="8" eb="10">
      <t>ケンスウ</t>
    </rPh>
    <phoneticPr fontId="9"/>
  </si>
  <si>
    <t>一〇〇〇両当たり件数</t>
  </si>
  <si>
    <t>（注）　各年１月～１２月、車両数は１２月３１日現在の保有台数</t>
    <rPh sb="1" eb="2">
      <t>チュウ</t>
    </rPh>
    <rPh sb="4" eb="6">
      <t>カクネン</t>
    </rPh>
    <rPh sb="7" eb="8">
      <t>ガツ</t>
    </rPh>
    <rPh sb="11" eb="12">
      <t>ガツ</t>
    </rPh>
    <rPh sb="13" eb="16">
      <t>シャリョウスウ</t>
    </rPh>
    <rPh sb="19" eb="20">
      <t>ガツ</t>
    </rPh>
    <rPh sb="22" eb="23">
      <t>ニチ</t>
    </rPh>
    <rPh sb="23" eb="25">
      <t>ゲンザイ</t>
    </rPh>
    <rPh sb="26" eb="28">
      <t>ホユウ</t>
    </rPh>
    <rPh sb="28" eb="30">
      <t>ダイスウ</t>
    </rPh>
    <phoneticPr fontId="9"/>
  </si>
  <si>
    <t xml:space="preserve">     1,000両当たりの事故発生件数</t>
    <rPh sb="10" eb="11">
      <t>リョウ</t>
    </rPh>
    <rPh sb="11" eb="12">
      <t>ア</t>
    </rPh>
    <rPh sb="15" eb="17">
      <t>ジコ</t>
    </rPh>
    <rPh sb="17" eb="19">
      <t>ハッセイ</t>
    </rPh>
    <rPh sb="19" eb="21">
      <t>ケンスウ</t>
    </rPh>
    <phoneticPr fontId="9"/>
  </si>
  <si>
    <t xml:space="preserve"> (5) 運行管理者・整備管理者選任数</t>
    <rPh sb="5" eb="7">
      <t>ウンコウ</t>
    </rPh>
    <rPh sb="7" eb="10">
      <t>カンリシャ</t>
    </rPh>
    <rPh sb="11" eb="13">
      <t>セイビ</t>
    </rPh>
    <rPh sb="13" eb="16">
      <t>カンリシャ</t>
    </rPh>
    <rPh sb="16" eb="18">
      <t>センニン</t>
    </rPh>
    <rPh sb="18" eb="19">
      <t>スウ</t>
    </rPh>
    <phoneticPr fontId="9"/>
  </si>
  <si>
    <t>業態</t>
    <rPh sb="0" eb="2">
      <t>ギョウタイ</t>
    </rPh>
    <phoneticPr fontId="9"/>
  </si>
  <si>
    <t>事業用</t>
    <rPh sb="0" eb="3">
      <t>ジギョウヨウ</t>
    </rPh>
    <phoneticPr fontId="9"/>
  </si>
  <si>
    <t>自家用</t>
    <rPh sb="0" eb="3">
      <t>ジカヨウ</t>
    </rPh>
    <phoneticPr fontId="9"/>
  </si>
  <si>
    <t>運行管理者</t>
    <rPh sb="0" eb="2">
      <t>ウンコウ</t>
    </rPh>
    <rPh sb="2" eb="5">
      <t>カンリシャ</t>
    </rPh>
    <phoneticPr fontId="9"/>
  </si>
  <si>
    <t>整備管理者</t>
    <rPh sb="0" eb="2">
      <t>セイビ</t>
    </rPh>
    <rPh sb="2" eb="5">
      <t>カンリシャ</t>
    </rPh>
    <phoneticPr fontId="9"/>
  </si>
  <si>
    <t>局計</t>
    <rPh sb="0" eb="1">
      <t>キョク</t>
    </rPh>
    <rPh sb="1" eb="2">
      <t>ケイ</t>
    </rPh>
    <phoneticPr fontId="9"/>
  </si>
  <si>
    <t>事業用自動車重大事故の業態別発生件数の推移
事業用自動車1,000両当たり重大事故発生件数の推移</t>
    <phoneticPr fontId="7"/>
  </si>
  <si>
    <t>Ⅲ．業務の概況②</t>
    <phoneticPr fontId="7"/>
  </si>
  <si>
    <t>Ⅲ．業務の概況②</t>
    <phoneticPr fontId="7"/>
  </si>
  <si>
    <t>R2</t>
    <phoneticPr fontId="9"/>
  </si>
  <si>
    <t>)</t>
    <phoneticPr fontId="9"/>
  </si>
  <si>
    <t>現在のデータが最新のものとなる。</t>
    <rPh sb="0" eb="2">
      <t>ゲンザイ</t>
    </rPh>
    <rPh sb="7" eb="9">
      <t>サイシン</t>
    </rPh>
    <phoneticPr fontId="9"/>
  </si>
  <si>
    <t>Ｒ３年</t>
    <rPh sb="2" eb="3">
      <t>ネン</t>
    </rPh>
    <phoneticPr fontId="9"/>
  </si>
  <si>
    <t>Ｒ２年度</t>
    <rPh sb="2" eb="4">
      <t>ネンド</t>
    </rPh>
    <phoneticPr fontId="9"/>
  </si>
  <si>
    <t>転覆</t>
    <phoneticPr fontId="9"/>
  </si>
  <si>
    <t>火災</t>
    <phoneticPr fontId="9"/>
  </si>
  <si>
    <t>衝突</t>
    <phoneticPr fontId="9"/>
  </si>
  <si>
    <t>31</t>
    <phoneticPr fontId="9"/>
  </si>
  <si>
    <t>2</t>
    <phoneticPr fontId="9"/>
  </si>
  <si>
    <t>キロ</t>
    <phoneticPr fontId="9"/>
  </si>
  <si>
    <t>り</t>
    <phoneticPr fontId="9"/>
  </si>
  <si>
    <t>の</t>
    <phoneticPr fontId="9"/>
  </si>
  <si>
    <t>キ</t>
    <phoneticPr fontId="9"/>
  </si>
  <si>
    <t>ロ</t>
    <phoneticPr fontId="9"/>
  </si>
  <si>
    <t>㎞</t>
    <phoneticPr fontId="9"/>
  </si>
  <si>
    <t xml:space="preserve">      </t>
    <phoneticPr fontId="9"/>
  </si>
  <si>
    <t>トン</t>
    <phoneticPr fontId="9"/>
  </si>
  <si>
    <t>粁</t>
    <phoneticPr fontId="9"/>
  </si>
  <si>
    <t xml:space="preserve">      また特別積合せの事業者数、車両数は一般の内数であり、車両数は運行車数である。</t>
    <phoneticPr fontId="9"/>
  </si>
  <si>
    <t>（</t>
    <phoneticPr fontId="9"/>
  </si>
  <si>
    <t>ま</t>
    <phoneticPr fontId="9"/>
  </si>
  <si>
    <t>）</t>
    <phoneticPr fontId="9"/>
  </si>
  <si>
    <t>で</t>
    <phoneticPr fontId="9"/>
  </si>
  <si>
    <t>せ</t>
    <phoneticPr fontId="9"/>
  </si>
  <si>
    <t>単位：千トン</t>
    <phoneticPr fontId="9"/>
  </si>
  <si>
    <t>資料：「交通関連統計資料集」</t>
    <phoneticPr fontId="9"/>
  </si>
  <si>
    <t>（注）</t>
    <phoneticPr fontId="9"/>
  </si>
  <si>
    <t>１． 指数は平成２６年度＝１００</t>
    <phoneticPr fontId="9"/>
  </si>
  <si>
    <t>２． 令和２年１２月末日をもって「交通関連統計資料集」が廃刊されたため、</t>
    <phoneticPr fontId="9"/>
  </si>
  <si>
    <t>単位：千トンキロ</t>
    <phoneticPr fontId="9"/>
  </si>
  <si>
    <t>　　</t>
    <phoneticPr fontId="9"/>
  </si>
  <si>
    <t>タイヤ</t>
    <phoneticPr fontId="9"/>
  </si>
  <si>
    <t xml:space="preserve">                   </t>
    <phoneticPr fontId="9"/>
  </si>
  <si>
    <t>30</t>
    <phoneticPr fontId="9"/>
  </si>
  <si>
    <t>バス</t>
    <phoneticPr fontId="9"/>
  </si>
  <si>
    <t>ハイ・タク</t>
    <phoneticPr fontId="9"/>
  </si>
  <si>
    <t>トラック</t>
    <phoneticPr fontId="9"/>
  </si>
  <si>
    <t>レンタカー</t>
    <phoneticPr fontId="9"/>
  </si>
  <si>
    <t>（注）　１．事業者数は当該県内に本社を有する事業者数である。タクシー事業者による
　　　　　　食料・飲料に係る一般貨物自動車運送事業者を含む。</t>
    <rPh sb="1" eb="2">
      <t>チュウ</t>
    </rPh>
    <rPh sb="6" eb="9">
      <t>ジギョウシャ</t>
    </rPh>
    <rPh sb="9" eb="10">
      <t>スウ</t>
    </rPh>
    <rPh sb="11" eb="14">
      <t>トウガイケン</t>
    </rPh>
    <rPh sb="14" eb="15">
      <t>ナイ</t>
    </rPh>
    <rPh sb="16" eb="18">
      <t>ホンシャ</t>
    </rPh>
    <rPh sb="19" eb="20">
      <t>ユウ</t>
    </rPh>
    <rPh sb="22" eb="25">
      <t>ジギョウシャ</t>
    </rPh>
    <rPh sb="25" eb="26">
      <t>スウ</t>
    </rPh>
    <phoneticPr fontId="9"/>
  </si>
  <si>
    <t>令和元年度</t>
    <rPh sb="0" eb="1">
      <t>レイワ</t>
    </rPh>
    <rPh sb="1" eb="2">
      <t>ガン</t>
    </rPh>
    <rPh sb="2" eb="4">
      <t>ヘイネンド</t>
    </rPh>
    <phoneticPr fontId="9"/>
  </si>
  <si>
    <r>
      <t xml:space="preserve"> (5) 乗合バス路線廃止</t>
    </r>
    <r>
      <rPr>
        <b/>
        <sz val="12"/>
        <rFont val="ＭＳ ゴシック"/>
        <family val="3"/>
        <charset val="128"/>
      </rPr>
      <t>状況</t>
    </r>
    <rPh sb="5" eb="7">
      <t>ノリアイ</t>
    </rPh>
    <rPh sb="9" eb="11">
      <t>ロセン</t>
    </rPh>
    <rPh sb="11" eb="13">
      <t>ハイシ</t>
    </rPh>
    <rPh sb="13" eb="15">
      <t>ジョウキョウ</t>
    </rPh>
    <phoneticPr fontId="9"/>
  </si>
  <si>
    <t>R3</t>
    <phoneticPr fontId="9"/>
  </si>
  <si>
    <t>↑　入力</t>
    <rPh sb="2" eb="4">
      <t>ニュウリョク</t>
    </rPh>
    <phoneticPr fontId="9"/>
  </si>
  <si>
    <t>バス運行対策費補助金</t>
    <rPh sb="2" eb="4">
      <t>ウンコウ</t>
    </rPh>
    <rPh sb="4" eb="7">
      <t>タイサクヒ</t>
    </rPh>
    <rPh sb="7" eb="9">
      <t>ホジョ</t>
    </rPh>
    <rPh sb="9" eb="10">
      <t>キン</t>
    </rPh>
    <phoneticPr fontId="9"/>
  </si>
  <si>
    <t>地方バス路線維持費補助金</t>
    <rPh sb="0" eb="2">
      <t>チホウ</t>
    </rPh>
    <rPh sb="4" eb="6">
      <t>ロセン</t>
    </rPh>
    <rPh sb="6" eb="9">
      <t>イジヒ</t>
    </rPh>
    <rPh sb="9" eb="12">
      <t>ホジョキン</t>
    </rPh>
    <phoneticPr fontId="9"/>
  </si>
  <si>
    <t>地方バス安全運行
対策費補助金</t>
    <rPh sb="0" eb="2">
      <t>チホウ</t>
    </rPh>
    <rPh sb="4" eb="6">
      <t>アンゼン</t>
    </rPh>
    <rPh sb="6" eb="8">
      <t>ウンコウ</t>
    </rPh>
    <rPh sb="9" eb="12">
      <t>タイサクヒ</t>
    </rPh>
    <rPh sb="12" eb="15">
      <t>ホジョキン</t>
    </rPh>
    <phoneticPr fontId="9"/>
  </si>
  <si>
    <t>路線維持合理化促進補助</t>
    <rPh sb="0" eb="2">
      <t>ロセン</t>
    </rPh>
    <rPh sb="2" eb="4">
      <t>イジ</t>
    </rPh>
    <rPh sb="4" eb="7">
      <t>ゴウリカ</t>
    </rPh>
    <rPh sb="7" eb="9">
      <t>ソクシン</t>
    </rPh>
    <rPh sb="9" eb="11">
      <t>ホジョ</t>
    </rPh>
    <phoneticPr fontId="9"/>
  </si>
  <si>
    <t>路線運行費</t>
    <rPh sb="0" eb="2">
      <t>ロセン</t>
    </rPh>
    <rPh sb="2" eb="4">
      <t>ウンコウ</t>
    </rPh>
    <rPh sb="4" eb="5">
      <t>ヒ</t>
    </rPh>
    <phoneticPr fontId="9"/>
  </si>
  <si>
    <t>車両購入費</t>
    <rPh sb="0" eb="2">
      <t>シャリョウ</t>
    </rPh>
    <rPh sb="2" eb="5">
      <t>コウニュウヒ</t>
    </rPh>
    <phoneticPr fontId="9"/>
  </si>
  <si>
    <t>バス路線維持費</t>
    <rPh sb="2" eb="4">
      <t>ロセン</t>
    </rPh>
    <rPh sb="4" eb="7">
      <t>イジヒ</t>
    </rPh>
    <phoneticPr fontId="9"/>
  </si>
  <si>
    <t>令和元年度</t>
    <rPh sb="0" eb="2">
      <t>レイワ</t>
    </rPh>
    <rPh sb="2" eb="4">
      <t>ガンネン</t>
    </rPh>
    <rPh sb="4" eb="5">
      <t>ド</t>
    </rPh>
    <phoneticPr fontId="9"/>
  </si>
  <si>
    <t xml:space="preserve">                   資料：「自動車運送事業経営指標」（２０２２年版） </t>
    <rPh sb="19" eb="21">
      <t>シリョウ</t>
    </rPh>
    <rPh sb="23" eb="26">
      <t>ジドウシャ</t>
    </rPh>
    <rPh sb="26" eb="28">
      <t>ウンソウ</t>
    </rPh>
    <rPh sb="28" eb="30">
      <t>ジギョウ</t>
    </rPh>
    <rPh sb="30" eb="32">
      <t>ケイエイ</t>
    </rPh>
    <rPh sb="32" eb="34">
      <t>シヒョウ</t>
    </rPh>
    <rPh sb="40" eb="42">
      <t>ネンバン</t>
    </rPh>
    <phoneticPr fontId="9"/>
  </si>
  <si>
    <t>Ｒ４年</t>
    <rPh sb="2" eb="3">
      <t>ネン</t>
    </rPh>
    <phoneticPr fontId="9"/>
  </si>
  <si>
    <t>青森市</t>
    <rPh sb="0" eb="3">
      <t>アオモリシ</t>
    </rPh>
    <phoneticPr fontId="15"/>
  </si>
  <si>
    <t>弘前市</t>
    <rPh sb="0" eb="3">
      <t>ヒロサキシ</t>
    </rPh>
    <phoneticPr fontId="15"/>
  </si>
  <si>
    <t>黒石市</t>
    <rPh sb="0" eb="3">
      <t>クロイシシ</t>
    </rPh>
    <phoneticPr fontId="15"/>
  </si>
  <si>
    <t>五所川原市</t>
    <rPh sb="0" eb="5">
      <t>ゴショガワラシ</t>
    </rPh>
    <phoneticPr fontId="15"/>
  </si>
  <si>
    <t>むつ市</t>
    <rPh sb="2" eb="3">
      <t>シ</t>
    </rPh>
    <phoneticPr fontId="15"/>
  </si>
  <si>
    <t>つがる市</t>
    <rPh sb="3" eb="4">
      <t>シ</t>
    </rPh>
    <phoneticPr fontId="15"/>
  </si>
  <si>
    <t>平川市</t>
    <rPh sb="0" eb="2">
      <t>ヒラカワ</t>
    </rPh>
    <rPh sb="2" eb="3">
      <t>シ</t>
    </rPh>
    <phoneticPr fontId="15"/>
  </si>
  <si>
    <t>八戸市</t>
    <rPh sb="0" eb="3">
      <t>ハチノヘシ</t>
    </rPh>
    <phoneticPr fontId="15"/>
  </si>
  <si>
    <t>十和田市</t>
    <rPh sb="0" eb="4">
      <t>トワダシ</t>
    </rPh>
    <phoneticPr fontId="15"/>
  </si>
  <si>
    <t>三沢市</t>
    <rPh sb="0" eb="3">
      <t>ミサワシ</t>
    </rPh>
    <phoneticPr fontId="15"/>
  </si>
  <si>
    <t>全市計</t>
    <rPh sb="0" eb="2">
      <t>ゼンシ</t>
    </rPh>
    <rPh sb="2" eb="3">
      <t>ケイ</t>
    </rPh>
    <phoneticPr fontId="15"/>
  </si>
  <si>
    <t>平内町</t>
    <rPh sb="0" eb="3">
      <t>ヒラナイマチ</t>
    </rPh>
    <phoneticPr fontId="15"/>
  </si>
  <si>
    <t>外ヶ浜町</t>
    <rPh sb="0" eb="1">
      <t>ソト</t>
    </rPh>
    <rPh sb="2" eb="3">
      <t>ハマ</t>
    </rPh>
    <rPh sb="3" eb="4">
      <t>マチ</t>
    </rPh>
    <phoneticPr fontId="15"/>
  </si>
  <si>
    <t>今別町</t>
    <rPh sb="0" eb="3">
      <t>イマベツマチ</t>
    </rPh>
    <phoneticPr fontId="15"/>
  </si>
  <si>
    <t>蓬田村</t>
    <rPh sb="0" eb="3">
      <t>ヨモギタムラ</t>
    </rPh>
    <phoneticPr fontId="15"/>
  </si>
  <si>
    <t>東津軽郡計</t>
    <rPh sb="0" eb="3">
      <t>ヒガシツガル</t>
    </rPh>
    <rPh sb="3" eb="5">
      <t>グンケイ</t>
    </rPh>
    <phoneticPr fontId="15"/>
  </si>
  <si>
    <t>鰺ヶ沢町</t>
    <rPh sb="0" eb="4">
      <t>アジガサワマチ</t>
    </rPh>
    <phoneticPr fontId="15"/>
  </si>
  <si>
    <t>深浦町</t>
    <rPh sb="0" eb="3">
      <t>フカウラマチ</t>
    </rPh>
    <phoneticPr fontId="15"/>
  </si>
  <si>
    <t>西津軽郡計</t>
    <rPh sb="0" eb="3">
      <t>ニシツガル</t>
    </rPh>
    <rPh sb="3" eb="5">
      <t>グンケイ</t>
    </rPh>
    <phoneticPr fontId="15"/>
  </si>
  <si>
    <t>西目屋村</t>
    <rPh sb="0" eb="4">
      <t>ニシメヤムラ</t>
    </rPh>
    <phoneticPr fontId="15"/>
  </si>
  <si>
    <t>中津軽郡計</t>
    <rPh sb="0" eb="3">
      <t>ナカツガル</t>
    </rPh>
    <rPh sb="3" eb="5">
      <t>グンケイ</t>
    </rPh>
    <phoneticPr fontId="15"/>
  </si>
  <si>
    <t>藤崎町</t>
    <rPh sb="0" eb="3">
      <t>フジサキマチ</t>
    </rPh>
    <phoneticPr fontId="15"/>
  </si>
  <si>
    <t>大鰐町</t>
    <rPh sb="0" eb="3">
      <t>オオワニマチ</t>
    </rPh>
    <phoneticPr fontId="15"/>
  </si>
  <si>
    <t>田舎舘村</t>
    <rPh sb="0" eb="3">
      <t>イナカダテ</t>
    </rPh>
    <rPh sb="3" eb="4">
      <t>ムラ</t>
    </rPh>
    <phoneticPr fontId="15"/>
  </si>
  <si>
    <t>南津軽郡計</t>
    <rPh sb="0" eb="3">
      <t>ミナミツガル</t>
    </rPh>
    <rPh sb="3" eb="5">
      <t>グンケイ</t>
    </rPh>
    <phoneticPr fontId="15"/>
  </si>
  <si>
    <t>板柳町</t>
    <rPh sb="0" eb="3">
      <t>イタヤナギマチ</t>
    </rPh>
    <phoneticPr fontId="15"/>
  </si>
  <si>
    <t>中泊町</t>
    <rPh sb="0" eb="1">
      <t>ナカ</t>
    </rPh>
    <rPh sb="1" eb="3">
      <t>トマリチョウ</t>
    </rPh>
    <phoneticPr fontId="15"/>
  </si>
  <si>
    <t>鶴田町</t>
    <rPh sb="0" eb="3">
      <t>ツルタマチ</t>
    </rPh>
    <phoneticPr fontId="15"/>
  </si>
  <si>
    <t>北津軽郡計</t>
    <rPh sb="0" eb="3">
      <t>キタツガル</t>
    </rPh>
    <rPh sb="3" eb="5">
      <t>グンケイ</t>
    </rPh>
    <phoneticPr fontId="15"/>
  </si>
  <si>
    <t>野辺地町</t>
    <rPh sb="0" eb="4">
      <t>ノヘジマチ</t>
    </rPh>
    <phoneticPr fontId="15"/>
  </si>
  <si>
    <t>横浜町</t>
    <rPh sb="0" eb="3">
      <t>ヨコハママチ</t>
    </rPh>
    <phoneticPr fontId="15"/>
  </si>
  <si>
    <t>おいらせ町</t>
    <rPh sb="4" eb="5">
      <t>チョウ</t>
    </rPh>
    <phoneticPr fontId="15"/>
  </si>
  <si>
    <t>六戸町</t>
    <rPh sb="0" eb="3">
      <t>ロクノヘマチ</t>
    </rPh>
    <phoneticPr fontId="15"/>
  </si>
  <si>
    <t>七戸町</t>
    <rPh sb="0" eb="3">
      <t>シチノヘマチ</t>
    </rPh>
    <phoneticPr fontId="15"/>
  </si>
  <si>
    <t>東北町</t>
    <rPh sb="0" eb="3">
      <t>トウホクマチ</t>
    </rPh>
    <phoneticPr fontId="15"/>
  </si>
  <si>
    <t>六ヶ所村</t>
    <rPh sb="0" eb="4">
      <t>ロッカショムラ</t>
    </rPh>
    <phoneticPr fontId="15"/>
  </si>
  <si>
    <t>上北郡計</t>
    <rPh sb="0" eb="2">
      <t>カミキタ</t>
    </rPh>
    <rPh sb="2" eb="4">
      <t>グンケイ</t>
    </rPh>
    <phoneticPr fontId="15"/>
  </si>
  <si>
    <t>大間町</t>
    <rPh sb="0" eb="3">
      <t>オオママチ</t>
    </rPh>
    <phoneticPr fontId="15"/>
  </si>
  <si>
    <t>東通村</t>
    <rPh sb="0" eb="3">
      <t>ヒガシドオリムラ</t>
    </rPh>
    <phoneticPr fontId="15"/>
  </si>
  <si>
    <t>風間浦村</t>
    <rPh sb="0" eb="4">
      <t>カザマウラムラ</t>
    </rPh>
    <phoneticPr fontId="15"/>
  </si>
  <si>
    <t>佐井村</t>
    <rPh sb="0" eb="3">
      <t>サイムラ</t>
    </rPh>
    <phoneticPr fontId="15"/>
  </si>
  <si>
    <t>下北郡計</t>
    <rPh sb="0" eb="2">
      <t>シモキタ</t>
    </rPh>
    <rPh sb="2" eb="4">
      <t>グンケイ</t>
    </rPh>
    <phoneticPr fontId="15"/>
  </si>
  <si>
    <t>三戸町</t>
    <rPh sb="0" eb="3">
      <t>サンノヘマチ</t>
    </rPh>
    <phoneticPr fontId="15"/>
  </si>
  <si>
    <t>五戸町</t>
    <rPh sb="0" eb="3">
      <t>ゴノヘマチ</t>
    </rPh>
    <phoneticPr fontId="15"/>
  </si>
  <si>
    <t>田子町</t>
    <rPh sb="0" eb="3">
      <t>タッコマチ</t>
    </rPh>
    <phoneticPr fontId="15"/>
  </si>
  <si>
    <t>南部町</t>
    <rPh sb="0" eb="3">
      <t>ナンブチョウ</t>
    </rPh>
    <phoneticPr fontId="15"/>
  </si>
  <si>
    <t>階上町</t>
    <rPh sb="0" eb="3">
      <t>ハシカミチョウ</t>
    </rPh>
    <phoneticPr fontId="15"/>
  </si>
  <si>
    <t>新郷村</t>
    <rPh sb="0" eb="3">
      <t>シンゴウムラ</t>
    </rPh>
    <phoneticPr fontId="15"/>
  </si>
  <si>
    <t>三戸郡計</t>
    <rPh sb="0" eb="2">
      <t>サンノヘ</t>
    </rPh>
    <rPh sb="2" eb="4">
      <t>グンケイ</t>
    </rPh>
    <phoneticPr fontId="15"/>
  </si>
  <si>
    <t>全郡計</t>
    <rPh sb="0" eb="1">
      <t>ゼン</t>
    </rPh>
    <rPh sb="1" eb="3">
      <t>グンケイ</t>
    </rPh>
    <phoneticPr fontId="15"/>
  </si>
  <si>
    <t>総合計</t>
    <rPh sb="0" eb="3">
      <t>ソウゴウケイ</t>
    </rPh>
    <phoneticPr fontId="15"/>
  </si>
  <si>
    <t>盛岡市</t>
    <rPh sb="0" eb="3">
      <t>モリオカシ</t>
    </rPh>
    <phoneticPr fontId="15"/>
  </si>
  <si>
    <t>釜石市</t>
    <rPh sb="0" eb="3">
      <t>カマイシシ</t>
    </rPh>
    <phoneticPr fontId="15"/>
  </si>
  <si>
    <t>宮古市</t>
    <rPh sb="0" eb="3">
      <t>ミヤコシ</t>
    </rPh>
    <phoneticPr fontId="15"/>
  </si>
  <si>
    <t>一関市</t>
    <rPh sb="0" eb="3">
      <t>イチノセキシ</t>
    </rPh>
    <phoneticPr fontId="15"/>
  </si>
  <si>
    <t>大船渡市</t>
    <rPh sb="0" eb="4">
      <t>オオフナトシ</t>
    </rPh>
    <phoneticPr fontId="15"/>
  </si>
  <si>
    <t>花巻市</t>
    <rPh sb="0" eb="3">
      <t>ハナマキシ</t>
    </rPh>
    <phoneticPr fontId="15"/>
  </si>
  <si>
    <t>奥州市</t>
    <rPh sb="0" eb="1">
      <t>オク</t>
    </rPh>
    <rPh sb="1" eb="2">
      <t>シュウ</t>
    </rPh>
    <rPh sb="2" eb="3">
      <t>シ</t>
    </rPh>
    <phoneticPr fontId="15"/>
  </si>
  <si>
    <t>北上市</t>
    <rPh sb="0" eb="3">
      <t>キタカミシ</t>
    </rPh>
    <phoneticPr fontId="15"/>
  </si>
  <si>
    <t>久慈市</t>
    <rPh sb="0" eb="3">
      <t>クジシ</t>
    </rPh>
    <phoneticPr fontId="15"/>
  </si>
  <si>
    <t>遠野市</t>
    <rPh sb="0" eb="3">
      <t>トオノシ</t>
    </rPh>
    <phoneticPr fontId="15"/>
  </si>
  <si>
    <t>陸前高田市</t>
    <rPh sb="0" eb="5">
      <t>リクゼンタカタシ</t>
    </rPh>
    <phoneticPr fontId="15"/>
  </si>
  <si>
    <t>二戸市</t>
    <rPh sb="0" eb="3">
      <t>ニノヘシ</t>
    </rPh>
    <phoneticPr fontId="15"/>
  </si>
  <si>
    <t>八幡平市</t>
    <rPh sb="0" eb="2">
      <t>ハチマン</t>
    </rPh>
    <rPh sb="2" eb="3">
      <t>タイ</t>
    </rPh>
    <rPh sb="3" eb="4">
      <t>シ</t>
    </rPh>
    <phoneticPr fontId="15"/>
  </si>
  <si>
    <t>滝沢市</t>
    <rPh sb="0" eb="2">
      <t>タキザワ</t>
    </rPh>
    <rPh sb="2" eb="3">
      <t>シ</t>
    </rPh>
    <phoneticPr fontId="15"/>
  </si>
  <si>
    <t>雫石町</t>
    <rPh sb="0" eb="3">
      <t>シズクイシチョウ</t>
    </rPh>
    <phoneticPr fontId="15"/>
  </si>
  <si>
    <t>葛巻町</t>
    <rPh sb="0" eb="3">
      <t>クズマキマチ</t>
    </rPh>
    <phoneticPr fontId="15"/>
  </si>
  <si>
    <t>岩手町</t>
    <rPh sb="0" eb="3">
      <t>イワテマチ</t>
    </rPh>
    <phoneticPr fontId="15"/>
  </si>
  <si>
    <t>岩手郡計</t>
    <rPh sb="0" eb="2">
      <t>イワテ</t>
    </rPh>
    <rPh sb="2" eb="4">
      <t>グンケイ</t>
    </rPh>
    <phoneticPr fontId="15"/>
  </si>
  <si>
    <t>紫波町</t>
    <rPh sb="0" eb="3">
      <t>シワチョウ</t>
    </rPh>
    <phoneticPr fontId="15"/>
  </si>
  <si>
    <t>矢巾町</t>
    <rPh sb="0" eb="3">
      <t>ヤハバチョウ</t>
    </rPh>
    <phoneticPr fontId="15"/>
  </si>
  <si>
    <t>紫波郡計</t>
    <rPh sb="0" eb="3">
      <t>シワグン</t>
    </rPh>
    <rPh sb="3" eb="4">
      <t>ケイ</t>
    </rPh>
    <phoneticPr fontId="15"/>
  </si>
  <si>
    <t>西和賀町</t>
    <rPh sb="0" eb="1">
      <t>ニシ</t>
    </rPh>
    <rPh sb="1" eb="2">
      <t>ワ</t>
    </rPh>
    <rPh sb="2" eb="3">
      <t>ガ</t>
    </rPh>
    <rPh sb="3" eb="4">
      <t>マチ</t>
    </rPh>
    <phoneticPr fontId="15"/>
  </si>
  <si>
    <t>和賀郡計</t>
    <rPh sb="0" eb="3">
      <t>ワガグン</t>
    </rPh>
    <rPh sb="3" eb="4">
      <t>ケイ</t>
    </rPh>
    <phoneticPr fontId="15"/>
  </si>
  <si>
    <t>金ヶ崎町</t>
    <rPh sb="0" eb="4">
      <t>カネガサキチョウ</t>
    </rPh>
    <phoneticPr fontId="15"/>
  </si>
  <si>
    <t>胆沢郡計</t>
    <rPh sb="0" eb="3">
      <t>イサワグン</t>
    </rPh>
    <rPh sb="3" eb="4">
      <t>ケイ</t>
    </rPh>
    <phoneticPr fontId="15"/>
  </si>
  <si>
    <t>平泉町</t>
    <rPh sb="0" eb="3">
      <t>ヒライズミチョウ</t>
    </rPh>
    <phoneticPr fontId="15"/>
  </si>
  <si>
    <t>西磐井郡計</t>
    <rPh sb="0" eb="4">
      <t>ニシイワイグン</t>
    </rPh>
    <rPh sb="4" eb="5">
      <t>ケイ</t>
    </rPh>
    <phoneticPr fontId="15"/>
  </si>
  <si>
    <t>住田町</t>
    <rPh sb="0" eb="3">
      <t>スミタチョウ</t>
    </rPh>
    <phoneticPr fontId="15"/>
  </si>
  <si>
    <t>気仙郡計</t>
    <rPh sb="0" eb="3">
      <t>ケセングン</t>
    </rPh>
    <rPh sb="3" eb="4">
      <t>ケイ</t>
    </rPh>
    <phoneticPr fontId="15"/>
  </si>
  <si>
    <t>大槌町</t>
    <rPh sb="0" eb="3">
      <t>オオツチチョウ</t>
    </rPh>
    <phoneticPr fontId="15"/>
  </si>
  <si>
    <t>上閉伊郡計</t>
    <rPh sb="0" eb="4">
      <t>カミヘイグン</t>
    </rPh>
    <rPh sb="4" eb="5">
      <t>ケイ</t>
    </rPh>
    <phoneticPr fontId="15"/>
  </si>
  <si>
    <t>岩泉町</t>
    <rPh sb="0" eb="3">
      <t>イワイズミチョウ</t>
    </rPh>
    <phoneticPr fontId="15"/>
  </si>
  <si>
    <t>田野畑村</t>
    <rPh sb="0" eb="4">
      <t>タノハタムラ</t>
    </rPh>
    <phoneticPr fontId="15"/>
  </si>
  <si>
    <t>普代村</t>
    <rPh sb="0" eb="3">
      <t>フダイムラ</t>
    </rPh>
    <phoneticPr fontId="15"/>
  </si>
  <si>
    <t>山田町</t>
    <rPh sb="0" eb="3">
      <t>ヤマダマチ</t>
    </rPh>
    <phoneticPr fontId="15"/>
  </si>
  <si>
    <t>下閉伊郡計</t>
    <rPh sb="0" eb="4">
      <t>シモヘイグン</t>
    </rPh>
    <rPh sb="4" eb="5">
      <t>ケイ</t>
    </rPh>
    <phoneticPr fontId="15"/>
  </si>
  <si>
    <t>軽米町</t>
    <rPh sb="0" eb="3">
      <t>カルマイマチ</t>
    </rPh>
    <phoneticPr fontId="15"/>
  </si>
  <si>
    <t>野田村</t>
    <rPh sb="0" eb="3">
      <t>ノダムラ</t>
    </rPh>
    <phoneticPr fontId="15"/>
  </si>
  <si>
    <t>洋野町</t>
    <rPh sb="0" eb="1">
      <t>ヒロ</t>
    </rPh>
    <rPh sb="1" eb="2">
      <t>ノ</t>
    </rPh>
    <rPh sb="2" eb="3">
      <t>チョウ</t>
    </rPh>
    <phoneticPr fontId="15"/>
  </si>
  <si>
    <t>九戸村</t>
    <rPh sb="0" eb="3">
      <t>クノヘムラ</t>
    </rPh>
    <phoneticPr fontId="15"/>
  </si>
  <si>
    <t>九戸郡計</t>
    <rPh sb="0" eb="2">
      <t>キュウコ</t>
    </rPh>
    <rPh sb="2" eb="3">
      <t>グン</t>
    </rPh>
    <rPh sb="3" eb="4">
      <t>ケイ</t>
    </rPh>
    <phoneticPr fontId="15"/>
  </si>
  <si>
    <t>一戸町</t>
    <rPh sb="0" eb="3">
      <t>イチノヘマチ</t>
    </rPh>
    <phoneticPr fontId="15"/>
  </si>
  <si>
    <t>二戸郡計</t>
    <rPh sb="0" eb="2">
      <t>ニコ</t>
    </rPh>
    <rPh sb="2" eb="3">
      <t>グン</t>
    </rPh>
    <rPh sb="3" eb="4">
      <t>ケイ</t>
    </rPh>
    <phoneticPr fontId="15"/>
  </si>
  <si>
    <t>仙台市</t>
    <rPh sb="0" eb="3">
      <t>センダイシ</t>
    </rPh>
    <phoneticPr fontId="15"/>
  </si>
  <si>
    <t>石巻市</t>
    <rPh sb="0" eb="3">
      <t>イシノマキシ</t>
    </rPh>
    <phoneticPr fontId="15"/>
  </si>
  <si>
    <t>塩竃市</t>
    <rPh sb="0" eb="3">
      <t>シオガマシ</t>
    </rPh>
    <phoneticPr fontId="15"/>
  </si>
  <si>
    <t>大崎市</t>
    <rPh sb="0" eb="2">
      <t>オオサキ</t>
    </rPh>
    <rPh sb="2" eb="3">
      <t>シ</t>
    </rPh>
    <phoneticPr fontId="15"/>
  </si>
  <si>
    <t>気仙沼市</t>
    <rPh sb="0" eb="4">
      <t>ケセンヌマシ</t>
    </rPh>
    <phoneticPr fontId="15"/>
  </si>
  <si>
    <t>白石市</t>
    <rPh sb="0" eb="3">
      <t>シロイシシ</t>
    </rPh>
    <phoneticPr fontId="15"/>
  </si>
  <si>
    <t>名取市</t>
    <rPh sb="0" eb="3">
      <t>ナトリシ</t>
    </rPh>
    <phoneticPr fontId="15"/>
  </si>
  <si>
    <t>角田市</t>
    <rPh sb="0" eb="3">
      <t>カクダシ</t>
    </rPh>
    <phoneticPr fontId="15"/>
  </si>
  <si>
    <t>岩沼市</t>
    <rPh sb="0" eb="3">
      <t>イワヌマシ</t>
    </rPh>
    <phoneticPr fontId="15"/>
  </si>
  <si>
    <t>多賀城市</t>
    <rPh sb="0" eb="4">
      <t>タガジョウシ</t>
    </rPh>
    <phoneticPr fontId="15"/>
  </si>
  <si>
    <t>登米市</t>
    <rPh sb="0" eb="2">
      <t>トメ</t>
    </rPh>
    <rPh sb="2" eb="3">
      <t>シ</t>
    </rPh>
    <phoneticPr fontId="15"/>
  </si>
  <si>
    <t>栗原市</t>
    <rPh sb="0" eb="2">
      <t>クリハラ</t>
    </rPh>
    <rPh sb="2" eb="3">
      <t>シ</t>
    </rPh>
    <phoneticPr fontId="15"/>
  </si>
  <si>
    <t>東松島市</t>
    <rPh sb="0" eb="3">
      <t>ヒガシマツシマ</t>
    </rPh>
    <rPh sb="3" eb="4">
      <t>シ</t>
    </rPh>
    <phoneticPr fontId="15"/>
  </si>
  <si>
    <t>富谷市</t>
    <rPh sb="0" eb="2">
      <t>トミヤ</t>
    </rPh>
    <rPh sb="2" eb="3">
      <t>シ</t>
    </rPh>
    <phoneticPr fontId="15"/>
  </si>
  <si>
    <t>七ヶ宿町</t>
    <rPh sb="0" eb="4">
      <t>シチカシュクマチ</t>
    </rPh>
    <phoneticPr fontId="15"/>
  </si>
  <si>
    <t>蔵王町</t>
    <rPh sb="0" eb="3">
      <t>ザオウマチ</t>
    </rPh>
    <phoneticPr fontId="15"/>
  </si>
  <si>
    <t>刈田郡計</t>
    <rPh sb="0" eb="3">
      <t>カツタグン</t>
    </rPh>
    <rPh sb="3" eb="4">
      <t>ケイ</t>
    </rPh>
    <phoneticPr fontId="15"/>
  </si>
  <si>
    <t>大河原町</t>
    <rPh sb="0" eb="4">
      <t>オオガワラマチ</t>
    </rPh>
    <phoneticPr fontId="15"/>
  </si>
  <si>
    <t>村田町</t>
    <rPh sb="0" eb="3">
      <t>ムラタチョウ</t>
    </rPh>
    <phoneticPr fontId="15"/>
  </si>
  <si>
    <t>柴田町</t>
    <rPh sb="0" eb="3">
      <t>シバタマチ</t>
    </rPh>
    <phoneticPr fontId="15"/>
  </si>
  <si>
    <t>川崎町</t>
    <rPh sb="0" eb="3">
      <t>カワサキマチ</t>
    </rPh>
    <phoneticPr fontId="15"/>
  </si>
  <si>
    <t>柴田郡計</t>
    <rPh sb="0" eb="3">
      <t>シバタグン</t>
    </rPh>
    <rPh sb="3" eb="4">
      <t>ケイ</t>
    </rPh>
    <phoneticPr fontId="15"/>
  </si>
  <si>
    <t>丸森町</t>
    <rPh sb="0" eb="3">
      <t>マルモリマチ</t>
    </rPh>
    <phoneticPr fontId="15"/>
  </si>
  <si>
    <t>伊具郡計</t>
    <rPh sb="0" eb="3">
      <t>イググン</t>
    </rPh>
    <rPh sb="3" eb="4">
      <t>ケイ</t>
    </rPh>
    <phoneticPr fontId="15"/>
  </si>
  <si>
    <t>山元町</t>
    <rPh sb="0" eb="3">
      <t>ヤマモトチョウ</t>
    </rPh>
    <phoneticPr fontId="15"/>
  </si>
  <si>
    <t>亘理町</t>
    <rPh sb="0" eb="3">
      <t>ワタリチョウ</t>
    </rPh>
    <phoneticPr fontId="15"/>
  </si>
  <si>
    <t>亘理郡計</t>
    <rPh sb="0" eb="3">
      <t>ワタリグン</t>
    </rPh>
    <rPh sb="3" eb="4">
      <t>ケイ</t>
    </rPh>
    <phoneticPr fontId="15"/>
  </si>
  <si>
    <t>松島町</t>
    <rPh sb="0" eb="3">
      <t>マツシママチ</t>
    </rPh>
    <phoneticPr fontId="15"/>
  </si>
  <si>
    <t>利府町</t>
    <rPh sb="0" eb="3">
      <t>リフチョウ</t>
    </rPh>
    <phoneticPr fontId="15"/>
  </si>
  <si>
    <t>七ヶ浜町</t>
    <rPh sb="0" eb="4">
      <t>シチガハママチ</t>
    </rPh>
    <phoneticPr fontId="15"/>
  </si>
  <si>
    <t>宮城郡計</t>
    <rPh sb="0" eb="2">
      <t>ミヤギ</t>
    </rPh>
    <rPh sb="2" eb="3">
      <t>グン</t>
    </rPh>
    <rPh sb="3" eb="4">
      <t>ケイ</t>
    </rPh>
    <phoneticPr fontId="15"/>
  </si>
  <si>
    <t>大和町</t>
    <rPh sb="0" eb="3">
      <t>タイワチョウ</t>
    </rPh>
    <phoneticPr fontId="15"/>
  </si>
  <si>
    <t>大郷町</t>
    <rPh sb="0" eb="3">
      <t>オオサトチョウ</t>
    </rPh>
    <phoneticPr fontId="15"/>
  </si>
  <si>
    <t>大衡村</t>
    <rPh sb="0" eb="3">
      <t>オオヒラムラ</t>
    </rPh>
    <phoneticPr fontId="15"/>
  </si>
  <si>
    <t>黒川郡計</t>
    <rPh sb="0" eb="3">
      <t>クロカワグン</t>
    </rPh>
    <rPh sb="3" eb="4">
      <t>ケイ</t>
    </rPh>
    <phoneticPr fontId="15"/>
  </si>
  <si>
    <t>加美町</t>
    <rPh sb="0" eb="3">
      <t>カミマチ</t>
    </rPh>
    <phoneticPr fontId="15"/>
  </si>
  <si>
    <t>色麻町</t>
    <rPh sb="0" eb="3">
      <t>シカマチョウ</t>
    </rPh>
    <phoneticPr fontId="15"/>
  </si>
  <si>
    <t>加美郡計</t>
    <rPh sb="0" eb="3">
      <t>カミグン</t>
    </rPh>
    <rPh sb="3" eb="4">
      <t>ケイ</t>
    </rPh>
    <phoneticPr fontId="15"/>
  </si>
  <si>
    <t>涌谷町</t>
    <rPh sb="0" eb="3">
      <t>ワクヤチョウ</t>
    </rPh>
    <phoneticPr fontId="15"/>
  </si>
  <si>
    <t>美里町</t>
    <rPh sb="0" eb="2">
      <t>ミサト</t>
    </rPh>
    <rPh sb="2" eb="3">
      <t>チョウ</t>
    </rPh>
    <phoneticPr fontId="15"/>
  </si>
  <si>
    <t>遠田郡計</t>
    <rPh sb="0" eb="3">
      <t>トオダグン</t>
    </rPh>
    <rPh sb="3" eb="4">
      <t>ケイ</t>
    </rPh>
    <phoneticPr fontId="15"/>
  </si>
  <si>
    <t>女川町</t>
    <rPh sb="0" eb="3">
      <t>オナガワチョウ</t>
    </rPh>
    <phoneticPr fontId="15"/>
  </si>
  <si>
    <t>牡鹿郡計</t>
    <rPh sb="0" eb="3">
      <t>オシカグン</t>
    </rPh>
    <rPh sb="3" eb="4">
      <t>ケイ</t>
    </rPh>
    <phoneticPr fontId="15"/>
  </si>
  <si>
    <t>南三陸町</t>
    <rPh sb="0" eb="1">
      <t>ミナミ</t>
    </rPh>
    <rPh sb="1" eb="3">
      <t>サンリク</t>
    </rPh>
    <rPh sb="3" eb="4">
      <t>マチ</t>
    </rPh>
    <phoneticPr fontId="15"/>
  </si>
  <si>
    <t>本吉郡計</t>
    <rPh sb="0" eb="3">
      <t>モトヨシグン</t>
    </rPh>
    <rPh sb="3" eb="4">
      <t>ケイ</t>
    </rPh>
    <phoneticPr fontId="15"/>
  </si>
  <si>
    <t>秋田市</t>
    <rPh sb="0" eb="3">
      <t>アキタシ</t>
    </rPh>
    <phoneticPr fontId="15"/>
  </si>
  <si>
    <t>能代市</t>
    <rPh sb="0" eb="3">
      <t>ノシロシ</t>
    </rPh>
    <phoneticPr fontId="15"/>
  </si>
  <si>
    <t>大館市</t>
    <rPh sb="0" eb="3">
      <t>オオダテシ</t>
    </rPh>
    <phoneticPr fontId="15"/>
  </si>
  <si>
    <t>横手市</t>
    <rPh sb="0" eb="3">
      <t>ヨコテシ</t>
    </rPh>
    <phoneticPr fontId="15"/>
  </si>
  <si>
    <t>由利本荘市</t>
    <rPh sb="0" eb="2">
      <t>ユリ</t>
    </rPh>
    <rPh sb="2" eb="5">
      <t>ホンジョウシ</t>
    </rPh>
    <phoneticPr fontId="15"/>
  </si>
  <si>
    <t>男鹿市</t>
    <rPh sb="0" eb="3">
      <t>オガシ</t>
    </rPh>
    <phoneticPr fontId="15"/>
  </si>
  <si>
    <t>湯沢市</t>
    <rPh sb="0" eb="3">
      <t>ユザワシ</t>
    </rPh>
    <phoneticPr fontId="15"/>
  </si>
  <si>
    <t>大仙市</t>
    <rPh sb="0" eb="2">
      <t>ダイセン</t>
    </rPh>
    <rPh sb="2" eb="3">
      <t>シ</t>
    </rPh>
    <phoneticPr fontId="15"/>
  </si>
  <si>
    <t>潟上市</t>
    <rPh sb="0" eb="1">
      <t>カタ</t>
    </rPh>
    <rPh sb="1" eb="3">
      <t>カミイチ</t>
    </rPh>
    <phoneticPr fontId="15"/>
  </si>
  <si>
    <t>北秋田市</t>
    <rPh sb="0" eb="1">
      <t>キタ</t>
    </rPh>
    <rPh sb="1" eb="3">
      <t>アキタ</t>
    </rPh>
    <rPh sb="3" eb="4">
      <t>シ</t>
    </rPh>
    <phoneticPr fontId="15"/>
  </si>
  <si>
    <t>仙北市</t>
    <rPh sb="0" eb="2">
      <t>センボク</t>
    </rPh>
    <rPh sb="2" eb="3">
      <t>シ</t>
    </rPh>
    <phoneticPr fontId="15"/>
  </si>
  <si>
    <t>にかほ市</t>
    <rPh sb="3" eb="4">
      <t>シ</t>
    </rPh>
    <phoneticPr fontId="15"/>
  </si>
  <si>
    <t>小坂町</t>
    <rPh sb="0" eb="3">
      <t>コサカマチ</t>
    </rPh>
    <phoneticPr fontId="15"/>
  </si>
  <si>
    <t>鹿角郡不明</t>
    <rPh sb="0" eb="3">
      <t>カヅノグン</t>
    </rPh>
    <rPh sb="3" eb="5">
      <t>フメイ</t>
    </rPh>
    <phoneticPr fontId="15"/>
  </si>
  <si>
    <t>鹿角郡計</t>
    <rPh sb="0" eb="3">
      <t>カヅノグン</t>
    </rPh>
    <rPh sb="3" eb="4">
      <t>ケイ</t>
    </rPh>
    <phoneticPr fontId="15"/>
  </si>
  <si>
    <t>上小阿仁村</t>
    <rPh sb="0" eb="5">
      <t>カミコアニムラ</t>
    </rPh>
    <phoneticPr fontId="15"/>
  </si>
  <si>
    <t>北秋田郡不明</t>
    <rPh sb="0" eb="4">
      <t>キタアキタグン</t>
    </rPh>
    <rPh sb="4" eb="6">
      <t>フメイ</t>
    </rPh>
    <phoneticPr fontId="15"/>
  </si>
  <si>
    <t>北秋田郡計</t>
    <rPh sb="0" eb="4">
      <t>キタアキタグン</t>
    </rPh>
    <rPh sb="4" eb="5">
      <t>ケイ</t>
    </rPh>
    <phoneticPr fontId="15"/>
  </si>
  <si>
    <t>三種町</t>
    <rPh sb="0" eb="2">
      <t>サンシュ</t>
    </rPh>
    <rPh sb="2" eb="3">
      <t>マチ</t>
    </rPh>
    <phoneticPr fontId="15"/>
  </si>
  <si>
    <t>八峰町</t>
    <rPh sb="0" eb="1">
      <t>ハチ</t>
    </rPh>
    <rPh sb="1" eb="2">
      <t>ミネ</t>
    </rPh>
    <rPh sb="2" eb="3">
      <t>マチ</t>
    </rPh>
    <phoneticPr fontId="15"/>
  </si>
  <si>
    <t>藤里町</t>
    <rPh sb="0" eb="3">
      <t>フジサトマチ</t>
    </rPh>
    <phoneticPr fontId="15"/>
  </si>
  <si>
    <t>山本郡不明</t>
    <rPh sb="0" eb="2">
      <t>ヤマモト</t>
    </rPh>
    <rPh sb="2" eb="3">
      <t>グン</t>
    </rPh>
    <rPh sb="3" eb="5">
      <t>フメイ</t>
    </rPh>
    <phoneticPr fontId="15"/>
  </si>
  <si>
    <t>山本郡計</t>
    <rPh sb="0" eb="2">
      <t>ヤマモト</t>
    </rPh>
    <rPh sb="2" eb="3">
      <t>グン</t>
    </rPh>
    <rPh sb="3" eb="4">
      <t>ケイ</t>
    </rPh>
    <phoneticPr fontId="15"/>
  </si>
  <si>
    <t>井川町</t>
    <rPh sb="0" eb="3">
      <t>イカワマチ</t>
    </rPh>
    <phoneticPr fontId="15"/>
  </si>
  <si>
    <t>八郎潟町</t>
    <rPh sb="0" eb="4">
      <t>ハチロウガタマチ</t>
    </rPh>
    <phoneticPr fontId="15"/>
  </si>
  <si>
    <t>五城目町</t>
    <rPh sb="0" eb="4">
      <t>ゴジョウメマチ</t>
    </rPh>
    <phoneticPr fontId="15"/>
  </si>
  <si>
    <t>大潟村</t>
    <rPh sb="0" eb="3">
      <t>オオガタムラ</t>
    </rPh>
    <phoneticPr fontId="15"/>
  </si>
  <si>
    <t>南秋田郡不明</t>
    <rPh sb="0" eb="4">
      <t>ミナミアキタグン</t>
    </rPh>
    <rPh sb="4" eb="6">
      <t>フメイ</t>
    </rPh>
    <phoneticPr fontId="15"/>
  </si>
  <si>
    <t>南秋田郡計</t>
    <rPh sb="0" eb="4">
      <t>ミナミアキタグン</t>
    </rPh>
    <rPh sb="4" eb="5">
      <t>ケイ</t>
    </rPh>
    <phoneticPr fontId="15"/>
  </si>
  <si>
    <t>由利郡不明</t>
    <rPh sb="0" eb="3">
      <t>ユリグン</t>
    </rPh>
    <rPh sb="3" eb="5">
      <t>フメイ</t>
    </rPh>
    <phoneticPr fontId="15"/>
  </si>
  <si>
    <t>由利郡計</t>
    <rPh sb="0" eb="3">
      <t>ユリグン</t>
    </rPh>
    <rPh sb="3" eb="4">
      <t>ケイ</t>
    </rPh>
    <phoneticPr fontId="15"/>
  </si>
  <si>
    <t>美郷町</t>
    <rPh sb="0" eb="1">
      <t>ビ</t>
    </rPh>
    <rPh sb="1" eb="3">
      <t>ゴウマチ</t>
    </rPh>
    <phoneticPr fontId="15"/>
  </si>
  <si>
    <t>仙北郡不明</t>
    <rPh sb="0" eb="3">
      <t>センボクグン</t>
    </rPh>
    <rPh sb="3" eb="5">
      <t>フメイ</t>
    </rPh>
    <phoneticPr fontId="15"/>
  </si>
  <si>
    <t>仙北郡計</t>
    <rPh sb="0" eb="3">
      <t>センボクグン</t>
    </rPh>
    <rPh sb="3" eb="4">
      <t>ケイ</t>
    </rPh>
    <phoneticPr fontId="15"/>
  </si>
  <si>
    <t>東成瀬村</t>
    <rPh sb="0" eb="4">
      <t>ヒガシナルセムラ</t>
    </rPh>
    <phoneticPr fontId="15"/>
  </si>
  <si>
    <t>羽後町</t>
    <rPh sb="0" eb="3">
      <t>ウゴマチ</t>
    </rPh>
    <phoneticPr fontId="15"/>
  </si>
  <si>
    <t>雄勝郡不明</t>
    <rPh sb="0" eb="3">
      <t>オガチグン</t>
    </rPh>
    <rPh sb="3" eb="5">
      <t>フメイ</t>
    </rPh>
    <phoneticPr fontId="15"/>
  </si>
  <si>
    <t>雄勝郡計</t>
    <rPh sb="0" eb="3">
      <t>オガチグン</t>
    </rPh>
    <rPh sb="3" eb="4">
      <t>ケイ</t>
    </rPh>
    <phoneticPr fontId="15"/>
  </si>
  <si>
    <t>不明</t>
    <rPh sb="0" eb="2">
      <t>フメイ</t>
    </rPh>
    <phoneticPr fontId="15"/>
  </si>
  <si>
    <t>山形市</t>
    <rPh sb="0" eb="3">
      <t>ヤマガタシ</t>
    </rPh>
    <phoneticPr fontId="15"/>
  </si>
  <si>
    <t>米沢市</t>
    <rPh sb="0" eb="3">
      <t>ヨネザワシ</t>
    </rPh>
    <phoneticPr fontId="15"/>
  </si>
  <si>
    <t>鶴岡市</t>
    <rPh sb="0" eb="3">
      <t>ツルオカシ</t>
    </rPh>
    <phoneticPr fontId="15"/>
  </si>
  <si>
    <t>酒田市</t>
    <rPh sb="0" eb="3">
      <t>サカタシ</t>
    </rPh>
    <phoneticPr fontId="15"/>
  </si>
  <si>
    <t>新庄市</t>
    <rPh sb="0" eb="3">
      <t>シンジョウシ</t>
    </rPh>
    <phoneticPr fontId="15"/>
  </si>
  <si>
    <t>寒河江市</t>
    <rPh sb="0" eb="3">
      <t>サガエ</t>
    </rPh>
    <rPh sb="3" eb="4">
      <t>シ</t>
    </rPh>
    <phoneticPr fontId="15"/>
  </si>
  <si>
    <t>上山市</t>
    <rPh sb="0" eb="3">
      <t>カミノヤマシ</t>
    </rPh>
    <phoneticPr fontId="15"/>
  </si>
  <si>
    <t>村山市</t>
    <rPh sb="0" eb="3">
      <t>ムラヤマシ</t>
    </rPh>
    <phoneticPr fontId="15"/>
  </si>
  <si>
    <t>長井市</t>
    <rPh sb="0" eb="3">
      <t>ナガイシ</t>
    </rPh>
    <phoneticPr fontId="15"/>
  </si>
  <si>
    <t>天童市</t>
    <rPh sb="0" eb="3">
      <t>テンドウシ</t>
    </rPh>
    <phoneticPr fontId="15"/>
  </si>
  <si>
    <t>東根市</t>
    <rPh sb="0" eb="3">
      <t>ヒガシネシ</t>
    </rPh>
    <phoneticPr fontId="15"/>
  </si>
  <si>
    <t>尾花沢市</t>
    <rPh sb="0" eb="4">
      <t>オバナザワシ</t>
    </rPh>
    <phoneticPr fontId="15"/>
  </si>
  <si>
    <t>南陽市</t>
    <rPh sb="0" eb="3">
      <t>ナンヨウシ</t>
    </rPh>
    <phoneticPr fontId="15"/>
  </si>
  <si>
    <t>中山町</t>
    <rPh sb="0" eb="3">
      <t>ナカヤママチ</t>
    </rPh>
    <phoneticPr fontId="15"/>
  </si>
  <si>
    <t>山辺町</t>
    <rPh sb="0" eb="3">
      <t>ヤマベチョウ</t>
    </rPh>
    <phoneticPr fontId="15"/>
  </si>
  <si>
    <t>東村山郡不明</t>
    <rPh sb="0" eb="4">
      <t>ヒガシムラヤマグン</t>
    </rPh>
    <rPh sb="4" eb="6">
      <t>フメイ</t>
    </rPh>
    <phoneticPr fontId="15"/>
  </si>
  <si>
    <t>東村山郡計</t>
    <rPh sb="0" eb="4">
      <t>ヒガシムラヤマグン</t>
    </rPh>
    <rPh sb="4" eb="5">
      <t>ケイ</t>
    </rPh>
    <phoneticPr fontId="15"/>
  </si>
  <si>
    <t>大江町</t>
    <rPh sb="0" eb="3">
      <t>オオエマチ</t>
    </rPh>
    <phoneticPr fontId="15"/>
  </si>
  <si>
    <t>朝日町</t>
    <rPh sb="0" eb="3">
      <t>アサヒマチ</t>
    </rPh>
    <phoneticPr fontId="15"/>
  </si>
  <si>
    <t>西川町</t>
    <rPh sb="0" eb="3">
      <t>ニシカワマチ</t>
    </rPh>
    <phoneticPr fontId="15"/>
  </si>
  <si>
    <t>河北町</t>
    <rPh sb="0" eb="3">
      <t>カホクチョウ</t>
    </rPh>
    <phoneticPr fontId="15"/>
  </si>
  <si>
    <t>西村山郡不明</t>
    <rPh sb="0" eb="4">
      <t>ニシムラヤマグン</t>
    </rPh>
    <rPh sb="4" eb="6">
      <t>フメイ</t>
    </rPh>
    <phoneticPr fontId="15"/>
  </si>
  <si>
    <t>西村山郡計</t>
    <rPh sb="0" eb="4">
      <t>ニシムラヤマグン</t>
    </rPh>
    <rPh sb="4" eb="5">
      <t>ケイ</t>
    </rPh>
    <phoneticPr fontId="15"/>
  </si>
  <si>
    <t>大石田町</t>
    <rPh sb="0" eb="4">
      <t>オオイシダマチ</t>
    </rPh>
    <phoneticPr fontId="15"/>
  </si>
  <si>
    <t>北村山郡計</t>
    <rPh sb="0" eb="4">
      <t>キタムラヤマグン</t>
    </rPh>
    <rPh sb="4" eb="5">
      <t>ケイ</t>
    </rPh>
    <phoneticPr fontId="15"/>
  </si>
  <si>
    <t>舟形町</t>
    <rPh sb="0" eb="3">
      <t>フナガタマチ</t>
    </rPh>
    <phoneticPr fontId="15"/>
  </si>
  <si>
    <t>大蔵村</t>
    <rPh sb="0" eb="3">
      <t>オオクラムラ</t>
    </rPh>
    <phoneticPr fontId="15"/>
  </si>
  <si>
    <t>戸沢村</t>
    <rPh sb="0" eb="3">
      <t>トザワムラ</t>
    </rPh>
    <phoneticPr fontId="15"/>
  </si>
  <si>
    <t>鮭川村</t>
    <rPh sb="0" eb="3">
      <t>サケガワムラ</t>
    </rPh>
    <phoneticPr fontId="15"/>
  </si>
  <si>
    <t>真室川町</t>
    <rPh sb="0" eb="4">
      <t>マムロガワマチ</t>
    </rPh>
    <phoneticPr fontId="15"/>
  </si>
  <si>
    <t>金山町</t>
    <rPh sb="0" eb="3">
      <t>カナヤママチ</t>
    </rPh>
    <phoneticPr fontId="15"/>
  </si>
  <si>
    <t>最上町</t>
    <rPh sb="0" eb="3">
      <t>モガミマチ</t>
    </rPh>
    <phoneticPr fontId="15"/>
  </si>
  <si>
    <t>最上郡不明</t>
    <rPh sb="0" eb="3">
      <t>モガミグン</t>
    </rPh>
    <rPh sb="3" eb="5">
      <t>フメイ</t>
    </rPh>
    <phoneticPr fontId="15"/>
  </si>
  <si>
    <t>最上郡計</t>
    <rPh sb="0" eb="2">
      <t>サイジョウ</t>
    </rPh>
    <rPh sb="2" eb="3">
      <t>グン</t>
    </rPh>
    <rPh sb="3" eb="4">
      <t>ケイ</t>
    </rPh>
    <phoneticPr fontId="15"/>
  </si>
  <si>
    <t>高畠町</t>
    <rPh sb="0" eb="3">
      <t>タカハタマチ</t>
    </rPh>
    <phoneticPr fontId="15"/>
  </si>
  <si>
    <t>川西町</t>
    <rPh sb="0" eb="3">
      <t>カワニシマチ</t>
    </rPh>
    <phoneticPr fontId="15"/>
  </si>
  <si>
    <t>東置賜郡不明</t>
    <rPh sb="0" eb="4">
      <t>ヒガシオキタマグン</t>
    </rPh>
    <rPh sb="4" eb="6">
      <t>フメイ</t>
    </rPh>
    <phoneticPr fontId="15"/>
  </si>
  <si>
    <t>東置賜郡計</t>
    <rPh sb="0" eb="4">
      <t>ヒガシオキタマグン</t>
    </rPh>
    <rPh sb="4" eb="5">
      <t>ケイ</t>
    </rPh>
    <phoneticPr fontId="15"/>
  </si>
  <si>
    <t>白鷹町</t>
    <rPh sb="0" eb="3">
      <t>シラタカマチ</t>
    </rPh>
    <phoneticPr fontId="15"/>
  </si>
  <si>
    <t>飯豊町</t>
    <rPh sb="0" eb="3">
      <t>イイデマチ</t>
    </rPh>
    <phoneticPr fontId="15"/>
  </si>
  <si>
    <t>小国町</t>
    <rPh sb="0" eb="3">
      <t>オグニマチ</t>
    </rPh>
    <phoneticPr fontId="15"/>
  </si>
  <si>
    <t>西置賜郡不明</t>
    <rPh sb="0" eb="4">
      <t>ニシオキタマグン</t>
    </rPh>
    <rPh sb="4" eb="6">
      <t>フメイ</t>
    </rPh>
    <phoneticPr fontId="15"/>
  </si>
  <si>
    <t>西置賜郡計</t>
    <rPh sb="0" eb="4">
      <t>ニシオキタマグン</t>
    </rPh>
    <rPh sb="4" eb="5">
      <t>ケイ</t>
    </rPh>
    <phoneticPr fontId="15"/>
  </si>
  <si>
    <t>三川町</t>
    <rPh sb="0" eb="3">
      <t>ミカワマチ</t>
    </rPh>
    <phoneticPr fontId="15"/>
  </si>
  <si>
    <t>庄内町</t>
    <rPh sb="0" eb="3">
      <t>ショウナイマチ</t>
    </rPh>
    <phoneticPr fontId="15"/>
  </si>
  <si>
    <t>東田川郡計</t>
    <rPh sb="0" eb="4">
      <t>ヒガシタガワグン</t>
    </rPh>
    <rPh sb="4" eb="5">
      <t>ケイ</t>
    </rPh>
    <phoneticPr fontId="15"/>
  </si>
  <si>
    <t>遊佐町</t>
    <rPh sb="0" eb="3">
      <t>ユザマチ</t>
    </rPh>
    <phoneticPr fontId="15"/>
  </si>
  <si>
    <t>飽海郡計</t>
    <rPh sb="0" eb="3">
      <t>アクミグン</t>
    </rPh>
    <rPh sb="3" eb="4">
      <t>ケイ</t>
    </rPh>
    <phoneticPr fontId="15"/>
  </si>
  <si>
    <t>福島市</t>
    <rPh sb="0" eb="3">
      <t>フクシマシ</t>
    </rPh>
    <phoneticPr fontId="15"/>
  </si>
  <si>
    <t>会津若松市</t>
    <rPh sb="0" eb="5">
      <t>アイヅワカマツシ</t>
    </rPh>
    <phoneticPr fontId="15"/>
  </si>
  <si>
    <t>郡山市</t>
    <rPh sb="0" eb="3">
      <t>コオリヤマシ</t>
    </rPh>
    <phoneticPr fontId="15"/>
  </si>
  <si>
    <t>いわき市</t>
    <rPh sb="3" eb="4">
      <t>シ</t>
    </rPh>
    <phoneticPr fontId="15"/>
  </si>
  <si>
    <t>白河市</t>
    <rPh sb="0" eb="3">
      <t>シラカワシ</t>
    </rPh>
    <phoneticPr fontId="15"/>
  </si>
  <si>
    <t>南相馬市</t>
    <rPh sb="0" eb="1">
      <t>ミナミ</t>
    </rPh>
    <rPh sb="1" eb="4">
      <t>ソウマシ</t>
    </rPh>
    <phoneticPr fontId="15"/>
  </si>
  <si>
    <t>須賀川市</t>
    <rPh sb="0" eb="4">
      <t>スカガワシ</t>
    </rPh>
    <phoneticPr fontId="15"/>
  </si>
  <si>
    <t>相馬市</t>
    <rPh sb="0" eb="3">
      <t>ソウマシ</t>
    </rPh>
    <phoneticPr fontId="15"/>
  </si>
  <si>
    <t>喜多方市</t>
    <rPh sb="0" eb="4">
      <t>キタカタシ</t>
    </rPh>
    <phoneticPr fontId="15"/>
  </si>
  <si>
    <t>田村市</t>
    <rPh sb="0" eb="2">
      <t>タムラ</t>
    </rPh>
    <rPh sb="2" eb="3">
      <t>シ</t>
    </rPh>
    <phoneticPr fontId="15"/>
  </si>
  <si>
    <t>伊達市</t>
    <rPh sb="0" eb="3">
      <t>ダテシ</t>
    </rPh>
    <phoneticPr fontId="15"/>
  </si>
  <si>
    <t>本宮市</t>
    <rPh sb="0" eb="2">
      <t>モトミヤ</t>
    </rPh>
    <rPh sb="2" eb="3">
      <t>シ</t>
    </rPh>
    <phoneticPr fontId="15"/>
  </si>
  <si>
    <t>桑折町</t>
    <rPh sb="0" eb="3">
      <t>コオリマチ</t>
    </rPh>
    <phoneticPr fontId="15"/>
  </si>
  <si>
    <t>国見町</t>
    <rPh sb="0" eb="3">
      <t>クニミチョウ</t>
    </rPh>
    <phoneticPr fontId="15"/>
  </si>
  <si>
    <t>川俣町</t>
    <rPh sb="0" eb="3">
      <t>カワマタマチ</t>
    </rPh>
    <phoneticPr fontId="15"/>
  </si>
  <si>
    <t>伊達郡計</t>
    <rPh sb="0" eb="2">
      <t>ダテ</t>
    </rPh>
    <rPh sb="2" eb="3">
      <t>グン</t>
    </rPh>
    <rPh sb="3" eb="4">
      <t>ケイ</t>
    </rPh>
    <phoneticPr fontId="15"/>
  </si>
  <si>
    <t>大玉村</t>
    <rPh sb="0" eb="2">
      <t>オオタマ</t>
    </rPh>
    <rPh sb="2" eb="3">
      <t>ムラ</t>
    </rPh>
    <phoneticPr fontId="15"/>
  </si>
  <si>
    <t>安達郡計</t>
    <rPh sb="0" eb="3">
      <t>アダチグン</t>
    </rPh>
    <rPh sb="3" eb="4">
      <t>ケイ</t>
    </rPh>
    <phoneticPr fontId="15"/>
  </si>
  <si>
    <t>天栄村</t>
    <rPh sb="0" eb="3">
      <t>テンエイムラ</t>
    </rPh>
    <phoneticPr fontId="15"/>
  </si>
  <si>
    <t>鏡石町</t>
    <rPh sb="0" eb="3">
      <t>カガミイシマチ</t>
    </rPh>
    <phoneticPr fontId="15"/>
  </si>
  <si>
    <t>岩瀬郡計</t>
    <rPh sb="0" eb="3">
      <t>イワセグン</t>
    </rPh>
    <rPh sb="3" eb="4">
      <t>ケイ</t>
    </rPh>
    <phoneticPr fontId="15"/>
  </si>
  <si>
    <t>南会津町</t>
    <rPh sb="0" eb="1">
      <t>ミナミ</t>
    </rPh>
    <rPh sb="1" eb="3">
      <t>アイヅ</t>
    </rPh>
    <rPh sb="3" eb="4">
      <t>マチ</t>
    </rPh>
    <phoneticPr fontId="15"/>
  </si>
  <si>
    <t>下郷町</t>
    <rPh sb="0" eb="3">
      <t>シモゴウマチ</t>
    </rPh>
    <phoneticPr fontId="15"/>
  </si>
  <si>
    <t>只見町</t>
    <rPh sb="0" eb="3">
      <t>タダミマチ</t>
    </rPh>
    <phoneticPr fontId="15"/>
  </si>
  <si>
    <t>檜枝岐村</t>
    <rPh sb="0" eb="3">
      <t>ヒノエマタ</t>
    </rPh>
    <rPh sb="3" eb="4">
      <t>ムラ</t>
    </rPh>
    <phoneticPr fontId="15"/>
  </si>
  <si>
    <t>南会津郡計</t>
    <rPh sb="0" eb="4">
      <t>ミナミアイヅグン</t>
    </rPh>
    <rPh sb="4" eb="5">
      <t>ケイ</t>
    </rPh>
    <phoneticPr fontId="15"/>
  </si>
  <si>
    <t>猪苗代町</t>
    <rPh sb="0" eb="4">
      <t>イナワシロマチ</t>
    </rPh>
    <phoneticPr fontId="15"/>
  </si>
  <si>
    <t>北塩原村</t>
    <rPh sb="0" eb="4">
      <t>キタシオバラムラ</t>
    </rPh>
    <phoneticPr fontId="15"/>
  </si>
  <si>
    <t>西会津町</t>
    <rPh sb="0" eb="4">
      <t>ニシアイヅマチ</t>
    </rPh>
    <phoneticPr fontId="15"/>
  </si>
  <si>
    <t>磐梯町</t>
    <rPh sb="0" eb="3">
      <t>バンダイマチ</t>
    </rPh>
    <phoneticPr fontId="15"/>
  </si>
  <si>
    <t>耶麻郡計</t>
    <rPh sb="0" eb="3">
      <t>ヤマグン</t>
    </rPh>
    <rPh sb="3" eb="4">
      <t>ケイ</t>
    </rPh>
    <phoneticPr fontId="15"/>
  </si>
  <si>
    <t>会津坂下町</t>
    <rPh sb="0" eb="5">
      <t>アイヅバンゲマチ</t>
    </rPh>
    <phoneticPr fontId="15"/>
  </si>
  <si>
    <t>湯川村</t>
    <rPh sb="0" eb="3">
      <t>ユガワムラ</t>
    </rPh>
    <phoneticPr fontId="15"/>
  </si>
  <si>
    <t>柳津町</t>
    <rPh sb="0" eb="3">
      <t>ヤナイヅマチ</t>
    </rPh>
    <phoneticPr fontId="15"/>
  </si>
  <si>
    <t>河沼郡計</t>
    <rPh sb="0" eb="3">
      <t>カワヌマグン</t>
    </rPh>
    <rPh sb="3" eb="4">
      <t>ケイ</t>
    </rPh>
    <phoneticPr fontId="15"/>
  </si>
  <si>
    <t>会津美里町</t>
    <rPh sb="0" eb="2">
      <t>アイヅ</t>
    </rPh>
    <rPh sb="2" eb="4">
      <t>ミサト</t>
    </rPh>
    <rPh sb="4" eb="5">
      <t>マチ</t>
    </rPh>
    <phoneticPr fontId="15"/>
  </si>
  <si>
    <t>昭和村</t>
    <rPh sb="0" eb="3">
      <t>ショウワムラ</t>
    </rPh>
    <phoneticPr fontId="15"/>
  </si>
  <si>
    <t>三島町</t>
    <rPh sb="0" eb="3">
      <t>ミシママチ</t>
    </rPh>
    <phoneticPr fontId="15"/>
  </si>
  <si>
    <t>大沼郡計</t>
    <rPh sb="0" eb="3">
      <t>オオヌマグン</t>
    </rPh>
    <rPh sb="3" eb="4">
      <t>ケイ</t>
    </rPh>
    <phoneticPr fontId="15"/>
  </si>
  <si>
    <t>棚倉町</t>
    <rPh sb="0" eb="3">
      <t>タナグラマチ</t>
    </rPh>
    <phoneticPr fontId="15"/>
  </si>
  <si>
    <t>矢祭町</t>
    <rPh sb="0" eb="3">
      <t>ヤマツリマチ</t>
    </rPh>
    <phoneticPr fontId="15"/>
  </si>
  <si>
    <t>塙町</t>
    <rPh sb="0" eb="2">
      <t>ハナワマチ</t>
    </rPh>
    <phoneticPr fontId="15"/>
  </si>
  <si>
    <t>鮫川村</t>
    <rPh sb="0" eb="3">
      <t>サメガワムラ</t>
    </rPh>
    <phoneticPr fontId="15"/>
  </si>
  <si>
    <t>東白川郡計</t>
    <rPh sb="0" eb="4">
      <t>ヒガシシラカワグン</t>
    </rPh>
    <rPh sb="4" eb="5">
      <t>ケイ</t>
    </rPh>
    <phoneticPr fontId="15"/>
  </si>
  <si>
    <t>西郷村</t>
    <rPh sb="0" eb="3">
      <t>ニシゴウムラ</t>
    </rPh>
    <phoneticPr fontId="15"/>
  </si>
  <si>
    <t>泉崎村</t>
    <rPh sb="0" eb="3">
      <t>イズミザキムラ</t>
    </rPh>
    <phoneticPr fontId="15"/>
  </si>
  <si>
    <t>矢吹町</t>
    <rPh sb="0" eb="3">
      <t>ヤブキマチ</t>
    </rPh>
    <phoneticPr fontId="15"/>
  </si>
  <si>
    <t>中島村</t>
    <rPh sb="0" eb="3">
      <t>ナカジマムラ</t>
    </rPh>
    <phoneticPr fontId="15"/>
  </si>
  <si>
    <t>西白河郡計</t>
    <rPh sb="0" eb="4">
      <t>ニシシラカワグン</t>
    </rPh>
    <rPh sb="4" eb="5">
      <t>ケイ</t>
    </rPh>
    <phoneticPr fontId="15"/>
  </si>
  <si>
    <t>石川町</t>
    <rPh sb="0" eb="3">
      <t>イシカワマチ</t>
    </rPh>
    <phoneticPr fontId="15"/>
  </si>
  <si>
    <t>玉川村</t>
    <rPh sb="0" eb="3">
      <t>タマガワムラ</t>
    </rPh>
    <phoneticPr fontId="15"/>
  </si>
  <si>
    <t>平田村</t>
    <rPh sb="0" eb="3">
      <t>ヒラタムラ</t>
    </rPh>
    <phoneticPr fontId="15"/>
  </si>
  <si>
    <t>浅川町</t>
    <rPh sb="0" eb="3">
      <t>アサカワマチ</t>
    </rPh>
    <phoneticPr fontId="15"/>
  </si>
  <si>
    <t>古殿町</t>
    <rPh sb="0" eb="3">
      <t>フルドノマチ</t>
    </rPh>
    <phoneticPr fontId="15"/>
  </si>
  <si>
    <t>石川郡計</t>
    <rPh sb="0" eb="2">
      <t>イシカワ</t>
    </rPh>
    <rPh sb="2" eb="3">
      <t>グン</t>
    </rPh>
    <rPh sb="3" eb="4">
      <t>ケイ</t>
    </rPh>
    <phoneticPr fontId="15"/>
  </si>
  <si>
    <t>三春町</t>
    <rPh sb="0" eb="3">
      <t>ミハルマチ</t>
    </rPh>
    <phoneticPr fontId="15"/>
  </si>
  <si>
    <t>小野町</t>
    <rPh sb="0" eb="3">
      <t>オノマチ</t>
    </rPh>
    <phoneticPr fontId="15"/>
  </si>
  <si>
    <t>田村郡計</t>
    <rPh sb="0" eb="2">
      <t>タムラ</t>
    </rPh>
    <rPh sb="2" eb="3">
      <t>グン</t>
    </rPh>
    <rPh sb="3" eb="4">
      <t>ケイ</t>
    </rPh>
    <phoneticPr fontId="15"/>
  </si>
  <si>
    <t>広野町</t>
    <rPh sb="0" eb="3">
      <t>ヒロノマチ</t>
    </rPh>
    <phoneticPr fontId="15"/>
  </si>
  <si>
    <t>楢葉町</t>
    <rPh sb="0" eb="3">
      <t>ナラハマチ</t>
    </rPh>
    <phoneticPr fontId="15"/>
  </si>
  <si>
    <t>富岡町</t>
    <rPh sb="0" eb="3">
      <t>トミオカマチ</t>
    </rPh>
    <phoneticPr fontId="15"/>
  </si>
  <si>
    <t>川内村</t>
    <rPh sb="0" eb="3">
      <t>カワウチムラ</t>
    </rPh>
    <phoneticPr fontId="15"/>
  </si>
  <si>
    <t>大熊町</t>
    <rPh sb="0" eb="3">
      <t>オオクママチ</t>
    </rPh>
    <phoneticPr fontId="15"/>
  </si>
  <si>
    <t>双葉町</t>
    <rPh sb="0" eb="3">
      <t>フタバマチ</t>
    </rPh>
    <phoneticPr fontId="15"/>
  </si>
  <si>
    <t>浪江町</t>
    <rPh sb="0" eb="3">
      <t>ナミエマチ</t>
    </rPh>
    <phoneticPr fontId="15"/>
  </si>
  <si>
    <t>葛尾村</t>
    <rPh sb="0" eb="3">
      <t>カツラオムラ</t>
    </rPh>
    <phoneticPr fontId="15"/>
  </si>
  <si>
    <t>双葉郡計</t>
    <rPh sb="0" eb="2">
      <t>フタバ</t>
    </rPh>
    <rPh sb="2" eb="3">
      <t>グン</t>
    </rPh>
    <rPh sb="3" eb="4">
      <t>ケイ</t>
    </rPh>
    <phoneticPr fontId="15"/>
  </si>
  <si>
    <t>新地町</t>
    <rPh sb="0" eb="3">
      <t>シンチマチ</t>
    </rPh>
    <phoneticPr fontId="15"/>
  </si>
  <si>
    <t>飯舘村</t>
    <rPh sb="0" eb="3">
      <t>イイタテムラ</t>
    </rPh>
    <phoneticPr fontId="15"/>
  </si>
  <si>
    <t>相馬郡計</t>
    <rPh sb="0" eb="3">
      <t>ソウマグン</t>
    </rPh>
    <rPh sb="3" eb="4">
      <t>ケイ</t>
    </rPh>
    <phoneticPr fontId="15"/>
  </si>
  <si>
    <t>Ｒ３年度</t>
    <rPh sb="2" eb="4">
      <t>ネンド</t>
    </rPh>
    <phoneticPr fontId="9"/>
  </si>
  <si>
    <t>R3</t>
  </si>
  <si>
    <t>3</t>
    <phoneticPr fontId="9"/>
  </si>
  <si>
    <t>Ⅲ-5-1</t>
    <phoneticPr fontId="9"/>
  </si>
  <si>
    <t>Ⅲ-5-5</t>
    <phoneticPr fontId="7"/>
  </si>
  <si>
    <t>Ⅲ-5-7</t>
    <phoneticPr fontId="7"/>
  </si>
  <si>
    <t>Ⅲ-5-8-1</t>
    <phoneticPr fontId="7"/>
  </si>
  <si>
    <t>Ⅲ-5-8-2</t>
    <phoneticPr fontId="7"/>
  </si>
  <si>
    <t>Ⅲ-5-9</t>
    <phoneticPr fontId="7"/>
  </si>
  <si>
    <t>Ⅲ-5-10</t>
    <phoneticPr fontId="7"/>
  </si>
  <si>
    <t>Ⅲ-5-11</t>
    <phoneticPr fontId="7"/>
  </si>
  <si>
    <t>Ⅲ-6-2</t>
    <phoneticPr fontId="7"/>
  </si>
  <si>
    <t>Ⅲ-6-3</t>
    <phoneticPr fontId="7"/>
  </si>
  <si>
    <t>Ⅲ-6-4</t>
    <phoneticPr fontId="7"/>
  </si>
  <si>
    <t>Ⅲ-6-6</t>
    <phoneticPr fontId="7"/>
  </si>
  <si>
    <t>Ⅲ-9-1</t>
    <phoneticPr fontId="9"/>
  </si>
  <si>
    <t>Ⅲ-9-2</t>
    <phoneticPr fontId="7"/>
  </si>
  <si>
    <t>Ⅲ-9-3</t>
    <phoneticPr fontId="7"/>
  </si>
  <si>
    <t>Ⅲ-9-4</t>
    <phoneticPr fontId="7"/>
  </si>
  <si>
    <t>Ⅲ-9-5</t>
    <phoneticPr fontId="7"/>
  </si>
  <si>
    <t>Ⅲ-10-2</t>
    <phoneticPr fontId="9"/>
  </si>
  <si>
    <t>Ⅲ-10-4</t>
    <phoneticPr fontId="7"/>
  </si>
  <si>
    <t>Ⅲ-12-1</t>
    <phoneticPr fontId="9"/>
  </si>
  <si>
    <t>Ⅲ-12-2,3</t>
    <phoneticPr fontId="7"/>
  </si>
  <si>
    <t>Ⅲ-12-4,5</t>
    <phoneticPr fontId="7"/>
  </si>
  <si>
    <t>５　自動車旅客輸送の現況</t>
    <rPh sb="2" eb="5">
      <t>ジドウシャ</t>
    </rPh>
    <rPh sb="5" eb="7">
      <t>リョカク</t>
    </rPh>
    <rPh sb="7" eb="9">
      <t>ユソウ</t>
    </rPh>
    <rPh sb="10" eb="12">
      <t>ゲンキョウ</t>
    </rPh>
    <phoneticPr fontId="9"/>
  </si>
  <si>
    <t>３０年度</t>
  </si>
  <si>
    <t>年度</t>
  </si>
  <si>
    <t>Ｒ１年度</t>
  </si>
  <si>
    <t>Ｒ２年度</t>
  </si>
  <si>
    <t>Ｒ３年度</t>
  </si>
  <si>
    <t>Ｒ４年度</t>
  </si>
  <si>
    <t>R4</t>
    <phoneticPr fontId="9"/>
  </si>
  <si>
    <t>　　 令和4年度</t>
    <rPh sb="3" eb="5">
      <t>レイワ</t>
    </rPh>
    <rPh sb="6" eb="8">
      <t>ネンド</t>
    </rPh>
    <phoneticPr fontId="9"/>
  </si>
  <si>
    <t>　　　　　　 令和４年度</t>
    <phoneticPr fontId="9"/>
  </si>
  <si>
    <t>H30</t>
  </si>
  <si>
    <t>R01</t>
  </si>
  <si>
    <t>R02</t>
  </si>
  <si>
    <t>R03</t>
  </si>
  <si>
    <t>R04</t>
  </si>
  <si>
    <t>　　令和5年3月31日現在</t>
    <rPh sb="2" eb="4">
      <t>レイワ</t>
    </rPh>
    <rPh sb="5" eb="6">
      <t>ネン</t>
    </rPh>
    <rPh sb="7" eb="8">
      <t>ツキ</t>
    </rPh>
    <rPh sb="10" eb="11">
      <t>ニチ</t>
    </rPh>
    <rPh sb="11" eb="13">
      <t>ゲンザイ</t>
    </rPh>
    <phoneticPr fontId="9"/>
  </si>
  <si>
    <t>6　貨物輸送の現況</t>
    <rPh sb="2" eb="4">
      <t>カモツ</t>
    </rPh>
    <rPh sb="4" eb="6">
      <t>ユソウ</t>
    </rPh>
    <rPh sb="7" eb="9">
      <t>ゲンキョウ</t>
    </rPh>
    <phoneticPr fontId="9"/>
  </si>
  <si>
    <t>令和５年３月３１日現在</t>
    <rPh sb="0" eb="2">
      <t>レイワ</t>
    </rPh>
    <rPh sb="3" eb="4">
      <t>ネン</t>
    </rPh>
    <rPh sb="4" eb="5">
      <t>ヘイネン</t>
    </rPh>
    <rPh sb="5" eb="6">
      <t>ガツ</t>
    </rPh>
    <rPh sb="8" eb="9">
      <t>ニチ</t>
    </rPh>
    <rPh sb="9" eb="11">
      <t>ゲンザイ</t>
    </rPh>
    <phoneticPr fontId="9"/>
  </si>
  <si>
    <t xml:space="preserve">  １．事業者数、車両数は霊柩事業者及び特定事業者は含まない。括弧内はタクシー事業者による食料・飲料に係る一般貨物自動車運送事業者の事業者数及び車両数の内数である。</t>
    <rPh sb="31" eb="33">
      <t>カッコ</t>
    </rPh>
    <rPh sb="33" eb="34">
      <t>ナイ</t>
    </rPh>
    <rPh sb="66" eb="69">
      <t>ジギョウシャ</t>
    </rPh>
    <rPh sb="69" eb="70">
      <t>スウ</t>
    </rPh>
    <rPh sb="70" eb="71">
      <t>オヨ</t>
    </rPh>
    <rPh sb="72" eb="75">
      <t>シャリョウスウ</t>
    </rPh>
    <rPh sb="76" eb="78">
      <t>ウチスウ</t>
    </rPh>
    <phoneticPr fontId="9"/>
  </si>
  <si>
    <t xml:space="preserve">  ４．指数は平成３０年度を１００として算出したものである。</t>
    <rPh sb="4" eb="6">
      <t>シスウ</t>
    </rPh>
    <rPh sb="7" eb="9">
      <t>ヘイセイ</t>
    </rPh>
    <rPh sb="11" eb="13">
      <t>ネンド</t>
    </rPh>
    <rPh sb="20" eb="22">
      <t>サンシュツ</t>
    </rPh>
    <phoneticPr fontId="9"/>
  </si>
  <si>
    <t>指</t>
  </si>
  <si>
    <t>数</t>
  </si>
  <si>
    <t>２．営業用は軽自動車を含む。自家用は軽自動車を除く</t>
    <rPh sb="2" eb="5">
      <t>エイギョウヨウ</t>
    </rPh>
    <rPh sb="6" eb="10">
      <t>ケイジドウシャ</t>
    </rPh>
    <rPh sb="11" eb="12">
      <t>フク</t>
    </rPh>
    <rPh sb="14" eb="17">
      <t>ジカヨウ</t>
    </rPh>
    <rPh sb="18" eb="22">
      <t>ケイジドウシャ</t>
    </rPh>
    <rPh sb="23" eb="24">
      <t>ノゾ</t>
    </rPh>
    <phoneticPr fontId="9"/>
  </si>
  <si>
    <t>３．指数は平成３０年度＝１００</t>
    <rPh sb="2" eb="4">
      <t>シスウ</t>
    </rPh>
    <rPh sb="5" eb="7">
      <t>ヘイセイ</t>
    </rPh>
    <rPh sb="9" eb="11">
      <t>ネンド</t>
    </rPh>
    <phoneticPr fontId="9"/>
  </si>
  <si>
    <t>令和５年３月３１日現在</t>
    <rPh sb="0" eb="2">
      <t>レイワ</t>
    </rPh>
    <rPh sb="3" eb="4">
      <t>ネン</t>
    </rPh>
    <rPh sb="5" eb="6">
      <t>ガツ</t>
    </rPh>
    <rPh sb="8" eb="9">
      <t>ニチ</t>
    </rPh>
    <rPh sb="9" eb="11">
      <t>ゲンザイ</t>
    </rPh>
    <phoneticPr fontId="9"/>
  </si>
  <si>
    <t>Ｒ５年</t>
    <rPh sb="2" eb="3">
      <t>ネン</t>
    </rPh>
    <phoneticPr fontId="9"/>
  </si>
  <si>
    <t>R5年/H31年 （％）</t>
    <rPh sb="2" eb="3">
      <t>ネン</t>
    </rPh>
    <rPh sb="7" eb="8">
      <t>ネン</t>
    </rPh>
    <phoneticPr fontId="9"/>
  </si>
  <si>
    <t>Ｒ４年度</t>
    <rPh sb="2" eb="4">
      <t>ネンド</t>
    </rPh>
    <phoneticPr fontId="9"/>
  </si>
  <si>
    <t>１０　自動車整備の現況</t>
    <rPh sb="3" eb="6">
      <t>ジドウシャ</t>
    </rPh>
    <rPh sb="6" eb="8">
      <t>セイビ</t>
    </rPh>
    <rPh sb="9" eb="11">
      <t>ゲンキョウ</t>
    </rPh>
    <phoneticPr fontId="9"/>
  </si>
  <si>
    <t>Ｒ４年度末
工場数</t>
    <rPh sb="2" eb="3">
      <t>ネン</t>
    </rPh>
    <rPh sb="3" eb="4">
      <t>ド</t>
    </rPh>
    <rPh sb="4" eb="5">
      <t>マツ</t>
    </rPh>
    <rPh sb="6" eb="7">
      <t>コウ</t>
    </rPh>
    <rPh sb="7" eb="8">
      <t>バ</t>
    </rPh>
    <rPh sb="8" eb="9">
      <t>カズ</t>
    </rPh>
    <phoneticPr fontId="9"/>
  </si>
  <si>
    <t>Ｒ４年度中</t>
    <rPh sb="2" eb="4">
      <t>ネンド</t>
    </rPh>
    <rPh sb="4" eb="5">
      <t>チュウ</t>
    </rPh>
    <phoneticPr fontId="9"/>
  </si>
  <si>
    <t>事業の種類別の工場数内訳（Ｒ４年度末）</t>
    <rPh sb="0" eb="2">
      <t>ジギョウ</t>
    </rPh>
    <rPh sb="3" eb="5">
      <t>シュルイ</t>
    </rPh>
    <rPh sb="5" eb="6">
      <t>ベツ</t>
    </rPh>
    <rPh sb="7" eb="9">
      <t>コウジョウ</t>
    </rPh>
    <rPh sb="9" eb="10">
      <t>カズ</t>
    </rPh>
    <rPh sb="10" eb="12">
      <t>ウチワケ</t>
    </rPh>
    <rPh sb="15" eb="18">
      <t>ネンドマツ</t>
    </rPh>
    <phoneticPr fontId="9"/>
  </si>
  <si>
    <t>Ｒ４年度末
工場数</t>
    <rPh sb="2" eb="5">
      <t>ネンドマツ</t>
    </rPh>
    <rPh sb="3" eb="4">
      <t>ド</t>
    </rPh>
    <rPh sb="4" eb="5">
      <t>マツ</t>
    </rPh>
    <rPh sb="6" eb="7">
      <t>コウ</t>
    </rPh>
    <rPh sb="7" eb="8">
      <t>バ</t>
    </rPh>
    <rPh sb="8" eb="9">
      <t>カズ</t>
    </rPh>
    <phoneticPr fontId="9"/>
  </si>
  <si>
    <t>令和５年３月３１現在</t>
    <phoneticPr fontId="9"/>
  </si>
  <si>
    <t>１１ 自動車事故の現況（自動車事故報告規則に該当し報告されたもの）</t>
    <rPh sb="3" eb="6">
      <t>ジドウシャ</t>
    </rPh>
    <rPh sb="6" eb="8">
      <t>ジコ</t>
    </rPh>
    <rPh sb="9" eb="11">
      <t>ゲンキョウ</t>
    </rPh>
    <rPh sb="12" eb="15">
      <t>ジドウシャ</t>
    </rPh>
    <rPh sb="15" eb="17">
      <t>ジコ</t>
    </rPh>
    <rPh sb="17" eb="19">
      <t>ホウコク</t>
    </rPh>
    <rPh sb="19" eb="21">
      <t>キソク</t>
    </rPh>
    <rPh sb="22" eb="24">
      <t>ガイトウ</t>
    </rPh>
    <rPh sb="25" eb="27">
      <t>ホウコク</t>
    </rPh>
    <phoneticPr fontId="9"/>
  </si>
  <si>
    <t>件数</t>
    <rPh sb="0" eb="2">
      <t>ケンスウ</t>
    </rPh>
    <phoneticPr fontId="9"/>
  </si>
  <si>
    <t>死傷者数</t>
    <rPh sb="0" eb="3">
      <t>シショウシャ</t>
    </rPh>
    <rPh sb="3" eb="4">
      <t>スウ</t>
    </rPh>
    <phoneticPr fontId="9"/>
  </si>
  <si>
    <t>4</t>
    <phoneticPr fontId="9"/>
  </si>
  <si>
    <t xml:space="preserve"> (4) 令和4年中における事業用自動車重大事故件数及び死傷者数</t>
    <rPh sb="5" eb="7">
      <t>レイワ</t>
    </rPh>
    <rPh sb="8" eb="10">
      <t>ネンチュウ</t>
    </rPh>
    <rPh sb="14" eb="17">
      <t>ジギョウヨウ</t>
    </rPh>
    <rPh sb="17" eb="19">
      <t>ジドウ</t>
    </rPh>
    <rPh sb="19" eb="20">
      <t>シャ</t>
    </rPh>
    <rPh sb="20" eb="22">
      <t>ジュウダイ</t>
    </rPh>
    <rPh sb="22" eb="24">
      <t>ジコ</t>
    </rPh>
    <rPh sb="24" eb="26">
      <t>ケンスウ</t>
    </rPh>
    <rPh sb="26" eb="27">
      <t>オヨ</t>
    </rPh>
    <rPh sb="28" eb="32">
      <t>シショウシャスウ</t>
    </rPh>
    <phoneticPr fontId="9"/>
  </si>
  <si>
    <t>-</t>
  </si>
  <si>
    <t>令和5年3月31日現在</t>
    <rPh sb="0" eb="2">
      <t>レイワ</t>
    </rPh>
    <rPh sb="3" eb="4">
      <t>ネン</t>
    </rPh>
    <rPh sb="4" eb="5">
      <t>ヘイネン</t>
    </rPh>
    <rPh sb="5" eb="6">
      <t>ガツ</t>
    </rPh>
    <rPh sb="8" eb="9">
      <t>ニチ</t>
    </rPh>
    <rPh sb="9" eb="11">
      <t>ゲンザイ</t>
    </rPh>
    <phoneticPr fontId="9"/>
  </si>
  <si>
    <t xml:space="preserve">令和４年中における重大事故件数及び死傷者数
運行管理者・整備管理者選任届出数 </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</si>
</sst>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176" formatCode="0.00;&quot;▲ &quot;0.00"/>
    <numFmt numFmtId="177" formatCode="0.00;&quot;△ &quot;0.00"/>
    <numFmt numFmtId="178" formatCode="0;&quot;▲ &quot;0"/>
    <numFmt numFmtId="179" formatCode="#,##0;&quot;△ &quot;#,##0"/>
    <numFmt numFmtId="180" formatCode="#,##0;&quot;▲ &quot;#,##0"/>
    <numFmt numFmtId="181" formatCode="#,##0.00;&quot;▲ &quot;#,##0.00"/>
    <numFmt numFmtId="182" formatCode="#,##0.00;&quot;△ &quot;#,##0.00"/>
    <numFmt numFmtId="183" formatCode="#,##0.0;&quot;▲ &quot;#,##0.0"/>
    <numFmt numFmtId="184" formatCode="General&quot;年&quot;&quot;度&quot;"/>
    <numFmt numFmtId="185" formatCode="#,##0.00_ "/>
    <numFmt numFmtId="186" formatCode="\(0\)"/>
    <numFmt numFmtId="187" formatCode="\(0.00\)"/>
    <numFmt numFmtId="188" formatCode="#,##0.00_);\(#,##0.00\)"/>
    <numFmt numFmtId="189" formatCode="\(0.0\)"/>
    <numFmt numFmtId="190" formatCode="#,##0;[Red]#,##0"/>
    <numFmt numFmtId="191" formatCode="#,##0_);[Red]\(#,##0\)"/>
    <numFmt numFmtId="192" formatCode="#,###&quot; &quot;"/>
    <numFmt numFmtId="193" formatCode="#,##0.0&quot; &quot;"/>
    <numFmt numFmtId="194" formatCode="#,##0.0;[Red]\-#,##0.0"/>
    <numFmt numFmtId="195" formatCode="#,##0_ "/>
    <numFmt numFmtId="196" formatCode="#,##0.0_);[Red]\(#,##0.0\)"/>
    <numFmt numFmtId="197" formatCode="0.0_ "/>
    <numFmt numFmtId="198" formatCode="&quot;(&quot;0&quot;)&quot;"/>
    <numFmt numFmtId="199" formatCode="#,##0_);\(#,##0\)"/>
    <numFmt numFmtId="200" formatCode="&quot;(&quot;#,##0&quot;)&quot;"/>
    <numFmt numFmtId="201" formatCode="&quot;(&quot;0.0&quot;)&quot;"/>
    <numFmt numFmtId="202" formatCode="#,##0.0_);\(#,##0.0\)"/>
    <numFmt numFmtId="203" formatCode="0.0"/>
    <numFmt numFmtId="204" formatCode="0________"/>
    <numFmt numFmtId="205" formatCode="#,##0________"/>
    <numFmt numFmtId="206" formatCode="#,##0________;&quot;▲ &quot;#,##0________"/>
    <numFmt numFmtId="207" formatCode="#,##0.00__;&quot;▲ &quot;###0.00__"/>
    <numFmt numFmtId="208" formatCode="#,##0________;&quot;▲ &quot;#,##0______"/>
    <numFmt numFmtId="209" formatCode="#,##0________;&quot;△ &quot;#,##0________"/>
    <numFmt numFmtId="210" formatCode="[=0]&quot;&quot;;&quot;(&quot;#,###&quot;)&quot;"/>
    <numFmt numFmtId="211" formatCode="#,##0_ ;[Red]\-#,##0\ "/>
    <numFmt numFmtId="212" formatCode="#,##0&quot; &quot;"/>
    <numFmt numFmtId="213" formatCode="#,##0.0"/>
    <numFmt numFmtId="214" formatCode="0;&quot;△ &quot;0"/>
    <numFmt numFmtId="215" formatCode="0.0%"/>
    <numFmt numFmtId="216" formatCode="0_ "/>
    <numFmt numFmtId="217" formatCode="0.00_ "/>
    <numFmt numFmtId="218" formatCode="0_);[Red]\(0\)"/>
    <numFmt numFmtId="219" formatCode="0.00_);\(0.00\)"/>
    <numFmt numFmtId="220" formatCode="0.0_);[Red]\(0.0\)"/>
    <numFmt numFmtId="221" formatCode="\(#,##0\)"/>
  </numFmts>
  <fonts count="4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color rgb="FF333333"/>
      <name val="ＭＳ Ｐゴシック"/>
      <family val="3"/>
      <charset val="128"/>
      <scheme val="minor"/>
    </font>
    <font>
      <sz val="6"/>
      <name val="ＭＳ Ｐゴシック"/>
      <family val="3"/>
      <charset val="128"/>
      <scheme val="minor"/>
    </font>
    <font>
      <sz val="14"/>
      <name val="ＭＳ Ｐゴシック"/>
      <family val="3"/>
      <charset val="128"/>
    </font>
    <font>
      <sz val="6"/>
      <name val="ＭＳ Ｐゴシック"/>
      <family val="3"/>
      <charset val="128"/>
    </font>
    <font>
      <u/>
      <sz val="11"/>
      <color theme="10"/>
      <name val="ＭＳ Ｐゴシック"/>
      <family val="3"/>
      <charset val="128"/>
    </font>
    <font>
      <sz val="11"/>
      <color rgb="FF333333"/>
      <name val="ＭＳ Ｐゴシック"/>
      <family val="3"/>
      <charset val="128"/>
      <scheme val="minor"/>
    </font>
    <font>
      <sz val="11"/>
      <color theme="1"/>
      <name val="ＭＳ Ｐゴシック"/>
      <family val="3"/>
      <charset val="128"/>
      <scheme val="minor"/>
    </font>
    <font>
      <sz val="19"/>
      <name val="ＭＳ ゴシック"/>
      <family val="3"/>
      <charset val="128"/>
    </font>
    <font>
      <sz val="16"/>
      <name val="ＭＳ ゴシック"/>
      <family val="3"/>
      <charset val="128"/>
    </font>
    <font>
      <sz val="12"/>
      <name val="ＭＳ ゴシック"/>
      <family val="3"/>
      <charset val="128"/>
    </font>
    <font>
      <sz val="10"/>
      <name val="ＭＳ 明朝"/>
      <family val="1"/>
      <charset val="128"/>
    </font>
    <font>
      <sz val="10"/>
      <name val="ＭＳ Ｐ明朝"/>
      <family val="1"/>
      <charset val="128"/>
    </font>
    <font>
      <sz val="9"/>
      <name val="ＭＳ Ｐ明朝"/>
      <family val="1"/>
      <charset val="128"/>
    </font>
    <font>
      <sz val="11"/>
      <name val="ＭＳ Ｐ明朝"/>
      <family val="1"/>
      <charset val="128"/>
    </font>
    <font>
      <b/>
      <sz val="12"/>
      <name val="ＭＳ ゴシック"/>
      <family val="3"/>
      <charset val="128"/>
    </font>
    <font>
      <sz val="9"/>
      <name val="ＭＳ Ｐゴシック"/>
      <family val="3"/>
      <charset val="128"/>
    </font>
    <font>
      <sz val="10"/>
      <name val="ＭＳ Ｐゴシック"/>
      <family val="3"/>
      <charset val="128"/>
    </font>
    <font>
      <sz val="11"/>
      <name val="ＭＳ 明朝"/>
      <family val="1"/>
      <charset val="128"/>
    </font>
    <font>
      <b/>
      <sz val="9"/>
      <name val="ＭＳ Ｐゴシック"/>
      <family val="3"/>
      <charset val="128"/>
    </font>
    <font>
      <sz val="11"/>
      <name val="ＭＳ ゴシック"/>
      <family val="3"/>
      <charset val="128"/>
    </font>
    <font>
      <sz val="8"/>
      <name val="ＭＳ Ｐゴシック"/>
      <family val="3"/>
      <charset val="128"/>
    </font>
    <font>
      <sz val="12"/>
      <name val="ＭＳ 明朝"/>
      <family val="1"/>
      <charset val="128"/>
    </font>
    <font>
      <b/>
      <sz val="14"/>
      <name val="ＭＳ 明朝"/>
      <family val="1"/>
      <charset val="128"/>
    </font>
    <font>
      <sz val="14"/>
      <name val="ＭＳ ゴシック"/>
      <family val="3"/>
      <charset val="128"/>
    </font>
    <font>
      <sz val="10"/>
      <color theme="1"/>
      <name val="ＭＳ 明朝"/>
      <family val="1"/>
      <charset val="128"/>
    </font>
    <font>
      <sz val="13"/>
      <name val="ＭＳ ゴシック"/>
      <family val="3"/>
      <charset val="128"/>
    </font>
    <font>
      <sz val="9"/>
      <name val="ＭＳ 明朝"/>
      <family val="1"/>
      <charset val="128"/>
    </font>
    <font>
      <sz val="12"/>
      <name val="ＭＳ Ｐゴシック"/>
      <family val="3"/>
      <charset val="128"/>
    </font>
    <font>
      <sz val="14"/>
      <name val="ＭＳ 明朝"/>
      <family val="1"/>
      <charset val="128"/>
    </font>
    <font>
      <sz val="13"/>
      <name val="ＭＳ 明朝"/>
      <family val="1"/>
      <charset val="128"/>
    </font>
    <font>
      <b/>
      <sz val="11"/>
      <name val="ＭＳ Ｐゴシック"/>
      <family val="3"/>
      <charset val="128"/>
    </font>
    <font>
      <sz val="10"/>
      <color theme="1"/>
      <name val="ＭＳ Ｐ明朝"/>
      <family val="1"/>
      <charset val="128"/>
    </font>
    <font>
      <sz val="9"/>
      <color theme="1"/>
      <name val="ＭＳ Ｐ明朝"/>
      <family val="1"/>
      <charset val="128"/>
    </font>
    <font>
      <sz val="10"/>
      <color rgb="FFFF0000"/>
      <name val="ＭＳ 明朝"/>
      <family val="1"/>
      <charset val="128"/>
    </font>
    <font>
      <sz val="11"/>
      <color theme="1"/>
      <name val="ＭＳ 明朝"/>
      <family val="1"/>
      <charset val="128"/>
    </font>
    <font>
      <sz val="14"/>
      <color indexed="8"/>
      <name val="ＭＳ ゴシック"/>
      <family val="3"/>
      <charset val="128"/>
    </font>
    <font>
      <sz val="10"/>
      <color indexed="8"/>
      <name val="ＭＳ 明朝"/>
      <family val="1"/>
      <charset val="128"/>
    </font>
    <font>
      <sz val="12"/>
      <color indexed="8"/>
      <name val="ＭＳ ゴシック"/>
      <family val="3"/>
      <charset val="128"/>
    </font>
    <font>
      <sz val="11"/>
      <color indexed="8"/>
      <name val="ＭＳ Ｐゴシック"/>
      <family val="3"/>
      <charset val="128"/>
    </font>
    <font>
      <sz val="12"/>
      <color theme="1"/>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FF"/>
        <bgColor indexed="64"/>
      </patternFill>
    </fill>
    <fill>
      <patternFill patternType="solid">
        <fgColor rgb="FFFF99FF"/>
        <bgColor indexed="64"/>
      </patternFill>
    </fill>
    <fill>
      <patternFill patternType="solid">
        <fgColor rgb="FF99FFCC"/>
        <bgColor indexed="64"/>
      </patternFill>
    </fill>
    <fill>
      <patternFill patternType="solid">
        <fgColor rgb="FF9966FF"/>
        <bgColor indexed="64"/>
      </patternFill>
    </fill>
  </fills>
  <borders count="26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hair">
        <color indexed="64"/>
      </left>
      <right/>
      <top style="thin">
        <color indexed="64"/>
      </top>
      <bottom style="hair">
        <color indexed="64"/>
      </bottom>
      <diagonal/>
    </border>
    <border>
      <left/>
      <right style="thin">
        <color auto="1"/>
      </right>
      <top style="thin">
        <color indexed="64"/>
      </top>
      <bottom style="hair">
        <color indexed="64"/>
      </bottom>
      <diagonal/>
    </border>
    <border>
      <left style="hair">
        <color indexed="64"/>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hair">
        <color auto="1"/>
      </bottom>
      <diagonal/>
    </border>
    <border>
      <left style="thin">
        <color indexed="64"/>
      </left>
      <right/>
      <top/>
      <bottom style="thin">
        <color indexed="64"/>
      </bottom>
      <diagonal/>
    </border>
    <border>
      <left style="hair">
        <color indexed="64"/>
      </left>
      <right/>
      <top style="hair">
        <color indexed="64"/>
      </top>
      <bottom style="thin">
        <color auto="1"/>
      </bottom>
      <diagonal/>
    </border>
    <border>
      <left/>
      <right style="thin">
        <color auto="1"/>
      </right>
      <top style="hair">
        <color indexed="64"/>
      </top>
      <bottom style="thin">
        <color auto="1"/>
      </bottom>
      <diagonal/>
    </border>
    <border>
      <left/>
      <right/>
      <top style="hair">
        <color auto="1"/>
      </top>
      <bottom style="hair">
        <color auto="1"/>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Down="1">
      <left style="thin">
        <color indexed="64"/>
      </left>
      <right/>
      <top style="medium">
        <color indexed="64"/>
      </top>
      <bottom/>
      <diagonal style="thin">
        <color indexed="64"/>
      </diagonal>
    </border>
    <border>
      <left/>
      <right style="medium">
        <color indexed="64"/>
      </right>
      <top style="medium">
        <color indexed="64"/>
      </top>
      <bottom style="thin">
        <color indexed="64"/>
      </bottom>
      <diagonal/>
    </border>
    <border diagonalDown="1">
      <left style="thin">
        <color indexed="64"/>
      </left>
      <right/>
      <top/>
      <bottom/>
      <diagonal style="thin">
        <color indexed="64"/>
      </diagonal>
    </border>
    <border diagonalDown="1">
      <left/>
      <right style="thin">
        <color indexed="64"/>
      </right>
      <top/>
      <bottom style="medium">
        <color indexed="64"/>
      </bottom>
      <diagonal style="thin">
        <color indexed="64"/>
      </diagonal>
    </border>
    <border>
      <left style="hair">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medium">
        <color indexed="64"/>
      </top>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style="hair">
        <color indexed="64"/>
      </right>
      <top/>
      <bottom style="medium">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hair">
        <color indexed="64"/>
      </top>
      <bottom style="medium">
        <color indexed="64"/>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top style="hair">
        <color indexed="64"/>
      </top>
      <bottom style="thin">
        <color indexed="64"/>
      </bottom>
      <diagonal style="hair">
        <color indexed="64"/>
      </diagonal>
    </border>
    <border>
      <left style="medium">
        <color indexed="64"/>
      </left>
      <right style="hair">
        <color indexed="64"/>
      </right>
      <top style="medium">
        <color indexed="64"/>
      </top>
      <bottom style="hair">
        <color indexed="64"/>
      </bottom>
      <diagonal/>
    </border>
    <border diagonalDown="1">
      <left/>
      <right/>
      <top/>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0">
    <xf numFmtId="0" fontId="0" fillId="0" borderId="0"/>
    <xf numFmtId="0" fontId="5" fillId="0" borderId="0"/>
    <xf numFmtId="0" fontId="10" fillId="0" borderId="0" applyNumberFormat="0" applyFill="0" applyBorder="0" applyAlignment="0" applyProtection="0"/>
    <xf numFmtId="0" fontId="4" fillId="0" borderId="0">
      <alignment vertical="center"/>
    </xf>
    <xf numFmtId="38" fontId="5" fillId="0" borderId="0" applyFont="0" applyFill="0" applyBorder="0" applyAlignment="0" applyProtection="0"/>
    <xf numFmtId="0" fontId="5"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2397">
    <xf numFmtId="0" fontId="0" fillId="0" borderId="0" xfId="0"/>
    <xf numFmtId="0" fontId="5" fillId="0" borderId="0" xfId="1"/>
    <xf numFmtId="190" fontId="23" fillId="0" borderId="111" xfId="4" applyNumberFormat="1" applyFont="1" applyFill="1" applyBorder="1" applyAlignment="1">
      <alignment vertical="center"/>
    </xf>
    <xf numFmtId="190" fontId="23" fillId="0" borderId="9" xfId="4" applyNumberFormat="1" applyFont="1" applyFill="1" applyBorder="1" applyAlignment="1">
      <alignment vertical="center"/>
    </xf>
    <xf numFmtId="190" fontId="23" fillId="0" borderId="55" xfId="4" applyNumberFormat="1" applyFont="1" applyFill="1" applyBorder="1" applyAlignment="1">
      <alignment vertical="center"/>
    </xf>
    <xf numFmtId="190" fontId="23" fillId="0" borderId="125" xfId="4" applyNumberFormat="1" applyFont="1" applyFill="1" applyBorder="1" applyAlignment="1">
      <alignment vertical="center"/>
    </xf>
    <xf numFmtId="0" fontId="5" fillId="2" borderId="0" xfId="1" applyFill="1"/>
    <xf numFmtId="191" fontId="16" fillId="0" borderId="36" xfId="4" applyNumberFormat="1" applyFont="1" applyFill="1" applyBorder="1" applyAlignment="1" applyProtection="1">
      <alignment horizontal="right" vertical="center"/>
      <protection locked="0"/>
    </xf>
    <xf numFmtId="191" fontId="16" fillId="0" borderId="1" xfId="4" applyNumberFormat="1" applyFont="1" applyFill="1" applyBorder="1" applyAlignment="1" applyProtection="1">
      <alignment horizontal="right" vertical="center"/>
      <protection locked="0"/>
    </xf>
    <xf numFmtId="191" fontId="16" fillId="0" borderId="51" xfId="4" applyNumberFormat="1" applyFont="1" applyFill="1" applyBorder="1" applyAlignment="1" applyProtection="1">
      <alignment horizontal="right" vertical="center"/>
      <protection locked="0"/>
    </xf>
    <xf numFmtId="0" fontId="5" fillId="2" borderId="0" xfId="1" applyFill="1" applyBorder="1"/>
    <xf numFmtId="198" fontId="16" fillId="0" borderId="30" xfId="4" applyNumberFormat="1" applyFont="1" applyFill="1" applyBorder="1" applyAlignment="1" applyProtection="1">
      <alignment horizontal="right" vertical="center" wrapText="1"/>
      <protection locked="0"/>
    </xf>
    <xf numFmtId="198" fontId="16" fillId="0" borderId="37" xfId="4" applyNumberFormat="1" applyFont="1" applyFill="1" applyBorder="1" applyAlignment="1" applyProtection="1">
      <alignment horizontal="right" vertical="center" wrapText="1"/>
      <protection locked="0"/>
    </xf>
    <xf numFmtId="198" fontId="16" fillId="0" borderId="61" xfId="4" applyNumberFormat="1" applyFont="1" applyFill="1" applyBorder="1" applyAlignment="1" applyProtection="1">
      <alignment horizontal="right" vertical="center" wrapText="1"/>
      <protection locked="0"/>
    </xf>
    <xf numFmtId="198" fontId="16" fillId="0" borderId="50" xfId="4" applyNumberFormat="1" applyFont="1" applyFill="1" applyBorder="1" applyAlignment="1" applyProtection="1">
      <alignment horizontal="right" vertical="center" wrapText="1"/>
      <protection locked="0"/>
    </xf>
    <xf numFmtId="191" fontId="16" fillId="0" borderId="5" xfId="4" applyNumberFormat="1" applyFont="1" applyFill="1" applyBorder="1" applyAlignment="1">
      <alignment horizontal="right" vertical="center"/>
    </xf>
    <xf numFmtId="191" fontId="16" fillId="0" borderId="38" xfId="4" applyNumberFormat="1" applyFont="1" applyFill="1" applyBorder="1" applyAlignment="1">
      <alignment horizontal="right" vertical="center"/>
    </xf>
    <xf numFmtId="191" fontId="16" fillId="0" borderId="0" xfId="4" applyNumberFormat="1" applyFont="1" applyFill="1" applyBorder="1" applyAlignment="1">
      <alignment horizontal="right" vertical="center"/>
    </xf>
    <xf numFmtId="191" fontId="16" fillId="0" borderId="48" xfId="4" applyNumberFormat="1" applyFont="1" applyFill="1" applyBorder="1" applyAlignment="1">
      <alignment horizontal="right" vertical="center"/>
    </xf>
    <xf numFmtId="198" fontId="16" fillId="0" borderId="163" xfId="4" applyNumberFormat="1" applyFont="1" applyFill="1" applyBorder="1" applyAlignment="1" applyProtection="1">
      <alignment horizontal="right" vertical="center" wrapText="1"/>
      <protection locked="0"/>
    </xf>
    <xf numFmtId="198" fontId="16" fillId="0" borderId="117" xfId="4" applyNumberFormat="1" applyFont="1" applyFill="1" applyBorder="1" applyAlignment="1" applyProtection="1">
      <alignment horizontal="right" vertical="center" wrapText="1"/>
      <protection locked="0"/>
    </xf>
    <xf numFmtId="198" fontId="16" fillId="0" borderId="164" xfId="4" applyNumberFormat="1" applyFont="1" applyFill="1" applyBorder="1" applyAlignment="1" applyProtection="1">
      <alignment horizontal="right" vertical="center" wrapText="1"/>
      <protection locked="0"/>
    </xf>
    <xf numFmtId="198" fontId="16" fillId="0" borderId="165" xfId="4" applyNumberFormat="1" applyFont="1" applyFill="1" applyBorder="1" applyAlignment="1" applyProtection="1">
      <alignment horizontal="right" vertical="center" wrapText="1"/>
      <protection locked="0"/>
    </xf>
    <xf numFmtId="191" fontId="16" fillId="0" borderId="11" xfId="4" applyNumberFormat="1" applyFont="1" applyFill="1" applyBorder="1" applyAlignment="1" applyProtection="1">
      <alignment horizontal="right" vertical="center"/>
      <protection locked="0"/>
    </xf>
    <xf numFmtId="191" fontId="16" fillId="0" borderId="72" xfId="4" applyNumberFormat="1" applyFont="1" applyFill="1" applyBorder="1" applyAlignment="1">
      <alignment horizontal="right" vertical="center"/>
    </xf>
    <xf numFmtId="191" fontId="16" fillId="0" borderId="166" xfId="4" applyNumberFormat="1" applyFont="1" applyFill="1" applyBorder="1" applyAlignment="1">
      <alignment horizontal="right" vertical="center"/>
    </xf>
    <xf numFmtId="191" fontId="16" fillId="0" borderId="73" xfId="4" applyNumberFormat="1" applyFont="1" applyFill="1" applyBorder="1" applyAlignment="1">
      <alignment horizontal="right" vertical="center"/>
    </xf>
    <xf numFmtId="191" fontId="16" fillId="0" borderId="167" xfId="4" applyNumberFormat="1" applyFont="1" applyFill="1" applyBorder="1" applyAlignment="1">
      <alignment horizontal="right" vertical="center"/>
    </xf>
    <xf numFmtId="198" fontId="16" fillId="0" borderId="5" xfId="4" applyNumberFormat="1" applyFont="1" applyFill="1" applyBorder="1" applyAlignment="1" applyProtection="1">
      <alignment horizontal="right" vertical="center" wrapText="1"/>
      <protection locked="0"/>
    </xf>
    <xf numFmtId="198" fontId="16" fillId="0" borderId="38" xfId="4" applyNumberFormat="1" applyFont="1" applyFill="1" applyBorder="1" applyAlignment="1" applyProtection="1">
      <alignment horizontal="right" vertical="center" wrapText="1"/>
      <protection locked="0"/>
    </xf>
    <xf numFmtId="198" fontId="16" fillId="0" borderId="48" xfId="4" applyNumberFormat="1" applyFont="1" applyFill="1" applyBorder="1" applyAlignment="1" applyProtection="1">
      <alignment horizontal="right" vertical="center" wrapText="1"/>
      <protection locked="0"/>
    </xf>
    <xf numFmtId="199" fontId="16" fillId="0" borderId="11" xfId="4" applyNumberFormat="1" applyFont="1" applyFill="1" applyBorder="1" applyAlignment="1" applyProtection="1">
      <alignment horizontal="right" vertical="center"/>
      <protection locked="0"/>
    </xf>
    <xf numFmtId="199" fontId="16" fillId="0" borderId="36" xfId="4" applyNumberFormat="1" applyFont="1" applyFill="1" applyBorder="1" applyAlignment="1" applyProtection="1">
      <alignment horizontal="right" vertical="center"/>
      <protection locked="0"/>
    </xf>
    <xf numFmtId="199" fontId="16" fillId="0" borderId="1" xfId="4" applyNumberFormat="1" applyFont="1" applyFill="1" applyBorder="1" applyAlignment="1" applyProtection="1">
      <alignment horizontal="right" vertical="center"/>
      <protection locked="0"/>
    </xf>
    <xf numFmtId="199" fontId="16" fillId="0" borderId="51" xfId="4" applyNumberFormat="1" applyFont="1" applyFill="1" applyBorder="1" applyAlignment="1" applyProtection="1">
      <alignment horizontal="right" vertical="center"/>
      <protection locked="0"/>
    </xf>
    <xf numFmtId="198" fontId="16" fillId="0" borderId="30" xfId="4" quotePrefix="1" applyNumberFormat="1" applyFont="1" applyFill="1" applyBorder="1" applyAlignment="1" applyProtection="1">
      <alignment horizontal="right" vertical="center" wrapText="1"/>
      <protection locked="0"/>
    </xf>
    <xf numFmtId="198" fontId="16" fillId="0" borderId="50" xfId="4" quotePrefix="1" applyNumberFormat="1" applyFont="1" applyFill="1" applyBorder="1" applyAlignment="1" applyProtection="1">
      <alignment horizontal="right" vertical="center" wrapText="1"/>
      <protection locked="0"/>
    </xf>
    <xf numFmtId="198" fontId="16" fillId="0" borderId="5" xfId="4" quotePrefix="1" applyNumberFormat="1" applyFont="1" applyFill="1" applyBorder="1" applyAlignment="1" applyProtection="1">
      <alignment horizontal="right" vertical="center" wrapText="1"/>
      <protection locked="0"/>
    </xf>
    <xf numFmtId="198" fontId="16" fillId="0" borderId="48" xfId="4" quotePrefix="1" applyNumberFormat="1" applyFont="1" applyFill="1" applyBorder="1" applyAlignment="1" applyProtection="1">
      <alignment horizontal="right" vertical="center" wrapText="1"/>
      <protection locked="0"/>
    </xf>
    <xf numFmtId="199" fontId="16" fillId="0" borderId="5" xfId="4" applyNumberFormat="1" applyFont="1" applyFill="1" applyBorder="1" applyAlignment="1" applyProtection="1">
      <alignment horizontal="right" vertical="center"/>
      <protection locked="0"/>
    </xf>
    <xf numFmtId="199" fontId="16" fillId="0" borderId="48" xfId="4" applyNumberFormat="1" applyFont="1" applyFill="1" applyBorder="1" applyAlignment="1" applyProtection="1">
      <alignment horizontal="right" vertical="center"/>
      <protection locked="0"/>
    </xf>
    <xf numFmtId="198" fontId="16" fillId="0" borderId="30" xfId="4" applyNumberFormat="1" applyFont="1" applyFill="1" applyBorder="1" applyAlignment="1">
      <alignment horizontal="right" vertical="center" wrapText="1"/>
    </xf>
    <xf numFmtId="198" fontId="16" fillId="0" borderId="37" xfId="4" applyNumberFormat="1" applyFont="1" applyFill="1" applyBorder="1" applyAlignment="1">
      <alignment horizontal="right" vertical="center" wrapText="1"/>
    </xf>
    <xf numFmtId="198" fontId="16" fillId="0" borderId="61" xfId="4" applyNumberFormat="1" applyFont="1" applyFill="1" applyBorder="1" applyAlignment="1">
      <alignment horizontal="right" vertical="center" wrapText="1"/>
    </xf>
    <xf numFmtId="198" fontId="16" fillId="0" borderId="50" xfId="4" applyNumberFormat="1" applyFont="1" applyFill="1" applyBorder="1" applyAlignment="1">
      <alignment horizontal="right" vertical="center" wrapText="1"/>
    </xf>
    <xf numFmtId="38" fontId="16" fillId="0" borderId="72" xfId="4" applyFont="1" applyFill="1" applyBorder="1" applyAlignment="1">
      <alignment horizontal="right" vertical="center"/>
    </xf>
    <xf numFmtId="38" fontId="16" fillId="0" borderId="166" xfId="4" applyFont="1" applyFill="1" applyBorder="1" applyAlignment="1">
      <alignment horizontal="right" vertical="center"/>
    </xf>
    <xf numFmtId="38" fontId="16" fillId="0" borderId="73" xfId="4" applyFont="1" applyFill="1" applyBorder="1" applyAlignment="1">
      <alignment horizontal="right" vertical="center"/>
    </xf>
    <xf numFmtId="38" fontId="16" fillId="0" borderId="167" xfId="4" applyFont="1" applyFill="1" applyBorder="1" applyAlignment="1">
      <alignment horizontal="right" vertical="center"/>
    </xf>
    <xf numFmtId="198" fontId="16" fillId="0" borderId="0" xfId="4" applyNumberFormat="1" applyFont="1" applyFill="1" applyBorder="1" applyAlignment="1" applyProtection="1">
      <alignment horizontal="right" vertical="center" wrapText="1"/>
      <protection locked="0"/>
    </xf>
    <xf numFmtId="38" fontId="16" fillId="0" borderId="11" xfId="4" applyFont="1" applyFill="1" applyBorder="1" applyAlignment="1" applyProtection="1">
      <alignment horizontal="right" vertical="center"/>
      <protection locked="0"/>
    </xf>
    <xf numFmtId="38" fontId="16" fillId="0" borderId="36" xfId="4" applyFont="1" applyFill="1" applyBorder="1" applyAlignment="1" applyProtection="1">
      <alignment horizontal="right" vertical="center"/>
      <protection locked="0"/>
    </xf>
    <xf numFmtId="38" fontId="16" fillId="0" borderId="1" xfId="4" applyFont="1" applyFill="1" applyBorder="1" applyAlignment="1" applyProtection="1">
      <alignment horizontal="right" vertical="center"/>
      <protection locked="0"/>
    </xf>
    <xf numFmtId="38" fontId="16" fillId="0" borderId="51" xfId="4" applyFont="1" applyFill="1" applyBorder="1" applyAlignment="1" applyProtection="1">
      <alignment horizontal="right" vertical="center"/>
      <protection locked="0"/>
    </xf>
    <xf numFmtId="192" fontId="16" fillId="0" borderId="102" xfId="4" applyNumberFormat="1" applyFont="1" applyFill="1" applyBorder="1" applyAlignment="1" applyProtection="1">
      <alignment vertical="center" shrinkToFit="1"/>
      <protection locked="0"/>
    </xf>
    <xf numFmtId="192" fontId="16" fillId="0" borderId="103" xfId="4" applyNumberFormat="1" applyFont="1" applyFill="1" applyBorder="1" applyAlignment="1" applyProtection="1">
      <alignment vertical="center" shrinkToFit="1"/>
      <protection locked="0"/>
    </xf>
    <xf numFmtId="192" fontId="16" fillId="0" borderId="127" xfId="4" applyNumberFormat="1" applyFont="1" applyFill="1" applyBorder="1" applyAlignment="1" applyProtection="1">
      <alignment vertical="center" shrinkToFit="1"/>
      <protection locked="0"/>
    </xf>
    <xf numFmtId="191" fontId="16" fillId="0" borderId="53" xfId="4" applyNumberFormat="1" applyFont="1" applyFill="1" applyBorder="1" applyAlignment="1" applyProtection="1">
      <alignment vertical="center" shrinkToFit="1"/>
      <protection locked="0"/>
    </xf>
    <xf numFmtId="191" fontId="16" fillId="0" borderId="149" xfId="4" applyNumberFormat="1" applyFont="1" applyFill="1" applyBorder="1" applyAlignment="1" applyProtection="1">
      <alignment vertical="center" shrinkToFit="1"/>
      <protection locked="0"/>
    </xf>
    <xf numFmtId="191" fontId="16" fillId="0" borderId="54" xfId="4" applyNumberFormat="1" applyFont="1" applyFill="1" applyBorder="1" applyAlignment="1" applyProtection="1">
      <alignment vertical="center" shrinkToFit="1"/>
      <protection locked="0"/>
    </xf>
    <xf numFmtId="191" fontId="16" fillId="0" borderId="153" xfId="4" applyNumberFormat="1" applyFont="1" applyFill="1" applyBorder="1" applyAlignment="1" applyProtection="1">
      <alignment vertical="center" shrinkToFit="1"/>
      <protection locked="0"/>
    </xf>
    <xf numFmtId="191" fontId="16" fillId="0" borderId="99" xfId="4" applyNumberFormat="1" applyFont="1" applyFill="1" applyBorder="1" applyAlignment="1" applyProtection="1">
      <alignment vertical="center" shrinkToFit="1"/>
      <protection locked="0"/>
    </xf>
    <xf numFmtId="191" fontId="16" fillId="0" borderId="13" xfId="4" applyNumberFormat="1" applyFont="1" applyFill="1" applyBorder="1" applyAlignment="1" applyProtection="1">
      <alignment vertical="center" shrinkToFit="1"/>
      <protection locked="0"/>
    </xf>
    <xf numFmtId="191" fontId="16" fillId="0" borderId="70" xfId="4" applyNumberFormat="1" applyFont="1" applyFill="1" applyBorder="1" applyAlignment="1" applyProtection="1">
      <alignment vertical="center" shrinkToFit="1"/>
      <protection locked="0"/>
    </xf>
    <xf numFmtId="191" fontId="16" fillId="0" borderId="141" xfId="4" applyNumberFormat="1" applyFont="1" applyFill="1" applyBorder="1" applyAlignment="1" applyProtection="1">
      <alignment vertical="center" shrinkToFit="1"/>
      <protection locked="0"/>
    </xf>
    <xf numFmtId="191" fontId="16" fillId="0" borderId="7" xfId="4" applyNumberFormat="1" applyFont="1" applyFill="1" applyBorder="1" applyAlignment="1" applyProtection="1">
      <alignment vertical="center" shrinkToFit="1"/>
      <protection locked="0"/>
    </xf>
    <xf numFmtId="191" fontId="16" fillId="0" borderId="11" xfId="4" applyNumberFormat="1" applyFont="1" applyFill="1" applyBorder="1" applyAlignment="1" applyProtection="1">
      <alignment vertical="center" shrinkToFit="1"/>
      <protection locked="0"/>
    </xf>
    <xf numFmtId="191" fontId="16" fillId="0" borderId="120" xfId="4" applyNumberFormat="1" applyFont="1" applyFill="1" applyBorder="1" applyAlignment="1" applyProtection="1">
      <alignment vertical="center" shrinkToFit="1"/>
      <protection locked="0"/>
    </xf>
    <xf numFmtId="191" fontId="16" fillId="0" borderId="55" xfId="4" applyNumberFormat="1" applyFont="1" applyFill="1" applyBorder="1" applyAlignment="1" applyProtection="1">
      <alignment vertical="center" shrinkToFit="1"/>
      <protection locked="0"/>
    </xf>
    <xf numFmtId="191" fontId="16" fillId="0" borderId="2" xfId="4" applyNumberFormat="1" applyFont="1" applyFill="1" applyBorder="1" applyAlignment="1" applyProtection="1">
      <alignment vertical="center" shrinkToFit="1"/>
      <protection locked="0"/>
    </xf>
    <xf numFmtId="191" fontId="16" fillId="0" borderId="144" xfId="4" applyNumberFormat="1" applyFont="1" applyFill="1" applyBorder="1" applyAlignment="1" applyProtection="1">
      <alignment vertical="center" shrinkToFit="1"/>
      <protection locked="0"/>
    </xf>
    <xf numFmtId="191" fontId="16" fillId="0" borderId="4" xfId="4" applyNumberFormat="1" applyFont="1" applyFill="1" applyBorder="1" applyAlignment="1" applyProtection="1">
      <alignment vertical="center" shrinkToFit="1"/>
      <protection locked="0"/>
    </xf>
    <xf numFmtId="191" fontId="16" fillId="0" borderId="30" xfId="4" applyNumberFormat="1" applyFont="1" applyFill="1" applyBorder="1" applyAlignment="1" applyProtection="1">
      <alignment vertical="center" shrinkToFit="1"/>
      <protection locked="0"/>
    </xf>
    <xf numFmtId="191" fontId="16" fillId="0" borderId="103" xfId="4" applyNumberFormat="1" applyFont="1" applyFill="1" applyBorder="1" applyAlignment="1" applyProtection="1">
      <alignment vertical="center" shrinkToFit="1"/>
      <protection locked="0"/>
    </xf>
    <xf numFmtId="191" fontId="16" fillId="0" borderId="105" xfId="4" applyNumberFormat="1" applyFont="1" applyFill="1" applyBorder="1" applyAlignment="1" applyProtection="1">
      <alignment vertical="center" shrinkToFit="1"/>
      <protection locked="0"/>
    </xf>
    <xf numFmtId="191" fontId="16" fillId="0" borderId="146" xfId="4" applyNumberFormat="1" applyFont="1" applyFill="1" applyBorder="1" applyAlignment="1" applyProtection="1">
      <alignment vertical="center" shrinkToFit="1"/>
      <protection locked="0"/>
    </xf>
    <xf numFmtId="191" fontId="16" fillId="0" borderId="125" xfId="4" applyNumberFormat="1" applyFont="1" applyFill="1" applyBorder="1" applyAlignment="1" applyProtection="1">
      <alignment vertical="center" shrinkToFit="1"/>
      <protection locked="0"/>
    </xf>
    <xf numFmtId="191" fontId="16" fillId="0" borderId="143" xfId="4" applyNumberFormat="1" applyFont="1" applyFill="1" applyBorder="1" applyAlignment="1" applyProtection="1">
      <alignment vertical="center" shrinkToFit="1"/>
      <protection locked="0"/>
    </xf>
    <xf numFmtId="191" fontId="16" fillId="0" borderId="24" xfId="4" applyNumberFormat="1" applyFont="1" applyFill="1" applyBorder="1" applyAlignment="1" applyProtection="1">
      <alignment vertical="center" shrinkToFit="1"/>
      <protection locked="0"/>
    </xf>
    <xf numFmtId="192" fontId="16" fillId="0" borderId="105" xfId="4" applyNumberFormat="1" applyFont="1" applyFill="1" applyBorder="1" applyAlignment="1" applyProtection="1">
      <alignment vertical="center" shrinkToFit="1"/>
      <protection locked="0"/>
    </xf>
    <xf numFmtId="191" fontId="16" fillId="0" borderId="5" xfId="4" applyNumberFormat="1" applyFont="1" applyFill="1" applyBorder="1" applyAlignment="1" applyProtection="1">
      <alignment vertical="center" shrinkToFit="1"/>
      <protection locked="0"/>
    </xf>
    <xf numFmtId="191" fontId="16" fillId="0" borderId="147" xfId="4" applyNumberFormat="1" applyFont="1" applyFill="1" applyBorder="1" applyAlignment="1" applyProtection="1">
      <alignment vertical="center" shrinkToFit="1"/>
      <protection locked="0"/>
    </xf>
    <xf numFmtId="191" fontId="16" fillId="0" borderId="47" xfId="4" applyNumberFormat="1" applyFont="1" applyFill="1" applyBorder="1" applyAlignment="1" applyProtection="1">
      <alignment vertical="center" shrinkToFit="1"/>
      <protection locked="0"/>
    </xf>
    <xf numFmtId="191" fontId="16" fillId="0" borderId="31" xfId="4" applyNumberFormat="1" applyFont="1" applyFill="1" applyBorder="1" applyAlignment="1" applyProtection="1">
      <alignment vertical="center" shrinkToFit="1"/>
      <protection locked="0"/>
    </xf>
    <xf numFmtId="191" fontId="16" fillId="0" borderId="32" xfId="4" applyNumberFormat="1" applyFont="1" applyFill="1" applyBorder="1" applyAlignment="1" applyProtection="1">
      <alignment vertical="center" shrinkToFit="1"/>
      <protection locked="0"/>
    </xf>
    <xf numFmtId="0" fontId="16" fillId="0" borderId="0" xfId="1" applyFont="1"/>
    <xf numFmtId="191" fontId="18" fillId="0" borderId="68" xfId="4" applyNumberFormat="1" applyFont="1" applyBorder="1" applyAlignment="1">
      <alignment vertical="center" shrinkToFit="1"/>
    </xf>
    <xf numFmtId="191" fontId="18" fillId="0" borderId="149" xfId="4" applyNumberFormat="1" applyFont="1" applyBorder="1" applyAlignment="1">
      <alignment vertical="center" shrinkToFit="1"/>
    </xf>
    <xf numFmtId="191" fontId="18" fillId="0" borderId="54" xfId="4" applyNumberFormat="1" applyFont="1" applyBorder="1" applyAlignment="1">
      <alignment vertical="center" shrinkToFit="1"/>
    </xf>
    <xf numFmtId="191" fontId="18" fillId="0" borderId="205" xfId="4" applyNumberFormat="1" applyFont="1" applyBorder="1" applyAlignment="1">
      <alignment vertical="center" shrinkToFit="1"/>
    </xf>
    <xf numFmtId="191" fontId="18" fillId="0" borderId="89" xfId="4" applyNumberFormat="1" applyFont="1" applyBorder="1" applyAlignment="1">
      <alignment vertical="center" shrinkToFit="1"/>
    </xf>
    <xf numFmtId="191" fontId="18" fillId="0" borderId="9" xfId="4" applyNumberFormat="1" applyFont="1" applyBorder="1" applyAlignment="1">
      <alignment vertical="center" shrinkToFit="1"/>
    </xf>
    <xf numFmtId="191" fontId="18" fillId="0" borderId="27" xfId="4" applyNumberFormat="1" applyFont="1" applyBorder="1" applyAlignment="1">
      <alignment vertical="center" shrinkToFit="1"/>
    </xf>
    <xf numFmtId="191" fontId="18" fillId="0" borderId="12" xfId="4" applyNumberFormat="1" applyFont="1" applyBorder="1" applyAlignment="1">
      <alignment vertical="center" shrinkToFit="1"/>
    </xf>
    <xf numFmtId="191" fontId="18" fillId="0" borderId="99" xfId="4" applyNumberFormat="1" applyFont="1" applyBorder="1" applyAlignment="1">
      <alignment vertical="center" shrinkToFit="1"/>
    </xf>
    <xf numFmtId="191" fontId="18" fillId="0" borderId="120" xfId="4" applyNumberFormat="1" applyFont="1" applyBorder="1" applyAlignment="1">
      <alignment vertical="center" shrinkToFit="1"/>
    </xf>
    <xf numFmtId="191" fontId="18" fillId="0" borderId="55" xfId="4" applyNumberFormat="1" applyFont="1" applyBorder="1" applyAlignment="1">
      <alignment vertical="center" shrinkToFit="1"/>
    </xf>
    <xf numFmtId="191" fontId="18" fillId="0" borderId="103" xfId="4" applyNumberFormat="1" applyFont="1" applyBorder="1" applyAlignment="1">
      <alignment vertical="center" shrinkToFit="1"/>
    </xf>
    <xf numFmtId="191" fontId="18" fillId="0" borderId="207" xfId="4" applyNumberFormat="1" applyFont="1" applyBorder="1" applyAlignment="1">
      <alignment vertical="center" shrinkToFit="1"/>
    </xf>
    <xf numFmtId="191" fontId="18" fillId="0" borderId="127" xfId="4" applyNumberFormat="1" applyFont="1" applyBorder="1" applyAlignment="1">
      <alignment vertical="center" shrinkToFit="1"/>
    </xf>
    <xf numFmtId="191" fontId="18" fillId="0" borderId="105" xfId="4" applyNumberFormat="1" applyFont="1" applyBorder="1" applyAlignment="1">
      <alignment vertical="center" shrinkToFit="1"/>
    </xf>
    <xf numFmtId="191" fontId="18" fillId="0" borderId="208" xfId="4" applyNumberFormat="1" applyFont="1" applyBorder="1" applyAlignment="1">
      <alignment vertical="center" shrinkToFit="1"/>
    </xf>
    <xf numFmtId="191" fontId="18" fillId="0" borderId="96" xfId="4" applyNumberFormat="1" applyFont="1" applyBorder="1" applyAlignment="1">
      <alignment vertical="center" shrinkToFit="1"/>
    </xf>
    <xf numFmtId="191" fontId="18" fillId="0" borderId="84" xfId="4" applyNumberFormat="1" applyFont="1" applyBorder="1" applyAlignment="1">
      <alignment vertical="center" shrinkToFit="1"/>
    </xf>
    <xf numFmtId="191" fontId="18" fillId="0" borderId="111" xfId="4" applyNumberFormat="1" applyFont="1" applyBorder="1" applyAlignment="1">
      <alignment vertical="center" shrinkToFit="1"/>
    </xf>
    <xf numFmtId="191" fontId="18" fillId="0" borderId="125" xfId="4" applyNumberFormat="1" applyFont="1" applyBorder="1" applyAlignment="1">
      <alignment vertical="center" shrinkToFit="1"/>
    </xf>
    <xf numFmtId="38" fontId="15" fillId="0" borderId="0" xfId="4" applyFont="1" applyAlignment="1">
      <alignment vertical="center"/>
    </xf>
    <xf numFmtId="38" fontId="5" fillId="0" borderId="0" xfId="4" applyAlignment="1">
      <alignment vertical="center"/>
    </xf>
    <xf numFmtId="38" fontId="16" fillId="0" borderId="0" xfId="4" applyFont="1" applyAlignment="1">
      <alignment horizontal="right" vertical="center"/>
    </xf>
    <xf numFmtId="38" fontId="16" fillId="0" borderId="44" xfId="4" applyFont="1" applyBorder="1" applyAlignment="1">
      <alignment horizontal="right" vertical="center"/>
    </xf>
    <xf numFmtId="38" fontId="16" fillId="0" borderId="35" xfId="4" applyFont="1" applyBorder="1" applyAlignment="1">
      <alignment horizontal="right" vertical="center"/>
    </xf>
    <xf numFmtId="38" fontId="5" fillId="0" borderId="0" xfId="4" applyFont="1" applyAlignment="1">
      <alignment vertical="center"/>
    </xf>
    <xf numFmtId="38" fontId="16" fillId="0" borderId="59" xfId="4" applyFont="1" applyBorder="1" applyAlignment="1">
      <alignment horizontal="left" vertical="center"/>
    </xf>
    <xf numFmtId="38" fontId="16" fillId="0" borderId="100" xfId="4" applyFont="1" applyBorder="1" applyAlignment="1">
      <alignment horizontal="center" vertical="center"/>
    </xf>
    <xf numFmtId="38" fontId="16" fillId="0" borderId="121" xfId="4" applyFont="1" applyBorder="1" applyAlignment="1">
      <alignment horizontal="center" vertical="center"/>
    </xf>
    <xf numFmtId="38" fontId="16" fillId="0" borderId="2" xfId="4" applyFont="1" applyBorder="1" applyAlignment="1">
      <alignment horizontal="right" vertical="center"/>
    </xf>
    <xf numFmtId="38" fontId="16" fillId="0" borderId="156" xfId="4" applyFont="1" applyBorder="1" applyAlignment="1">
      <alignment horizontal="center" vertical="center"/>
    </xf>
    <xf numFmtId="194" fontId="16" fillId="0" borderId="156" xfId="4" applyNumberFormat="1" applyFont="1" applyBorder="1" applyAlignment="1">
      <alignment horizontal="center" vertical="center"/>
    </xf>
    <xf numFmtId="194" fontId="16" fillId="0" borderId="176" xfId="4" applyNumberFormat="1" applyFont="1" applyBorder="1" applyAlignment="1">
      <alignment vertical="center"/>
    </xf>
    <xf numFmtId="38" fontId="16" fillId="0" borderId="146" xfId="4" applyFont="1" applyBorder="1" applyAlignment="1">
      <alignment horizontal="right" vertical="center"/>
    </xf>
    <xf numFmtId="38" fontId="16" fillId="0" borderId="105" xfId="4" applyFont="1" applyBorder="1" applyAlignment="1">
      <alignment horizontal="center" vertical="center"/>
    </xf>
    <xf numFmtId="194" fontId="16" fillId="0" borderId="105" xfId="4" applyNumberFormat="1" applyFont="1" applyBorder="1" applyAlignment="1">
      <alignment horizontal="center" vertical="center"/>
    </xf>
    <xf numFmtId="194" fontId="16" fillId="0" borderId="126" xfId="4" applyNumberFormat="1" applyFont="1" applyBorder="1" applyAlignment="1">
      <alignment vertical="center"/>
    </xf>
    <xf numFmtId="38" fontId="16" fillId="0" borderId="0" xfId="4" applyFont="1" applyBorder="1" applyAlignment="1">
      <alignment horizontal="right" vertical="center"/>
    </xf>
    <xf numFmtId="194" fontId="16" fillId="0" borderId="0" xfId="4" applyNumberFormat="1" applyFont="1" applyBorder="1" applyAlignment="1">
      <alignment horizontal="center" vertical="center"/>
    </xf>
    <xf numFmtId="194" fontId="16" fillId="0" borderId="0" xfId="4" applyNumberFormat="1" applyFont="1" applyBorder="1" applyAlignment="1">
      <alignment vertical="center"/>
    </xf>
    <xf numFmtId="38" fontId="15" fillId="0" borderId="0" xfId="4" applyFont="1"/>
    <xf numFmtId="38" fontId="16" fillId="0" borderId="0" xfId="4" applyFont="1" applyAlignment="1">
      <alignment vertical="center"/>
    </xf>
    <xf numFmtId="38" fontId="30" fillId="0" borderId="6" xfId="4" applyFont="1" applyBorder="1" applyAlignment="1">
      <alignment vertical="center" shrinkToFit="1"/>
    </xf>
    <xf numFmtId="194" fontId="30" fillId="0" borderId="155" xfId="4" applyNumberFormat="1" applyFont="1" applyBorder="1" applyAlignment="1">
      <alignment vertical="center" shrinkToFit="1"/>
    </xf>
    <xf numFmtId="38" fontId="30" fillId="0" borderId="8" xfId="4" applyFont="1" applyBorder="1" applyAlignment="1">
      <alignment vertical="center" shrinkToFit="1"/>
    </xf>
    <xf numFmtId="194" fontId="30" fillId="0" borderId="162" xfId="4" applyNumberFormat="1" applyFont="1" applyBorder="1" applyAlignment="1">
      <alignment vertical="center" shrinkToFit="1"/>
    </xf>
    <xf numFmtId="38" fontId="30" fillId="0" borderId="12" xfId="4" applyFont="1" applyBorder="1" applyAlignment="1">
      <alignment vertical="center" shrinkToFit="1"/>
    </xf>
    <xf numFmtId="194" fontId="30" fillId="0" borderId="154" xfId="4" applyNumberFormat="1" applyFont="1" applyBorder="1" applyAlignment="1">
      <alignment vertical="center" shrinkToFit="1"/>
    </xf>
    <xf numFmtId="38" fontId="30" fillId="0" borderId="3" xfId="4" applyFont="1" applyBorder="1" applyAlignment="1">
      <alignment vertical="center" shrinkToFit="1"/>
    </xf>
    <xf numFmtId="194" fontId="30" fillId="0" borderId="26" xfId="4" applyNumberFormat="1" applyFont="1" applyBorder="1" applyAlignment="1">
      <alignment vertical="center" shrinkToFit="1"/>
    </xf>
    <xf numFmtId="38" fontId="30" fillId="0" borderId="24" xfId="4" applyFont="1" applyBorder="1" applyAlignment="1">
      <alignment vertical="center" shrinkToFit="1"/>
    </xf>
    <xf numFmtId="38" fontId="30" fillId="0" borderId="144" xfId="4" applyFont="1" applyBorder="1" applyAlignment="1">
      <alignment vertical="center" shrinkToFit="1"/>
    </xf>
    <xf numFmtId="38" fontId="30" fillId="0" borderId="4" xfId="4" applyFont="1" applyBorder="1" applyAlignment="1">
      <alignment vertical="center" shrinkToFit="1"/>
    </xf>
    <xf numFmtId="38" fontId="30" fillId="0" borderId="71" xfId="4" applyFont="1" applyBorder="1" applyAlignment="1">
      <alignment vertical="center" shrinkToFit="1"/>
    </xf>
    <xf numFmtId="38" fontId="30" fillId="0" borderId="141" xfId="4" applyFont="1" applyBorder="1" applyAlignment="1">
      <alignment vertical="center" shrinkToFit="1"/>
    </xf>
    <xf numFmtId="38" fontId="30" fillId="0" borderId="7" xfId="4" applyFont="1" applyBorder="1" applyAlignment="1">
      <alignment vertical="center" shrinkToFit="1"/>
    </xf>
    <xf numFmtId="194" fontId="30" fillId="0" borderId="142" xfId="4" applyNumberFormat="1" applyFont="1" applyBorder="1" applyAlignment="1">
      <alignment vertical="center" shrinkToFit="1"/>
    </xf>
    <xf numFmtId="38" fontId="30" fillId="0" borderId="14" xfId="4" applyFont="1" applyBorder="1" applyAlignment="1">
      <alignment vertical="center" shrinkToFit="1"/>
    </xf>
    <xf numFmtId="38" fontId="30" fillId="0" borderId="89" xfId="4" applyFont="1" applyBorder="1" applyAlignment="1">
      <alignment vertical="center" shrinkToFit="1"/>
    </xf>
    <xf numFmtId="38" fontId="30" fillId="0" borderId="9" xfId="4" applyFont="1" applyBorder="1" applyAlignment="1">
      <alignment vertical="center" shrinkToFit="1"/>
    </xf>
    <xf numFmtId="194" fontId="30" fillId="0" borderId="172" xfId="4" applyNumberFormat="1" applyFont="1" applyBorder="1" applyAlignment="1">
      <alignment vertical="center" shrinkToFit="1"/>
    </xf>
    <xf numFmtId="38" fontId="30" fillId="0" borderId="14" xfId="4" applyFont="1" applyFill="1" applyBorder="1" applyAlignment="1">
      <alignment vertical="center" shrinkToFit="1"/>
    </xf>
    <xf numFmtId="38" fontId="30" fillId="0" borderId="89" xfId="4" applyFont="1" applyFill="1" applyBorder="1" applyAlignment="1">
      <alignment vertical="center" shrinkToFit="1"/>
    </xf>
    <xf numFmtId="38" fontId="30" fillId="0" borderId="90" xfId="4" applyFont="1" applyFill="1" applyBorder="1" applyAlignment="1">
      <alignment vertical="center" shrinkToFit="1"/>
    </xf>
    <xf numFmtId="38" fontId="30" fillId="0" borderId="99" xfId="4" applyFont="1" applyBorder="1" applyAlignment="1">
      <alignment vertical="center" shrinkToFit="1"/>
    </xf>
    <xf numFmtId="38" fontId="30" fillId="0" borderId="206" xfId="4" applyFont="1" applyBorder="1" applyAlignment="1">
      <alignment vertical="center" shrinkToFit="1"/>
    </xf>
    <xf numFmtId="38" fontId="30" fillId="0" borderId="13" xfId="4" applyFont="1" applyBorder="1" applyAlignment="1">
      <alignment vertical="center" shrinkToFit="1"/>
    </xf>
    <xf numFmtId="194" fontId="30" fillId="0" borderId="139" xfId="4" applyNumberFormat="1" applyFont="1" applyBorder="1" applyAlignment="1">
      <alignment vertical="center" shrinkToFit="1"/>
    </xf>
    <xf numFmtId="194" fontId="30" fillId="0" borderId="103" xfId="4" applyNumberFormat="1" applyFont="1" applyBorder="1" applyAlignment="1">
      <alignment vertical="center" shrinkToFit="1"/>
    </xf>
    <xf numFmtId="194" fontId="30" fillId="0" borderId="177" xfId="4" applyNumberFormat="1" applyFont="1" applyBorder="1" applyAlignment="1">
      <alignment vertical="center" shrinkToFit="1"/>
    </xf>
    <xf numFmtId="194" fontId="30" fillId="0" borderId="125" xfId="4" applyNumberFormat="1" applyFont="1" applyBorder="1" applyAlignment="1">
      <alignment vertical="center" shrinkToFit="1"/>
    </xf>
    <xf numFmtId="194" fontId="30" fillId="0" borderId="52" xfId="4" applyNumberFormat="1" applyFont="1" applyBorder="1" applyAlignment="1">
      <alignment vertical="center" shrinkToFit="1"/>
    </xf>
    <xf numFmtId="194" fontId="16" fillId="0" borderId="0" xfId="4" applyNumberFormat="1" applyFont="1" applyAlignment="1">
      <alignment vertical="center"/>
    </xf>
    <xf numFmtId="38" fontId="15" fillId="0" borderId="0" xfId="4" applyFont="1" applyFill="1" applyAlignment="1">
      <alignment vertical="center"/>
    </xf>
    <xf numFmtId="38" fontId="0" fillId="0" borderId="0" xfId="4" applyFont="1" applyFill="1" applyAlignment="1">
      <alignment vertical="center"/>
    </xf>
    <xf numFmtId="38" fontId="33" fillId="0" borderId="0" xfId="4" applyFont="1" applyFill="1" applyAlignment="1">
      <alignment vertical="center"/>
    </xf>
    <xf numFmtId="38" fontId="33" fillId="0" borderId="0" xfId="4" applyFont="1" applyFill="1" applyAlignment="1">
      <alignment horizontal="right" vertical="center"/>
    </xf>
    <xf numFmtId="38" fontId="27" fillId="0" borderId="0" xfId="4" applyFont="1" applyFill="1" applyAlignment="1">
      <alignment vertical="center"/>
    </xf>
    <xf numFmtId="38" fontId="16" fillId="0" borderId="0" xfId="4" applyFont="1" applyFill="1" applyAlignment="1">
      <alignment vertical="center"/>
    </xf>
    <xf numFmtId="38" fontId="16" fillId="0" borderId="0" xfId="4" applyFont="1" applyFill="1" applyAlignment="1">
      <alignment horizontal="right" vertical="center"/>
    </xf>
    <xf numFmtId="38" fontId="16" fillId="0" borderId="69" xfId="4" applyFont="1" applyFill="1" applyBorder="1" applyAlignment="1">
      <alignment horizontal="right" vertical="center"/>
    </xf>
    <xf numFmtId="38" fontId="16" fillId="0" borderId="82" xfId="4" applyFont="1" applyFill="1" applyBorder="1" applyAlignment="1">
      <alignment vertical="center"/>
    </xf>
    <xf numFmtId="38" fontId="22" fillId="0" borderId="222" xfId="4" applyFont="1" applyFill="1" applyBorder="1" applyAlignment="1">
      <alignment vertical="center"/>
    </xf>
    <xf numFmtId="38" fontId="22" fillId="0" borderId="25" xfId="4" applyFont="1" applyBorder="1" applyAlignment="1">
      <alignment vertical="center"/>
    </xf>
    <xf numFmtId="38" fontId="22" fillId="0" borderId="26" xfId="4" applyFont="1" applyBorder="1" applyAlignment="1">
      <alignment vertical="center"/>
    </xf>
    <xf numFmtId="38" fontId="22" fillId="0" borderId="60" xfId="4" applyFont="1" applyFill="1" applyBorder="1" applyAlignment="1">
      <alignment vertical="center"/>
    </xf>
    <xf numFmtId="38" fontId="22" fillId="0" borderId="223" xfId="4" applyFont="1" applyFill="1" applyBorder="1" applyAlignment="1">
      <alignment vertical="center"/>
    </xf>
    <xf numFmtId="38" fontId="22" fillId="0" borderId="49" xfId="4" applyFont="1" applyFill="1" applyBorder="1" applyAlignment="1">
      <alignment vertical="center"/>
    </xf>
    <xf numFmtId="38" fontId="22" fillId="0" borderId="106" xfId="4" applyFont="1" applyFill="1" applyBorder="1" applyAlignment="1">
      <alignment vertical="center"/>
    </xf>
    <xf numFmtId="38" fontId="22" fillId="0" borderId="224" xfId="4" applyFont="1" applyFill="1" applyBorder="1" applyAlignment="1">
      <alignment vertical="center"/>
    </xf>
    <xf numFmtId="38" fontId="22" fillId="0" borderId="225" xfId="4" applyFont="1" applyFill="1" applyBorder="1" applyAlignment="1">
      <alignment vertical="center"/>
    </xf>
    <xf numFmtId="38" fontId="22" fillId="0" borderId="226" xfId="4" applyFont="1" applyFill="1" applyBorder="1" applyAlignment="1">
      <alignment vertical="center"/>
    </xf>
    <xf numFmtId="38" fontId="22" fillId="0" borderId="227" xfId="4" applyFont="1" applyFill="1" applyBorder="1" applyAlignment="1">
      <alignment vertical="center"/>
    </xf>
    <xf numFmtId="38" fontId="22" fillId="0" borderId="228" xfId="4" applyFont="1" applyFill="1" applyBorder="1" applyAlignment="1">
      <alignment vertical="center"/>
    </xf>
    <xf numFmtId="38" fontId="22" fillId="0" borderId="55" xfId="4" applyFont="1" applyFill="1" applyBorder="1" applyAlignment="1">
      <alignment vertical="center"/>
    </xf>
    <xf numFmtId="38" fontId="22" fillId="0" borderId="36" xfId="4" applyFont="1" applyFill="1" applyBorder="1" applyAlignment="1">
      <alignment vertical="center"/>
    </xf>
    <xf numFmtId="38" fontId="22" fillId="0" borderId="51" xfId="4" applyFont="1" applyFill="1" applyBorder="1" applyAlignment="1">
      <alignment vertical="center"/>
    </xf>
    <xf numFmtId="38" fontId="22" fillId="0" borderId="4" xfId="4" applyFont="1" applyFill="1" applyBorder="1" applyAlignment="1">
      <alignment vertical="center"/>
    </xf>
    <xf numFmtId="38" fontId="22" fillId="0" borderId="25" xfId="4" applyFont="1" applyFill="1" applyBorder="1" applyAlignment="1">
      <alignment vertical="center"/>
    </xf>
    <xf numFmtId="38" fontId="22" fillId="0" borderId="26" xfId="4" applyFont="1" applyFill="1" applyBorder="1" applyAlignment="1">
      <alignment vertical="center"/>
    </xf>
    <xf numFmtId="38" fontId="22" fillId="0" borderId="125" xfId="4" applyFont="1" applyFill="1" applyBorder="1" applyAlignment="1">
      <alignment vertical="center"/>
    </xf>
    <xf numFmtId="38" fontId="22" fillId="0" borderId="42" xfId="4" applyFont="1" applyFill="1" applyBorder="1" applyAlignment="1">
      <alignment vertical="center"/>
    </xf>
    <xf numFmtId="38" fontId="22" fillId="0" borderId="52" xfId="4" applyFont="1" applyFill="1" applyBorder="1" applyAlignment="1">
      <alignment vertical="center"/>
    </xf>
    <xf numFmtId="38" fontId="22" fillId="0" borderId="178" xfId="4" applyFont="1" applyFill="1" applyBorder="1" applyAlignment="1">
      <alignment vertical="center"/>
    </xf>
    <xf numFmtId="38" fontId="22" fillId="0" borderId="110" xfId="4" applyFont="1" applyFill="1" applyBorder="1" applyAlignment="1">
      <alignment vertical="center"/>
    </xf>
    <xf numFmtId="38" fontId="22" fillId="0" borderId="32" xfId="4" applyFont="1" applyFill="1" applyBorder="1" applyAlignment="1">
      <alignment vertical="center"/>
    </xf>
    <xf numFmtId="38" fontId="22" fillId="0" borderId="37" xfId="4" applyFont="1" applyFill="1" applyBorder="1" applyAlignment="1">
      <alignment vertical="center"/>
    </xf>
    <xf numFmtId="38" fontId="22" fillId="0" borderId="50" xfId="4" applyFont="1" applyFill="1" applyBorder="1" applyAlignment="1">
      <alignment vertical="center"/>
    </xf>
    <xf numFmtId="38" fontId="22" fillId="0" borderId="62" xfId="4" applyFont="1" applyFill="1" applyBorder="1" applyAlignment="1">
      <alignment vertical="center"/>
    </xf>
    <xf numFmtId="38" fontId="22" fillId="0" borderId="82" xfId="4" applyFont="1" applyFill="1" applyBorder="1" applyAlignment="1">
      <alignment vertical="center"/>
    </xf>
    <xf numFmtId="38" fontId="22" fillId="0" borderId="65" xfId="4" applyFont="1" applyFill="1" applyBorder="1" applyAlignment="1">
      <alignment vertical="center"/>
    </xf>
    <xf numFmtId="38" fontId="22" fillId="0" borderId="41" xfId="4" applyFont="1" applyFill="1" applyBorder="1" applyAlignment="1">
      <alignment vertical="center"/>
    </xf>
    <xf numFmtId="38" fontId="22" fillId="0" borderId="43" xfId="4" applyFont="1" applyFill="1" applyBorder="1" applyAlignment="1">
      <alignment vertical="center"/>
    </xf>
    <xf numFmtId="38" fontId="22" fillId="0" borderId="67" xfId="4" applyFont="1" applyFill="1" applyBorder="1" applyAlignment="1">
      <alignment vertical="center"/>
    </xf>
    <xf numFmtId="38" fontId="16" fillId="0" borderId="0" xfId="4" applyFont="1" applyFill="1" applyBorder="1" applyAlignment="1">
      <alignment vertical="center"/>
    </xf>
    <xf numFmtId="38" fontId="5" fillId="0" borderId="0" xfId="4" applyFill="1" applyAlignment="1">
      <alignment vertical="center"/>
    </xf>
    <xf numFmtId="38" fontId="22" fillId="0" borderId="21" xfId="4" applyFont="1" applyFill="1" applyBorder="1" applyAlignment="1">
      <alignment vertical="center"/>
    </xf>
    <xf numFmtId="38" fontId="22" fillId="0" borderId="229" xfId="4" applyFont="1" applyFill="1" applyBorder="1" applyAlignment="1">
      <alignment vertical="center"/>
    </xf>
    <xf numFmtId="38" fontId="22" fillId="0" borderId="18" xfId="4" applyFont="1" applyFill="1" applyBorder="1" applyAlignment="1">
      <alignment vertical="center"/>
    </xf>
    <xf numFmtId="38" fontId="22" fillId="0" borderId="20" xfId="4" applyFont="1" applyFill="1" applyBorder="1" applyAlignment="1">
      <alignment vertical="center"/>
    </xf>
    <xf numFmtId="38" fontId="22" fillId="0" borderId="134" xfId="4" applyFont="1" applyFill="1" applyBorder="1" applyAlignment="1">
      <alignment vertical="center"/>
    </xf>
    <xf numFmtId="38" fontId="22" fillId="0" borderId="76" xfId="4" applyFont="1" applyFill="1" applyBorder="1" applyAlignment="1">
      <alignment vertical="center"/>
    </xf>
    <xf numFmtId="38" fontId="22" fillId="0" borderId="47" xfId="4" applyFont="1" applyFill="1" applyBorder="1" applyAlignment="1">
      <alignment vertical="center"/>
    </xf>
    <xf numFmtId="38" fontId="22" fillId="0" borderId="38" xfId="4" applyFont="1" applyFill="1" applyBorder="1" applyAlignment="1">
      <alignment vertical="center"/>
    </xf>
    <xf numFmtId="38" fontId="22" fillId="0" borderId="48" xfId="4" applyFont="1" applyFill="1" applyBorder="1" applyAlignment="1">
      <alignment vertical="center"/>
    </xf>
    <xf numFmtId="38" fontId="22" fillId="0" borderId="230" xfId="4" applyFont="1" applyFill="1" applyBorder="1" applyAlignment="1">
      <alignment vertical="center"/>
    </xf>
    <xf numFmtId="38" fontId="22" fillId="0" borderId="63" xfId="4" applyFont="1" applyFill="1" applyBorder="1" applyAlignment="1">
      <alignment vertical="center"/>
    </xf>
    <xf numFmtId="38" fontId="27" fillId="0" borderId="0" xfId="4" applyFont="1" applyFill="1" applyBorder="1" applyAlignment="1">
      <alignment vertical="center"/>
    </xf>
    <xf numFmtId="38" fontId="22" fillId="0" borderId="64" xfId="4" applyFont="1" applyFill="1" applyBorder="1" applyAlignment="1">
      <alignment vertical="center"/>
    </xf>
    <xf numFmtId="38" fontId="0" fillId="0" borderId="0" xfId="4" applyFont="1" applyAlignment="1">
      <alignment vertical="center"/>
    </xf>
    <xf numFmtId="38" fontId="16" fillId="0" borderId="68" xfId="4" applyFont="1" applyBorder="1" applyAlignment="1">
      <alignment vertical="center"/>
    </xf>
    <xf numFmtId="38" fontId="16" fillId="0" borderId="54" xfId="4" applyFont="1" applyBorder="1" applyAlignment="1">
      <alignment horizontal="right" vertical="center"/>
    </xf>
    <xf numFmtId="38" fontId="16" fillId="0" borderId="27" xfId="4" applyFont="1" applyBorder="1" applyAlignment="1">
      <alignment vertical="center"/>
    </xf>
    <xf numFmtId="38" fontId="16" fillId="0" borderId="55" xfId="4" applyFont="1" applyBorder="1" applyAlignment="1">
      <alignment vertical="center"/>
    </xf>
    <xf numFmtId="38" fontId="16" fillId="0" borderId="34" xfId="4" applyFont="1" applyBorder="1" applyAlignment="1">
      <alignment horizontal="center" vertical="center"/>
    </xf>
    <xf numFmtId="38" fontId="16" fillId="0" borderId="141" xfId="4" applyFont="1" applyBorder="1" applyAlignment="1">
      <alignment vertical="center"/>
    </xf>
    <xf numFmtId="38" fontId="16" fillId="0" borderId="71" xfId="4" applyFont="1" applyBorder="1" applyAlignment="1">
      <alignment vertical="center"/>
    </xf>
    <xf numFmtId="38" fontId="16" fillId="0" borderId="175" xfId="4" applyFont="1" applyBorder="1" applyAlignment="1">
      <alignment vertical="center"/>
    </xf>
    <xf numFmtId="38" fontId="16" fillId="0" borderId="39" xfId="4" applyFont="1" applyBorder="1" applyAlignment="1">
      <alignment horizontal="center" vertical="center"/>
    </xf>
    <xf numFmtId="194" fontId="16" fillId="0" borderId="89" xfId="4" applyNumberFormat="1" applyFont="1" applyBorder="1" applyAlignment="1">
      <alignment vertical="center"/>
    </xf>
    <xf numFmtId="194" fontId="16" fillId="0" borderId="14" xfId="4" applyNumberFormat="1" applyFont="1" applyBorder="1" applyAlignment="1">
      <alignment vertical="center"/>
    </xf>
    <xf numFmtId="194" fontId="16" fillId="0" borderId="116" xfId="4" applyNumberFormat="1" applyFont="1" applyBorder="1" applyAlignment="1">
      <alignment vertical="center"/>
    </xf>
    <xf numFmtId="38" fontId="16" fillId="0" borderId="56" xfId="4" applyFont="1" applyBorder="1" applyAlignment="1">
      <alignment horizontal="center" vertical="center"/>
    </xf>
    <xf numFmtId="194" fontId="16" fillId="0" borderId="99" xfId="4" applyNumberFormat="1" applyFont="1" applyBorder="1" applyAlignment="1">
      <alignment vertical="center"/>
    </xf>
    <xf numFmtId="194" fontId="16" fillId="0" borderId="206" xfId="4" applyNumberFormat="1" applyFont="1" applyBorder="1" applyAlignment="1">
      <alignment vertical="center"/>
    </xf>
    <xf numFmtId="194" fontId="16" fillId="0" borderId="121" xfId="4" applyNumberFormat="1" applyFont="1" applyBorder="1" applyAlignment="1">
      <alignment vertical="center"/>
    </xf>
    <xf numFmtId="38" fontId="16" fillId="0" borderId="117" xfId="4" applyFont="1" applyBorder="1" applyAlignment="1">
      <alignment horizontal="center" vertical="center"/>
    </xf>
    <xf numFmtId="194" fontId="16" fillId="0" borderId="92" xfId="4" applyNumberFormat="1" applyFont="1" applyBorder="1" applyAlignment="1">
      <alignment vertical="center"/>
    </xf>
    <xf numFmtId="194" fontId="16" fillId="0" borderId="164" xfId="4" applyNumberFormat="1" applyFont="1" applyBorder="1" applyAlignment="1">
      <alignment vertical="center"/>
    </xf>
    <xf numFmtId="194" fontId="16" fillId="0" borderId="187" xfId="4" applyNumberFormat="1" applyFont="1" applyBorder="1" applyAlignment="1">
      <alignment vertical="center"/>
    </xf>
    <xf numFmtId="38" fontId="16" fillId="0" borderId="89" xfId="4" applyFont="1" applyFill="1" applyBorder="1" applyAlignment="1">
      <alignment vertical="center"/>
    </xf>
    <xf numFmtId="38" fontId="16" fillId="0" borderId="14" xfId="4" applyFont="1" applyFill="1" applyBorder="1" applyAlignment="1">
      <alignment vertical="center"/>
    </xf>
    <xf numFmtId="38" fontId="16" fillId="0" borderId="116" xfId="4" applyFont="1" applyFill="1" applyBorder="1" applyAlignment="1">
      <alignment vertical="center"/>
    </xf>
    <xf numFmtId="38" fontId="16" fillId="2" borderId="141" xfId="4" applyFont="1" applyFill="1" applyBorder="1" applyAlignment="1">
      <alignment vertical="center"/>
    </xf>
    <xf numFmtId="38" fontId="16" fillId="2" borderId="71" xfId="4" applyFont="1" applyFill="1" applyBorder="1" applyAlignment="1">
      <alignment vertical="center"/>
    </xf>
    <xf numFmtId="38" fontId="16" fillId="2" borderId="175" xfId="4" applyFont="1" applyFill="1" applyBorder="1" applyAlignment="1">
      <alignment vertical="center"/>
    </xf>
    <xf numFmtId="194" fontId="16" fillId="2" borderId="89" xfId="4" applyNumberFormat="1" applyFont="1" applyFill="1" applyBorder="1" applyAlignment="1">
      <alignment vertical="center"/>
    </xf>
    <xf numFmtId="194" fontId="16" fillId="2" borderId="14" xfId="4" applyNumberFormat="1" applyFont="1" applyFill="1" applyBorder="1" applyAlignment="1">
      <alignment vertical="center"/>
    </xf>
    <xf numFmtId="194" fontId="16" fillId="2" borderId="116" xfId="4" applyNumberFormat="1" applyFont="1" applyFill="1" applyBorder="1" applyAlignment="1">
      <alignment vertical="center"/>
    </xf>
    <xf numFmtId="38" fontId="16" fillId="0" borderId="173" xfId="4" applyFont="1" applyBorder="1" applyAlignment="1">
      <alignment horizontal="center" vertical="center"/>
    </xf>
    <xf numFmtId="194" fontId="16" fillId="2" borderId="79" xfId="4" applyNumberFormat="1" applyFont="1" applyFill="1" applyBorder="1" applyAlignment="1">
      <alignment vertical="center"/>
    </xf>
    <xf numFmtId="194" fontId="16" fillId="2" borderId="231" xfId="4" applyNumberFormat="1" applyFont="1" applyFill="1" applyBorder="1" applyAlignment="1">
      <alignment vertical="center"/>
    </xf>
    <xf numFmtId="194" fontId="16" fillId="2" borderId="81" xfId="4" applyNumberFormat="1" applyFont="1" applyFill="1" applyBorder="1" applyAlignment="1">
      <alignment vertical="center"/>
    </xf>
    <xf numFmtId="0" fontId="15" fillId="0" borderId="0" xfId="1" applyFont="1"/>
    <xf numFmtId="0" fontId="36" fillId="0" borderId="0" xfId="1" applyFont="1"/>
    <xf numFmtId="0" fontId="5" fillId="0" borderId="0" xfId="1" applyAlignment="1">
      <alignment horizontal="right"/>
    </xf>
    <xf numFmtId="0" fontId="5" fillId="0" borderId="0" xfId="1" applyAlignment="1">
      <alignment vertical="top" textRotation="255"/>
    </xf>
    <xf numFmtId="0" fontId="16" fillId="0" borderId="208" xfId="1" quotePrefix="1" applyFont="1" applyBorder="1" applyAlignment="1">
      <alignment horizontal="center" vertical="center" shrinkToFit="1"/>
    </xf>
    <xf numFmtId="0" fontId="16" fillId="0" borderId="257" xfId="1" quotePrefix="1" applyFont="1" applyBorder="1" applyAlignment="1">
      <alignment horizontal="center" vertical="top" textRotation="255"/>
    </xf>
    <xf numFmtId="0" fontId="16" fillId="0" borderId="98" xfId="1" quotePrefix="1" applyFont="1" applyBorder="1" applyAlignment="1">
      <alignment horizontal="center" vertical="distributed" textRotation="255" shrinkToFit="1"/>
    </xf>
    <xf numFmtId="0" fontId="16" fillId="0" borderId="99" xfId="1" quotePrefix="1" applyFont="1" applyBorder="1" applyAlignment="1">
      <alignment horizontal="center" vertical="distributed" textRotation="255" shrinkToFit="1"/>
    </xf>
    <xf numFmtId="0" fontId="16" fillId="0" borderId="100" xfId="1" quotePrefix="1" applyFont="1" applyBorder="1" applyAlignment="1">
      <alignment horizontal="center" vertical="top" textRotation="255" shrinkToFit="1"/>
    </xf>
    <xf numFmtId="0" fontId="16" fillId="0" borderId="124" xfId="1" quotePrefix="1" applyFont="1" applyBorder="1" applyAlignment="1">
      <alignment horizontal="center" vertical="distributed" textRotation="255" shrinkToFit="1"/>
    </xf>
    <xf numFmtId="0" fontId="16" fillId="0" borderId="12" xfId="1" quotePrefix="1" applyFont="1" applyBorder="1" applyAlignment="1">
      <alignment horizontal="center" vertical="top" textRotation="255" shrinkToFit="1"/>
    </xf>
    <xf numFmtId="0" fontId="16" fillId="0" borderId="121" xfId="1" quotePrefix="1" applyFont="1" applyBorder="1" applyAlignment="1">
      <alignment horizontal="center" vertical="top" textRotation="255" shrinkToFit="1"/>
    </xf>
    <xf numFmtId="49" fontId="16" fillId="0" borderId="219" xfId="1" applyNumberFormat="1" applyFont="1" applyBorder="1" applyAlignment="1">
      <alignment horizontal="center" vertical="center"/>
    </xf>
    <xf numFmtId="191" fontId="34" fillId="0" borderId="143" xfId="1" applyNumberFormat="1" applyFont="1" applyBorder="1" applyAlignment="1">
      <alignment vertical="center" shrinkToFit="1"/>
    </xf>
    <xf numFmtId="191" fontId="16" fillId="0" borderId="144" xfId="1" applyNumberFormat="1" applyFont="1" applyBorder="1" applyAlignment="1">
      <alignment vertical="center" shrinkToFit="1"/>
    </xf>
    <xf numFmtId="196" fontId="27" fillId="0" borderId="156" xfId="1" applyNumberFormat="1" applyFont="1" applyBorder="1" applyAlignment="1">
      <alignment vertical="center" shrinkToFit="1"/>
    </xf>
    <xf numFmtId="191" fontId="34" fillId="0" borderId="145" xfId="1" applyNumberFormat="1" applyFont="1" applyBorder="1" applyAlignment="1">
      <alignment vertical="center" shrinkToFit="1"/>
    </xf>
    <xf numFmtId="196" fontId="27" fillId="0" borderId="3" xfId="1" applyNumberFormat="1" applyFont="1" applyBorder="1" applyAlignment="1">
      <alignment vertical="center" shrinkToFit="1"/>
    </xf>
    <xf numFmtId="191" fontId="16" fillId="0" borderId="143" xfId="1" applyNumberFormat="1" applyFont="1" applyBorder="1" applyAlignment="1">
      <alignment vertical="center" shrinkToFit="1"/>
    </xf>
    <xf numFmtId="191" fontId="16" fillId="0" borderId="145" xfId="1" applyNumberFormat="1" applyFont="1" applyBorder="1" applyAlignment="1">
      <alignment vertical="center" shrinkToFit="1"/>
    </xf>
    <xf numFmtId="196" fontId="27" fillId="0" borderId="176" xfId="1" applyNumberFormat="1" applyFont="1" applyBorder="1" applyAlignment="1">
      <alignment vertical="center" shrinkToFit="1"/>
    </xf>
    <xf numFmtId="0" fontId="5" fillId="0" borderId="209" xfId="1" applyBorder="1"/>
    <xf numFmtId="49" fontId="16" fillId="0" borderId="207" xfId="1" applyNumberFormat="1" applyFont="1" applyBorder="1" applyAlignment="1">
      <alignment horizontal="center" vertical="center"/>
    </xf>
    <xf numFmtId="191" fontId="34" fillId="0" borderId="102" xfId="1" applyNumberFormat="1" applyFont="1" applyBorder="1" applyAlignment="1">
      <alignment vertical="center" shrinkToFit="1"/>
    </xf>
    <xf numFmtId="191" fontId="16" fillId="0" borderId="103" xfId="1" applyNumberFormat="1" applyFont="1" applyBorder="1" applyAlignment="1">
      <alignment vertical="center" shrinkToFit="1"/>
    </xf>
    <xf numFmtId="196" fontId="27" fillId="0" borderId="105" xfId="1" applyNumberFormat="1" applyFont="1" applyBorder="1" applyAlignment="1">
      <alignment vertical="center" shrinkToFit="1"/>
    </xf>
    <xf numFmtId="191" fontId="34" fillId="0" borderId="127" xfId="1" applyNumberFormat="1" applyFont="1" applyBorder="1" applyAlignment="1">
      <alignment vertical="center" shrinkToFit="1"/>
    </xf>
    <xf numFmtId="196" fontId="27" fillId="0" borderId="104" xfId="1" applyNumberFormat="1" applyFont="1" applyBorder="1" applyAlignment="1">
      <alignment vertical="center" shrinkToFit="1"/>
    </xf>
    <xf numFmtId="191" fontId="16" fillId="0" borderId="102" xfId="1" applyNumberFormat="1" applyFont="1" applyBorder="1" applyAlignment="1">
      <alignment vertical="center" shrinkToFit="1"/>
    </xf>
    <xf numFmtId="191" fontId="16" fillId="0" borderId="127" xfId="1" applyNumberFormat="1" applyFont="1" applyBorder="1" applyAlignment="1">
      <alignment vertical="center" shrinkToFit="1"/>
    </xf>
    <xf numFmtId="196" fontId="27" fillId="0" borderId="126" xfId="1" applyNumberFormat="1" applyFont="1" applyBorder="1" applyAlignment="1">
      <alignment vertical="center" shrinkToFit="1"/>
    </xf>
    <xf numFmtId="3" fontId="15" fillId="0" borderId="0" xfId="1" applyNumberFormat="1" applyFont="1"/>
    <xf numFmtId="0" fontId="5" fillId="4" borderId="5" xfId="1" applyFill="1" applyBorder="1"/>
    <xf numFmtId="0" fontId="11" fillId="4" borderId="6" xfId="1" applyFont="1" applyFill="1" applyBorder="1" applyAlignment="1">
      <alignment vertical="center"/>
    </xf>
    <xf numFmtId="0" fontId="5" fillId="4" borderId="7" xfId="1" applyFill="1" applyBorder="1" applyAlignment="1"/>
    <xf numFmtId="0" fontId="0" fillId="5" borderId="5" xfId="0" applyFill="1" applyBorder="1"/>
    <xf numFmtId="0" fontId="11" fillId="5" borderId="9" xfId="0" applyFont="1" applyFill="1" applyBorder="1" applyAlignment="1">
      <alignment vertical="center"/>
    </xf>
    <xf numFmtId="0" fontId="6" fillId="2" borderId="1" xfId="1" applyFont="1" applyFill="1" applyBorder="1" applyAlignment="1">
      <alignment horizontal="left" vertical="center"/>
    </xf>
    <xf numFmtId="0" fontId="8" fillId="2" borderId="1" xfId="1" applyFont="1" applyFill="1" applyBorder="1"/>
    <xf numFmtId="0" fontId="5" fillId="2" borderId="2" xfId="1" applyFill="1" applyBorder="1" applyAlignment="1">
      <alignment horizontal="center"/>
    </xf>
    <xf numFmtId="0" fontId="5" fillId="2" borderId="0" xfId="1" applyFill="1" applyAlignment="1"/>
    <xf numFmtId="0" fontId="10" fillId="2" borderId="5" xfId="2" applyFill="1" applyBorder="1"/>
    <xf numFmtId="0" fontId="11" fillId="2" borderId="8" xfId="1" applyFont="1" applyFill="1" applyBorder="1" applyAlignment="1">
      <alignment vertical="center"/>
    </xf>
    <xf numFmtId="0" fontId="11" fillId="2" borderId="9" xfId="0" applyFont="1" applyFill="1" applyBorder="1" applyAlignment="1">
      <alignment vertical="center"/>
    </xf>
    <xf numFmtId="0" fontId="12" fillId="2" borderId="8" xfId="1" applyFont="1" applyFill="1" applyBorder="1" applyAlignment="1"/>
    <xf numFmtId="0" fontId="11" fillId="2" borderId="9" xfId="0" applyFont="1" applyFill="1" applyBorder="1" applyAlignment="1">
      <alignment vertical="center" wrapText="1"/>
    </xf>
    <xf numFmtId="0" fontId="5" fillId="2" borderId="8" xfId="1" applyFill="1" applyBorder="1" applyAlignment="1"/>
    <xf numFmtId="0" fontId="11" fillId="2" borderId="9" xfId="0" applyFont="1" applyFill="1" applyBorder="1" applyAlignment="1">
      <alignment horizontal="left" vertical="center"/>
    </xf>
    <xf numFmtId="0" fontId="11" fillId="2" borderId="9" xfId="0" applyFont="1" applyFill="1" applyBorder="1" applyAlignment="1">
      <alignment horizontal="left" vertical="center" wrapText="1"/>
    </xf>
    <xf numFmtId="0" fontId="0" fillId="2" borderId="11" xfId="0" applyFill="1" applyBorder="1"/>
    <xf numFmtId="0" fontId="11" fillId="2" borderId="12" xfId="1" applyFont="1" applyFill="1" applyBorder="1" applyAlignment="1">
      <alignment vertical="center"/>
    </xf>
    <xf numFmtId="0" fontId="11" fillId="2" borderId="13" xfId="0" applyFont="1" applyFill="1" applyBorder="1" applyAlignment="1">
      <alignment horizontal="left" vertical="center"/>
    </xf>
    <xf numFmtId="0" fontId="11" fillId="5" borderId="8" xfId="0" applyFont="1" applyFill="1" applyBorder="1" applyAlignment="1">
      <alignment vertical="center"/>
    </xf>
    <xf numFmtId="0" fontId="0" fillId="3" borderId="5" xfId="0" applyFill="1" applyBorder="1"/>
    <xf numFmtId="0" fontId="11" fillId="3" borderId="8" xfId="1" applyFont="1" applyFill="1" applyBorder="1" applyAlignment="1">
      <alignment vertical="center"/>
    </xf>
    <xf numFmtId="0" fontId="5" fillId="3" borderId="9" xfId="1" applyFill="1" applyBorder="1" applyAlignment="1"/>
    <xf numFmtId="0" fontId="0" fillId="6" borderId="5" xfId="0" applyFill="1" applyBorder="1"/>
    <xf numFmtId="0" fontId="11" fillId="6" borderId="8" xfId="1" applyFont="1" applyFill="1" applyBorder="1" applyAlignment="1">
      <alignment vertical="center"/>
    </xf>
    <xf numFmtId="0" fontId="11" fillId="6" borderId="9" xfId="0" applyFont="1" applyFill="1" applyBorder="1" applyAlignment="1">
      <alignment vertical="center" wrapText="1"/>
    </xf>
    <xf numFmtId="0" fontId="0" fillId="7" borderId="5" xfId="0" applyFill="1" applyBorder="1"/>
    <xf numFmtId="0" fontId="11" fillId="7" borderId="8" xfId="1" applyFont="1" applyFill="1" applyBorder="1" applyAlignment="1">
      <alignment vertical="center"/>
    </xf>
    <xf numFmtId="0" fontId="11" fillId="7" borderId="9" xfId="0" applyFont="1" applyFill="1" applyBorder="1" applyAlignment="1">
      <alignment vertical="center" wrapText="1"/>
    </xf>
    <xf numFmtId="176" fontId="30" fillId="2" borderId="25" xfId="1" applyNumberFormat="1" applyFont="1" applyFill="1" applyBorder="1" applyAlignment="1">
      <alignment vertical="center"/>
    </xf>
    <xf numFmtId="177" fontId="37" fillId="2" borderId="26" xfId="4" applyNumberFormat="1" applyFont="1" applyFill="1" applyBorder="1" applyAlignment="1">
      <alignment horizontal="right" vertical="center"/>
    </xf>
    <xf numFmtId="178" fontId="30" fillId="2" borderId="25" xfId="1" applyNumberFormat="1" applyFont="1" applyFill="1" applyBorder="1" applyAlignment="1">
      <alignment vertical="center"/>
    </xf>
    <xf numFmtId="179" fontId="37" fillId="2" borderId="26" xfId="4" applyNumberFormat="1" applyFont="1" applyFill="1" applyBorder="1" applyAlignment="1">
      <alignment horizontal="right" vertical="center"/>
    </xf>
    <xf numFmtId="180" fontId="30" fillId="2" borderId="25" xfId="1" applyNumberFormat="1" applyFont="1" applyFill="1" applyBorder="1" applyAlignment="1">
      <alignment vertical="center"/>
    </xf>
    <xf numFmtId="179" fontId="37" fillId="2" borderId="50" xfId="4" applyNumberFormat="1" applyFont="1" applyFill="1" applyBorder="1" applyAlignment="1">
      <alignment horizontal="right" vertical="center"/>
    </xf>
    <xf numFmtId="180" fontId="30" fillId="2" borderId="25" xfId="4" applyNumberFormat="1" applyFont="1" applyFill="1" applyBorder="1" applyAlignment="1">
      <alignment vertical="center"/>
    </xf>
    <xf numFmtId="179" fontId="37" fillId="2" borderId="51" xfId="4" applyNumberFormat="1" applyFont="1" applyFill="1" applyBorder="1" applyAlignment="1">
      <alignment horizontal="right" vertical="center"/>
    </xf>
    <xf numFmtId="181" fontId="30" fillId="2" borderId="25" xfId="1" applyNumberFormat="1" applyFont="1" applyFill="1" applyBorder="1" applyAlignment="1">
      <alignment vertical="center"/>
    </xf>
    <xf numFmtId="182" fontId="37" fillId="2" borderId="26" xfId="4" applyNumberFormat="1" applyFont="1" applyFill="1" applyBorder="1" applyAlignment="1">
      <alignment horizontal="right" vertical="center"/>
    </xf>
    <xf numFmtId="179" fontId="37" fillId="2" borderId="48" xfId="4" applyNumberFormat="1" applyFont="1" applyFill="1" applyBorder="1" applyAlignment="1">
      <alignment horizontal="right" vertical="center"/>
    </xf>
    <xf numFmtId="181" fontId="30" fillId="2" borderId="42" xfId="1" applyNumberFormat="1" applyFont="1" applyFill="1" applyBorder="1" applyAlignment="1">
      <alignment vertical="center"/>
    </xf>
    <xf numFmtId="182" fontId="37" fillId="2" borderId="52" xfId="4" applyNumberFormat="1" applyFont="1" applyFill="1" applyBorder="1" applyAlignment="1">
      <alignment horizontal="right" vertical="center"/>
    </xf>
    <xf numFmtId="176" fontId="30" fillId="2" borderId="20" xfId="1" applyNumberFormat="1" applyFont="1" applyFill="1" applyBorder="1" applyAlignment="1">
      <alignment vertical="center"/>
    </xf>
    <xf numFmtId="182" fontId="37" fillId="2" borderId="21" xfId="4" applyNumberFormat="1" applyFont="1" applyFill="1" applyBorder="1" applyAlignment="1">
      <alignment horizontal="right" vertical="center"/>
    </xf>
    <xf numFmtId="178" fontId="30" fillId="2" borderId="37" xfId="1" applyNumberFormat="1" applyFont="1" applyFill="1" applyBorder="1" applyAlignment="1">
      <alignment vertical="center"/>
    </xf>
    <xf numFmtId="181" fontId="30" fillId="2" borderId="20" xfId="1" applyNumberFormat="1" applyFont="1" applyFill="1" applyBorder="1" applyAlignment="1">
      <alignment vertical="center"/>
    </xf>
    <xf numFmtId="182" fontId="37" fillId="2" borderId="58" xfId="4" applyNumberFormat="1" applyFont="1" applyFill="1" applyBorder="1" applyAlignment="1">
      <alignment horizontal="right" vertical="center"/>
    </xf>
    <xf numFmtId="182" fontId="37" fillId="2" borderId="49" xfId="4" applyNumberFormat="1" applyFont="1" applyFill="1" applyBorder="1" applyAlignment="1">
      <alignment horizontal="right" vertical="center"/>
    </xf>
    <xf numFmtId="180" fontId="30" fillId="2" borderId="20" xfId="4" applyNumberFormat="1" applyFont="1" applyFill="1" applyBorder="1" applyAlignment="1">
      <alignment vertical="center"/>
    </xf>
    <xf numFmtId="181" fontId="30" fillId="2" borderId="37" xfId="1" applyNumberFormat="1" applyFont="1" applyFill="1" applyBorder="1" applyAlignment="1">
      <alignment vertical="center"/>
    </xf>
    <xf numFmtId="182" fontId="37" fillId="2" borderId="51" xfId="4" applyNumberFormat="1" applyFont="1" applyFill="1" applyBorder="1" applyAlignment="1">
      <alignment horizontal="right" vertical="center"/>
    </xf>
    <xf numFmtId="191" fontId="16" fillId="0" borderId="37" xfId="4" applyNumberFormat="1" applyFont="1" applyFill="1" applyBorder="1" applyAlignment="1" applyProtection="1">
      <alignment horizontal="right" vertical="center"/>
      <protection locked="0"/>
    </xf>
    <xf numFmtId="191" fontId="16" fillId="0" borderId="39" xfId="4" applyNumberFormat="1" applyFont="1" applyFill="1" applyBorder="1" applyAlignment="1" applyProtection="1">
      <alignment horizontal="right" vertical="center"/>
      <protection locked="0"/>
    </xf>
    <xf numFmtId="192" fontId="16" fillId="0" borderId="37" xfId="4" applyNumberFormat="1" applyFont="1" applyFill="1" applyBorder="1" applyAlignment="1" applyProtection="1">
      <alignment horizontal="right" vertical="center"/>
      <protection locked="0"/>
    </xf>
    <xf numFmtId="192" fontId="16" fillId="0" borderId="61" xfId="4" applyNumberFormat="1" applyFont="1" applyFill="1" applyBorder="1" applyAlignment="1" applyProtection="1">
      <alignment horizontal="right" vertical="center"/>
      <protection locked="0"/>
    </xf>
    <xf numFmtId="191" fontId="16" fillId="0" borderId="14" xfId="4" applyNumberFormat="1" applyFont="1" applyFill="1" applyBorder="1" applyAlignment="1" applyProtection="1">
      <alignment horizontal="right" vertical="center"/>
      <protection locked="0"/>
    </xf>
    <xf numFmtId="191" fontId="16" fillId="0" borderId="61" xfId="4" applyNumberFormat="1" applyFont="1" applyFill="1" applyBorder="1" applyAlignment="1" applyProtection="1">
      <alignment horizontal="right" vertical="center"/>
      <protection locked="0"/>
    </xf>
    <xf numFmtId="191" fontId="16" fillId="0" borderId="38" xfId="4" applyNumberFormat="1" applyFont="1" applyFill="1" applyBorder="1" applyAlignment="1" applyProtection="1">
      <alignment horizontal="right" vertical="center"/>
      <protection locked="0"/>
    </xf>
    <xf numFmtId="191" fontId="16" fillId="0" borderId="0" xfId="4" applyNumberFormat="1" applyFont="1" applyFill="1" applyBorder="1" applyAlignment="1" applyProtection="1">
      <alignment horizontal="right" vertical="center"/>
      <protection locked="0"/>
    </xf>
    <xf numFmtId="191" fontId="16" fillId="0" borderId="34" xfId="4" applyNumberFormat="1" applyFont="1" applyFill="1" applyBorder="1" applyAlignment="1">
      <alignment horizontal="right" vertical="center"/>
    </xf>
    <xf numFmtId="191" fontId="16" fillId="0" borderId="39" xfId="4" applyNumberFormat="1" applyFont="1" applyFill="1" applyBorder="1" applyAlignment="1">
      <alignment horizontal="right" vertical="center"/>
    </xf>
    <xf numFmtId="191" fontId="16" fillId="0" borderId="41" xfId="4" applyNumberFormat="1" applyFont="1" applyFill="1" applyBorder="1" applyAlignment="1" applyProtection="1">
      <alignment horizontal="right" vertical="center"/>
      <protection locked="0"/>
    </xf>
    <xf numFmtId="191" fontId="16" fillId="0" borderId="36" xfId="4" applyNumberFormat="1" applyFont="1" applyFill="1" applyBorder="1" applyAlignment="1">
      <alignment horizontal="right" vertical="center"/>
    </xf>
    <xf numFmtId="191" fontId="16" fillId="0" borderId="64" xfId="4" applyNumberFormat="1" applyFont="1" applyFill="1" applyBorder="1" applyAlignment="1" applyProtection="1">
      <alignment horizontal="right" vertical="center"/>
      <protection locked="0"/>
    </xf>
    <xf numFmtId="191" fontId="16" fillId="0" borderId="45" xfId="4" applyNumberFormat="1" applyFont="1" applyFill="1" applyBorder="1" applyAlignment="1">
      <alignment horizontal="right" vertical="center"/>
    </xf>
    <xf numFmtId="196" fontId="16" fillId="0" borderId="37" xfId="4" applyNumberFormat="1" applyFont="1" applyFill="1" applyBorder="1" applyAlignment="1">
      <alignment horizontal="right" vertical="center"/>
    </xf>
    <xf numFmtId="191" fontId="16" fillId="0" borderId="150" xfId="4" applyNumberFormat="1" applyFont="1" applyFill="1" applyBorder="1" applyAlignment="1">
      <alignment horizontal="right" vertical="center"/>
    </xf>
    <xf numFmtId="191" fontId="16" fillId="0" borderId="162" xfId="4" applyNumberFormat="1" applyFont="1" applyFill="1" applyBorder="1" applyAlignment="1">
      <alignment horizontal="right" vertical="center"/>
    </xf>
    <xf numFmtId="191" fontId="16" fillId="0" borderId="51" xfId="4" applyNumberFormat="1" applyFont="1" applyFill="1" applyBorder="1" applyAlignment="1">
      <alignment horizontal="right" vertical="center"/>
    </xf>
    <xf numFmtId="192" fontId="16" fillId="0" borderId="50" xfId="4" applyNumberFormat="1" applyFont="1" applyFill="1" applyBorder="1" applyAlignment="1" applyProtection="1">
      <alignment horizontal="right" vertical="center"/>
      <protection locked="0"/>
    </xf>
    <xf numFmtId="191" fontId="16" fillId="0" borderId="162" xfId="4" applyNumberFormat="1" applyFont="1" applyFill="1" applyBorder="1" applyAlignment="1" applyProtection="1">
      <alignment horizontal="right" vertical="center"/>
      <protection locked="0"/>
    </xf>
    <xf numFmtId="191" fontId="16" fillId="0" borderId="50" xfId="4" applyNumberFormat="1" applyFont="1" applyFill="1" applyBorder="1" applyAlignment="1" applyProtection="1">
      <alignment horizontal="right" vertical="center"/>
      <protection locked="0"/>
    </xf>
    <xf numFmtId="191" fontId="16" fillId="0" borderId="48" xfId="4" applyNumberFormat="1" applyFont="1" applyFill="1" applyBorder="1" applyAlignment="1" applyProtection="1">
      <alignment horizontal="right" vertical="center"/>
      <protection locked="0"/>
    </xf>
    <xf numFmtId="191" fontId="16" fillId="0" borderId="43" xfId="4" applyNumberFormat="1" applyFont="1" applyFill="1" applyBorder="1" applyAlignment="1" applyProtection="1">
      <alignment horizontal="right" vertical="center"/>
      <protection locked="0"/>
    </xf>
    <xf numFmtId="49" fontId="16" fillId="0" borderId="181" xfId="1" applyNumberFormat="1" applyFont="1" applyBorder="1" applyAlignment="1">
      <alignment horizontal="center" vertical="center"/>
    </xf>
    <xf numFmtId="191" fontId="34" fillId="0" borderId="107" xfId="1" applyNumberFormat="1" applyFont="1" applyBorder="1" applyAlignment="1">
      <alignment vertical="center" shrinkToFit="1"/>
    </xf>
    <xf numFmtId="191" fontId="16" fillId="0" borderId="31" xfId="1" applyNumberFormat="1" applyFont="1" applyBorder="1" applyAlignment="1">
      <alignment vertical="center" shrinkToFit="1"/>
    </xf>
    <xf numFmtId="196" fontId="27" fillId="0" borderId="108" xfId="1" applyNumberFormat="1" applyFont="1" applyBorder="1" applyAlignment="1">
      <alignment vertical="center" shrinkToFit="1"/>
    </xf>
    <xf numFmtId="191" fontId="34" fillId="0" borderId="183" xfId="1" applyNumberFormat="1" applyFont="1" applyBorder="1" applyAlignment="1">
      <alignment vertical="center" shrinkToFit="1"/>
    </xf>
    <xf numFmtId="196" fontId="27" fillId="0" borderId="109" xfId="1" applyNumberFormat="1" applyFont="1" applyBorder="1" applyAlignment="1">
      <alignment vertical="center" shrinkToFit="1"/>
    </xf>
    <xf numFmtId="191" fontId="16" fillId="0" borderId="107" xfId="1" applyNumberFormat="1" applyFont="1" applyBorder="1" applyAlignment="1">
      <alignment vertical="center" shrinkToFit="1"/>
    </xf>
    <xf numFmtId="191" fontId="16" fillId="0" borderId="183" xfId="1" applyNumberFormat="1" applyFont="1" applyBorder="1" applyAlignment="1">
      <alignment vertical="center" shrinkToFit="1"/>
    </xf>
    <xf numFmtId="196" fontId="27" fillId="0" borderId="168" xfId="1" applyNumberFormat="1" applyFont="1" applyBorder="1" applyAlignment="1">
      <alignment vertical="center" shrinkToFit="1"/>
    </xf>
    <xf numFmtId="196" fontId="16" fillId="0" borderId="83" xfId="4" applyNumberFormat="1" applyFont="1" applyFill="1" applyBorder="1" applyAlignment="1" applyProtection="1">
      <alignment vertical="center" shrinkToFit="1"/>
    </xf>
    <xf numFmtId="191" fontId="16" fillId="0" borderId="86" xfId="4" applyNumberFormat="1" applyFont="1" applyFill="1" applyBorder="1" applyAlignment="1" applyProtection="1">
      <alignment vertical="center" shrinkToFit="1"/>
    </xf>
    <xf numFmtId="196" fontId="16" fillId="0" borderId="98" xfId="4" applyNumberFormat="1" applyFont="1" applyFill="1" applyBorder="1" applyAlignment="1" applyProtection="1">
      <alignment vertical="center" shrinkToFit="1"/>
    </xf>
    <xf numFmtId="191" fontId="16" fillId="0" borderId="100" xfId="4" applyNumberFormat="1" applyFont="1" applyFill="1" applyBorder="1" applyAlignment="1" applyProtection="1">
      <alignment vertical="center" shrinkToFit="1"/>
    </xf>
    <xf numFmtId="196" fontId="16" fillId="0" borderId="95" xfId="4" applyNumberFormat="1" applyFont="1" applyFill="1" applyBorder="1" applyAlignment="1" applyProtection="1">
      <alignment vertical="center" shrinkToFit="1"/>
    </xf>
    <xf numFmtId="191" fontId="16" fillId="0" borderId="97" xfId="4" applyNumberFormat="1" applyFont="1" applyFill="1" applyBorder="1" applyAlignment="1" applyProtection="1">
      <alignment vertical="center" shrinkToFit="1"/>
    </xf>
    <xf numFmtId="196" fontId="16" fillId="0" borderId="91" xfId="4" applyNumberFormat="1" applyFont="1" applyFill="1" applyBorder="1" applyAlignment="1" applyProtection="1">
      <alignment vertical="center" shrinkToFit="1"/>
    </xf>
    <xf numFmtId="191" fontId="16" fillId="0" borderId="93" xfId="4" applyNumberFormat="1" applyFont="1" applyFill="1" applyBorder="1" applyAlignment="1" applyProtection="1">
      <alignment vertical="center" shrinkToFit="1"/>
    </xf>
    <xf numFmtId="196" fontId="16" fillId="0" borderId="143" xfId="4" applyNumberFormat="1" applyFont="1" applyFill="1" applyBorder="1" applyAlignment="1" applyProtection="1">
      <alignment vertical="center" shrinkToFit="1"/>
    </xf>
    <xf numFmtId="191" fontId="16" fillId="0" borderId="156" xfId="4" applyNumberFormat="1" applyFont="1" applyFill="1" applyBorder="1" applyAlignment="1" applyProtection="1">
      <alignment vertical="center" shrinkToFit="1"/>
    </xf>
    <xf numFmtId="196" fontId="16" fillId="0" borderId="151" xfId="4" applyNumberFormat="1" applyFont="1" applyFill="1" applyBorder="1" applyAlignment="1" applyProtection="1">
      <alignment vertical="center" shrinkToFit="1"/>
    </xf>
    <xf numFmtId="191" fontId="16" fillId="0" borderId="152" xfId="4" applyNumberFormat="1" applyFont="1" applyFill="1" applyBorder="1" applyAlignment="1" applyProtection="1">
      <alignment vertical="center" shrinkToFit="1"/>
    </xf>
    <xf numFmtId="196" fontId="16" fillId="0" borderId="131" xfId="4" applyNumberFormat="1" applyFont="1" applyFill="1" applyBorder="1" applyAlignment="1" applyProtection="1">
      <alignment vertical="center" shrinkToFit="1"/>
    </xf>
    <xf numFmtId="191" fontId="16" fillId="0" borderId="130" xfId="4" applyNumberFormat="1" applyFont="1" applyFill="1" applyBorder="1" applyAlignment="1" applyProtection="1">
      <alignment vertical="center" shrinkToFit="1"/>
    </xf>
    <xf numFmtId="196" fontId="16" fillId="0" borderId="140" xfId="4" applyNumberFormat="1" applyFont="1" applyFill="1" applyBorder="1" applyAlignment="1" applyProtection="1">
      <alignment vertical="center" shrinkToFit="1"/>
    </xf>
    <xf numFmtId="191" fontId="16" fillId="0" borderId="160" xfId="4" applyNumberFormat="1" applyFont="1" applyFill="1" applyBorder="1" applyAlignment="1" applyProtection="1">
      <alignment vertical="center" shrinkToFit="1"/>
    </xf>
    <xf numFmtId="191" fontId="16" fillId="0" borderId="53" xfId="4" applyNumberFormat="1" applyFont="1" applyFill="1" applyBorder="1" applyAlignment="1" applyProtection="1">
      <alignment vertical="center" shrinkToFit="1"/>
    </xf>
    <xf numFmtId="191" fontId="16" fillId="0" borderId="161" xfId="4" applyNumberFormat="1" applyFont="1" applyFill="1" applyBorder="1" applyAlignment="1" applyProtection="1">
      <alignment vertical="center" shrinkToFit="1"/>
    </xf>
    <xf numFmtId="191" fontId="16" fillId="0" borderId="137" xfId="4" applyNumberFormat="1" applyFont="1" applyFill="1" applyBorder="1" applyAlignment="1" applyProtection="1">
      <alignment vertical="center" shrinkToFit="1"/>
    </xf>
    <xf numFmtId="191" fontId="16" fillId="0" borderId="153" xfId="4" applyNumberFormat="1" applyFont="1" applyFill="1" applyBorder="1" applyAlignment="1" applyProtection="1">
      <alignment vertical="center" shrinkToFit="1"/>
    </xf>
    <xf numFmtId="191" fontId="16" fillId="0" borderId="12" xfId="4" applyNumberFormat="1" applyFont="1" applyFill="1" applyBorder="1" applyAlignment="1" applyProtection="1">
      <alignment vertical="center" shrinkToFit="1"/>
    </xf>
    <xf numFmtId="191" fontId="16" fillId="0" borderId="2" xfId="4" applyNumberFormat="1" applyFont="1" applyFill="1" applyBorder="1" applyAlignment="1" applyProtection="1">
      <alignment vertical="center" shrinkToFit="1"/>
    </xf>
    <xf numFmtId="191" fontId="16" fillId="0" borderId="3" xfId="4" applyNumberFormat="1" applyFont="1" applyFill="1" applyBorder="1" applyAlignment="1" applyProtection="1">
      <alignment vertical="center" shrinkToFit="1"/>
    </xf>
    <xf numFmtId="191" fontId="16" fillId="0" borderId="146" xfId="4" applyNumberFormat="1" applyFont="1" applyFill="1" applyBorder="1" applyAlignment="1" applyProtection="1">
      <alignment vertical="center" shrinkToFit="1"/>
    </xf>
    <xf numFmtId="191" fontId="16" fillId="0" borderId="104" xfId="4" applyNumberFormat="1" applyFont="1" applyFill="1" applyBorder="1" applyAlignment="1" applyProtection="1">
      <alignment vertical="center" shrinkToFit="1"/>
    </xf>
    <xf numFmtId="191" fontId="16" fillId="0" borderId="105" xfId="4" applyNumberFormat="1" applyFont="1" applyFill="1" applyBorder="1" applyAlignment="1" applyProtection="1">
      <alignment vertical="center" shrinkToFit="1"/>
    </xf>
    <xf numFmtId="191" fontId="16" fillId="0" borderId="53" xfId="4" applyNumberFormat="1" applyFont="1" applyFill="1" applyBorder="1" applyAlignment="1">
      <alignment horizontal="right" vertical="center"/>
    </xf>
    <xf numFmtId="191" fontId="16" fillId="0" borderId="57" xfId="4" applyNumberFormat="1" applyFont="1" applyFill="1" applyBorder="1" applyAlignment="1">
      <alignment horizontal="right" vertical="center"/>
    </xf>
    <xf numFmtId="191" fontId="16" fillId="0" borderId="10" xfId="4" applyNumberFormat="1" applyFont="1" applyFill="1" applyBorder="1" applyAlignment="1">
      <alignment horizontal="right" vertical="center"/>
    </xf>
    <xf numFmtId="191" fontId="16" fillId="0" borderId="14" xfId="4" applyNumberFormat="1" applyFont="1" applyFill="1" applyBorder="1" applyAlignment="1">
      <alignment horizontal="right" vertical="center"/>
    </xf>
    <xf numFmtId="191" fontId="16" fillId="0" borderId="11" xfId="4" applyNumberFormat="1" applyFont="1" applyFill="1" applyBorder="1" applyAlignment="1">
      <alignment horizontal="right" vertical="center"/>
    </xf>
    <xf numFmtId="191" fontId="16" fillId="0" borderId="1" xfId="4" applyNumberFormat="1" applyFont="1" applyFill="1" applyBorder="1" applyAlignment="1">
      <alignment horizontal="right" vertical="center"/>
    </xf>
    <xf numFmtId="200" fontId="16" fillId="0" borderId="50" xfId="4" applyNumberFormat="1" applyFont="1" applyFill="1" applyBorder="1" applyAlignment="1">
      <alignment horizontal="right" vertical="center" wrapText="1"/>
    </xf>
    <xf numFmtId="38" fontId="16" fillId="0" borderId="0" xfId="4" applyFont="1" applyBorder="1" applyAlignment="1">
      <alignment horizontal="center" vertical="center"/>
    </xf>
    <xf numFmtId="177" fontId="37" fillId="0" borderId="37" xfId="4" applyNumberFormat="1" applyFont="1" applyFill="1" applyBorder="1" applyAlignment="1">
      <alignment horizontal="right" vertical="center"/>
    </xf>
    <xf numFmtId="177" fontId="37" fillId="0" borderId="25" xfId="4" applyNumberFormat="1" applyFont="1" applyFill="1" applyBorder="1" applyAlignment="1">
      <alignment horizontal="right" vertical="center"/>
    </xf>
    <xf numFmtId="179" fontId="37" fillId="0" borderId="25" xfId="4" applyNumberFormat="1" applyFont="1" applyFill="1" applyBorder="1" applyAlignment="1">
      <alignment horizontal="right" vertical="center"/>
    </xf>
    <xf numFmtId="179" fontId="17" fillId="0" borderId="25" xfId="4" applyNumberFormat="1" applyFont="1" applyFill="1" applyBorder="1" applyAlignment="1">
      <alignment horizontal="right" vertical="center"/>
    </xf>
    <xf numFmtId="179" fontId="37" fillId="2" borderId="49" xfId="4" applyNumberFormat="1" applyFont="1" applyFill="1" applyBorder="1" applyAlignment="1">
      <alignment horizontal="right" vertical="center"/>
    </xf>
    <xf numFmtId="179" fontId="17" fillId="0" borderId="38" xfId="4" applyNumberFormat="1" applyFont="1" applyFill="1" applyBorder="1" applyAlignment="1">
      <alignment horizontal="right" vertical="center"/>
    </xf>
    <xf numFmtId="179" fontId="37" fillId="0" borderId="2" xfId="4" applyNumberFormat="1" applyFont="1" applyFill="1" applyBorder="1" applyAlignment="1">
      <alignment horizontal="right" vertical="center"/>
    </xf>
    <xf numFmtId="180" fontId="37" fillId="0" borderId="25" xfId="4" applyNumberFormat="1" applyFont="1" applyFill="1" applyBorder="1" applyAlignment="1">
      <alignment horizontal="right" vertical="center" shrinkToFit="1"/>
    </xf>
    <xf numFmtId="180" fontId="37" fillId="0" borderId="25" xfId="4" applyNumberFormat="1" applyFont="1" applyFill="1" applyBorder="1" applyAlignment="1">
      <alignment horizontal="right" vertical="center"/>
    </xf>
    <xf numFmtId="182" fontId="37" fillId="0" borderId="25" xfId="4" applyNumberFormat="1" applyFont="1" applyFill="1" applyBorder="1" applyAlignment="1">
      <alignment horizontal="right" vertical="center"/>
    </xf>
    <xf numFmtId="181" fontId="37" fillId="0" borderId="25" xfId="4" applyNumberFormat="1" applyFont="1" applyFill="1" applyBorder="1" applyAlignment="1">
      <alignment horizontal="right" vertical="center" shrinkToFit="1"/>
    </xf>
    <xf numFmtId="181" fontId="37" fillId="0" borderId="25" xfId="4" applyNumberFormat="1" applyFont="1" applyFill="1" applyBorder="1" applyAlignment="1">
      <alignment horizontal="right" vertical="center"/>
    </xf>
    <xf numFmtId="182" fontId="37" fillId="0" borderId="41" xfId="4" applyNumberFormat="1" applyFont="1" applyFill="1" applyBorder="1" applyAlignment="1">
      <alignment horizontal="right" vertical="center"/>
    </xf>
    <xf numFmtId="182" fontId="37" fillId="0" borderId="66" xfId="4" applyNumberFormat="1" applyFont="1" applyFill="1" applyBorder="1" applyAlignment="1">
      <alignment horizontal="right" vertical="center"/>
    </xf>
    <xf numFmtId="182" fontId="37" fillId="0" borderId="54" xfId="4" applyNumberFormat="1" applyFont="1" applyFill="1" applyBorder="1" applyAlignment="1">
      <alignment horizontal="right" vertical="center"/>
    </xf>
    <xf numFmtId="182" fontId="37" fillId="0" borderId="53" xfId="4" applyNumberFormat="1" applyFont="1" applyFill="1" applyBorder="1" applyAlignment="1">
      <alignment horizontal="right" vertical="center"/>
    </xf>
    <xf numFmtId="182" fontId="38" fillId="0" borderId="54" xfId="4" applyNumberFormat="1" applyFont="1" applyFill="1" applyBorder="1" applyAlignment="1">
      <alignment horizontal="right" vertical="center"/>
    </xf>
    <xf numFmtId="182" fontId="37" fillId="0" borderId="20" xfId="4" applyNumberFormat="1" applyFont="1" applyFill="1" applyBorder="1" applyAlignment="1">
      <alignment horizontal="right" vertical="center"/>
    </xf>
    <xf numFmtId="182" fontId="38" fillId="0" borderId="25" xfId="4" applyNumberFormat="1" applyFont="1" applyFill="1" applyBorder="1" applyAlignment="1">
      <alignment horizontal="right" vertical="center"/>
    </xf>
    <xf numFmtId="182" fontId="38" fillId="0" borderId="32" xfId="4" applyNumberFormat="1" applyFont="1" applyFill="1" applyBorder="1" applyAlignment="1">
      <alignment horizontal="right" vertical="center"/>
    </xf>
    <xf numFmtId="181" fontId="38" fillId="0" borderId="20" xfId="4" applyNumberFormat="1" applyFont="1" applyFill="1" applyBorder="1" applyAlignment="1">
      <alignment horizontal="right" vertical="center" shrinkToFit="1"/>
    </xf>
    <xf numFmtId="181" fontId="37" fillId="0" borderId="20" xfId="4" applyNumberFormat="1" applyFont="1" applyFill="1" applyBorder="1" applyAlignment="1">
      <alignment horizontal="right" vertical="center"/>
    </xf>
    <xf numFmtId="181" fontId="37" fillId="0" borderId="45" xfId="4" applyNumberFormat="1" applyFont="1" applyFill="1" applyBorder="1" applyAlignment="1">
      <alignment horizontal="right" vertical="center"/>
    </xf>
    <xf numFmtId="181" fontId="38" fillId="0" borderId="38" xfId="4" applyNumberFormat="1" applyFont="1" applyFill="1" applyBorder="1" applyAlignment="1">
      <alignment horizontal="right" vertical="center"/>
    </xf>
    <xf numFmtId="182" fontId="37" fillId="0" borderId="32" xfId="4" applyNumberFormat="1" applyFont="1" applyFill="1" applyBorder="1" applyAlignment="1">
      <alignment horizontal="right" vertical="center" shrinkToFit="1"/>
    </xf>
    <xf numFmtId="182" fontId="37" fillId="0" borderId="32" xfId="4" applyNumberFormat="1" applyFont="1" applyFill="1" applyBorder="1" applyAlignment="1">
      <alignment horizontal="right" vertical="center"/>
    </xf>
    <xf numFmtId="182" fontId="37" fillId="0" borderId="42" xfId="4" applyNumberFormat="1" applyFont="1" applyFill="1" applyBorder="1" applyAlignment="1">
      <alignment horizontal="right" vertical="center"/>
    </xf>
    <xf numFmtId="179" fontId="37" fillId="0" borderId="20" xfId="4" applyNumberFormat="1" applyFont="1" applyFill="1" applyBorder="1" applyAlignment="1">
      <alignment horizontal="right" vertical="center"/>
    </xf>
    <xf numFmtId="179" fontId="37" fillId="0" borderId="45" xfId="4" applyNumberFormat="1" applyFont="1" applyFill="1" applyBorder="1" applyAlignment="1">
      <alignment horizontal="right" vertical="center"/>
    </xf>
    <xf numFmtId="182" fontId="37" fillId="0" borderId="47" xfId="4" applyNumberFormat="1" applyFont="1" applyFill="1" applyBorder="1" applyAlignment="1">
      <alignment horizontal="right" vertical="center"/>
    </xf>
    <xf numFmtId="182" fontId="37" fillId="0" borderId="20" xfId="4" applyNumberFormat="1" applyFont="1" applyFill="1" applyBorder="1" applyAlignment="1">
      <alignment horizontal="right" vertical="center" shrinkToFit="1"/>
    </xf>
    <xf numFmtId="0" fontId="20" fillId="0" borderId="0" xfId="1" applyFont="1"/>
    <xf numFmtId="0" fontId="19" fillId="0" borderId="0" xfId="1" applyFont="1"/>
    <xf numFmtId="0" fontId="16" fillId="0" borderId="44" xfId="1" applyFont="1" applyBorder="1" applyAlignment="1">
      <alignment horizontal="right"/>
    </xf>
    <xf numFmtId="0" fontId="16" fillId="0" borderId="59" xfId="1" applyFont="1" applyBorder="1"/>
    <xf numFmtId="0" fontId="16" fillId="0" borderId="30" xfId="1" applyFont="1" applyBorder="1" applyAlignment="1">
      <alignment horizontal="right"/>
    </xf>
    <xf numFmtId="0" fontId="16" fillId="0" borderId="32" xfId="1" applyFont="1" applyBorder="1" applyAlignment="1">
      <alignment horizontal="right"/>
    </xf>
    <xf numFmtId="0" fontId="16" fillId="0" borderId="61" xfId="1" applyFont="1" applyBorder="1" applyAlignment="1">
      <alignment horizontal="right"/>
    </xf>
    <xf numFmtId="0" fontId="16" fillId="0" borderId="62" xfId="1" applyFont="1" applyBorder="1" applyAlignment="1">
      <alignment horizontal="right"/>
    </xf>
    <xf numFmtId="185" fontId="16" fillId="0" borderId="5" xfId="1" applyNumberFormat="1" applyFont="1" applyBorder="1" applyAlignment="1">
      <alignment horizontal="right" vertical="center"/>
    </xf>
    <xf numFmtId="185" fontId="16" fillId="0" borderId="5" xfId="1" applyNumberFormat="1" applyFont="1" applyBorder="1" applyAlignment="1">
      <alignment vertical="center"/>
    </xf>
    <xf numFmtId="185" fontId="16" fillId="0" borderId="0" xfId="1" applyNumberFormat="1" applyFont="1" applyAlignment="1">
      <alignment vertical="center"/>
    </xf>
    <xf numFmtId="185" fontId="16" fillId="0" borderId="47" xfId="1" applyNumberFormat="1" applyFont="1" applyBorder="1" applyAlignment="1">
      <alignment vertical="center"/>
    </xf>
    <xf numFmtId="185" fontId="16" fillId="0" borderId="63" xfId="1" applyNumberFormat="1" applyFont="1" applyBorder="1" applyAlignment="1">
      <alignment vertical="center"/>
    </xf>
    <xf numFmtId="0" fontId="19" fillId="0" borderId="0" xfId="1" applyFont="1" applyAlignment="1">
      <alignment vertical="center"/>
    </xf>
    <xf numFmtId="186" fontId="16" fillId="0" borderId="38" xfId="1" applyNumberFormat="1" applyFont="1" applyBorder="1" applyAlignment="1">
      <alignment vertical="center"/>
    </xf>
    <xf numFmtId="187" fontId="16" fillId="0" borderId="5" xfId="1" applyNumberFormat="1" applyFont="1" applyBorder="1" applyAlignment="1">
      <alignment vertical="center"/>
    </xf>
    <xf numFmtId="186" fontId="16" fillId="0" borderId="0" xfId="1" applyNumberFormat="1" applyFont="1" applyAlignment="1">
      <alignment vertical="center"/>
    </xf>
    <xf numFmtId="186" fontId="16" fillId="0" borderId="47" xfId="1" applyNumberFormat="1" applyFont="1" applyBorder="1" applyAlignment="1">
      <alignment vertical="center"/>
    </xf>
    <xf numFmtId="187" fontId="16" fillId="0" borderId="0" xfId="1" applyNumberFormat="1" applyFont="1" applyAlignment="1">
      <alignment vertical="center"/>
    </xf>
    <xf numFmtId="186" fontId="16" fillId="0" borderId="63" xfId="1" applyNumberFormat="1" applyFont="1" applyBorder="1" applyAlignment="1">
      <alignment vertical="center"/>
    </xf>
    <xf numFmtId="188" fontId="16" fillId="0" borderId="38" xfId="1" applyNumberFormat="1" applyFont="1" applyBorder="1" applyAlignment="1">
      <alignment horizontal="right" vertical="center"/>
    </xf>
    <xf numFmtId="0" fontId="19" fillId="0" borderId="47" xfId="1" applyFont="1" applyBorder="1" applyAlignment="1">
      <alignment vertical="center"/>
    </xf>
    <xf numFmtId="185" fontId="16" fillId="0" borderId="0" xfId="1" applyNumberFormat="1" applyFont="1" applyAlignment="1">
      <alignment horizontal="right" vertical="center"/>
    </xf>
    <xf numFmtId="0" fontId="19" fillId="0" borderId="63" xfId="1" applyFont="1" applyBorder="1" applyAlignment="1">
      <alignment vertical="center"/>
    </xf>
    <xf numFmtId="186" fontId="16" fillId="0" borderId="36" xfId="1" applyNumberFormat="1" applyFont="1" applyBorder="1" applyAlignment="1">
      <alignment horizontal="right" vertical="center"/>
    </xf>
    <xf numFmtId="186" fontId="16" fillId="0" borderId="5" xfId="1" applyNumberFormat="1" applyFont="1" applyBorder="1" applyAlignment="1">
      <alignment horizontal="right" vertical="center"/>
    </xf>
    <xf numFmtId="186" fontId="16" fillId="0" borderId="0" xfId="1" applyNumberFormat="1" applyFont="1" applyAlignment="1">
      <alignment horizontal="right" vertical="center"/>
    </xf>
    <xf numFmtId="185" fontId="16" fillId="0" borderId="37" xfId="1" applyNumberFormat="1" applyFont="1" applyBorder="1" applyAlignment="1">
      <alignment horizontal="right" vertical="center"/>
    </xf>
    <xf numFmtId="185" fontId="16" fillId="0" borderId="30" xfId="1" applyNumberFormat="1" applyFont="1" applyBorder="1" applyAlignment="1">
      <alignment vertical="center"/>
    </xf>
    <xf numFmtId="0" fontId="19" fillId="0" borderId="61" xfId="1" applyFont="1" applyBorder="1" applyAlignment="1">
      <alignment vertical="center"/>
    </xf>
    <xf numFmtId="0" fontId="19" fillId="0" borderId="32" xfId="1" applyFont="1" applyBorder="1" applyAlignment="1">
      <alignment vertical="center"/>
    </xf>
    <xf numFmtId="0" fontId="19" fillId="0" borderId="62" xfId="1" applyFont="1" applyBorder="1" applyAlignment="1">
      <alignment vertical="center"/>
    </xf>
    <xf numFmtId="219" fontId="16" fillId="0" borderId="38" xfId="1" applyNumberFormat="1" applyFont="1" applyBorder="1" applyAlignment="1">
      <alignment horizontal="right" vertical="center"/>
    </xf>
    <xf numFmtId="189" fontId="16" fillId="0" borderId="11" xfId="1" applyNumberFormat="1" applyFont="1" applyBorder="1" applyAlignment="1">
      <alignment horizontal="right" vertical="center"/>
    </xf>
    <xf numFmtId="0" fontId="19" fillId="0" borderId="1" xfId="1" applyFont="1" applyBorder="1" applyAlignment="1">
      <alignment vertical="center"/>
    </xf>
    <xf numFmtId="0" fontId="19" fillId="0" borderId="55" xfId="1" applyFont="1" applyBorder="1" applyAlignment="1">
      <alignment vertical="center"/>
    </xf>
    <xf numFmtId="189" fontId="16" fillId="0" borderId="1" xfId="1" applyNumberFormat="1" applyFont="1" applyBorder="1" applyAlignment="1">
      <alignment horizontal="right" vertical="center"/>
    </xf>
    <xf numFmtId="0" fontId="19" fillId="0" borderId="60" xfId="1" applyFont="1" applyBorder="1" applyAlignment="1">
      <alignment vertical="center"/>
    </xf>
    <xf numFmtId="185" fontId="16" fillId="0" borderId="61" xfId="1" applyNumberFormat="1" applyFont="1" applyBorder="1" applyAlignment="1">
      <alignment vertical="center"/>
    </xf>
    <xf numFmtId="188" fontId="16" fillId="0" borderId="38" xfId="1" applyNumberFormat="1" applyFont="1" applyBorder="1" applyAlignment="1">
      <alignment vertical="center"/>
    </xf>
    <xf numFmtId="186" fontId="16" fillId="0" borderId="11" xfId="1" applyNumberFormat="1" applyFont="1" applyBorder="1" applyAlignment="1">
      <alignment horizontal="right" vertical="center"/>
    </xf>
    <xf numFmtId="186" fontId="16" fillId="0" borderId="1" xfId="1" applyNumberFormat="1" applyFont="1" applyBorder="1" applyAlignment="1">
      <alignment horizontal="right" vertical="center"/>
    </xf>
    <xf numFmtId="185" fontId="16" fillId="0" borderId="38" xfId="1" applyNumberFormat="1" applyFont="1" applyBorder="1" applyAlignment="1">
      <alignment horizontal="right" vertical="center"/>
    </xf>
    <xf numFmtId="187" fontId="19" fillId="0" borderId="0" xfId="1" applyNumberFormat="1" applyFont="1" applyAlignment="1">
      <alignment vertical="center"/>
    </xf>
    <xf numFmtId="186" fontId="16" fillId="0" borderId="41" xfId="1" applyNumberFormat="1" applyFont="1" applyBorder="1" applyAlignment="1">
      <alignment horizontal="right" vertical="center"/>
    </xf>
    <xf numFmtId="189" fontId="16" fillId="0" borderId="66" xfId="1" applyNumberFormat="1" applyFont="1" applyBorder="1" applyAlignment="1">
      <alignment horizontal="right" vertical="center"/>
    </xf>
    <xf numFmtId="0" fontId="19" fillId="0" borderId="65" xfId="1" applyFont="1" applyBorder="1" applyAlignment="1">
      <alignment vertical="center"/>
    </xf>
    <xf numFmtId="0" fontId="19" fillId="0" borderId="64" xfId="1" applyFont="1" applyBorder="1" applyAlignment="1">
      <alignment vertical="center"/>
    </xf>
    <xf numFmtId="189" fontId="16" fillId="0" borderId="64" xfId="1" applyNumberFormat="1" applyFont="1" applyBorder="1" applyAlignment="1">
      <alignment horizontal="right" vertical="center"/>
    </xf>
    <xf numFmtId="0" fontId="19" fillId="0" borderId="67" xfId="1" applyFont="1" applyBorder="1" applyAlignment="1">
      <alignment vertical="center"/>
    </xf>
    <xf numFmtId="185" fontId="16" fillId="0" borderId="0" xfId="1" applyNumberFormat="1" applyFont="1" applyAlignment="1">
      <alignment horizontal="right" vertical="center" wrapText="1"/>
    </xf>
    <xf numFmtId="185" fontId="19" fillId="0" borderId="0" xfId="1" applyNumberFormat="1" applyFont="1"/>
    <xf numFmtId="187" fontId="16" fillId="0" borderId="0" xfId="1" applyNumberFormat="1" applyFont="1" applyBorder="1" applyAlignment="1">
      <alignment vertical="center"/>
    </xf>
    <xf numFmtId="0" fontId="19" fillId="0" borderId="0" xfId="1" applyFont="1" applyBorder="1" applyAlignment="1">
      <alignment vertical="center"/>
    </xf>
    <xf numFmtId="0" fontId="19" fillId="0" borderId="24" xfId="1" applyFont="1" applyBorder="1"/>
    <xf numFmtId="0" fontId="19" fillId="0" borderId="0" xfId="1" applyFont="1" applyBorder="1"/>
    <xf numFmtId="0" fontId="21" fillId="0" borderId="0" xfId="1" applyFont="1" applyAlignment="1">
      <alignment vertical="center"/>
    </xf>
    <xf numFmtId="0" fontId="16" fillId="0" borderId="0" xfId="1" applyFont="1" applyAlignment="1">
      <alignment vertical="center"/>
    </xf>
    <xf numFmtId="190" fontId="16" fillId="0" borderId="85" xfId="4" applyNumberFormat="1" applyFont="1" applyFill="1" applyBorder="1" applyAlignment="1">
      <alignment vertical="center"/>
    </xf>
    <xf numFmtId="190" fontId="16" fillId="0" borderId="86" xfId="4" applyNumberFormat="1" applyFont="1" applyFill="1" applyBorder="1" applyAlignment="1">
      <alignment vertical="center"/>
    </xf>
    <xf numFmtId="38" fontId="16" fillId="0" borderId="86" xfId="4" applyFont="1" applyFill="1" applyBorder="1" applyAlignment="1">
      <alignment vertical="center"/>
    </xf>
    <xf numFmtId="190" fontId="16" fillId="0" borderId="8" xfId="4" applyNumberFormat="1" applyFont="1" applyFill="1" applyBorder="1" applyAlignment="1">
      <alignment vertical="center"/>
    </xf>
    <xf numFmtId="190" fontId="16" fillId="0" borderId="90" xfId="4" applyNumberFormat="1" applyFont="1" applyFill="1" applyBorder="1" applyAlignment="1">
      <alignment vertical="center"/>
    </xf>
    <xf numFmtId="38" fontId="16" fillId="0" borderId="90" xfId="4" applyFont="1" applyFill="1" applyBorder="1" applyAlignment="1">
      <alignment vertical="center"/>
    </xf>
    <xf numFmtId="190" fontId="16" fillId="0" borderId="12" xfId="4" applyNumberFormat="1" applyFont="1" applyFill="1" applyBorder="1" applyAlignment="1">
      <alignment vertical="center"/>
    </xf>
    <xf numFmtId="190" fontId="16" fillId="0" borderId="100" xfId="4" applyNumberFormat="1" applyFont="1" applyFill="1" applyBorder="1" applyAlignment="1">
      <alignment vertical="center"/>
    </xf>
    <xf numFmtId="38" fontId="16" fillId="0" borderId="100" xfId="4" applyFont="1" applyFill="1" applyBorder="1" applyAlignment="1">
      <alignment vertical="center"/>
    </xf>
    <xf numFmtId="190" fontId="16" fillId="0" borderId="104" xfId="4" applyNumberFormat="1" applyFont="1" applyFill="1" applyBorder="1" applyAlignment="1">
      <alignment vertical="center"/>
    </xf>
    <xf numFmtId="190" fontId="16" fillId="0" borderId="105" xfId="4" applyNumberFormat="1" applyFont="1" applyFill="1" applyBorder="1" applyAlignment="1">
      <alignment vertical="center"/>
    </xf>
    <xf numFmtId="38" fontId="16" fillId="0" borderId="105" xfId="4" applyFont="1" applyFill="1" applyBorder="1" applyAlignment="1">
      <alignment vertical="center"/>
    </xf>
    <xf numFmtId="38" fontId="16" fillId="0" borderId="108" xfId="4" applyFont="1" applyFill="1" applyBorder="1" applyAlignment="1">
      <alignment vertical="center"/>
    </xf>
    <xf numFmtId="190" fontId="23" fillId="0" borderId="86" xfId="4" applyNumberFormat="1" applyFont="1" applyFill="1" applyBorder="1" applyAlignment="1">
      <alignment vertical="center"/>
    </xf>
    <xf numFmtId="38" fontId="23" fillId="0" borderId="86" xfId="4" applyFont="1" applyFill="1" applyBorder="1" applyAlignment="1">
      <alignment vertical="center"/>
    </xf>
    <xf numFmtId="190" fontId="23" fillId="0" borderId="90" xfId="4" applyNumberFormat="1" applyFont="1" applyFill="1" applyBorder="1" applyAlignment="1">
      <alignment vertical="center"/>
    </xf>
    <xf numFmtId="38" fontId="23" fillId="0" borderId="90" xfId="4" applyFont="1" applyFill="1" applyBorder="1" applyAlignment="1">
      <alignment vertical="center"/>
    </xf>
    <xf numFmtId="190" fontId="23" fillId="0" borderId="116" xfId="4" applyNumberFormat="1" applyFont="1" applyFill="1" applyBorder="1" applyAlignment="1">
      <alignment vertical="center"/>
    </xf>
    <xf numFmtId="190" fontId="23" fillId="0" borderId="121" xfId="4" applyNumberFormat="1" applyFont="1" applyFill="1" applyBorder="1" applyAlignment="1">
      <alignment vertical="center"/>
    </xf>
    <xf numFmtId="190" fontId="23" fillId="0" borderId="123" xfId="4" applyNumberFormat="1" applyFont="1" applyFill="1" applyBorder="1" applyAlignment="1">
      <alignment vertical="center"/>
    </xf>
    <xf numFmtId="38" fontId="23" fillId="0" borderId="100" xfId="4" applyFont="1" applyFill="1" applyBorder="1" applyAlignment="1">
      <alignment vertical="center"/>
    </xf>
    <xf numFmtId="190" fontId="23" fillId="0" borderId="126" xfId="4" applyNumberFormat="1" applyFont="1" applyFill="1" applyBorder="1" applyAlignment="1">
      <alignment vertical="center"/>
    </xf>
    <xf numFmtId="190" fontId="23" fillId="0" borderId="105" xfId="4" applyNumberFormat="1" applyFont="1" applyFill="1" applyBorder="1" applyAlignment="1">
      <alignment vertical="center"/>
    </xf>
    <xf numFmtId="38" fontId="23" fillId="0" borderId="130" xfId="4" applyFont="1" applyFill="1" applyBorder="1" applyAlignment="1">
      <alignment vertical="center"/>
    </xf>
    <xf numFmtId="0" fontId="23" fillId="2" borderId="0" xfId="1" applyFont="1" applyFill="1"/>
    <xf numFmtId="0" fontId="16" fillId="2" borderId="0" xfId="1" applyFont="1" applyFill="1" applyAlignment="1">
      <alignment horizontal="center"/>
    </xf>
    <xf numFmtId="0" fontId="16" fillId="2" borderId="0" xfId="1" applyFont="1" applyFill="1"/>
    <xf numFmtId="0" fontId="16" fillId="2" borderId="66" xfId="1" applyFont="1" applyFill="1" applyBorder="1" applyAlignment="1">
      <alignment horizontal="center" vertical="center"/>
    </xf>
    <xf numFmtId="0" fontId="16" fillId="2" borderId="0" xfId="1" applyFont="1" applyFill="1" applyAlignment="1">
      <alignment horizontal="right"/>
    </xf>
    <xf numFmtId="38" fontId="16" fillId="2" borderId="0" xfId="1" applyNumberFormat="1" applyFont="1" applyFill="1"/>
    <xf numFmtId="0" fontId="22" fillId="2" borderId="0" xfId="1" applyFont="1" applyFill="1"/>
    <xf numFmtId="192" fontId="22" fillId="2" borderId="0" xfId="1" applyNumberFormat="1" applyFont="1" applyFill="1"/>
    <xf numFmtId="0" fontId="23" fillId="0" borderId="0" xfId="1" applyFont="1" applyFill="1"/>
    <xf numFmtId="0" fontId="16" fillId="0" borderId="68" xfId="1" applyFont="1" applyFill="1" applyBorder="1" applyAlignment="1">
      <alignment vertical="center"/>
    </xf>
    <xf numFmtId="0" fontId="16" fillId="0" borderId="22" xfId="1" applyFont="1" applyFill="1" applyBorder="1" applyAlignment="1">
      <alignment vertical="center"/>
    </xf>
    <xf numFmtId="0" fontId="16" fillId="0" borderId="0" xfId="1" applyFont="1" applyFill="1"/>
    <xf numFmtId="0" fontId="16" fillId="2" borderId="30" xfId="1" applyFont="1" applyFill="1" applyBorder="1" applyAlignment="1">
      <alignment horizontal="center" vertical="center"/>
    </xf>
    <xf numFmtId="197" fontId="23" fillId="2" borderId="0" xfId="1" applyNumberFormat="1" applyFont="1" applyFill="1"/>
    <xf numFmtId="194" fontId="16" fillId="2" borderId="0" xfId="1" applyNumberFormat="1" applyFont="1" applyFill="1"/>
    <xf numFmtId="191" fontId="22" fillId="2" borderId="0" xfId="1" applyNumberFormat="1" applyFont="1" applyFill="1"/>
    <xf numFmtId="38" fontId="22" fillId="2" borderId="0" xfId="1" applyNumberFormat="1" applyFont="1" applyFill="1"/>
    <xf numFmtId="0" fontId="16" fillId="0" borderId="64" xfId="1" applyFont="1" applyFill="1" applyBorder="1" applyAlignment="1">
      <alignment horizontal="right"/>
    </xf>
    <xf numFmtId="0" fontId="16" fillId="0" borderId="64" xfId="1" quotePrefix="1" applyFont="1" applyFill="1" applyBorder="1" applyAlignment="1">
      <alignment horizontal="right"/>
    </xf>
    <xf numFmtId="0" fontId="16" fillId="0" borderId="150" xfId="1" applyFont="1" applyFill="1" applyBorder="1" applyAlignment="1">
      <alignment horizontal="center" shrinkToFit="1"/>
    </xf>
    <xf numFmtId="0" fontId="16" fillId="0" borderId="30" xfId="1" applyFont="1" applyFill="1" applyBorder="1" applyAlignment="1">
      <alignment horizontal="center" vertical="center"/>
    </xf>
    <xf numFmtId="0" fontId="16" fillId="0" borderId="108" xfId="1" applyFont="1" applyFill="1" applyBorder="1" applyAlignment="1">
      <alignment horizontal="center" vertical="center"/>
    </xf>
    <xf numFmtId="0" fontId="16" fillId="0" borderId="48" xfId="1" applyFont="1" applyFill="1" applyBorder="1" applyAlignment="1">
      <alignment horizontal="center" shrinkToFit="1"/>
    </xf>
    <xf numFmtId="0" fontId="16" fillId="0" borderId="5" xfId="1" applyFont="1" applyFill="1" applyBorder="1" applyAlignment="1">
      <alignment horizontal="center" vertical="center"/>
    </xf>
    <xf numFmtId="0" fontId="16" fillId="0" borderId="23" xfId="1" applyFont="1" applyFill="1" applyBorder="1" applyAlignment="1">
      <alignment vertical="center"/>
    </xf>
    <xf numFmtId="0" fontId="16" fillId="0" borderId="5" xfId="1" applyFont="1" applyFill="1" applyBorder="1" applyAlignment="1">
      <alignment horizontal="center" vertical="top" shrinkToFit="1"/>
    </xf>
    <xf numFmtId="0" fontId="16" fillId="0" borderId="147" xfId="1" applyFont="1" applyFill="1" applyBorder="1" applyAlignment="1">
      <alignment horizontal="center" vertical="top" shrinkToFit="1"/>
    </xf>
    <xf numFmtId="0" fontId="16" fillId="0" borderId="47" xfId="1" applyFont="1" applyFill="1" applyBorder="1" applyAlignment="1">
      <alignment horizontal="center" vertical="top"/>
    </xf>
    <xf numFmtId="0" fontId="16" fillId="0" borderId="5" xfId="1" applyFont="1" applyFill="1" applyBorder="1" applyAlignment="1">
      <alignment horizontal="center" vertical="top"/>
    </xf>
    <xf numFmtId="0" fontId="16" fillId="0" borderId="152" xfId="1" applyFont="1" applyFill="1" applyBorder="1" applyAlignment="1">
      <alignment horizontal="center" vertical="top"/>
    </xf>
    <xf numFmtId="0" fontId="16" fillId="0" borderId="48" xfId="1" applyFont="1" applyFill="1" applyBorder="1" applyAlignment="1">
      <alignment horizontal="center" vertical="top"/>
    </xf>
    <xf numFmtId="0" fontId="16" fillId="0" borderId="137" xfId="1" applyFont="1" applyFill="1" applyBorder="1" applyAlignment="1">
      <alignment horizontal="distributed" vertical="center"/>
    </xf>
    <xf numFmtId="196" fontId="16" fillId="0" borderId="150" xfId="1" applyNumberFormat="1" applyFont="1" applyFill="1" applyBorder="1" applyAlignment="1">
      <alignment vertical="center" shrinkToFit="1"/>
    </xf>
    <xf numFmtId="0" fontId="16" fillId="0" borderId="100" xfId="1" applyFont="1" applyFill="1" applyBorder="1" applyAlignment="1">
      <alignment horizontal="distributed" vertical="center"/>
    </xf>
    <xf numFmtId="196" fontId="16" fillId="0" borderId="154" xfId="1" applyNumberFormat="1" applyFont="1" applyFill="1" applyBorder="1" applyAlignment="1">
      <alignment vertical="center" shrinkToFit="1"/>
    </xf>
    <xf numFmtId="0" fontId="16" fillId="0" borderId="97" xfId="1" applyFont="1" applyFill="1" applyBorder="1" applyAlignment="1">
      <alignment horizontal="distributed" vertical="center"/>
    </xf>
    <xf numFmtId="196" fontId="16" fillId="0" borderId="155" xfId="1" applyNumberFormat="1" applyFont="1" applyFill="1" applyBorder="1" applyAlignment="1">
      <alignment vertical="center" shrinkToFit="1"/>
    </xf>
    <xf numFmtId="0" fontId="16" fillId="0" borderId="123" xfId="1" applyFont="1" applyFill="1" applyBorder="1" applyAlignment="1">
      <alignment horizontal="distributed" vertical="center"/>
    </xf>
    <xf numFmtId="196" fontId="16" fillId="0" borderId="51" xfId="1" applyNumberFormat="1" applyFont="1" applyFill="1" applyBorder="1" applyAlignment="1">
      <alignment vertical="center" shrinkToFit="1"/>
    </xf>
    <xf numFmtId="196" fontId="16" fillId="0" borderId="26" xfId="1" applyNumberFormat="1" applyFont="1" applyFill="1" applyBorder="1" applyAlignment="1">
      <alignment vertical="center" shrinkToFit="1"/>
    </xf>
    <xf numFmtId="196" fontId="16" fillId="0" borderId="50" xfId="1" applyNumberFormat="1" applyFont="1" applyFill="1" applyBorder="1" applyAlignment="1">
      <alignment vertical="center" shrinkToFit="1"/>
    </xf>
    <xf numFmtId="196" fontId="16" fillId="0" borderId="52" xfId="1" applyNumberFormat="1" applyFont="1" applyFill="1" applyBorder="1" applyAlignment="1">
      <alignment vertical="center" shrinkToFit="1"/>
    </xf>
    <xf numFmtId="196" fontId="16" fillId="0" borderId="159" xfId="1" applyNumberFormat="1" applyFont="1" applyFill="1" applyBorder="1" applyAlignment="1">
      <alignment vertical="center" shrinkToFit="1"/>
    </xf>
    <xf numFmtId="196" fontId="16" fillId="0" borderId="48" xfId="1" applyNumberFormat="1" applyFont="1" applyFill="1" applyBorder="1" applyAlignment="1">
      <alignment vertical="center" shrinkToFit="1"/>
    </xf>
    <xf numFmtId="196" fontId="16" fillId="0" borderId="43" xfId="1" applyNumberFormat="1" applyFont="1" applyFill="1" applyBorder="1" applyAlignment="1">
      <alignment vertical="center" shrinkToFit="1"/>
    </xf>
    <xf numFmtId="0" fontId="16" fillId="0" borderId="152" xfId="1" applyFont="1" applyFill="1" applyBorder="1" applyAlignment="1">
      <alignment horizontal="distributed" vertical="center"/>
    </xf>
    <xf numFmtId="191" fontId="16" fillId="0" borderId="157" xfId="1" applyNumberFormat="1" applyFont="1" applyFill="1" applyBorder="1" applyAlignment="1">
      <alignment vertical="center" shrinkToFit="1"/>
    </xf>
    <xf numFmtId="191" fontId="16" fillId="0" borderId="158" xfId="1" applyNumberFormat="1" applyFont="1" applyFill="1" applyBorder="1" applyAlignment="1">
      <alignment vertical="center" shrinkToFit="1"/>
    </xf>
    <xf numFmtId="191" fontId="16" fillId="0" borderId="55" xfId="1" applyNumberFormat="1" applyFont="1" applyFill="1" applyBorder="1" applyAlignment="1">
      <alignment vertical="center" shrinkToFit="1"/>
    </xf>
    <xf numFmtId="195" fontId="16" fillId="0" borderId="143" xfId="1" applyNumberFormat="1" applyFont="1" applyFill="1" applyBorder="1" applyAlignment="1">
      <alignment vertical="center" shrinkToFit="1"/>
    </xf>
    <xf numFmtId="195" fontId="16" fillId="0" borderId="144" xfId="1" applyNumberFormat="1" applyFont="1" applyFill="1" applyBorder="1" applyAlignment="1">
      <alignment vertical="center" shrinkToFit="1"/>
    </xf>
    <xf numFmtId="195" fontId="16" fillId="0" borderId="4" xfId="1" applyNumberFormat="1" applyFont="1" applyFill="1" applyBorder="1" applyAlignment="1">
      <alignment vertical="center" shrinkToFit="1"/>
    </xf>
    <xf numFmtId="0" fontId="15" fillId="2" borderId="0" xfId="1" applyFont="1" applyFill="1"/>
    <xf numFmtId="0" fontId="25" fillId="2" borderId="0" xfId="1" applyFont="1" applyFill="1"/>
    <xf numFmtId="0" fontId="16" fillId="2" borderId="10" xfId="1" applyFont="1" applyFill="1" applyBorder="1" applyAlignment="1">
      <alignment horizontal="center" vertical="center"/>
    </xf>
    <xf numFmtId="0" fontId="26" fillId="2" borderId="0" xfId="1" applyFont="1" applyFill="1"/>
    <xf numFmtId="191" fontId="16" fillId="2" borderId="0" xfId="4" applyNumberFormat="1" applyFont="1" applyFill="1" applyBorder="1" applyAlignment="1">
      <alignment horizontal="right" vertical="center"/>
    </xf>
    <xf numFmtId="196" fontId="16" fillId="2" borderId="37" xfId="4" applyNumberFormat="1" applyFont="1" applyFill="1" applyBorder="1" applyAlignment="1">
      <alignment horizontal="right" vertical="center"/>
    </xf>
    <xf numFmtId="196" fontId="16" fillId="2" borderId="30" xfId="4" applyNumberFormat="1" applyFont="1" applyFill="1" applyBorder="1" applyAlignment="1">
      <alignment horizontal="right" vertical="center"/>
    </xf>
    <xf numFmtId="196" fontId="16" fillId="2" borderId="61" xfId="4" applyNumberFormat="1" applyFont="1" applyFill="1" applyBorder="1" applyAlignment="1">
      <alignment horizontal="right" vertical="center"/>
    </xf>
    <xf numFmtId="196" fontId="16" fillId="2" borderId="50" xfId="4" applyNumberFormat="1" applyFont="1" applyFill="1" applyBorder="1" applyAlignment="1">
      <alignment horizontal="right" vertical="center"/>
    </xf>
    <xf numFmtId="196" fontId="16" fillId="2" borderId="39" xfId="4" applyNumberFormat="1" applyFont="1" applyFill="1" applyBorder="1" applyAlignment="1">
      <alignment horizontal="right" vertical="center"/>
    </xf>
    <xf numFmtId="196" fontId="16" fillId="2" borderId="10" xfId="4" applyNumberFormat="1" applyFont="1" applyFill="1" applyBorder="1" applyAlignment="1">
      <alignment horizontal="right" vertical="center"/>
    </xf>
    <xf numFmtId="196" fontId="16" fillId="2" borderId="14" xfId="4" applyNumberFormat="1" applyFont="1" applyFill="1" applyBorder="1" applyAlignment="1">
      <alignment horizontal="right" vertical="center"/>
    </xf>
    <xf numFmtId="196" fontId="16" fillId="2" borderId="162" xfId="4" applyNumberFormat="1" applyFont="1" applyFill="1" applyBorder="1" applyAlignment="1">
      <alignment horizontal="right" vertical="center"/>
    </xf>
    <xf numFmtId="196" fontId="16" fillId="2" borderId="41" xfId="4" applyNumberFormat="1" applyFont="1" applyFill="1" applyBorder="1" applyAlignment="1">
      <alignment horizontal="right" vertical="center"/>
    </xf>
    <xf numFmtId="196" fontId="16" fillId="2" borderId="66" xfId="4" applyNumberFormat="1" applyFont="1" applyFill="1" applyBorder="1" applyAlignment="1">
      <alignment horizontal="right" vertical="center"/>
    </xf>
    <xf numFmtId="196" fontId="16" fillId="2" borderId="64" xfId="4" applyNumberFormat="1" applyFont="1" applyFill="1" applyBorder="1" applyAlignment="1">
      <alignment horizontal="right" vertical="center"/>
    </xf>
    <xf numFmtId="196" fontId="16" fillId="2" borderId="43" xfId="4" applyNumberFormat="1" applyFont="1" applyFill="1" applyBorder="1" applyAlignment="1">
      <alignment horizontal="right" vertical="center"/>
    </xf>
    <xf numFmtId="195" fontId="16" fillId="2" borderId="0" xfId="1" applyNumberFormat="1" applyFont="1" applyFill="1"/>
    <xf numFmtId="0" fontId="27" fillId="2" borderId="0" xfId="1" applyFont="1" applyFill="1"/>
    <xf numFmtId="0" fontId="15" fillId="0" borderId="0" xfId="1" applyFont="1" applyFill="1"/>
    <xf numFmtId="0" fontId="25" fillId="0" borderId="0" xfId="1" applyFont="1" applyFill="1"/>
    <xf numFmtId="0" fontId="16" fillId="0" borderId="0" xfId="1" applyFont="1" applyFill="1" applyAlignment="1">
      <alignment horizontal="right"/>
    </xf>
    <xf numFmtId="0" fontId="9" fillId="0" borderId="44" xfId="1" applyFont="1" applyFill="1" applyBorder="1" applyAlignment="1">
      <alignment horizontal="right" vertical="top"/>
    </xf>
    <xf numFmtId="0" fontId="16" fillId="0" borderId="53" xfId="1" applyFont="1" applyFill="1" applyBorder="1" applyAlignment="1">
      <alignment horizontal="right" vertical="center"/>
    </xf>
    <xf numFmtId="0" fontId="16" fillId="0" borderId="59" xfId="1" applyFont="1" applyFill="1" applyBorder="1" applyAlignment="1">
      <alignment horizontal="left"/>
    </xf>
    <xf numFmtId="0" fontId="16" fillId="0" borderId="11" xfId="1" applyFont="1" applyFill="1" applyBorder="1" applyAlignment="1">
      <alignment horizontal="left"/>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53" xfId="1" applyFont="1" applyFill="1" applyBorder="1" applyAlignment="1">
      <alignment horizontal="center" vertical="center"/>
    </xf>
    <xf numFmtId="0" fontId="9" fillId="2" borderId="68" xfId="1" applyFont="1" applyFill="1" applyBorder="1" applyAlignment="1">
      <alignment horizontal="right" vertical="top"/>
    </xf>
    <xf numFmtId="0" fontId="16" fillId="2" borderId="57" xfId="1" applyFont="1" applyFill="1" applyBorder="1" applyAlignment="1">
      <alignment horizontal="right" vertical="center"/>
    </xf>
    <xf numFmtId="0" fontId="16" fillId="2" borderId="27" xfId="1" applyFont="1" applyFill="1" applyBorder="1" applyAlignment="1">
      <alignment horizontal="left"/>
    </xf>
    <xf numFmtId="0" fontId="16" fillId="2" borderId="1" xfId="1" applyFont="1" applyFill="1" applyBorder="1" applyAlignment="1">
      <alignment horizontal="left"/>
    </xf>
    <xf numFmtId="200" fontId="16" fillId="2" borderId="37" xfId="4" applyNumberFormat="1" applyFont="1" applyFill="1" applyBorder="1" applyAlignment="1">
      <alignment horizontal="right" vertical="center" wrapText="1"/>
    </xf>
    <xf numFmtId="200" fontId="16" fillId="2" borderId="61" xfId="4" applyNumberFormat="1" applyFont="1" applyFill="1" applyBorder="1" applyAlignment="1">
      <alignment horizontal="right" vertical="center" wrapText="1"/>
    </xf>
    <xf numFmtId="199" fontId="16" fillId="2" borderId="38" xfId="4" applyNumberFormat="1" applyFont="1" applyFill="1" applyBorder="1" applyAlignment="1">
      <alignment horizontal="right" vertical="center"/>
    </xf>
    <xf numFmtId="199" fontId="16" fillId="2" borderId="0" xfId="4" applyNumberFormat="1" applyFont="1" applyFill="1" applyBorder="1" applyAlignment="1">
      <alignment horizontal="right" vertical="center"/>
    </xf>
    <xf numFmtId="199" fontId="16" fillId="2" borderId="48" xfId="4" applyNumberFormat="1" applyFont="1" applyFill="1" applyBorder="1" applyAlignment="1">
      <alignment horizontal="right" vertical="center"/>
    </xf>
    <xf numFmtId="200" fontId="16" fillId="2" borderId="117" xfId="4" applyNumberFormat="1" applyFont="1" applyFill="1" applyBorder="1" applyAlignment="1">
      <alignment horizontal="right" vertical="center" wrapText="1"/>
    </xf>
    <xf numFmtId="200" fontId="16" fillId="2" borderId="164" xfId="4" applyNumberFormat="1" applyFont="1" applyFill="1" applyBorder="1" applyAlignment="1">
      <alignment horizontal="right" vertical="center" wrapText="1"/>
    </xf>
    <xf numFmtId="200" fontId="16" fillId="2" borderId="165" xfId="4" applyNumberFormat="1" applyFont="1" applyFill="1" applyBorder="1" applyAlignment="1">
      <alignment horizontal="right" vertical="center" wrapText="1"/>
    </xf>
    <xf numFmtId="199" fontId="16" fillId="2" borderId="36" xfId="4" applyNumberFormat="1" applyFont="1" applyFill="1" applyBorder="1" applyAlignment="1">
      <alignment horizontal="right" vertical="center"/>
    </xf>
    <xf numFmtId="199" fontId="16" fillId="2" borderId="1" xfId="4" applyNumberFormat="1" applyFont="1" applyFill="1" applyBorder="1" applyAlignment="1">
      <alignment horizontal="right" vertical="center"/>
    </xf>
    <xf numFmtId="199" fontId="16" fillId="2" borderId="51" xfId="4" applyNumberFormat="1" applyFont="1" applyFill="1" applyBorder="1" applyAlignment="1">
      <alignment horizontal="right" vertical="center"/>
    </xf>
    <xf numFmtId="201" fontId="16" fillId="2" borderId="37" xfId="4" applyNumberFormat="1" applyFont="1" applyFill="1" applyBorder="1" applyAlignment="1">
      <alignment horizontal="right" vertical="center" wrapText="1"/>
    </xf>
    <xf numFmtId="201" fontId="16" fillId="2" borderId="30" xfId="4" applyNumberFormat="1" applyFont="1" applyFill="1" applyBorder="1" applyAlignment="1">
      <alignment horizontal="right" vertical="center" wrapText="1"/>
    </xf>
    <xf numFmtId="201" fontId="16" fillId="2" borderId="50" xfId="4" applyNumberFormat="1" applyFont="1" applyFill="1" applyBorder="1" applyAlignment="1">
      <alignment horizontal="right" vertical="center" wrapText="1"/>
    </xf>
    <xf numFmtId="202" fontId="16" fillId="2" borderId="166" xfId="4" applyNumberFormat="1" applyFont="1" applyFill="1" applyBorder="1" applyAlignment="1">
      <alignment horizontal="right" vertical="center"/>
    </xf>
    <xf numFmtId="202" fontId="16" fillId="2" borderId="72" xfId="4" applyNumberFormat="1" applyFont="1" applyFill="1" applyBorder="1" applyAlignment="1">
      <alignment horizontal="right" vertical="center"/>
    </xf>
    <xf numFmtId="202" fontId="16" fillId="2" borderId="167" xfId="4" applyNumberFormat="1" applyFont="1" applyFill="1" applyBorder="1" applyAlignment="1">
      <alignment horizontal="right" vertical="center"/>
    </xf>
    <xf numFmtId="201" fontId="16" fillId="2" borderId="38" xfId="4" applyNumberFormat="1" applyFont="1" applyFill="1" applyBorder="1" applyAlignment="1">
      <alignment horizontal="right" vertical="center"/>
    </xf>
    <xf numFmtId="201" fontId="16" fillId="2" borderId="5" xfId="4" applyNumberFormat="1" applyFont="1" applyFill="1" applyBorder="1" applyAlignment="1">
      <alignment horizontal="right" vertical="center"/>
    </xf>
    <xf numFmtId="201" fontId="16" fillId="2" borderId="48" xfId="4" applyNumberFormat="1" applyFont="1" applyFill="1" applyBorder="1" applyAlignment="1">
      <alignment horizontal="right" vertical="center"/>
    </xf>
    <xf numFmtId="202" fontId="16" fillId="2" borderId="41" xfId="4" applyNumberFormat="1" applyFont="1" applyFill="1" applyBorder="1" applyAlignment="1">
      <alignment horizontal="right" vertical="center"/>
    </xf>
    <xf numFmtId="202" fontId="16" fillId="2" borderId="66" xfId="4" applyNumberFormat="1" applyFont="1" applyFill="1" applyBorder="1" applyAlignment="1">
      <alignment horizontal="right" vertical="center"/>
    </xf>
    <xf numFmtId="202" fontId="16" fillId="2" borderId="43" xfId="4" applyNumberFormat="1" applyFont="1" applyFill="1" applyBorder="1" applyAlignment="1">
      <alignment horizontal="right" vertical="center"/>
    </xf>
    <xf numFmtId="0" fontId="16" fillId="2" borderId="68" xfId="1" applyFont="1" applyFill="1" applyBorder="1" applyAlignment="1">
      <alignment horizontal="right" vertical="top"/>
    </xf>
    <xf numFmtId="0" fontId="16" fillId="2" borderId="27" xfId="1" applyFont="1" applyFill="1" applyBorder="1"/>
    <xf numFmtId="198" fontId="16" fillId="2" borderId="30" xfId="4" applyNumberFormat="1" applyFont="1" applyFill="1" applyBorder="1" applyAlignment="1" applyProtection="1">
      <alignment horizontal="right" wrapText="1"/>
    </xf>
    <xf numFmtId="198" fontId="16" fillId="2" borderId="37" xfId="4" applyNumberFormat="1" applyFont="1" applyFill="1" applyBorder="1" applyAlignment="1" applyProtection="1">
      <alignment horizontal="right" wrapText="1"/>
    </xf>
    <xf numFmtId="192" fontId="16" fillId="2" borderId="11" xfId="4" applyNumberFormat="1" applyFont="1" applyFill="1" applyBorder="1" applyAlignment="1" applyProtection="1">
      <alignment horizontal="right" vertical="top"/>
    </xf>
    <xf numFmtId="192" fontId="16" fillId="2" borderId="36" xfId="4" applyNumberFormat="1" applyFont="1" applyFill="1" applyBorder="1" applyAlignment="1" applyProtection="1">
      <alignment horizontal="right" vertical="top"/>
    </xf>
    <xf numFmtId="192" fontId="16" fillId="2" borderId="38" xfId="4" applyNumberFormat="1" applyFont="1" applyFill="1" applyBorder="1" applyAlignment="1" applyProtection="1">
      <alignment horizontal="right" vertical="top"/>
    </xf>
    <xf numFmtId="200" fontId="16" fillId="2" borderId="53" xfId="4" applyNumberFormat="1" applyFont="1" applyFill="1" applyBorder="1" applyAlignment="1" applyProtection="1">
      <alignment horizontal="right" wrapText="1"/>
    </xf>
    <xf numFmtId="200" fontId="16" fillId="2" borderId="45" xfId="4" applyNumberFormat="1" applyFont="1" applyFill="1" applyBorder="1" applyAlignment="1" applyProtection="1">
      <alignment horizontal="right" wrapText="1"/>
    </xf>
    <xf numFmtId="192" fontId="16" fillId="2" borderId="66" xfId="4" applyNumberFormat="1" applyFont="1" applyFill="1" applyBorder="1" applyAlignment="1" applyProtection="1">
      <alignment horizontal="right" vertical="top"/>
    </xf>
    <xf numFmtId="192" fontId="16" fillId="2" borderId="41" xfId="4" applyNumberFormat="1" applyFont="1" applyFill="1" applyBorder="1" applyAlignment="1" applyProtection="1">
      <alignment horizontal="right" vertical="top"/>
    </xf>
    <xf numFmtId="199" fontId="16" fillId="2" borderId="0" xfId="4" applyNumberFormat="1" applyFont="1" applyFill="1" applyBorder="1" applyAlignment="1" applyProtection="1">
      <alignment horizontal="right" vertical="center" wrapText="1"/>
    </xf>
    <xf numFmtId="0" fontId="5" fillId="2" borderId="0" xfId="1" applyFill="1" applyAlignment="1">
      <alignment horizontal="center" vertical="center"/>
    </xf>
    <xf numFmtId="38" fontId="16" fillId="2" borderId="0" xfId="4" applyFont="1" applyFill="1" applyBorder="1" applyAlignment="1" applyProtection="1">
      <alignment horizontal="right" vertical="center"/>
    </xf>
    <xf numFmtId="0" fontId="16" fillId="2" borderId="0" xfId="1" applyFont="1" applyFill="1" applyAlignment="1">
      <alignment horizontal="center" vertical="center"/>
    </xf>
    <xf numFmtId="202" fontId="16" fillId="2" borderId="0" xfId="4" applyNumberFormat="1" applyFont="1" applyFill="1" applyBorder="1" applyAlignment="1" applyProtection="1">
      <alignment horizontal="right" vertical="center" wrapText="1"/>
    </xf>
    <xf numFmtId="201" fontId="16" fillId="2" borderId="0" xfId="4" applyNumberFormat="1" applyFont="1" applyFill="1" applyBorder="1" applyAlignment="1" applyProtection="1">
      <alignment horizontal="right" vertical="center" wrapText="1"/>
    </xf>
    <xf numFmtId="202" fontId="16" fillId="2" borderId="0" xfId="4" applyNumberFormat="1" applyFont="1" applyFill="1" applyBorder="1" applyAlignment="1" applyProtection="1">
      <alignment horizontal="right" vertical="center"/>
    </xf>
    <xf numFmtId="203" fontId="16" fillId="2" borderId="0" xfId="4" applyNumberFormat="1" applyFont="1" applyFill="1" applyBorder="1" applyAlignment="1" applyProtection="1">
      <alignment horizontal="right" vertical="center" wrapText="1"/>
    </xf>
    <xf numFmtId="201" fontId="16" fillId="2" borderId="0" xfId="4" applyNumberFormat="1" applyFont="1" applyFill="1" applyBorder="1" applyAlignment="1" applyProtection="1">
      <alignment horizontal="right" vertical="center"/>
    </xf>
    <xf numFmtId="0" fontId="16" fillId="0" borderId="0" xfId="1" quotePrefix="1" applyFont="1" applyFill="1" applyAlignment="1">
      <alignment horizontal="left"/>
    </xf>
    <xf numFmtId="0" fontId="16" fillId="0" borderId="153" xfId="1" applyFont="1" applyFill="1" applyBorder="1" applyAlignment="1">
      <alignment horizontal="center" vertical="center"/>
    </xf>
    <xf numFmtId="0" fontId="16" fillId="0" borderId="99" xfId="1" applyFont="1" applyFill="1" applyBorder="1" applyAlignment="1">
      <alignment horizontal="center" vertical="center"/>
    </xf>
    <xf numFmtId="0" fontId="16" fillId="0" borderId="139" xfId="1" applyFont="1" applyFill="1" applyBorder="1" applyAlignment="1">
      <alignment horizontal="center" vertical="center"/>
    </xf>
    <xf numFmtId="0" fontId="5" fillId="0" borderId="0" xfId="1" applyFont="1" applyFill="1"/>
    <xf numFmtId="49" fontId="16" fillId="0" borderId="0" xfId="1" applyNumberFormat="1" applyFont="1" applyAlignment="1">
      <alignment horizontal="center" vertical="center"/>
    </xf>
    <xf numFmtId="0" fontId="23" fillId="0" borderId="0" xfId="1" applyFont="1" applyAlignment="1">
      <alignment vertical="center"/>
    </xf>
    <xf numFmtId="0" fontId="16" fillId="0" borderId="55" xfId="1" applyFont="1" applyBorder="1" applyAlignment="1">
      <alignment horizontal="center" vertical="center"/>
    </xf>
    <xf numFmtId="0" fontId="23" fillId="0" borderId="0" xfId="1" applyFont="1"/>
    <xf numFmtId="0" fontId="16" fillId="0" borderId="0" xfId="1" applyFont="1" applyAlignment="1">
      <alignment horizontal="center"/>
    </xf>
    <xf numFmtId="191" fontId="16" fillId="0" borderId="61" xfId="4" applyNumberFormat="1" applyFont="1" applyBorder="1" applyAlignment="1"/>
    <xf numFmtId="191" fontId="16" fillId="0" borderId="0" xfId="4" applyNumberFormat="1" applyFont="1" applyBorder="1" applyAlignment="1"/>
    <xf numFmtId="191" fontId="16" fillId="0" borderId="164" xfId="4" applyNumberFormat="1" applyFont="1" applyBorder="1" applyAlignment="1"/>
    <xf numFmtId="191" fontId="16" fillId="0" borderId="73" xfId="4" applyNumberFormat="1" applyFont="1" applyBorder="1" applyAlignment="1"/>
    <xf numFmtId="191" fontId="16" fillId="0" borderId="1" xfId="4" applyNumberFormat="1" applyFont="1" applyBorder="1" applyAlignment="1"/>
    <xf numFmtId="191" fontId="16" fillId="0" borderId="131" xfId="4" applyNumberFormat="1" applyFont="1" applyBorder="1" applyAlignment="1">
      <alignment horizontal="right" vertical="center"/>
    </xf>
    <xf numFmtId="191" fontId="16" fillId="0" borderId="64" xfId="4" applyNumberFormat="1" applyFont="1" applyBorder="1" applyAlignment="1"/>
    <xf numFmtId="0" fontId="14" fillId="0" borderId="0" xfId="1" applyFont="1" applyAlignment="1">
      <alignment vertical="center"/>
    </xf>
    <xf numFmtId="0" fontId="39" fillId="0" borderId="0" xfId="1" applyFont="1" applyAlignment="1">
      <alignment vertical="center"/>
    </xf>
    <xf numFmtId="38" fontId="41" fillId="0" borderId="0" xfId="4" applyFont="1" applyAlignment="1">
      <alignment vertical="center"/>
    </xf>
    <xf numFmtId="38" fontId="42" fillId="0" borderId="0" xfId="4" applyFont="1" applyAlignment="1">
      <alignment vertical="center"/>
    </xf>
    <xf numFmtId="38" fontId="43" fillId="0" borderId="0" xfId="4" applyFont="1" applyAlignment="1">
      <alignment vertical="center"/>
    </xf>
    <xf numFmtId="38" fontId="42" fillId="0" borderId="140" xfId="4" applyFont="1" applyBorder="1" applyAlignment="1">
      <alignment vertical="center" shrinkToFit="1"/>
    </xf>
    <xf numFmtId="38" fontId="42" fillId="0" borderId="141" xfId="4" applyFont="1" applyBorder="1" applyAlignment="1">
      <alignment vertical="center" shrinkToFit="1"/>
    </xf>
    <xf numFmtId="38" fontId="42" fillId="0" borderId="6" xfId="4" applyFont="1" applyBorder="1" applyAlignment="1">
      <alignment vertical="center" shrinkToFit="1"/>
    </xf>
    <xf numFmtId="38" fontId="42" fillId="0" borderId="34" xfId="4" applyFont="1" applyBorder="1" applyAlignment="1">
      <alignment vertical="center" shrinkToFit="1"/>
    </xf>
    <xf numFmtId="38" fontId="42" fillId="0" borderId="8" xfId="4" applyFont="1" applyBorder="1" applyAlignment="1">
      <alignment horizontal="center" vertical="center" shrinkToFit="1"/>
    </xf>
    <xf numFmtId="38" fontId="42" fillId="0" borderId="88" xfId="4" applyFont="1" applyBorder="1" applyAlignment="1">
      <alignment vertical="center" shrinkToFit="1"/>
    </xf>
    <xf numFmtId="38" fontId="42" fillId="0" borderId="89" xfId="4" applyFont="1" applyBorder="1" applyAlignment="1">
      <alignment vertical="center" shrinkToFit="1"/>
    </xf>
    <xf numFmtId="38" fontId="42" fillId="0" borderId="8" xfId="4" applyFont="1" applyBorder="1" applyAlignment="1">
      <alignment vertical="center" shrinkToFit="1"/>
    </xf>
    <xf numFmtId="38" fontId="42" fillId="0" borderId="39" xfId="4" applyFont="1" applyBorder="1" applyAlignment="1">
      <alignment vertical="center" shrinkToFit="1"/>
    </xf>
    <xf numFmtId="38" fontId="42" fillId="0" borderId="172" xfId="4" applyFont="1" applyFill="1" applyBorder="1" applyAlignment="1">
      <alignment vertical="center" shrinkToFit="1"/>
    </xf>
    <xf numFmtId="38" fontId="42" fillId="0" borderId="98" xfId="4" applyFont="1" applyBorder="1" applyAlignment="1">
      <alignment vertical="center" shrinkToFit="1"/>
    </xf>
    <xf numFmtId="38" fontId="42" fillId="0" borderId="99" xfId="4" applyFont="1" applyBorder="1" applyAlignment="1">
      <alignment vertical="center" shrinkToFit="1"/>
    </xf>
    <xf numFmtId="38" fontId="42" fillId="0" borderId="100" xfId="4" applyFont="1" applyBorder="1" applyAlignment="1">
      <alignment vertical="center" shrinkToFit="1"/>
    </xf>
    <xf numFmtId="38" fontId="42" fillId="0" borderId="56" xfId="4" applyFont="1" applyBorder="1" applyAlignment="1">
      <alignment vertical="center" shrinkToFit="1"/>
    </xf>
    <xf numFmtId="38" fontId="42" fillId="0" borderId="6" xfId="4" applyFont="1" applyBorder="1" applyAlignment="1">
      <alignment horizontal="center" vertical="center" shrinkToFit="1"/>
    </xf>
    <xf numFmtId="38" fontId="42" fillId="0" borderId="91" xfId="4" applyFont="1" applyBorder="1" applyAlignment="1">
      <alignment vertical="center" shrinkToFit="1"/>
    </xf>
    <xf numFmtId="38" fontId="42" fillId="0" borderId="92" xfId="4" applyFont="1" applyBorder="1" applyAlignment="1">
      <alignment vertical="center" shrinkToFit="1"/>
    </xf>
    <xf numFmtId="38" fontId="42" fillId="0" borderId="199" xfId="4" applyFont="1" applyBorder="1" applyAlignment="1">
      <alignment vertical="center" shrinkToFit="1"/>
    </xf>
    <xf numFmtId="38" fontId="42" fillId="0" borderId="117" xfId="4" applyFont="1" applyBorder="1" applyAlignment="1">
      <alignment vertical="center" shrinkToFit="1"/>
    </xf>
    <xf numFmtId="38" fontId="42" fillId="0" borderId="201" xfId="4" applyFont="1" applyFill="1" applyBorder="1" applyAlignment="1">
      <alignment vertical="center" shrinkToFit="1"/>
    </xf>
    <xf numFmtId="38" fontId="42" fillId="0" borderId="12" xfId="4" applyFont="1" applyBorder="1" applyAlignment="1">
      <alignment vertical="center" shrinkToFit="1"/>
    </xf>
    <xf numFmtId="38" fontId="42" fillId="0" borderId="143" xfId="4" applyFont="1" applyBorder="1" applyAlignment="1">
      <alignment vertical="center" shrinkToFit="1"/>
    </xf>
    <xf numFmtId="38" fontId="42" fillId="0" borderId="144" xfId="4" applyFont="1" applyBorder="1" applyAlignment="1">
      <alignment vertical="center" shrinkToFit="1"/>
    </xf>
    <xf numFmtId="38" fontId="42" fillId="0" borderId="156" xfId="4" applyFont="1" applyBorder="1" applyAlignment="1">
      <alignment vertical="center" shrinkToFit="1"/>
    </xf>
    <xf numFmtId="38" fontId="42" fillId="0" borderId="25" xfId="4" applyFont="1" applyBorder="1" applyAlignment="1">
      <alignment vertical="center" shrinkToFit="1"/>
    </xf>
    <xf numFmtId="3" fontId="42" fillId="0" borderId="140" xfId="4" applyNumberFormat="1" applyFont="1" applyBorder="1" applyAlignment="1">
      <alignment vertical="center" shrinkToFit="1"/>
    </xf>
    <xf numFmtId="3" fontId="42" fillId="0" borderId="141" xfId="4" applyNumberFormat="1" applyFont="1" applyBorder="1" applyAlignment="1">
      <alignment vertical="center" shrinkToFit="1"/>
    </xf>
    <xf numFmtId="3" fontId="42" fillId="0" borderId="6" xfId="4" applyNumberFormat="1" applyFont="1" applyBorder="1" applyAlignment="1">
      <alignment vertical="center" shrinkToFit="1"/>
    </xf>
    <xf numFmtId="3" fontId="42" fillId="0" borderId="34" xfId="4" applyNumberFormat="1" applyFont="1" applyBorder="1" applyAlignment="1">
      <alignment vertical="center" shrinkToFit="1"/>
    </xf>
    <xf numFmtId="38" fontId="42" fillId="0" borderId="12" xfId="4" applyFont="1" applyBorder="1" applyAlignment="1">
      <alignment horizontal="center" vertical="center" shrinkToFit="1"/>
    </xf>
    <xf numFmtId="213" fontId="42" fillId="0" borderId="98" xfId="4" applyNumberFormat="1" applyFont="1" applyBorder="1" applyAlignment="1">
      <alignment vertical="center" shrinkToFit="1"/>
    </xf>
    <xf numFmtId="213" fontId="42" fillId="0" borderId="99" xfId="4" applyNumberFormat="1" applyFont="1" applyBorder="1" applyAlignment="1">
      <alignment vertical="center" shrinkToFit="1"/>
    </xf>
    <xf numFmtId="213" fontId="42" fillId="0" borderId="12" xfId="4" applyNumberFormat="1" applyFont="1" applyBorder="1" applyAlignment="1">
      <alignment vertical="center" shrinkToFit="1"/>
    </xf>
    <xf numFmtId="213" fontId="42" fillId="0" borderId="56" xfId="4" applyNumberFormat="1" applyFont="1" applyBorder="1" applyAlignment="1">
      <alignment vertical="center" shrinkToFit="1"/>
    </xf>
    <xf numFmtId="38" fontId="42" fillId="0" borderId="3" xfId="4" applyFont="1" applyBorder="1" applyAlignment="1">
      <alignment vertical="center" shrinkToFit="1"/>
    </xf>
    <xf numFmtId="38" fontId="42" fillId="0" borderId="146" xfId="4" applyFont="1" applyBorder="1" applyAlignment="1">
      <alignment vertical="center" shrinkToFit="1"/>
    </xf>
    <xf numFmtId="38" fontId="42" fillId="0" borderId="103" xfId="4" applyFont="1" applyBorder="1" applyAlignment="1">
      <alignment vertical="center" shrinkToFit="1"/>
    </xf>
    <xf numFmtId="38" fontId="42" fillId="0" borderId="105" xfId="4" applyFont="1" applyBorder="1" applyAlignment="1">
      <alignment vertical="center" shrinkToFit="1"/>
    </xf>
    <xf numFmtId="38" fontId="42" fillId="0" borderId="42" xfId="4" applyFont="1" applyBorder="1" applyAlignment="1">
      <alignment vertical="center" shrinkToFit="1"/>
    </xf>
    <xf numFmtId="3" fontId="42" fillId="0" borderId="0" xfId="4" applyNumberFormat="1" applyFont="1" applyBorder="1" applyAlignment="1">
      <alignment vertical="center" shrinkToFit="1"/>
    </xf>
    <xf numFmtId="38" fontId="42" fillId="0" borderId="0" xfId="4" applyFont="1" applyBorder="1" applyAlignment="1">
      <alignment vertical="center"/>
    </xf>
    <xf numFmtId="0" fontId="44" fillId="0" borderId="0" xfId="1" applyFont="1" applyBorder="1" applyAlignment="1">
      <alignment vertical="center" shrinkToFit="1"/>
    </xf>
    <xf numFmtId="3" fontId="42" fillId="0" borderId="0" xfId="4" applyNumberFormat="1" applyFont="1" applyBorder="1" applyAlignment="1">
      <alignment vertical="center"/>
    </xf>
    <xf numFmtId="38" fontId="42" fillId="0" borderId="0" xfId="4" applyFont="1" applyBorder="1" applyAlignment="1">
      <alignment horizontal="center" vertical="center" shrinkToFit="1"/>
    </xf>
    <xf numFmtId="213" fontId="42" fillId="0" borderId="0" xfId="4" applyNumberFormat="1" applyFont="1" applyBorder="1" applyAlignment="1">
      <alignment vertical="center"/>
    </xf>
    <xf numFmtId="38" fontId="22" fillId="0" borderId="69" xfId="4" applyFont="1" applyFill="1" applyBorder="1" applyAlignment="1">
      <alignment vertical="center"/>
    </xf>
    <xf numFmtId="38" fontId="22" fillId="0" borderId="54" xfId="4" applyFont="1" applyFill="1" applyBorder="1" applyAlignment="1">
      <alignment vertical="center"/>
    </xf>
    <xf numFmtId="38" fontId="22" fillId="0" borderId="45" xfId="4" applyFont="1" applyFill="1" applyBorder="1" applyAlignment="1">
      <alignment vertical="center"/>
    </xf>
    <xf numFmtId="38" fontId="22" fillId="0" borderId="150" xfId="4" applyFont="1" applyFill="1" applyBorder="1" applyAlignment="1">
      <alignment vertical="center"/>
    </xf>
    <xf numFmtId="38" fontId="22" fillId="0" borderId="58" xfId="4" applyFont="1" applyFill="1" applyBorder="1" applyAlignment="1">
      <alignment vertical="center"/>
    </xf>
    <xf numFmtId="38" fontId="16" fillId="0" borderId="89" xfId="4" applyFont="1" applyBorder="1" applyAlignment="1">
      <alignment vertical="center"/>
    </xf>
    <xf numFmtId="38" fontId="16" fillId="0" borderId="14" xfId="4" applyFont="1" applyBorder="1" applyAlignment="1">
      <alignment vertical="center"/>
    </xf>
    <xf numFmtId="38" fontId="16" fillId="0" borderId="116" xfId="4" applyFont="1" applyBorder="1" applyAlignment="1">
      <alignment vertical="center"/>
    </xf>
    <xf numFmtId="38" fontId="16" fillId="2" borderId="89" xfId="4" applyFont="1" applyFill="1" applyBorder="1" applyAlignment="1">
      <alignment vertical="center"/>
    </xf>
    <xf numFmtId="38" fontId="16" fillId="2" borderId="14" xfId="4" applyFont="1" applyFill="1" applyBorder="1" applyAlignment="1">
      <alignment vertical="center"/>
    </xf>
    <xf numFmtId="38" fontId="16" fillId="2" borderId="116" xfId="4" applyFont="1" applyFill="1" applyBorder="1" applyAlignment="1">
      <alignment vertical="center"/>
    </xf>
    <xf numFmtId="0" fontId="27" fillId="0" borderId="0" xfId="6" applyFont="1">
      <alignment vertical="center"/>
    </xf>
    <xf numFmtId="0" fontId="23" fillId="0" borderId="0" xfId="6" applyFont="1">
      <alignment vertical="center"/>
    </xf>
    <xf numFmtId="0" fontId="23" fillId="0" borderId="0" xfId="6" applyFont="1" applyAlignment="1">
      <alignment horizontal="left" vertical="center"/>
    </xf>
    <xf numFmtId="0" fontId="23" fillId="0" borderId="0" xfId="6" applyFont="1" applyAlignment="1">
      <alignment horizontal="right" vertical="center"/>
    </xf>
    <xf numFmtId="0" fontId="23" fillId="0" borderId="0" xfId="6" applyFont="1" applyAlignment="1">
      <alignment horizontal="center" vertical="center"/>
    </xf>
    <xf numFmtId="215" fontId="23" fillId="0" borderId="0" xfId="6" quotePrefix="1" applyNumberFormat="1" applyFont="1" applyAlignment="1">
      <alignment horizontal="right" vertical="center"/>
    </xf>
    <xf numFmtId="215" fontId="27" fillId="0" borderId="0" xfId="6" applyNumberFormat="1" applyFont="1">
      <alignment vertical="center"/>
    </xf>
    <xf numFmtId="0" fontId="23" fillId="0" borderId="0" xfId="6" applyFont="1" applyAlignment="1">
      <alignment horizontal="center" vertical="center" textRotation="255"/>
    </xf>
    <xf numFmtId="0" fontId="23" fillId="0" borderId="0" xfId="6" applyFont="1" applyAlignment="1">
      <alignment vertical="center" textRotation="255"/>
    </xf>
    <xf numFmtId="10" fontId="27" fillId="0" borderId="0" xfId="6" applyNumberFormat="1" applyFont="1">
      <alignment vertical="center"/>
    </xf>
    <xf numFmtId="215" fontId="23" fillId="0" borderId="0" xfId="6" applyNumberFormat="1" applyFont="1">
      <alignment vertical="center"/>
    </xf>
    <xf numFmtId="216" fontId="23" fillId="0" borderId="0" xfId="6" applyNumberFormat="1" applyFont="1">
      <alignment vertical="center"/>
    </xf>
    <xf numFmtId="0" fontId="5" fillId="0" borderId="0" xfId="1" applyAlignment="1">
      <alignment horizontal="center"/>
    </xf>
    <xf numFmtId="0" fontId="15" fillId="0" borderId="0" xfId="1" applyFont="1" applyAlignment="1">
      <alignment horizontal="left"/>
    </xf>
    <xf numFmtId="217" fontId="5" fillId="0" borderId="0" xfId="1" applyNumberFormat="1"/>
    <xf numFmtId="218" fontId="5" fillId="0" borderId="0" xfId="1" applyNumberFormat="1"/>
    <xf numFmtId="0" fontId="0" fillId="0" borderId="0" xfId="1" applyFont="1"/>
    <xf numFmtId="195" fontId="5" fillId="0" borderId="0" xfId="1" applyNumberFormat="1"/>
    <xf numFmtId="220" fontId="5" fillId="0" borderId="0" xfId="1" applyNumberFormat="1"/>
    <xf numFmtId="196" fontId="5" fillId="0" borderId="0" xfId="1" applyNumberFormat="1"/>
    <xf numFmtId="203" fontId="5" fillId="0" borderId="0" xfId="1" applyNumberFormat="1"/>
    <xf numFmtId="3" fontId="5" fillId="0" borderId="0" xfId="1" applyNumberFormat="1"/>
    <xf numFmtId="0" fontId="16" fillId="0" borderId="98" xfId="1" applyFont="1" applyBorder="1" applyAlignment="1">
      <alignment horizontal="center" vertical="center"/>
    </xf>
    <xf numFmtId="0" fontId="16" fillId="0" borderId="99" xfId="1" applyFont="1" applyBorder="1" applyAlignment="1">
      <alignment horizontal="center" vertical="center"/>
    </xf>
    <xf numFmtId="0" fontId="16" fillId="0" borderId="122" xfId="1" applyFont="1" applyBorder="1" applyAlignment="1">
      <alignment horizontal="center" vertical="center"/>
    </xf>
    <xf numFmtId="0" fontId="16" fillId="0" borderId="120" xfId="1" applyFont="1" applyBorder="1" applyAlignment="1">
      <alignment horizontal="center" vertical="center"/>
    </xf>
    <xf numFmtId="0" fontId="16" fillId="0" borderId="6" xfId="1" quotePrefix="1" applyFont="1" applyBorder="1" applyAlignment="1">
      <alignment horizontal="center" vertical="center" shrinkToFit="1"/>
    </xf>
    <xf numFmtId="195" fontId="16" fillId="0" borderId="140" xfId="1" applyNumberFormat="1" applyFont="1" applyBorder="1"/>
    <xf numFmtId="195" fontId="16" fillId="0" borderId="141" xfId="1" applyNumberFormat="1" applyFont="1" applyBorder="1"/>
    <xf numFmtId="195" fontId="16" fillId="0" borderId="141" xfId="1" applyNumberFormat="1" applyFont="1" applyBorder="1" applyAlignment="1">
      <alignment horizontal="center"/>
    </xf>
    <xf numFmtId="195" fontId="16" fillId="0" borderId="7" xfId="1" applyNumberFormat="1" applyFont="1" applyBorder="1" applyAlignment="1">
      <alignment horizontal="center"/>
    </xf>
    <xf numFmtId="195" fontId="16" fillId="0" borderId="155" xfId="1" applyNumberFormat="1" applyFont="1" applyBorder="1"/>
    <xf numFmtId="0" fontId="16" fillId="0" borderId="12" xfId="1" quotePrefix="1" applyFont="1" applyBorder="1" applyAlignment="1">
      <alignment horizontal="center" vertical="center" shrinkToFit="1"/>
    </xf>
    <xf numFmtId="195" fontId="16" fillId="0" borderId="98" xfId="1" applyNumberFormat="1" applyFont="1" applyBorder="1"/>
    <xf numFmtId="195" fontId="16" fillId="0" borderId="99" xfId="1" applyNumberFormat="1" applyFont="1" applyBorder="1"/>
    <xf numFmtId="195" fontId="16" fillId="0" borderId="13" xfId="1" applyNumberFormat="1" applyFont="1" applyBorder="1"/>
    <xf numFmtId="195" fontId="16" fillId="0" borderId="154" xfId="1" applyNumberFormat="1" applyFont="1" applyBorder="1"/>
    <xf numFmtId="0" fontId="16" fillId="0" borderId="238" xfId="1" quotePrefix="1" applyFont="1" applyBorder="1" applyAlignment="1">
      <alignment horizontal="center" vertical="center" shrinkToFit="1"/>
    </xf>
    <xf numFmtId="195" fontId="16" fillId="0" borderId="78" xfId="1" applyNumberFormat="1" applyFont="1" applyBorder="1"/>
    <xf numFmtId="195" fontId="16" fillId="0" borderId="79" xfId="1" applyNumberFormat="1" applyFont="1" applyBorder="1"/>
    <xf numFmtId="195" fontId="16" fillId="0" borderId="212" xfId="1" applyNumberFormat="1" applyFont="1" applyBorder="1"/>
    <xf numFmtId="195" fontId="16" fillId="0" borderId="213" xfId="1" applyNumberFormat="1" applyFont="1" applyBorder="1"/>
    <xf numFmtId="0" fontId="2" fillId="0" borderId="0" xfId="8">
      <alignment vertical="center"/>
    </xf>
    <xf numFmtId="0" fontId="16" fillId="0" borderId="0" xfId="8" applyFont="1">
      <alignment vertical="center"/>
    </xf>
    <xf numFmtId="38" fontId="16" fillId="0" borderId="11" xfId="4" applyFont="1" applyBorder="1" applyAlignment="1">
      <alignment horizontal="center" vertical="center"/>
    </xf>
    <xf numFmtId="191" fontId="16" fillId="0" borderId="91" xfId="4" applyNumberFormat="1" applyFont="1" applyBorder="1" applyAlignment="1">
      <alignment horizontal="right" vertical="center"/>
    </xf>
    <xf numFmtId="191" fontId="16" fillId="0" borderId="95" xfId="4" applyNumberFormat="1" applyFont="1" applyBorder="1" applyAlignment="1">
      <alignment horizontal="right" vertical="center"/>
    </xf>
    <xf numFmtId="191" fontId="16" fillId="0" borderId="107" xfId="4" applyNumberFormat="1" applyFont="1" applyFill="1" applyBorder="1" applyAlignment="1">
      <alignment horizontal="right" vertical="center"/>
    </xf>
    <xf numFmtId="191" fontId="16" fillId="0" borderId="95" xfId="4" applyNumberFormat="1" applyFont="1" applyFill="1" applyBorder="1" applyAlignment="1">
      <alignment horizontal="right" vertical="center"/>
    </xf>
    <xf numFmtId="191" fontId="16" fillId="0" borderId="91" xfId="4" applyNumberFormat="1" applyFont="1" applyFill="1" applyBorder="1" applyAlignment="1">
      <alignment horizontal="right" vertical="center"/>
    </xf>
    <xf numFmtId="38" fontId="16" fillId="0" borderId="0" xfId="4" applyFont="1" applyBorder="1" applyAlignment="1">
      <alignment horizontal="center" vertical="center"/>
    </xf>
    <xf numFmtId="38" fontId="16" fillId="0" borderId="160" xfId="4" applyFont="1" applyBorder="1" applyAlignment="1">
      <alignment horizontal="center" vertical="center" shrinkToFit="1"/>
    </xf>
    <xf numFmtId="38" fontId="16" fillId="0" borderId="90" xfId="4" applyFont="1" applyBorder="1" applyAlignment="1">
      <alignment horizontal="center" vertical="center" shrinkToFit="1"/>
    </xf>
    <xf numFmtId="38" fontId="16" fillId="0" borderId="218" xfId="4" applyFont="1" applyBorder="1" applyAlignment="1">
      <alignment horizontal="center" vertical="center"/>
    </xf>
    <xf numFmtId="38" fontId="16" fillId="0" borderId="220" xfId="4" applyFont="1" applyBorder="1" applyAlignment="1">
      <alignment horizontal="center" vertical="center"/>
    </xf>
    <xf numFmtId="0" fontId="13" fillId="0" borderId="0" xfId="9" applyFont="1">
      <alignment vertical="center"/>
    </xf>
    <xf numFmtId="0" fontId="1" fillId="0" borderId="0" xfId="9">
      <alignment vertical="center"/>
    </xf>
    <xf numFmtId="0" fontId="14" fillId="0" borderId="0" xfId="9" applyFont="1">
      <alignment vertical="center"/>
    </xf>
    <xf numFmtId="0" fontId="1" fillId="0" borderId="0" xfId="9" applyAlignment="1">
      <alignment horizontal="right" vertical="center"/>
    </xf>
    <xf numFmtId="0" fontId="15" fillId="0" borderId="0" xfId="9" applyFont="1">
      <alignment vertical="center"/>
    </xf>
    <xf numFmtId="0" fontId="16" fillId="0" borderId="0" xfId="9" applyFont="1" applyAlignment="1">
      <alignment horizontal="right" vertical="center"/>
    </xf>
    <xf numFmtId="0" fontId="16" fillId="0" borderId="19" xfId="9" applyFont="1" applyBorder="1" applyAlignment="1">
      <alignment horizontal="centerContinuous" vertical="center"/>
    </xf>
    <xf numFmtId="0" fontId="16" fillId="0" borderId="17" xfId="9" applyFont="1" applyBorder="1" applyAlignment="1">
      <alignment horizontal="centerContinuous" vertical="center"/>
    </xf>
    <xf numFmtId="0" fontId="16" fillId="0" borderId="21" xfId="9" applyFont="1" applyBorder="1" applyAlignment="1">
      <alignment horizontal="center" vertical="center"/>
    </xf>
    <xf numFmtId="0" fontId="16" fillId="0" borderId="22" xfId="9" applyFont="1" applyBorder="1">
      <alignment vertical="center"/>
    </xf>
    <xf numFmtId="0" fontId="16" fillId="0" borderId="0" xfId="9" applyFont="1">
      <alignment vertical="center"/>
    </xf>
    <xf numFmtId="0" fontId="16" fillId="0" borderId="2" xfId="9" applyFont="1" applyBorder="1" applyAlignment="1">
      <alignment horizontal="centerContinuous" vertical="center"/>
    </xf>
    <xf numFmtId="0" fontId="16" fillId="0" borderId="24" xfId="9" applyFont="1" applyBorder="1" applyAlignment="1">
      <alignment horizontal="centerContinuous" vertical="center"/>
    </xf>
    <xf numFmtId="0" fontId="16" fillId="0" borderId="30" xfId="9" applyFont="1" applyBorder="1" applyAlignment="1">
      <alignment horizontal="center" vertical="center"/>
    </xf>
    <xf numFmtId="0" fontId="16" fillId="0" borderId="31" xfId="9" applyFont="1" applyBorder="1" applyAlignment="1">
      <alignment horizontal="center" vertical="center"/>
    </xf>
    <xf numFmtId="0" fontId="16" fillId="0" borderId="32" xfId="9" applyFont="1" applyBorder="1" applyAlignment="1">
      <alignment horizontal="center" vertical="center" shrinkToFit="1"/>
    </xf>
    <xf numFmtId="0" fontId="16" fillId="0" borderId="2" xfId="9" applyFont="1" applyBorder="1" applyAlignment="1">
      <alignment horizontal="center" vertical="center"/>
    </xf>
    <xf numFmtId="0" fontId="16" fillId="0" borderId="3" xfId="9" applyFont="1" applyBorder="1" applyAlignment="1">
      <alignment horizontal="center" vertical="center"/>
    </xf>
    <xf numFmtId="0" fontId="16" fillId="0" borderId="25" xfId="9" applyFont="1" applyBorder="1" applyAlignment="1">
      <alignment horizontal="center" vertical="center"/>
    </xf>
    <xf numFmtId="0" fontId="16" fillId="0" borderId="33" xfId="9" applyFont="1" applyBorder="1">
      <alignment vertical="center"/>
    </xf>
    <xf numFmtId="0" fontId="16" fillId="0" borderId="34" xfId="9" applyFont="1" applyBorder="1" applyAlignment="1">
      <alignment horizontal="center" vertical="center"/>
    </xf>
    <xf numFmtId="0" fontId="16" fillId="0" borderId="35" xfId="9" applyFont="1" applyBorder="1">
      <alignment vertical="center"/>
    </xf>
    <xf numFmtId="0" fontId="16" fillId="0" borderId="36" xfId="9" applyFont="1" applyBorder="1" applyAlignment="1">
      <alignment horizontal="center" vertical="center"/>
    </xf>
    <xf numFmtId="0" fontId="16" fillId="0" borderId="39" xfId="9" applyFont="1" applyBorder="1" applyAlignment="1">
      <alignment horizontal="center" vertical="center" shrinkToFit="1"/>
    </xf>
    <xf numFmtId="0" fontId="16" fillId="0" borderId="35" xfId="9" applyFont="1" applyBorder="1" applyAlignment="1">
      <alignment horizontal="center" vertical="center"/>
    </xf>
    <xf numFmtId="0" fontId="16" fillId="0" borderId="36" xfId="9" applyFont="1" applyBorder="1" applyAlignment="1">
      <alignment horizontal="center" vertical="center" shrinkToFit="1"/>
    </xf>
    <xf numFmtId="0" fontId="16" fillId="0" borderId="34" xfId="9" applyFont="1" applyBorder="1" applyAlignment="1">
      <alignment horizontal="center" vertical="center" shrinkToFit="1"/>
    </xf>
    <xf numFmtId="0" fontId="16" fillId="0" borderId="22" xfId="9" applyFont="1" applyBorder="1" applyAlignment="1">
      <alignment horizontal="center" vertical="center"/>
    </xf>
    <xf numFmtId="0" fontId="16" fillId="0" borderId="37" xfId="9" applyFont="1" applyBorder="1" applyAlignment="1">
      <alignment horizontal="center" vertical="center"/>
    </xf>
    <xf numFmtId="0" fontId="16" fillId="0" borderId="38" xfId="9" applyFont="1" applyBorder="1" applyAlignment="1">
      <alignment horizontal="center" vertical="center"/>
    </xf>
    <xf numFmtId="0" fontId="16" fillId="0" borderId="40" xfId="9" applyFont="1" applyBorder="1">
      <alignment vertical="center"/>
    </xf>
    <xf numFmtId="0" fontId="16" fillId="0" borderId="41" xfId="9" applyFont="1" applyBorder="1" applyAlignment="1">
      <alignment horizontal="center" vertical="center"/>
    </xf>
    <xf numFmtId="0" fontId="16" fillId="0" borderId="41" xfId="9" applyFont="1" applyBorder="1" applyAlignment="1">
      <alignment horizontal="center" vertical="center" shrinkToFit="1"/>
    </xf>
    <xf numFmtId="0" fontId="16" fillId="0" borderId="44" xfId="9" applyFont="1" applyBorder="1">
      <alignment vertical="center"/>
    </xf>
    <xf numFmtId="0" fontId="16" fillId="0" borderId="45" xfId="9" applyFont="1" applyBorder="1" applyAlignment="1">
      <alignment horizontal="center" vertical="center"/>
    </xf>
    <xf numFmtId="0" fontId="16" fillId="0" borderId="46" xfId="9" applyFont="1" applyBorder="1" applyAlignment="1">
      <alignment horizontal="distributed" vertical="center"/>
    </xf>
    <xf numFmtId="0" fontId="16" fillId="0" borderId="46" xfId="9" applyFont="1" applyBorder="1" applyAlignment="1">
      <alignment horizontal="center" vertical="center" shrinkToFit="1"/>
    </xf>
    <xf numFmtId="182" fontId="17" fillId="0" borderId="47" xfId="4" applyNumberFormat="1" applyFont="1" applyFill="1" applyBorder="1" applyAlignment="1">
      <alignment horizontal="right" vertical="center"/>
    </xf>
    <xf numFmtId="0" fontId="16" fillId="0" borderId="39" xfId="9" applyFont="1" applyBorder="1" applyAlignment="1">
      <alignment horizontal="distributed" vertical="center"/>
    </xf>
    <xf numFmtId="181" fontId="30" fillId="0" borderId="25" xfId="9" applyNumberFormat="1" applyFont="1" applyBorder="1" applyAlignment="1">
      <alignment horizontal="right" vertical="center"/>
    </xf>
    <xf numFmtId="181" fontId="30" fillId="2" borderId="49" xfId="9" applyNumberFormat="1" applyFont="1" applyFill="1" applyBorder="1">
      <alignment vertical="center"/>
    </xf>
    <xf numFmtId="0" fontId="16" fillId="0" borderId="36" xfId="9" applyFont="1" applyBorder="1" applyAlignment="1">
      <alignment horizontal="distributed" vertical="center"/>
    </xf>
    <xf numFmtId="182" fontId="17" fillId="0" borderId="32" xfId="4" applyNumberFormat="1" applyFont="1" applyFill="1" applyBorder="1" applyAlignment="1">
      <alignment horizontal="right" vertical="center"/>
    </xf>
    <xf numFmtId="0" fontId="16" fillId="0" borderId="37" xfId="9" applyFont="1" applyBorder="1">
      <alignment vertical="center"/>
    </xf>
    <xf numFmtId="0" fontId="16" fillId="0" borderId="34" xfId="9" applyFont="1" applyBorder="1" applyAlignment="1">
      <alignment horizontal="distributed" vertical="center"/>
    </xf>
    <xf numFmtId="182" fontId="17" fillId="0" borderId="25" xfId="4" applyNumberFormat="1" applyFont="1" applyFill="1" applyBorder="1" applyAlignment="1">
      <alignment horizontal="right" vertical="center"/>
    </xf>
    <xf numFmtId="0" fontId="16" fillId="0" borderId="38" xfId="9" applyFont="1" applyBorder="1">
      <alignment vertical="center"/>
    </xf>
    <xf numFmtId="182" fontId="37" fillId="0" borderId="25" xfId="9" applyNumberFormat="1" applyFont="1" applyBorder="1" applyAlignment="1">
      <alignment horizontal="right" vertical="center"/>
    </xf>
    <xf numFmtId="182" fontId="37" fillId="2" borderId="26" xfId="9" applyNumberFormat="1" applyFont="1" applyFill="1" applyBorder="1" applyAlignment="1">
      <alignment horizontal="right" vertical="center"/>
    </xf>
    <xf numFmtId="0" fontId="16" fillId="0" borderId="38" xfId="9" applyFont="1" applyBorder="1" applyAlignment="1">
      <alignment horizontal="distributed" vertical="center"/>
    </xf>
    <xf numFmtId="0" fontId="16" fillId="0" borderId="25" xfId="9" applyFont="1" applyBorder="1" applyAlignment="1">
      <alignment horizontal="center" vertical="center" shrinkToFit="1"/>
    </xf>
    <xf numFmtId="182" fontId="17" fillId="0" borderId="32" xfId="1" applyNumberFormat="1" applyFont="1" applyBorder="1" applyAlignment="1">
      <alignment horizontal="right" vertical="center"/>
    </xf>
    <xf numFmtId="0" fontId="16" fillId="0" borderId="37" xfId="9" applyFont="1" applyBorder="1" applyAlignment="1">
      <alignment horizontal="center" vertical="center" shrinkToFit="1"/>
    </xf>
    <xf numFmtId="180" fontId="30" fillId="0" borderId="37" xfId="9" applyNumberFormat="1" applyFont="1" applyBorder="1" applyAlignment="1">
      <alignment horizontal="right" vertical="center"/>
    </xf>
    <xf numFmtId="180" fontId="30" fillId="0" borderId="37" xfId="9" applyNumberFormat="1" applyFont="1" applyBorder="1">
      <alignment vertical="center"/>
    </xf>
    <xf numFmtId="180" fontId="30" fillId="2" borderId="50" xfId="9" applyNumberFormat="1" applyFont="1" applyFill="1" applyBorder="1">
      <alignment vertical="center"/>
    </xf>
    <xf numFmtId="0" fontId="16" fillId="0" borderId="45" xfId="9" applyFont="1" applyBorder="1">
      <alignment vertical="center"/>
    </xf>
    <xf numFmtId="181" fontId="30" fillId="0" borderId="25" xfId="9" applyNumberFormat="1" applyFont="1" applyBorder="1">
      <alignment vertical="center"/>
    </xf>
    <xf numFmtId="183" fontId="30" fillId="0" borderId="25" xfId="9" applyNumberFormat="1" applyFont="1" applyBorder="1">
      <alignment vertical="center"/>
    </xf>
    <xf numFmtId="182" fontId="38" fillId="0" borderId="25" xfId="9" applyNumberFormat="1" applyFont="1" applyBorder="1" applyAlignment="1">
      <alignment horizontal="right" vertical="center"/>
    </xf>
    <xf numFmtId="182" fontId="37" fillId="2" borderId="49" xfId="9" applyNumberFormat="1" applyFont="1" applyFill="1" applyBorder="1" applyAlignment="1">
      <alignment horizontal="right" vertical="center"/>
    </xf>
    <xf numFmtId="0" fontId="16" fillId="0" borderId="41" xfId="9" applyFont="1" applyBorder="1">
      <alignment vertical="center"/>
    </xf>
    <xf numFmtId="0" fontId="16" fillId="0" borderId="42" xfId="9" applyFont="1" applyBorder="1" applyAlignment="1">
      <alignment horizontal="center" vertical="center" shrinkToFit="1"/>
    </xf>
    <xf numFmtId="182" fontId="38" fillId="0" borderId="42" xfId="9" applyNumberFormat="1" applyFont="1" applyBorder="1" applyAlignment="1">
      <alignment horizontal="right" vertical="center"/>
    </xf>
    <xf numFmtId="182" fontId="37" fillId="0" borderId="125" xfId="9" applyNumberFormat="1" applyFont="1" applyBorder="1" applyAlignment="1">
      <alignment horizontal="right" vertical="center"/>
    </xf>
    <xf numFmtId="182" fontId="37" fillId="0" borderId="41" xfId="9" applyNumberFormat="1" applyFont="1" applyBorder="1" applyAlignment="1">
      <alignment horizontal="right" vertical="center"/>
    </xf>
    <xf numFmtId="182" fontId="37" fillId="2" borderId="52" xfId="9" applyNumberFormat="1" applyFont="1" applyFill="1" applyBorder="1" applyAlignment="1">
      <alignment horizontal="right" vertical="center"/>
    </xf>
    <xf numFmtId="0" fontId="16" fillId="2" borderId="35" xfId="9" applyFont="1" applyFill="1" applyBorder="1" applyAlignment="1">
      <alignment horizontal="center" vertical="center"/>
    </xf>
    <xf numFmtId="0" fontId="16" fillId="2" borderId="25" xfId="9" applyFont="1" applyFill="1" applyBorder="1" applyAlignment="1">
      <alignment horizontal="center" vertical="center" shrinkToFit="1"/>
    </xf>
    <xf numFmtId="0" fontId="16" fillId="2" borderId="44" xfId="9" applyFont="1" applyFill="1" applyBorder="1" applyAlignment="1">
      <alignment horizontal="center" vertical="center"/>
    </xf>
    <xf numFmtId="0" fontId="16" fillId="2" borderId="46" xfId="9" applyFont="1" applyFill="1" applyBorder="1" applyAlignment="1">
      <alignment horizontal="distributed" vertical="center"/>
    </xf>
    <xf numFmtId="0" fontId="16" fillId="2" borderId="46" xfId="9" applyFont="1" applyFill="1" applyBorder="1" applyAlignment="1">
      <alignment horizontal="center" vertical="center" shrinkToFit="1"/>
    </xf>
    <xf numFmtId="0" fontId="16" fillId="2" borderId="56" xfId="9" applyFont="1" applyFill="1" applyBorder="1" applyAlignment="1">
      <alignment horizontal="distributed" vertical="center"/>
    </xf>
    <xf numFmtId="0" fontId="16" fillId="2" borderId="56" xfId="9" applyFont="1" applyFill="1" applyBorder="1" applyAlignment="1">
      <alignment horizontal="center" vertical="center" shrinkToFit="1"/>
    </xf>
    <xf numFmtId="0" fontId="16" fillId="2" borderId="37" xfId="9" applyFont="1" applyFill="1" applyBorder="1" applyAlignment="1">
      <alignment horizontal="center" vertical="center" shrinkToFit="1"/>
    </xf>
    <xf numFmtId="0" fontId="16" fillId="0" borderId="44" xfId="9" applyFont="1" applyBorder="1" applyAlignment="1">
      <alignment horizontal="center" vertical="center"/>
    </xf>
    <xf numFmtId="0" fontId="16" fillId="0" borderId="20" xfId="9" applyFont="1" applyBorder="1" applyAlignment="1">
      <alignment horizontal="center" vertical="center" shrinkToFit="1"/>
    </xf>
    <xf numFmtId="182" fontId="37" fillId="0" borderId="36" xfId="9" applyNumberFormat="1" applyFont="1" applyBorder="1" applyAlignment="1">
      <alignment horizontal="right" vertical="center" shrinkToFit="1"/>
    </xf>
    <xf numFmtId="182" fontId="37" fillId="0" borderId="25" xfId="9" applyNumberFormat="1" applyFont="1" applyBorder="1" applyAlignment="1">
      <alignment horizontal="right" vertical="center" shrinkToFit="1"/>
    </xf>
    <xf numFmtId="0" fontId="16" fillId="0" borderId="40" xfId="9" applyFont="1" applyBorder="1" applyAlignment="1">
      <alignment horizontal="center" vertical="center"/>
    </xf>
    <xf numFmtId="182" fontId="37" fillId="0" borderId="65" xfId="9" applyNumberFormat="1" applyFont="1" applyBorder="1" applyAlignment="1">
      <alignment horizontal="right" vertical="center" shrinkToFit="1"/>
    </xf>
    <xf numFmtId="182" fontId="37" fillId="0" borderId="65" xfId="9" applyNumberFormat="1" applyFont="1" applyBorder="1" applyAlignment="1">
      <alignment horizontal="right" vertical="center"/>
    </xf>
    <xf numFmtId="182" fontId="37" fillId="0" borderId="42" xfId="9" applyNumberFormat="1" applyFont="1" applyBorder="1" applyAlignment="1">
      <alignment horizontal="right" vertical="center"/>
    </xf>
    <xf numFmtId="0" fontId="16" fillId="0" borderId="35" xfId="9" applyFont="1" applyFill="1" applyBorder="1" applyAlignment="1">
      <alignment horizontal="center" vertical="center"/>
    </xf>
    <xf numFmtId="0" fontId="16" fillId="0" borderId="36" xfId="9" applyFont="1" applyFill="1" applyBorder="1" applyAlignment="1">
      <alignment horizontal="center" vertical="center" shrinkToFit="1"/>
    </xf>
    <xf numFmtId="181" fontId="30" fillId="0" borderId="36" xfId="1" applyNumberFormat="1" applyFont="1" applyFill="1" applyBorder="1" applyAlignment="1">
      <alignment vertical="center"/>
    </xf>
    <xf numFmtId="182" fontId="37" fillId="0" borderId="21" xfId="4" applyNumberFormat="1" applyFont="1" applyFill="1" applyBorder="1" applyAlignment="1">
      <alignment horizontal="right" vertical="center"/>
    </xf>
    <xf numFmtId="0" fontId="1" fillId="0" borderId="0" xfId="9" applyFill="1">
      <alignment vertical="center"/>
    </xf>
    <xf numFmtId="0" fontId="16" fillId="0" borderId="25" xfId="9" applyFont="1" applyFill="1" applyBorder="1" applyAlignment="1">
      <alignment horizontal="center" vertical="center" shrinkToFit="1"/>
    </xf>
    <xf numFmtId="181" fontId="30" fillId="0" borderId="25" xfId="1" applyNumberFormat="1" applyFont="1" applyFill="1" applyBorder="1" applyAlignment="1">
      <alignment vertical="center"/>
    </xf>
    <xf numFmtId="182" fontId="37" fillId="0" borderId="48" xfId="4" applyNumberFormat="1" applyFont="1" applyFill="1" applyBorder="1" applyAlignment="1">
      <alignment horizontal="right" vertical="center"/>
    </xf>
    <xf numFmtId="0" fontId="16" fillId="0" borderId="40" xfId="9" applyFont="1" applyFill="1" applyBorder="1" applyAlignment="1">
      <alignment horizontal="center" vertical="center"/>
    </xf>
    <xf numFmtId="0" fontId="16" fillId="0" borderId="42" xfId="9" applyFont="1" applyFill="1" applyBorder="1" applyAlignment="1">
      <alignment horizontal="center" vertical="center" shrinkToFit="1"/>
    </xf>
    <xf numFmtId="181" fontId="30" fillId="0" borderId="42" xfId="1" applyNumberFormat="1" applyFont="1" applyFill="1" applyBorder="1" applyAlignment="1">
      <alignment vertical="center"/>
    </xf>
    <xf numFmtId="182" fontId="37" fillId="0" borderId="52" xfId="4" applyNumberFormat="1" applyFont="1" applyFill="1" applyBorder="1" applyAlignment="1">
      <alignment horizontal="right" vertical="center"/>
    </xf>
    <xf numFmtId="180" fontId="30" fillId="2" borderId="25" xfId="1" applyNumberFormat="1" applyFont="1" applyFill="1" applyBorder="1" applyAlignment="1">
      <alignment vertical="center" shrinkToFit="1"/>
    </xf>
    <xf numFmtId="0" fontId="15" fillId="0" borderId="0" xfId="0" applyFont="1" applyAlignment="1">
      <alignment vertical="center"/>
    </xf>
    <xf numFmtId="0" fontId="21" fillId="0" borderId="0" xfId="0" applyFont="1" applyAlignment="1">
      <alignment vertical="center"/>
    </xf>
    <xf numFmtId="0" fontId="16" fillId="0" borderId="0" xfId="0" applyFont="1" applyAlignment="1">
      <alignmen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78"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46" xfId="0" applyFont="1" applyBorder="1" applyAlignment="1">
      <alignment horizontal="center" vertical="center"/>
    </xf>
    <xf numFmtId="190" fontId="16" fillId="0" borderId="83" xfId="0" applyNumberFormat="1" applyFont="1" applyBorder="1" applyAlignment="1">
      <alignment vertical="center"/>
    </xf>
    <xf numFmtId="190" fontId="16" fillId="0" borderId="84" xfId="0" applyNumberFormat="1" applyFont="1" applyBorder="1" applyAlignment="1">
      <alignment vertical="center"/>
    </xf>
    <xf numFmtId="0" fontId="16" fillId="0" borderId="83" xfId="0" applyFont="1" applyBorder="1" applyAlignment="1">
      <alignment vertical="center"/>
    </xf>
    <xf numFmtId="0" fontId="16" fillId="0" borderId="84" xfId="0" applyFont="1" applyBorder="1" applyAlignment="1">
      <alignment vertical="center"/>
    </xf>
    <xf numFmtId="190" fontId="16" fillId="0" borderId="86" xfId="0" applyNumberFormat="1" applyFont="1" applyBorder="1" applyAlignment="1">
      <alignment vertical="center"/>
    </xf>
    <xf numFmtId="0" fontId="16" fillId="0" borderId="86" xfId="0" applyFont="1" applyBorder="1" applyAlignment="1">
      <alignment vertical="center"/>
    </xf>
    <xf numFmtId="0" fontId="16" fillId="0" borderId="85" xfId="0" applyFont="1" applyBorder="1" applyAlignment="1">
      <alignment vertical="center"/>
    </xf>
    <xf numFmtId="38" fontId="16" fillId="0" borderId="87" xfId="0" applyNumberFormat="1" applyFont="1" applyBorder="1" applyAlignment="1">
      <alignment vertical="center"/>
    </xf>
    <xf numFmtId="0" fontId="16" fillId="0" borderId="39" xfId="0" applyFont="1" applyBorder="1" applyAlignment="1">
      <alignment horizontal="center" vertical="center"/>
    </xf>
    <xf numFmtId="190" fontId="16" fillId="0" borderId="88" xfId="0" applyNumberFormat="1" applyFont="1" applyBorder="1" applyAlignment="1">
      <alignment vertical="center"/>
    </xf>
    <xf numFmtId="190" fontId="16" fillId="0" borderId="89" xfId="0" applyNumberFormat="1" applyFont="1" applyBorder="1" applyAlignment="1">
      <alignment vertical="center"/>
    </xf>
    <xf numFmtId="0" fontId="16" fillId="0" borderId="88" xfId="0" applyFont="1" applyBorder="1" applyAlignment="1">
      <alignment vertical="center"/>
    </xf>
    <xf numFmtId="0" fontId="16" fillId="0" borderId="89" xfId="0" applyFont="1" applyBorder="1" applyAlignment="1">
      <alignment vertical="center"/>
    </xf>
    <xf numFmtId="190" fontId="16" fillId="0" borderId="91" xfId="0" applyNumberFormat="1" applyFont="1" applyBorder="1" applyAlignment="1">
      <alignment vertical="center"/>
    </xf>
    <xf numFmtId="190" fontId="16" fillId="0" borderId="92" xfId="0" applyNumberFormat="1" applyFont="1" applyBorder="1" applyAlignment="1">
      <alignment vertical="center"/>
    </xf>
    <xf numFmtId="190" fontId="16" fillId="0" borderId="93" xfId="0" applyNumberFormat="1" applyFont="1" applyBorder="1" applyAlignment="1">
      <alignment vertical="center"/>
    </xf>
    <xf numFmtId="190" fontId="16" fillId="0" borderId="90" xfId="0" applyNumberFormat="1" applyFont="1" applyBorder="1" applyAlignment="1">
      <alignment vertical="center"/>
    </xf>
    <xf numFmtId="0" fontId="16" fillId="0" borderId="90" xfId="0" applyFont="1" applyBorder="1" applyAlignment="1">
      <alignment vertical="center"/>
    </xf>
    <xf numFmtId="0" fontId="16" fillId="0" borderId="8" xfId="0" applyFont="1" applyBorder="1" applyAlignment="1">
      <alignment vertical="center"/>
    </xf>
    <xf numFmtId="38" fontId="16" fillId="0" borderId="94" xfId="0" applyNumberFormat="1" applyFont="1" applyBorder="1" applyAlignment="1">
      <alignment vertical="center"/>
    </xf>
    <xf numFmtId="190" fontId="16" fillId="0" borderId="95" xfId="0" applyNumberFormat="1" applyFont="1" applyBorder="1" applyAlignment="1">
      <alignment vertical="center"/>
    </xf>
    <xf numFmtId="190" fontId="16" fillId="0" borderId="96" xfId="0" applyNumberFormat="1" applyFont="1" applyBorder="1" applyAlignment="1">
      <alignment vertical="center"/>
    </xf>
    <xf numFmtId="190" fontId="16" fillId="0" borderId="97" xfId="0" applyNumberFormat="1" applyFont="1" applyBorder="1" applyAlignment="1">
      <alignment vertical="center"/>
    </xf>
    <xf numFmtId="0" fontId="16" fillId="0" borderId="56" xfId="0" applyFont="1" applyBorder="1" applyAlignment="1">
      <alignment horizontal="center" vertical="center"/>
    </xf>
    <xf numFmtId="190" fontId="16" fillId="0" borderId="98" xfId="0" applyNumberFormat="1" applyFont="1" applyBorder="1" applyAlignment="1">
      <alignment vertical="center"/>
    </xf>
    <xf numFmtId="190" fontId="16" fillId="0" borderId="99" xfId="0" applyNumberFormat="1" applyFont="1" applyBorder="1" applyAlignment="1">
      <alignment vertical="center"/>
    </xf>
    <xf numFmtId="0" fontId="16" fillId="0" borderId="98" xfId="0" applyFont="1" applyBorder="1" applyAlignment="1">
      <alignment vertical="center"/>
    </xf>
    <xf numFmtId="0" fontId="16" fillId="0" borderId="99" xfId="0" applyFont="1" applyBorder="1" applyAlignment="1">
      <alignment vertical="center"/>
    </xf>
    <xf numFmtId="190" fontId="16" fillId="0" borderId="100" xfId="0" applyNumberFormat="1" applyFont="1" applyBorder="1" applyAlignment="1">
      <alignment vertical="center"/>
    </xf>
    <xf numFmtId="0" fontId="16" fillId="0" borderId="100" xfId="0" applyFont="1" applyBorder="1" applyAlignment="1">
      <alignment vertical="center"/>
    </xf>
    <xf numFmtId="0" fontId="16" fillId="0" borderId="12" xfId="0" applyFont="1" applyBorder="1" applyAlignment="1">
      <alignment vertical="center"/>
    </xf>
    <xf numFmtId="38" fontId="16" fillId="0" borderId="101" xfId="0" applyNumberFormat="1" applyFont="1" applyBorder="1" applyAlignment="1">
      <alignment vertical="center"/>
    </xf>
    <xf numFmtId="0" fontId="16" fillId="0" borderId="42" xfId="0" applyFont="1" applyBorder="1" applyAlignment="1">
      <alignment horizontal="center" vertical="center"/>
    </xf>
    <xf numFmtId="190" fontId="16" fillId="0" borderId="102" xfId="0" applyNumberFormat="1" applyFont="1" applyBorder="1" applyAlignment="1">
      <alignment vertical="center"/>
    </xf>
    <xf numFmtId="190" fontId="16" fillId="0" borderId="103" xfId="0" applyNumberFormat="1" applyFont="1" applyBorder="1" applyAlignment="1">
      <alignment vertical="center"/>
    </xf>
    <xf numFmtId="0" fontId="16" fillId="0" borderId="102" xfId="0" applyFont="1" applyBorder="1" applyAlignment="1">
      <alignment vertical="center"/>
    </xf>
    <xf numFmtId="0" fontId="16" fillId="0" borderId="103" xfId="0" applyFont="1" applyBorder="1" applyAlignment="1">
      <alignment vertical="center"/>
    </xf>
    <xf numFmtId="0" fontId="16" fillId="0" borderId="105" xfId="0" applyFont="1" applyBorder="1" applyAlignment="1">
      <alignment vertical="center"/>
    </xf>
    <xf numFmtId="0" fontId="16" fillId="0" borderId="104" xfId="0" applyFont="1" applyBorder="1" applyAlignment="1">
      <alignment vertical="center"/>
    </xf>
    <xf numFmtId="38" fontId="16" fillId="0" borderId="106" xfId="0" applyNumberFormat="1" applyFont="1" applyBorder="1" applyAlignment="1">
      <alignment vertical="center"/>
    </xf>
    <xf numFmtId="0" fontId="16" fillId="0" borderId="107" xfId="0" applyFont="1" applyBorder="1" applyAlignment="1">
      <alignment vertical="center"/>
    </xf>
    <xf numFmtId="0" fontId="16" fillId="0" borderId="31" xfId="0" applyFont="1" applyBorder="1" applyAlignment="1">
      <alignment vertical="center"/>
    </xf>
    <xf numFmtId="0" fontId="16" fillId="0" borderId="108" xfId="0" applyFont="1" applyBorder="1" applyAlignment="1">
      <alignment vertical="center"/>
    </xf>
    <xf numFmtId="0" fontId="16" fillId="0" borderId="109" xfId="0" applyFont="1" applyBorder="1" applyAlignment="1">
      <alignment vertical="center"/>
    </xf>
    <xf numFmtId="38" fontId="16" fillId="0" borderId="110" xfId="0" applyNumberFormat="1" applyFont="1" applyBorder="1" applyAlignment="1">
      <alignment vertical="center"/>
    </xf>
    <xf numFmtId="0" fontId="23" fillId="0" borderId="46" xfId="0" applyFont="1" applyBorder="1" applyAlignment="1">
      <alignment horizontal="center" vertical="center"/>
    </xf>
    <xf numFmtId="190" fontId="23" fillId="0" borderId="83" xfId="0" applyNumberFormat="1" applyFont="1" applyBorder="1" applyAlignment="1">
      <alignment vertical="center"/>
    </xf>
    <xf numFmtId="190" fontId="23" fillId="0" borderId="84" xfId="0" applyNumberFormat="1" applyFont="1" applyBorder="1" applyAlignment="1">
      <alignment vertical="center"/>
    </xf>
    <xf numFmtId="190" fontId="23" fillId="0" borderId="112" xfId="0" applyNumberFormat="1" applyFont="1" applyBorder="1" applyAlignment="1">
      <alignment vertical="center"/>
    </xf>
    <xf numFmtId="0" fontId="23" fillId="0" borderId="113" xfId="0" applyFont="1" applyBorder="1" applyAlignment="1">
      <alignment vertical="center"/>
    </xf>
    <xf numFmtId="0" fontId="23" fillId="0" borderId="84" xfId="0" applyFont="1" applyBorder="1" applyAlignment="1">
      <alignment vertical="center"/>
    </xf>
    <xf numFmtId="0" fontId="23" fillId="0" borderId="83" xfId="0" applyFont="1" applyBorder="1" applyAlignment="1">
      <alignment vertical="center"/>
    </xf>
    <xf numFmtId="0" fontId="23" fillId="0" borderId="86" xfId="0" applyFont="1" applyBorder="1" applyAlignment="1">
      <alignment vertical="center"/>
    </xf>
    <xf numFmtId="0" fontId="23" fillId="0" borderId="114" xfId="0" applyFont="1" applyBorder="1" applyAlignment="1">
      <alignment vertical="center"/>
    </xf>
    <xf numFmtId="38" fontId="23" fillId="0" borderId="87" xfId="0" applyNumberFormat="1" applyFont="1" applyBorder="1" applyAlignment="1">
      <alignment vertical="center"/>
    </xf>
    <xf numFmtId="0" fontId="23" fillId="0" borderId="38" xfId="0" applyFont="1" applyBorder="1" applyAlignment="1">
      <alignment horizontal="center" vertical="center"/>
    </xf>
    <xf numFmtId="190" fontId="23" fillId="0" borderId="88" xfId="0" applyNumberFormat="1" applyFont="1" applyBorder="1" applyAlignment="1">
      <alignment vertical="center"/>
    </xf>
    <xf numFmtId="190" fontId="23" fillId="0" borderId="89" xfId="0" applyNumberFormat="1" applyFont="1" applyBorder="1" applyAlignment="1">
      <alignment vertical="center"/>
    </xf>
    <xf numFmtId="0" fontId="23" fillId="0" borderId="115" xfId="0" applyFont="1" applyBorder="1" applyAlignment="1">
      <alignment vertical="center"/>
    </xf>
    <xf numFmtId="0" fontId="23" fillId="0" borderId="89" xfId="0" applyFont="1" applyBorder="1" applyAlignment="1">
      <alignment vertical="center"/>
    </xf>
    <xf numFmtId="0" fontId="23" fillId="0" borderId="88" xfId="0" applyFont="1" applyBorder="1" applyAlignment="1">
      <alignment vertical="center"/>
    </xf>
    <xf numFmtId="0" fontId="23" fillId="0" borderId="90" xfId="0" applyFont="1" applyBorder="1" applyAlignment="1">
      <alignment vertical="center"/>
    </xf>
    <xf numFmtId="0" fontId="23" fillId="0" borderId="116" xfId="0" applyFont="1" applyBorder="1" applyAlignment="1">
      <alignment vertical="center"/>
    </xf>
    <xf numFmtId="38" fontId="23" fillId="0" borderId="94" xfId="0" applyNumberFormat="1" applyFont="1" applyBorder="1" applyAlignment="1">
      <alignment vertical="center"/>
    </xf>
    <xf numFmtId="0" fontId="23" fillId="0" borderId="117" xfId="0" applyFont="1" applyBorder="1" applyAlignment="1">
      <alignment horizontal="center" vertical="center"/>
    </xf>
    <xf numFmtId="190" fontId="23" fillId="0" borderId="115" xfId="0" applyNumberFormat="1" applyFont="1" applyBorder="1" applyAlignment="1">
      <alignment vertical="center"/>
    </xf>
    <xf numFmtId="38" fontId="23" fillId="0" borderId="76" xfId="0" applyNumberFormat="1" applyFont="1" applyBorder="1" applyAlignment="1">
      <alignment vertical="center"/>
    </xf>
    <xf numFmtId="38" fontId="23" fillId="0" borderId="118" xfId="0" applyNumberFormat="1" applyFont="1" applyBorder="1" applyAlignment="1">
      <alignment vertical="center"/>
    </xf>
    <xf numFmtId="0" fontId="23" fillId="0" borderId="56" xfId="0" applyFont="1" applyBorder="1" applyAlignment="1">
      <alignment horizontal="center" vertical="center"/>
    </xf>
    <xf numFmtId="190" fontId="23" fillId="0" borderId="119" xfId="0" applyNumberFormat="1" applyFont="1" applyBorder="1" applyAlignment="1">
      <alignment vertical="center"/>
    </xf>
    <xf numFmtId="190" fontId="23" fillId="0" borderId="120" xfId="0" applyNumberFormat="1" applyFont="1" applyBorder="1" applyAlignment="1">
      <alignment vertical="center"/>
    </xf>
    <xf numFmtId="190" fontId="23" fillId="0" borderId="122" xfId="0" applyNumberFormat="1" applyFont="1" applyBorder="1" applyAlignment="1">
      <alignment vertical="center"/>
    </xf>
    <xf numFmtId="0" fontId="23" fillId="0" borderId="124" xfId="0" applyFont="1" applyBorder="1" applyAlignment="1">
      <alignment vertical="center"/>
    </xf>
    <xf numFmtId="0" fontId="23" fillId="0" borderId="99" xfId="0" applyFont="1" applyBorder="1" applyAlignment="1">
      <alignment vertical="center"/>
    </xf>
    <xf numFmtId="0" fontId="23" fillId="0" borderId="98" xfId="0" applyFont="1" applyBorder="1" applyAlignment="1">
      <alignment vertical="center"/>
    </xf>
    <xf numFmtId="0" fontId="23" fillId="0" borderId="100" xfId="0" applyFont="1" applyBorder="1" applyAlignment="1">
      <alignment vertical="center"/>
    </xf>
    <xf numFmtId="0" fontId="23" fillId="0" borderId="121" xfId="0" applyFont="1" applyBorder="1" applyAlignment="1">
      <alignment vertical="center"/>
    </xf>
    <xf numFmtId="0" fontId="23" fillId="0" borderId="42" xfId="0" applyFont="1" applyBorder="1" applyAlignment="1">
      <alignment horizontal="center" vertical="center"/>
    </xf>
    <xf numFmtId="190" fontId="23" fillId="0" borderId="102" xfId="0" applyNumberFormat="1" applyFont="1" applyBorder="1" applyAlignment="1">
      <alignment vertical="center"/>
    </xf>
    <xf numFmtId="190" fontId="23" fillId="0" borderId="103" xfId="0" applyNumberFormat="1" applyFont="1" applyBorder="1" applyAlignment="1">
      <alignment vertical="center"/>
    </xf>
    <xf numFmtId="190" fontId="23" fillId="0" borderId="127" xfId="0" applyNumberFormat="1" applyFont="1" applyBorder="1" applyAlignment="1">
      <alignment vertical="center"/>
    </xf>
    <xf numFmtId="0" fontId="23" fillId="0" borderId="128" xfId="0" applyFont="1" applyBorder="1" applyAlignment="1">
      <alignment vertical="center"/>
    </xf>
    <xf numFmtId="0" fontId="23" fillId="0" borderId="129" xfId="0" applyFont="1" applyBorder="1" applyAlignment="1">
      <alignment vertical="center"/>
    </xf>
    <xf numFmtId="0" fontId="23" fillId="0" borderId="131" xfId="0" applyFont="1" applyBorder="1" applyAlignment="1">
      <alignment vertical="center"/>
    </xf>
    <xf numFmtId="0" fontId="23" fillId="0" borderId="130" xfId="0" applyFont="1" applyBorder="1" applyAlignment="1">
      <alignment vertical="center"/>
    </xf>
    <xf numFmtId="0" fontId="23" fillId="0" borderId="132" xfId="0" applyFont="1" applyBorder="1" applyAlignment="1">
      <alignment vertical="center"/>
    </xf>
    <xf numFmtId="38" fontId="23" fillId="0" borderId="106" xfId="0" applyNumberFormat="1" applyFont="1" applyBorder="1" applyAlignment="1">
      <alignment vertical="center"/>
    </xf>
    <xf numFmtId="38" fontId="23" fillId="0" borderId="101" xfId="0" applyNumberFormat="1" applyFont="1" applyBorder="1" applyAlignment="1">
      <alignment vertical="center"/>
    </xf>
    <xf numFmtId="195" fontId="16" fillId="0" borderId="0" xfId="0" applyNumberFormat="1" applyFont="1" applyAlignment="1">
      <alignment vertical="center"/>
    </xf>
    <xf numFmtId="0" fontId="24" fillId="0" borderId="0" xfId="0" applyFont="1" applyAlignment="1">
      <alignment vertical="center"/>
    </xf>
    <xf numFmtId="0" fontId="21" fillId="0" borderId="0" xfId="0" applyFont="1"/>
    <xf numFmtId="0" fontId="21" fillId="0" borderId="0" xfId="0" applyFont="1" applyAlignment="1">
      <alignment horizontal="left" vertical="center"/>
    </xf>
    <xf numFmtId="0" fontId="16" fillId="0" borderId="0" xfId="0" applyFont="1" applyAlignment="1">
      <alignment horizontal="center" vertical="center"/>
    </xf>
    <xf numFmtId="0" fontId="45" fillId="0" borderId="0" xfId="0" applyFont="1" applyAlignment="1">
      <alignment vertical="center"/>
    </xf>
    <xf numFmtId="0" fontId="40" fillId="0" borderId="0" xfId="0" applyFont="1"/>
    <xf numFmtId="0" fontId="30" fillId="0" borderId="0" xfId="0" quotePrefix="1" applyFont="1" applyAlignment="1">
      <alignment horizontal="left" vertical="center"/>
    </xf>
    <xf numFmtId="0" fontId="30" fillId="0" borderId="0" xfId="0" quotePrefix="1" applyFont="1" applyAlignment="1">
      <alignment horizontal="right" vertical="center"/>
    </xf>
    <xf numFmtId="0" fontId="30" fillId="0" borderId="68" xfId="0" applyFont="1" applyBorder="1" applyAlignment="1">
      <alignment vertical="center"/>
    </xf>
    <xf numFmtId="0" fontId="30" fillId="0" borderId="0" xfId="0" applyFont="1" applyAlignment="1">
      <alignment horizontal="center"/>
    </xf>
    <xf numFmtId="0" fontId="30" fillId="0" borderId="0" xfId="0" applyFont="1"/>
    <xf numFmtId="0" fontId="30" fillId="0" borderId="22" xfId="0" applyFont="1" applyBorder="1" applyAlignment="1">
      <alignment vertical="center"/>
    </xf>
    <xf numFmtId="0" fontId="30" fillId="0" borderId="107" xfId="0" applyFont="1" applyBorder="1" applyAlignment="1">
      <alignment horizontal="center"/>
    </xf>
    <xf numFmtId="0" fontId="30" fillId="0" borderId="31" xfId="0" applyFont="1" applyBorder="1" applyAlignment="1">
      <alignment horizontal="center"/>
    </xf>
    <xf numFmtId="0" fontId="30" fillId="0" borderId="32" xfId="0" applyFont="1" applyBorder="1" applyAlignment="1">
      <alignment horizontal="center"/>
    </xf>
    <xf numFmtId="0" fontId="30" fillId="0" borderId="62" xfId="0" applyFont="1" applyBorder="1" applyAlignment="1">
      <alignment horizontal="center"/>
    </xf>
    <xf numFmtId="0" fontId="30" fillId="0" borderId="77" xfId="0" applyFont="1" applyBorder="1" applyAlignment="1">
      <alignment vertical="center"/>
    </xf>
    <xf numFmtId="0" fontId="30" fillId="0" borderId="66" xfId="0" applyFont="1" applyBorder="1" applyAlignment="1">
      <alignment horizontal="center" vertical="center"/>
    </xf>
    <xf numFmtId="0" fontId="30" fillId="0" borderId="136" xfId="0" applyFont="1" applyBorder="1"/>
    <xf numFmtId="0" fontId="30" fillId="0" borderId="131" xfId="0" applyFont="1" applyBorder="1" applyAlignment="1">
      <alignment horizontal="center" vertical="top"/>
    </xf>
    <xf numFmtId="0" fontId="30" fillId="0" borderId="129" xfId="0" applyFont="1" applyBorder="1" applyAlignment="1">
      <alignment horizontal="center" vertical="top"/>
    </xf>
    <xf numFmtId="0" fontId="30" fillId="0" borderId="65" xfId="0" applyFont="1" applyBorder="1" applyAlignment="1">
      <alignment horizontal="center" vertical="top"/>
    </xf>
    <xf numFmtId="0" fontId="30" fillId="0" borderId="67" xfId="0" applyFont="1" applyBorder="1" applyAlignment="1">
      <alignment horizontal="center" vertical="top"/>
    </xf>
    <xf numFmtId="0" fontId="30" fillId="0" borderId="0" xfId="0" applyFont="1" applyAlignment="1">
      <alignment horizontal="right"/>
    </xf>
    <xf numFmtId="191" fontId="30" fillId="0" borderId="137" xfId="0" applyNumberFormat="1" applyFont="1" applyBorder="1" applyAlignment="1">
      <alignment horizontal="distributed" vertical="center"/>
    </xf>
    <xf numFmtId="192" fontId="30" fillId="0" borderId="83" xfId="4" applyNumberFormat="1" applyFont="1" applyFill="1" applyBorder="1" applyAlignment="1" applyProtection="1">
      <alignment vertical="center" shrinkToFit="1"/>
      <protection locked="0"/>
    </xf>
    <xf numFmtId="192" fontId="30" fillId="0" borderId="84" xfId="4" applyNumberFormat="1" applyFont="1" applyFill="1" applyBorder="1" applyAlignment="1" applyProtection="1">
      <alignment vertical="center" shrinkToFit="1"/>
      <protection locked="0"/>
    </xf>
    <xf numFmtId="193" fontId="30" fillId="0" borderId="111" xfId="4" applyNumberFormat="1" applyFont="1" applyFill="1" applyBorder="1" applyAlignment="1" applyProtection="1">
      <alignment vertical="center" shrinkToFit="1"/>
    </xf>
    <xf numFmtId="193" fontId="30" fillId="0" borderId="138" xfId="4" applyNumberFormat="1" applyFont="1" applyFill="1" applyBorder="1" applyAlignment="1" applyProtection="1">
      <alignment vertical="center" shrinkToFit="1"/>
    </xf>
    <xf numFmtId="194" fontId="30" fillId="0" borderId="0" xfId="4" applyNumberFormat="1" applyFont="1" applyFill="1" applyBorder="1" applyProtection="1"/>
    <xf numFmtId="192" fontId="30" fillId="0" borderId="0" xfId="0" applyNumberFormat="1" applyFont="1"/>
    <xf numFmtId="191" fontId="30" fillId="0" borderId="100" xfId="0" applyNumberFormat="1" applyFont="1" applyBorder="1" applyAlignment="1">
      <alignment horizontal="center" vertical="center" shrinkToFit="1"/>
    </xf>
    <xf numFmtId="192" fontId="30" fillId="0" borderId="98" xfId="4" applyNumberFormat="1" applyFont="1" applyFill="1" applyBorder="1" applyAlignment="1" applyProtection="1">
      <alignment vertical="center" shrinkToFit="1"/>
      <protection locked="0"/>
    </xf>
    <xf numFmtId="192" fontId="30" fillId="0" borderId="99" xfId="4" applyNumberFormat="1" applyFont="1" applyFill="1" applyBorder="1" applyAlignment="1" applyProtection="1">
      <alignment vertical="center" shrinkToFit="1"/>
      <protection locked="0"/>
    </xf>
    <xf numFmtId="193" fontId="30" fillId="0" borderId="13" xfId="4" applyNumberFormat="1" applyFont="1" applyFill="1" applyBorder="1" applyAlignment="1" applyProtection="1">
      <alignment vertical="center" shrinkToFit="1"/>
    </xf>
    <xf numFmtId="193" fontId="30" fillId="0" borderId="139" xfId="4" applyNumberFormat="1" applyFont="1" applyFill="1" applyBorder="1" applyAlignment="1" applyProtection="1">
      <alignment vertical="center" shrinkToFit="1"/>
    </xf>
    <xf numFmtId="191" fontId="30" fillId="0" borderId="97" xfId="0" applyNumberFormat="1" applyFont="1" applyBorder="1" applyAlignment="1">
      <alignment horizontal="distributed" vertical="center"/>
    </xf>
    <xf numFmtId="192" fontId="30" fillId="0" borderId="140" xfId="4" applyNumberFormat="1" applyFont="1" applyFill="1" applyBorder="1" applyAlignment="1" applyProtection="1">
      <alignment vertical="center" shrinkToFit="1"/>
      <protection locked="0"/>
    </xf>
    <xf numFmtId="192" fontId="30" fillId="0" borderId="141" xfId="4" applyNumberFormat="1" applyFont="1" applyFill="1" applyBorder="1" applyAlignment="1" applyProtection="1">
      <alignment vertical="center" shrinkToFit="1"/>
      <protection locked="0"/>
    </xf>
    <xf numFmtId="193" fontId="30" fillId="0" borderId="7" xfId="4" applyNumberFormat="1" applyFont="1" applyFill="1" applyBorder="1" applyAlignment="1" applyProtection="1">
      <alignment vertical="center" shrinkToFit="1"/>
    </xf>
    <xf numFmtId="193" fontId="30" fillId="0" borderId="142" xfId="4" applyNumberFormat="1" applyFont="1" applyFill="1" applyBorder="1" applyAlignment="1" applyProtection="1">
      <alignment vertical="center" shrinkToFit="1"/>
    </xf>
    <xf numFmtId="191" fontId="30" fillId="0" borderId="123" xfId="0" applyNumberFormat="1" applyFont="1" applyBorder="1" applyAlignment="1">
      <alignment horizontal="center" vertical="center" shrinkToFit="1"/>
    </xf>
    <xf numFmtId="192" fontId="30" fillId="0" borderId="143" xfId="4" applyNumberFormat="1" applyFont="1" applyFill="1" applyBorder="1" applyAlignment="1" applyProtection="1">
      <alignment vertical="center" shrinkToFit="1"/>
      <protection locked="0"/>
    </xf>
    <xf numFmtId="192" fontId="30" fillId="0" borderId="144" xfId="4" applyNumberFormat="1" applyFont="1" applyFill="1" applyBorder="1" applyAlignment="1" applyProtection="1">
      <alignment vertical="center" shrinkToFit="1"/>
      <protection locked="0"/>
    </xf>
    <xf numFmtId="193" fontId="30" fillId="0" borderId="4" xfId="4" applyNumberFormat="1" applyFont="1" applyFill="1" applyBorder="1" applyAlignment="1" applyProtection="1">
      <alignment vertical="center" shrinkToFit="1"/>
    </xf>
    <xf numFmtId="193" fontId="30" fillId="0" borderId="49" xfId="4" applyNumberFormat="1" applyFont="1" applyFill="1" applyBorder="1" applyAlignment="1" applyProtection="1">
      <alignment vertical="center" shrinkToFit="1"/>
    </xf>
    <xf numFmtId="192" fontId="30" fillId="0" borderId="145" xfId="4" applyNumberFormat="1" applyFont="1" applyFill="1" applyBorder="1" applyAlignment="1" applyProtection="1">
      <alignment vertical="center" shrinkToFit="1"/>
      <protection locked="0"/>
    </xf>
    <xf numFmtId="192" fontId="30" fillId="0" borderId="102" xfId="4" applyNumberFormat="1" applyFont="1" applyFill="1" applyBorder="1" applyAlignment="1" applyProtection="1">
      <alignment vertical="center" shrinkToFit="1"/>
      <protection locked="0"/>
    </xf>
    <xf numFmtId="192" fontId="30" fillId="0" borderId="103" xfId="4" applyNumberFormat="1" applyFont="1" applyFill="1" applyBorder="1" applyAlignment="1" applyProtection="1">
      <alignment vertical="center" shrinkToFit="1"/>
      <protection locked="0"/>
    </xf>
    <xf numFmtId="193" fontId="30" fillId="0" borderId="65" xfId="4" applyNumberFormat="1" applyFont="1" applyFill="1" applyBorder="1" applyAlignment="1" applyProtection="1">
      <alignment vertical="center" shrinkToFit="1"/>
    </xf>
    <xf numFmtId="193" fontId="30" fillId="0" borderId="67" xfId="4" applyNumberFormat="1" applyFont="1" applyFill="1" applyBorder="1" applyAlignment="1" applyProtection="1">
      <alignment vertical="center" shrinkToFit="1"/>
    </xf>
    <xf numFmtId="191" fontId="30" fillId="0" borderId="83" xfId="0" applyNumberFormat="1" applyFont="1" applyBorder="1" applyAlignment="1">
      <alignment vertical="center" shrinkToFit="1"/>
    </xf>
    <xf numFmtId="191" fontId="30" fillId="0" borderId="84" xfId="0" applyNumberFormat="1" applyFont="1" applyBorder="1" applyAlignment="1">
      <alignment vertical="center" shrinkToFit="1"/>
    </xf>
    <xf numFmtId="192" fontId="30" fillId="0" borderId="113" xfId="4" applyNumberFormat="1" applyFont="1" applyFill="1" applyBorder="1" applyAlignment="1" applyProtection="1">
      <alignment vertical="center" shrinkToFit="1"/>
      <protection locked="0"/>
    </xf>
    <xf numFmtId="192" fontId="30" fillId="0" borderId="92" xfId="4" applyNumberFormat="1" applyFont="1" applyFill="1" applyBorder="1" applyAlignment="1" applyProtection="1">
      <alignment vertical="center" shrinkToFit="1"/>
      <protection locked="0"/>
    </xf>
    <xf numFmtId="195" fontId="30" fillId="0" borderId="119" xfId="0" applyNumberFormat="1" applyFont="1" applyBorder="1" applyAlignment="1">
      <alignment vertical="center" shrinkToFit="1"/>
    </xf>
    <xf numFmtId="195" fontId="30" fillId="0" borderId="120" xfId="0" applyNumberFormat="1" applyFont="1" applyBorder="1" applyAlignment="1">
      <alignment vertical="center" shrinkToFit="1"/>
    </xf>
    <xf numFmtId="192" fontId="30" fillId="0" borderId="124" xfId="4" applyNumberFormat="1" applyFont="1" applyFill="1" applyBorder="1" applyAlignment="1" applyProtection="1">
      <alignment vertical="center" shrinkToFit="1"/>
      <protection locked="0"/>
    </xf>
    <xf numFmtId="192" fontId="30" fillId="0" borderId="127" xfId="4" applyNumberFormat="1" applyFont="1" applyFill="1" applyBorder="1" applyAlignment="1" applyProtection="1">
      <alignment vertical="center" shrinkToFit="1"/>
      <protection locked="0"/>
    </xf>
    <xf numFmtId="192" fontId="30" fillId="0" borderId="5" xfId="4" applyNumberFormat="1" applyFont="1" applyFill="1" applyBorder="1" applyAlignment="1" applyProtection="1">
      <alignment vertical="center" shrinkToFit="1"/>
      <protection locked="0"/>
    </xf>
    <xf numFmtId="192" fontId="30" fillId="0" borderId="147" xfId="4" applyNumberFormat="1" applyFont="1" applyFill="1" applyBorder="1" applyAlignment="1" applyProtection="1">
      <alignment vertical="center" shrinkToFit="1"/>
      <protection locked="0"/>
    </xf>
    <xf numFmtId="192" fontId="30" fillId="0" borderId="96" xfId="4" applyNumberFormat="1" applyFont="1" applyFill="1" applyBorder="1" applyAlignment="1" applyProtection="1">
      <alignment vertical="center" shrinkToFit="1"/>
      <protection locked="0"/>
    </xf>
    <xf numFmtId="192" fontId="30" fillId="0" borderId="31" xfId="4" applyNumberFormat="1" applyFont="1" applyFill="1" applyBorder="1" applyAlignment="1" applyProtection="1">
      <alignment vertical="center" shrinkToFit="1"/>
      <protection locked="0"/>
    </xf>
    <xf numFmtId="192" fontId="30" fillId="0" borderId="206" xfId="4" applyNumberFormat="1" applyFont="1" applyFill="1" applyBorder="1" applyAlignment="1" applyProtection="1">
      <alignment vertical="center" shrinkToFit="1"/>
      <protection locked="0"/>
    </xf>
    <xf numFmtId="193" fontId="30" fillId="0" borderId="121" xfId="4" applyNumberFormat="1" applyFont="1" applyFill="1" applyBorder="1" applyAlignment="1" applyProtection="1">
      <alignment vertical="center" shrinkToFit="1"/>
    </xf>
    <xf numFmtId="192" fontId="30" fillId="0" borderId="120" xfId="4" applyNumberFormat="1" applyFont="1" applyFill="1" applyBorder="1" applyAlignment="1" applyProtection="1">
      <alignment vertical="center" shrinkToFit="1"/>
      <protection locked="0"/>
    </xf>
    <xf numFmtId="38" fontId="30" fillId="0" borderId="0" xfId="0" applyNumberFormat="1" applyFont="1"/>
    <xf numFmtId="192" fontId="30" fillId="0" borderId="107" xfId="4" applyNumberFormat="1" applyFont="1" applyFill="1" applyBorder="1" applyAlignment="1" applyProtection="1">
      <alignment vertical="center" shrinkToFit="1"/>
      <protection locked="0"/>
    </xf>
    <xf numFmtId="192" fontId="30" fillId="0" borderId="83" xfId="4" applyNumberFormat="1" applyFont="1" applyFill="1" applyBorder="1" applyAlignment="1" applyProtection="1">
      <alignment vertical="center" shrinkToFit="1"/>
    </xf>
    <xf numFmtId="192" fontId="30" fillId="0" borderId="113" xfId="4" applyNumberFormat="1" applyFont="1" applyFill="1" applyBorder="1" applyAlignment="1" applyProtection="1">
      <alignment vertical="center" shrinkToFit="1"/>
    </xf>
    <xf numFmtId="192" fontId="30" fillId="0" borderId="84" xfId="4" applyNumberFormat="1" applyFont="1" applyFill="1" applyBorder="1" applyAlignment="1" applyProtection="1">
      <alignment vertical="center" shrinkToFit="1"/>
    </xf>
    <xf numFmtId="192" fontId="30" fillId="0" borderId="98" xfId="4" applyNumberFormat="1" applyFont="1" applyFill="1" applyBorder="1" applyAlignment="1" applyProtection="1">
      <alignment vertical="center" shrinkToFit="1"/>
    </xf>
    <xf numFmtId="192" fontId="30" fillId="0" borderId="124" xfId="4" applyNumberFormat="1" applyFont="1" applyFill="1" applyBorder="1" applyAlignment="1" applyProtection="1">
      <alignment vertical="center" shrinkToFit="1"/>
    </xf>
    <xf numFmtId="192" fontId="30" fillId="0" borderId="99" xfId="4" applyNumberFormat="1" applyFont="1" applyFill="1" applyBorder="1" applyAlignment="1" applyProtection="1">
      <alignment vertical="center" shrinkToFit="1"/>
    </xf>
    <xf numFmtId="192" fontId="30" fillId="0" borderId="143" xfId="4" applyNumberFormat="1" applyFont="1" applyFill="1" applyBorder="1" applyAlignment="1" applyProtection="1">
      <alignment vertical="center" shrinkToFit="1"/>
    </xf>
    <xf numFmtId="192" fontId="30" fillId="0" borderId="145" xfId="4" applyNumberFormat="1" applyFont="1" applyFill="1" applyBorder="1" applyAlignment="1" applyProtection="1">
      <alignment vertical="center" shrinkToFit="1"/>
    </xf>
    <xf numFmtId="192" fontId="30" fillId="0" borderId="144" xfId="4" applyNumberFormat="1" applyFont="1" applyFill="1" applyBorder="1" applyAlignment="1" applyProtection="1">
      <alignment vertical="center" shrinkToFit="1"/>
    </xf>
    <xf numFmtId="192" fontId="30" fillId="0" borderId="102" xfId="4" applyNumberFormat="1" applyFont="1" applyFill="1" applyBorder="1" applyAlignment="1" applyProtection="1">
      <alignment vertical="center" shrinkToFit="1"/>
    </xf>
    <xf numFmtId="192" fontId="30" fillId="0" borderId="127" xfId="4" applyNumberFormat="1" applyFont="1" applyFill="1" applyBorder="1" applyAlignment="1" applyProtection="1">
      <alignment vertical="center" shrinkToFit="1"/>
    </xf>
    <xf numFmtId="192" fontId="30" fillId="0" borderId="103" xfId="4" applyNumberFormat="1" applyFont="1" applyFill="1" applyBorder="1" applyAlignment="1" applyProtection="1">
      <alignment vertical="center" shrinkToFit="1"/>
    </xf>
    <xf numFmtId="0" fontId="30" fillId="0" borderId="0" xfId="0" quotePrefix="1" applyFont="1" applyAlignment="1">
      <alignment horizontal="right"/>
    </xf>
    <xf numFmtId="49" fontId="16" fillId="0" borderId="0" xfId="0" applyNumberFormat="1" applyFont="1" applyAlignment="1">
      <alignment horizontal="center" vertical="center"/>
    </xf>
    <xf numFmtId="49" fontId="14" fillId="0" borderId="0" xfId="0" applyNumberFormat="1" applyFont="1" applyAlignment="1">
      <alignment horizontal="left" vertical="center"/>
    </xf>
    <xf numFmtId="49" fontId="28" fillId="0" borderId="0" xfId="0" applyNumberFormat="1" applyFont="1" applyAlignment="1">
      <alignment horizontal="left" vertical="center"/>
    </xf>
    <xf numFmtId="49" fontId="29" fillId="0" borderId="0" xfId="0" applyNumberFormat="1" applyFont="1" applyAlignment="1">
      <alignment horizontal="left" vertical="center"/>
    </xf>
    <xf numFmtId="49" fontId="16" fillId="0" borderId="68" xfId="0" applyNumberFormat="1" applyFont="1" applyBorder="1" applyAlignment="1">
      <alignment horizontal="center" vertical="center"/>
    </xf>
    <xf numFmtId="49" fontId="16" fillId="0" borderId="57" xfId="0" applyNumberFormat="1" applyFont="1" applyBorder="1" applyAlignment="1">
      <alignment horizontal="center" vertical="center"/>
    </xf>
    <xf numFmtId="49" fontId="16" fillId="0" borderId="57" xfId="0" applyNumberFormat="1" applyFont="1" applyBorder="1" applyAlignment="1">
      <alignment horizontal="center"/>
    </xf>
    <xf numFmtId="49" fontId="16" fillId="0" borderId="22" xfId="0" applyNumberFormat="1" applyFont="1" applyBorder="1" applyAlignment="1">
      <alignment horizontal="center" vertical="center"/>
    </xf>
    <xf numFmtId="49" fontId="16" fillId="0" borderId="76" xfId="0" applyNumberFormat="1" applyFont="1" applyBorder="1" applyAlignment="1">
      <alignment horizontal="center" vertical="center"/>
    </xf>
    <xf numFmtId="49" fontId="16" fillId="0" borderId="47"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55"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25" xfId="0" applyNumberFormat="1" applyFont="1" applyBorder="1" applyAlignment="1">
      <alignment horizontal="center" vertical="center"/>
    </xf>
    <xf numFmtId="188" fontId="16" fillId="0" borderId="25" xfId="0" applyNumberFormat="1" applyFont="1" applyBorder="1" applyAlignment="1">
      <alignment vertical="center"/>
    </xf>
    <xf numFmtId="188" fontId="16" fillId="0" borderId="143" xfId="0" applyNumberFormat="1" applyFont="1" applyBorder="1" applyAlignment="1">
      <alignment vertical="center"/>
    </xf>
    <xf numFmtId="188" fontId="16" fillId="0" borderId="49" xfId="0" applyNumberFormat="1" applyFont="1" applyBorder="1" applyAlignment="1">
      <alignment vertical="center"/>
    </xf>
    <xf numFmtId="49" fontId="16" fillId="0" borderId="35"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34" xfId="0" applyNumberFormat="1" applyFont="1" applyBorder="1" applyAlignment="1">
      <alignment horizontal="center" vertical="center"/>
    </xf>
    <xf numFmtId="204" fontId="16" fillId="0" borderId="34" xfId="0" applyNumberFormat="1" applyFont="1" applyBorder="1"/>
    <xf numFmtId="204" fontId="16" fillId="0" borderId="140" xfId="0" applyNumberFormat="1" applyFont="1" applyBorder="1"/>
    <xf numFmtId="204" fontId="16" fillId="0" borderId="142" xfId="0" applyNumberFormat="1" applyFont="1" applyBorder="1"/>
    <xf numFmtId="49" fontId="16" fillId="0" borderId="38" xfId="0" applyNumberFormat="1" applyFont="1" applyBorder="1" applyAlignment="1">
      <alignment horizontal="center" vertical="center"/>
    </xf>
    <xf numFmtId="49" fontId="16" fillId="0" borderId="39" xfId="0" applyNumberFormat="1" applyFont="1" applyBorder="1" applyAlignment="1">
      <alignment horizontal="center" vertical="center"/>
    </xf>
    <xf numFmtId="204" fontId="16" fillId="0" borderId="39" xfId="0" applyNumberFormat="1" applyFont="1" applyBorder="1"/>
    <xf numFmtId="204" fontId="16" fillId="0" borderId="88" xfId="0" applyNumberFormat="1" applyFont="1" applyBorder="1"/>
    <xf numFmtId="204" fontId="16" fillId="0" borderId="172" xfId="0" applyNumberFormat="1" applyFont="1" applyBorder="1"/>
    <xf numFmtId="205" fontId="16" fillId="0" borderId="39" xfId="0" applyNumberFormat="1" applyFont="1" applyBorder="1" applyAlignment="1">
      <alignment vertical="center"/>
    </xf>
    <xf numFmtId="205" fontId="16" fillId="0" borderId="88" xfId="0" applyNumberFormat="1" applyFont="1" applyBorder="1" applyAlignment="1">
      <alignment vertical="center"/>
    </xf>
    <xf numFmtId="205" fontId="16" fillId="0" borderId="172" xfId="0" applyNumberFormat="1" applyFont="1" applyBorder="1" applyAlignment="1">
      <alignment vertical="center"/>
    </xf>
    <xf numFmtId="49" fontId="16" fillId="0" borderId="36" xfId="0" applyNumberFormat="1" applyFont="1" applyBorder="1" applyAlignment="1">
      <alignment horizontal="center" vertical="center"/>
    </xf>
    <xf numFmtId="49" fontId="16" fillId="0" borderId="56" xfId="0" applyNumberFormat="1" applyFont="1" applyBorder="1" applyAlignment="1">
      <alignment horizontal="center" vertical="center"/>
    </xf>
    <xf numFmtId="206" fontId="16" fillId="0" borderId="56" xfId="0" applyNumberFormat="1" applyFont="1" applyBorder="1" applyAlignment="1">
      <alignment vertical="center"/>
    </xf>
    <xf numFmtId="206" fontId="16" fillId="0" borderId="98" xfId="0" applyNumberFormat="1" applyFont="1" applyBorder="1" applyAlignment="1">
      <alignment vertical="center"/>
    </xf>
    <xf numFmtId="205" fontId="16" fillId="0" borderId="139" xfId="0" applyNumberFormat="1" applyFont="1" applyBorder="1" applyAlignment="1">
      <alignment vertical="center"/>
    </xf>
    <xf numFmtId="188" fontId="16" fillId="0" borderId="34" xfId="0" applyNumberFormat="1" applyFont="1" applyBorder="1" applyAlignment="1">
      <alignment vertical="center"/>
    </xf>
    <xf numFmtId="188" fontId="16" fillId="0" borderId="140" xfId="0" applyNumberFormat="1" applyFont="1" applyBorder="1" applyAlignment="1">
      <alignment vertical="center"/>
    </xf>
    <xf numFmtId="188" fontId="16" fillId="0" borderId="142" xfId="0" applyNumberFormat="1" applyFont="1" applyBorder="1" applyAlignment="1">
      <alignment vertical="center"/>
    </xf>
    <xf numFmtId="188" fontId="16" fillId="0" borderId="39" xfId="0" applyNumberFormat="1" applyFont="1" applyBorder="1" applyAlignment="1">
      <alignment vertical="center"/>
    </xf>
    <xf numFmtId="188" fontId="16" fillId="0" borderId="88" xfId="0" applyNumberFormat="1" applyFont="1" applyBorder="1" applyAlignment="1">
      <alignment vertical="center"/>
    </xf>
    <xf numFmtId="188" fontId="16" fillId="0" borderId="172" xfId="0" applyNumberFormat="1" applyFont="1" applyBorder="1" applyAlignment="1">
      <alignment vertical="center"/>
    </xf>
    <xf numFmtId="207" fontId="16" fillId="0" borderId="98" xfId="0" applyNumberFormat="1" applyFont="1" applyBorder="1" applyAlignment="1">
      <alignment vertical="center"/>
    </xf>
    <xf numFmtId="188" fontId="16" fillId="0" borderId="139" xfId="0" applyNumberFormat="1" applyFont="1" applyBorder="1" applyAlignment="1">
      <alignment vertical="center"/>
    </xf>
    <xf numFmtId="208" fontId="16" fillId="0" borderId="0" xfId="0" applyNumberFormat="1" applyFont="1" applyAlignment="1">
      <alignment vertical="center"/>
    </xf>
    <xf numFmtId="205" fontId="16" fillId="0" borderId="34" xfId="0" applyNumberFormat="1" applyFont="1" applyBorder="1" applyAlignment="1">
      <alignment vertical="center"/>
    </xf>
    <xf numFmtId="205" fontId="16" fillId="0" borderId="140" xfId="0" applyNumberFormat="1" applyFont="1" applyBorder="1" applyAlignment="1">
      <alignment vertical="center"/>
    </xf>
    <xf numFmtId="205" fontId="16" fillId="0" borderId="142" xfId="0" applyNumberFormat="1" applyFont="1" applyBorder="1" applyAlignment="1">
      <alignment vertical="center"/>
    </xf>
    <xf numFmtId="206" fontId="16" fillId="0" borderId="39" xfId="0" applyNumberFormat="1" applyFont="1" applyBorder="1" applyAlignment="1">
      <alignment vertical="center"/>
    </xf>
    <xf numFmtId="206" fontId="16" fillId="0" borderId="88" xfId="0" applyNumberFormat="1" applyFont="1" applyBorder="1" applyAlignment="1">
      <alignment vertical="center"/>
    </xf>
    <xf numFmtId="49" fontId="16" fillId="0" borderId="40" xfId="0" applyNumberFormat="1" applyFont="1" applyBorder="1" applyAlignment="1">
      <alignment horizontal="center" vertical="center"/>
    </xf>
    <xf numFmtId="49" fontId="16" fillId="0" borderId="173" xfId="0" applyNumberFormat="1" applyFont="1" applyBorder="1" applyAlignment="1">
      <alignment horizontal="center" vertical="center"/>
    </xf>
    <xf numFmtId="188" fontId="16" fillId="0" borderId="173" xfId="0" applyNumberFormat="1" applyFont="1" applyBorder="1" applyAlignment="1">
      <alignment vertical="center"/>
    </xf>
    <xf numFmtId="188" fontId="16" fillId="0" borderId="78" xfId="0" applyNumberFormat="1" applyFont="1" applyBorder="1" applyAlignment="1">
      <alignment vertical="center"/>
    </xf>
    <xf numFmtId="188" fontId="16" fillId="0" borderId="174" xfId="0" applyNumberFormat="1" applyFont="1" applyBorder="1" applyAlignment="1">
      <alignment vertical="center"/>
    </xf>
    <xf numFmtId="49" fontId="16" fillId="0" borderId="44"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6" fillId="0" borderId="46" xfId="0" applyNumberFormat="1" applyFont="1" applyBorder="1" applyAlignment="1">
      <alignment horizontal="distributed" vertical="center"/>
    </xf>
    <xf numFmtId="49" fontId="16" fillId="0" borderId="46" xfId="0" applyNumberFormat="1" applyFont="1" applyBorder="1" applyAlignment="1">
      <alignment horizontal="center" vertical="center"/>
    </xf>
    <xf numFmtId="188" fontId="16" fillId="0" borderId="46" xfId="0" applyNumberFormat="1" applyFont="1" applyBorder="1" applyAlignment="1">
      <alignment vertical="center"/>
    </xf>
    <xf numFmtId="188" fontId="16" fillId="0" borderId="83" xfId="0" applyNumberFormat="1" applyFont="1" applyBorder="1" applyAlignment="1">
      <alignment vertical="center"/>
    </xf>
    <xf numFmtId="188" fontId="16" fillId="0" borderId="138" xfId="0" applyNumberFormat="1" applyFont="1" applyBorder="1" applyAlignment="1">
      <alignment vertical="center"/>
    </xf>
    <xf numFmtId="49" fontId="16" fillId="0" borderId="39" xfId="0" applyNumberFormat="1" applyFont="1" applyBorder="1" applyAlignment="1">
      <alignment horizontal="distributed" vertical="center"/>
    </xf>
    <xf numFmtId="49" fontId="16" fillId="0" borderId="56" xfId="0" applyNumberFormat="1" applyFont="1" applyBorder="1" applyAlignment="1">
      <alignment horizontal="distributed" vertical="center"/>
    </xf>
    <xf numFmtId="188" fontId="16" fillId="0" borderId="56" xfId="0" applyNumberFormat="1" applyFont="1" applyBorder="1" applyAlignment="1">
      <alignment vertical="center"/>
    </xf>
    <xf numFmtId="188" fontId="16" fillId="0" borderId="153" xfId="0" applyNumberFormat="1" applyFont="1" applyBorder="1" applyAlignment="1">
      <alignment vertical="center"/>
    </xf>
    <xf numFmtId="188" fontId="16" fillId="0" borderId="121" xfId="0" applyNumberFormat="1" applyFont="1" applyBorder="1" applyAlignment="1">
      <alignment vertical="center"/>
    </xf>
    <xf numFmtId="49" fontId="16" fillId="0" borderId="34" xfId="0" applyNumberFormat="1" applyFont="1" applyBorder="1" applyAlignment="1">
      <alignment horizontal="distributed" vertical="center"/>
    </xf>
    <xf numFmtId="188" fontId="16" fillId="0" borderId="70" xfId="0" applyNumberFormat="1" applyFont="1" applyBorder="1" applyAlignment="1">
      <alignment vertical="center"/>
    </xf>
    <xf numFmtId="188" fontId="16" fillId="0" borderId="175" xfId="0" applyNumberFormat="1" applyFont="1" applyBorder="1" applyAlignment="1">
      <alignment vertical="center"/>
    </xf>
    <xf numFmtId="188" fontId="16" fillId="0" borderId="10" xfId="0" applyNumberFormat="1" applyFont="1" applyBorder="1" applyAlignment="1">
      <alignment vertical="center"/>
    </xf>
    <xf numFmtId="188" fontId="16" fillId="0" borderId="116" xfId="0" applyNumberFormat="1" applyFont="1" applyBorder="1" applyAlignment="1">
      <alignment vertical="center"/>
    </xf>
    <xf numFmtId="188" fontId="16" fillId="0" borderId="2" xfId="0" applyNumberFormat="1" applyFont="1" applyBorder="1" applyAlignment="1">
      <alignment vertical="center"/>
    </xf>
    <xf numFmtId="188" fontId="16" fillId="0" borderId="176" xfId="0" applyNumberFormat="1" applyFont="1" applyBorder="1" applyAlignment="1">
      <alignment vertical="center"/>
    </xf>
    <xf numFmtId="49" fontId="16" fillId="0" borderId="42" xfId="0" applyNumberFormat="1" applyFont="1" applyBorder="1" applyAlignment="1">
      <alignment horizontal="center" vertical="center"/>
    </xf>
    <xf numFmtId="205" fontId="16" fillId="0" borderId="42" xfId="0" applyNumberFormat="1" applyFont="1" applyBorder="1" applyAlignment="1">
      <alignment vertical="center"/>
    </xf>
    <xf numFmtId="205" fontId="16" fillId="0" borderId="146" xfId="0" applyNumberFormat="1" applyFont="1" applyBorder="1" applyAlignment="1">
      <alignment vertical="center"/>
    </xf>
    <xf numFmtId="205" fontId="16" fillId="0" borderId="126" xfId="0" applyNumberFormat="1" applyFont="1" applyBorder="1" applyAlignment="1">
      <alignment vertical="center"/>
    </xf>
    <xf numFmtId="188" fontId="16" fillId="0" borderId="98" xfId="0" applyNumberFormat="1" applyFont="1" applyBorder="1" applyAlignment="1">
      <alignment vertical="center"/>
    </xf>
    <xf numFmtId="188" fontId="16" fillId="0" borderId="0" xfId="0" applyNumberFormat="1" applyFont="1" applyAlignment="1">
      <alignment horizontal="center" vertical="center"/>
    </xf>
    <xf numFmtId="188" fontId="16" fillId="0" borderId="102" xfId="0" applyNumberFormat="1" applyFont="1" applyBorder="1" applyAlignment="1">
      <alignment vertical="center"/>
    </xf>
    <xf numFmtId="188" fontId="16" fillId="0" borderId="178" xfId="0" applyNumberFormat="1" applyFont="1" applyBorder="1" applyAlignment="1">
      <alignment vertical="center"/>
    </xf>
    <xf numFmtId="49" fontId="16" fillId="0" borderId="20" xfId="0" applyNumberFormat="1" applyFont="1" applyBorder="1" applyAlignment="1">
      <alignment horizontal="center" vertical="center"/>
    </xf>
    <xf numFmtId="207" fontId="16" fillId="0" borderId="25" xfId="0" applyNumberFormat="1" applyFont="1" applyBorder="1" applyAlignment="1">
      <alignment vertical="center"/>
    </xf>
    <xf numFmtId="188" fontId="16" fillId="0" borderId="157" xfId="0" applyNumberFormat="1" applyFont="1" applyBorder="1" applyAlignment="1">
      <alignment vertical="center"/>
    </xf>
    <xf numFmtId="188" fontId="16" fillId="0" borderId="134" xfId="0" applyNumberFormat="1" applyFont="1" applyBorder="1" applyAlignment="1">
      <alignment vertical="center"/>
    </xf>
    <xf numFmtId="49" fontId="16" fillId="0" borderId="35" xfId="0" applyNumberFormat="1" applyFont="1" applyBorder="1" applyAlignment="1">
      <alignment horizontal="left" vertical="center"/>
    </xf>
    <xf numFmtId="188" fontId="16" fillId="0" borderId="42" xfId="0" applyNumberFormat="1" applyFont="1" applyBorder="1" applyAlignment="1">
      <alignment vertical="center"/>
    </xf>
    <xf numFmtId="209" fontId="16" fillId="0" borderId="46" xfId="0" applyNumberFormat="1" applyFont="1" applyBorder="1" applyAlignment="1">
      <alignment vertical="center"/>
    </xf>
    <xf numFmtId="209" fontId="16" fillId="0" borderId="83" xfId="0" applyNumberFormat="1" applyFont="1" applyBorder="1" applyAlignment="1">
      <alignment vertical="center"/>
    </xf>
    <xf numFmtId="209" fontId="16" fillId="0" borderId="138" xfId="0" applyNumberFormat="1" applyFont="1" applyBorder="1" applyAlignment="1">
      <alignment vertical="center"/>
    </xf>
    <xf numFmtId="209" fontId="16" fillId="0" borderId="56" xfId="0" applyNumberFormat="1" applyFont="1" applyBorder="1" applyAlignment="1">
      <alignment vertical="center"/>
    </xf>
    <xf numFmtId="209" fontId="16" fillId="0" borderId="98" xfId="0" applyNumberFormat="1" applyFont="1" applyBorder="1" applyAlignment="1">
      <alignment vertical="center"/>
    </xf>
    <xf numFmtId="209" fontId="16" fillId="0" borderId="139" xfId="0" applyNumberFormat="1" applyFont="1" applyBorder="1" applyAlignment="1">
      <alignment vertical="center"/>
    </xf>
    <xf numFmtId="49" fontId="16" fillId="0" borderId="0" xfId="0" applyNumberFormat="1" applyFont="1" applyAlignment="1">
      <alignment horizontal="left" vertical="center"/>
    </xf>
    <xf numFmtId="0" fontId="23" fillId="0" borderId="0" xfId="0" applyFont="1" applyAlignment="1">
      <alignment vertical="center"/>
    </xf>
    <xf numFmtId="0" fontId="16" fillId="0" borderId="68" xfId="0" applyFont="1" applyBorder="1" applyAlignment="1">
      <alignment vertical="center"/>
    </xf>
    <xf numFmtId="0" fontId="16" fillId="0" borderId="57" xfId="0" applyFont="1" applyBorder="1" applyAlignment="1">
      <alignment vertical="center"/>
    </xf>
    <xf numFmtId="0" fontId="16" fillId="0" borderId="22" xfId="0" applyFont="1" applyBorder="1" applyAlignment="1">
      <alignment vertical="center"/>
    </xf>
    <xf numFmtId="0" fontId="16" fillId="0" borderId="0" xfId="0" applyFont="1" applyAlignment="1">
      <alignment horizontal="left" vertical="center"/>
    </xf>
    <xf numFmtId="0" fontId="16" fillId="0" borderId="27" xfId="0" applyFont="1" applyBorder="1" applyAlignment="1">
      <alignment vertical="center"/>
    </xf>
    <xf numFmtId="0" fontId="16" fillId="0" borderId="1" xfId="0" applyFont="1" applyBorder="1" applyAlignment="1">
      <alignment vertical="center"/>
    </xf>
    <xf numFmtId="0" fontId="16" fillId="0" borderId="30" xfId="0" applyFont="1" applyBorder="1" applyAlignment="1">
      <alignment horizontal="center"/>
    </xf>
    <xf numFmtId="0" fontId="16" fillId="0" borderId="72" xfId="0" applyFont="1" applyBorder="1" applyAlignment="1">
      <alignment horizontal="center" vertical="top"/>
    </xf>
    <xf numFmtId="191" fontId="16" fillId="0" borderId="91" xfId="0" applyNumberFormat="1" applyFont="1" applyBorder="1" applyAlignment="1">
      <alignment vertical="center"/>
    </xf>
    <xf numFmtId="191" fontId="16" fillId="0" borderId="93" xfId="0" applyNumberFormat="1" applyFont="1" applyBorder="1" applyAlignment="1">
      <alignment vertical="center"/>
    </xf>
    <xf numFmtId="191" fontId="16" fillId="0" borderId="187" xfId="0" applyNumberFormat="1" applyFont="1" applyBorder="1" applyAlignment="1">
      <alignment vertical="center"/>
    </xf>
    <xf numFmtId="191" fontId="16" fillId="0" borderId="188" xfId="0" applyNumberFormat="1" applyFont="1" applyBorder="1" applyAlignment="1">
      <alignment vertical="center"/>
    </xf>
    <xf numFmtId="221" fontId="16" fillId="0" borderId="119" xfId="0" quotePrefix="1" applyNumberFormat="1" applyFont="1" applyBorder="1" applyAlignment="1">
      <alignment vertical="center"/>
    </xf>
    <xf numFmtId="221" fontId="16" fillId="0" borderId="123" xfId="0" applyNumberFormat="1" applyFont="1" applyBorder="1" applyAlignment="1">
      <alignment vertical="center"/>
    </xf>
    <xf numFmtId="221" fontId="16" fillId="0" borderId="119" xfId="0" applyNumberFormat="1" applyFont="1" applyBorder="1" applyAlignment="1">
      <alignment vertical="center"/>
    </xf>
    <xf numFmtId="221" fontId="16" fillId="0" borderId="169" xfId="0" applyNumberFormat="1" applyFont="1" applyBorder="1" applyAlignment="1">
      <alignment vertical="center"/>
    </xf>
    <xf numFmtId="221" fontId="16" fillId="0" borderId="190" xfId="0" applyNumberFormat="1" applyFont="1" applyBorder="1" applyAlignment="1">
      <alignment vertical="center"/>
    </xf>
    <xf numFmtId="0" fontId="16" fillId="0" borderId="5" xfId="0" applyFont="1" applyBorder="1" applyAlignment="1">
      <alignment horizontal="center"/>
    </xf>
    <xf numFmtId="191" fontId="16" fillId="2" borderId="91" xfId="0" applyNumberFormat="1" applyFont="1" applyFill="1" applyBorder="1" applyAlignment="1">
      <alignment vertical="center"/>
    </xf>
    <xf numFmtId="191" fontId="16" fillId="2" borderId="93" xfId="0" applyNumberFormat="1" applyFont="1" applyFill="1" applyBorder="1" applyAlignment="1">
      <alignment vertical="center"/>
    </xf>
    <xf numFmtId="221" fontId="16" fillId="0" borderId="131" xfId="0" applyNumberFormat="1" applyFont="1" applyBorder="1" applyAlignment="1">
      <alignment vertical="center"/>
    </xf>
    <xf numFmtId="221" fontId="16" fillId="0" borderId="130" xfId="0" applyNumberFormat="1" applyFont="1" applyBorder="1" applyAlignment="1">
      <alignment vertical="center"/>
    </xf>
    <xf numFmtId="221" fontId="16" fillId="0" borderId="132" xfId="0" applyNumberFormat="1" applyFont="1" applyBorder="1" applyAlignment="1">
      <alignment vertical="center"/>
    </xf>
    <xf numFmtId="221" fontId="16" fillId="0" borderId="203" xfId="0" applyNumberFormat="1" applyFont="1" applyBorder="1" applyAlignment="1">
      <alignment vertical="center"/>
    </xf>
    <xf numFmtId="0" fontId="16" fillId="0" borderId="0" xfId="0" applyFont="1" applyAlignment="1">
      <alignment horizontal="right" vertical="center"/>
    </xf>
    <xf numFmtId="0" fontId="23" fillId="0" borderId="0" xfId="0" applyFont="1"/>
    <xf numFmtId="0" fontId="15" fillId="0" borderId="0" xfId="0" applyFont="1"/>
    <xf numFmtId="0" fontId="16" fillId="0" borderId="0" xfId="0" applyFont="1"/>
    <xf numFmtId="0" fontId="16" fillId="0" borderId="68" xfId="0" applyFont="1" applyBorder="1"/>
    <xf numFmtId="0" fontId="16" fillId="0" borderId="57" xfId="0" applyFont="1" applyBorder="1"/>
    <xf numFmtId="0" fontId="16" fillId="0" borderId="22" xfId="0" applyFont="1" applyBorder="1"/>
    <xf numFmtId="0" fontId="23" fillId="0" borderId="5" xfId="0" applyFont="1" applyBorder="1"/>
    <xf numFmtId="0" fontId="16" fillId="0" borderId="5" xfId="0" applyFont="1" applyBorder="1" applyAlignment="1">
      <alignment horizontal="center" vertical="center"/>
    </xf>
    <xf numFmtId="0" fontId="16" fillId="0" borderId="47" xfId="0" applyFont="1" applyBorder="1" applyAlignment="1">
      <alignment horizontal="center" vertical="center"/>
    </xf>
    <xf numFmtId="0" fontId="16" fillId="0" borderId="38" xfId="0" applyFont="1" applyBorder="1" applyAlignment="1">
      <alignment horizontal="center"/>
    </xf>
    <xf numFmtId="0" fontId="16" fillId="0" borderId="5" xfId="0" applyFont="1" applyBorder="1"/>
    <xf numFmtId="0" fontId="16" fillId="0" borderId="109" xfId="0" applyFont="1" applyBorder="1"/>
    <xf numFmtId="0" fontId="16" fillId="0" borderId="61" xfId="0" applyFont="1" applyBorder="1"/>
    <xf numFmtId="0" fontId="16" fillId="0" borderId="183" xfId="0" applyFont="1" applyBorder="1"/>
    <xf numFmtId="0" fontId="16" fillId="0" borderId="62" xfId="0" applyFont="1" applyBorder="1"/>
    <xf numFmtId="0" fontId="16" fillId="0" borderId="195" xfId="0" applyFont="1" applyBorder="1"/>
    <xf numFmtId="0" fontId="16" fillId="0" borderId="196" xfId="0" applyFont="1" applyBorder="1"/>
    <xf numFmtId="0" fontId="16" fillId="0" borderId="63" xfId="0" applyFont="1" applyBorder="1"/>
    <xf numFmtId="0" fontId="16" fillId="0" borderId="47" xfId="0" applyFont="1" applyBorder="1" applyAlignment="1">
      <alignment horizontal="center" vertical="center" textRotation="180"/>
    </xf>
    <xf numFmtId="0" fontId="16" fillId="0" borderId="0" xfId="0" applyFont="1" applyAlignment="1">
      <alignment horizontal="center"/>
    </xf>
    <xf numFmtId="0" fontId="31" fillId="0" borderId="0" xfId="0" applyFont="1"/>
    <xf numFmtId="0" fontId="16" fillId="0" borderId="68" xfId="0" applyFont="1" applyBorder="1" applyAlignment="1">
      <alignment horizontal="center"/>
    </xf>
    <xf numFmtId="0" fontId="16" fillId="0" borderId="57" xfId="0" applyFont="1" applyBorder="1" applyAlignment="1">
      <alignment horizontal="center"/>
    </xf>
    <xf numFmtId="0" fontId="16" fillId="0" borderId="53" xfId="0" applyFont="1" applyBorder="1"/>
    <xf numFmtId="0" fontId="16" fillId="0" borderId="54" xfId="0" applyFont="1" applyBorder="1"/>
    <xf numFmtId="0" fontId="16" fillId="0" borderId="58" xfId="0" applyFont="1" applyBorder="1"/>
    <xf numFmtId="0" fontId="16" fillId="0" borderId="22" xfId="0" applyFont="1" applyBorder="1" applyAlignment="1">
      <alignment horizontal="center"/>
    </xf>
    <xf numFmtId="0" fontId="16" fillId="0" borderId="47" xfId="0" applyFont="1" applyBorder="1"/>
    <xf numFmtId="0" fontId="16" fillId="0" borderId="30" xfId="0" applyFont="1" applyBorder="1" applyAlignment="1">
      <alignment horizontal="center" vertical="center"/>
    </xf>
    <xf numFmtId="0" fontId="16" fillId="0" borderId="61" xfId="0" applyFont="1" applyBorder="1" applyAlignment="1">
      <alignment horizontal="center" vertical="center" textRotation="180"/>
    </xf>
    <xf numFmtId="0" fontId="16" fillId="0" borderId="32" xfId="0" applyFont="1" applyBorder="1"/>
    <xf numFmtId="0" fontId="16" fillId="0" borderId="0" xfId="0" applyFont="1" applyAlignment="1">
      <alignment horizontal="center" vertical="top"/>
    </xf>
    <xf numFmtId="0" fontId="16" fillId="0" borderId="22" xfId="0" applyFont="1" applyBorder="1" applyAlignment="1">
      <alignment horizontal="center" vertical="top"/>
    </xf>
    <xf numFmtId="0" fontId="16" fillId="0" borderId="5" xfId="0" applyFont="1" applyBorder="1" applyAlignment="1">
      <alignment horizontal="center" vertical="top"/>
    </xf>
    <xf numFmtId="0" fontId="16" fillId="0" borderId="0" xfId="0" applyFont="1" applyAlignment="1">
      <alignment horizontal="center" vertical="top" textRotation="180"/>
    </xf>
    <xf numFmtId="0" fontId="16" fillId="0" borderId="47" xfId="0" applyFont="1" applyBorder="1" applyAlignment="1">
      <alignment horizontal="center" vertical="top"/>
    </xf>
    <xf numFmtId="0" fontId="16" fillId="0" borderId="63" xfId="0" applyFont="1" applyBorder="1" applyAlignment="1">
      <alignment horizontal="center" vertical="top"/>
    </xf>
    <xf numFmtId="0" fontId="16" fillId="0" borderId="22" xfId="0" applyFont="1" applyBorder="1" applyAlignment="1">
      <alignment horizontal="left"/>
    </xf>
    <xf numFmtId="0" fontId="16" fillId="0" borderId="11" xfId="0" applyFont="1" applyBorder="1"/>
    <xf numFmtId="0" fontId="16" fillId="0" borderId="1" xfId="0" applyFont="1" applyBorder="1" applyAlignment="1">
      <alignment horizontal="center"/>
    </xf>
    <xf numFmtId="0" fontId="16" fillId="0" borderId="1" xfId="0" applyFont="1" applyBorder="1"/>
    <xf numFmtId="0" fontId="16" fillId="0" borderId="55" xfId="0" applyFont="1" applyBorder="1"/>
    <xf numFmtId="0" fontId="16" fillId="0" borderId="60" xfId="0" applyFont="1" applyBorder="1"/>
    <xf numFmtId="0" fontId="16" fillId="0" borderId="33" xfId="0" applyFont="1" applyBorder="1" applyAlignment="1">
      <alignment horizontal="center"/>
    </xf>
    <xf numFmtId="191" fontId="16" fillId="0" borderId="61" xfId="0" applyNumberFormat="1" applyFont="1" applyBorder="1"/>
    <xf numFmtId="191" fontId="16" fillId="0" borderId="32" xfId="0" applyNumberFormat="1" applyFont="1" applyBorder="1"/>
    <xf numFmtId="191" fontId="16" fillId="0" borderId="62" xfId="0" applyNumberFormat="1" applyFont="1" applyBorder="1"/>
    <xf numFmtId="0" fontId="16" fillId="0" borderId="35" xfId="0" applyFont="1" applyBorder="1" applyAlignment="1">
      <alignment horizontal="center"/>
    </xf>
    <xf numFmtId="191" fontId="16" fillId="0" borderId="0" xfId="0" applyNumberFormat="1" applyFont="1"/>
    <xf numFmtId="191" fontId="16" fillId="0" borderId="47" xfId="0" applyNumberFormat="1" applyFont="1" applyBorder="1"/>
    <xf numFmtId="191" fontId="16" fillId="0" borderId="63" xfId="0" applyNumberFormat="1" applyFont="1" applyBorder="1"/>
    <xf numFmtId="191" fontId="16" fillId="0" borderId="164" xfId="0" applyNumberFormat="1" applyFont="1" applyBorder="1"/>
    <xf numFmtId="191" fontId="16" fillId="0" borderId="200" xfId="0" applyNumberFormat="1" applyFont="1" applyBorder="1"/>
    <xf numFmtId="191" fontId="16" fillId="0" borderId="201" xfId="0" applyNumberFormat="1" applyFont="1" applyBorder="1"/>
    <xf numFmtId="191" fontId="16" fillId="0" borderId="73" xfId="0" applyNumberFormat="1" applyFont="1" applyBorder="1"/>
    <xf numFmtId="191" fontId="16" fillId="0" borderId="202" xfId="0" applyNumberFormat="1" applyFont="1" applyBorder="1"/>
    <xf numFmtId="191" fontId="16" fillId="0" borderId="74" xfId="0" applyNumberFormat="1" applyFont="1" applyBorder="1"/>
    <xf numFmtId="191" fontId="16" fillId="0" borderId="75" xfId="0" applyNumberFormat="1" applyFont="1" applyBorder="1"/>
    <xf numFmtId="0" fontId="16" fillId="0" borderId="59" xfId="0" applyFont="1" applyBorder="1" applyAlignment="1">
      <alignment horizontal="center"/>
    </xf>
    <xf numFmtId="191" fontId="16" fillId="0" borderId="1" xfId="0" applyNumberFormat="1" applyFont="1" applyBorder="1"/>
    <xf numFmtId="191" fontId="16" fillId="0" borderId="55" xfId="0" applyNumberFormat="1" applyFont="1" applyBorder="1"/>
    <xf numFmtId="191" fontId="16" fillId="0" borderId="60" xfId="0" applyNumberFormat="1" applyFont="1" applyBorder="1"/>
    <xf numFmtId="0" fontId="16" fillId="0" borderId="163" xfId="0" applyFont="1" applyBorder="1" applyAlignment="1">
      <alignment horizontal="center" vertical="center"/>
    </xf>
    <xf numFmtId="0" fontId="16" fillId="0" borderId="72" xfId="0" applyFont="1" applyBorder="1" applyAlignment="1">
      <alignment horizontal="center" vertical="center"/>
    </xf>
    <xf numFmtId="0" fontId="16" fillId="0" borderId="44" xfId="0" applyFont="1" applyBorder="1" applyAlignment="1">
      <alignment horizontal="center"/>
    </xf>
    <xf numFmtId="191" fontId="16" fillId="0" borderId="161" xfId="0" applyNumberFormat="1" applyFont="1" applyBorder="1"/>
    <xf numFmtId="191" fontId="16" fillId="0" borderId="57" xfId="0" applyNumberFormat="1" applyFont="1" applyBorder="1"/>
    <xf numFmtId="191" fontId="16" fillId="0" borderId="54" xfId="0" applyNumberFormat="1" applyFont="1" applyBorder="1"/>
    <xf numFmtId="191" fontId="16" fillId="0" borderId="58" xfId="0" applyNumberFormat="1" applyFont="1" applyBorder="1"/>
    <xf numFmtId="191" fontId="16" fillId="0" borderId="195" xfId="0" applyNumberFormat="1" applyFont="1" applyBorder="1"/>
    <xf numFmtId="191" fontId="16" fillId="0" borderId="199" xfId="0" applyNumberFormat="1" applyFont="1" applyBorder="1"/>
    <xf numFmtId="0" fontId="16" fillId="0" borderId="40" xfId="0" applyFont="1" applyBorder="1" applyAlignment="1">
      <alignment horizontal="center"/>
    </xf>
    <xf numFmtId="0" fontId="16" fillId="0" borderId="66" xfId="0" applyFont="1" applyBorder="1" applyAlignment="1">
      <alignment horizontal="center" vertical="center"/>
    </xf>
    <xf numFmtId="191" fontId="16" fillId="0" borderId="198" xfId="0" applyNumberFormat="1" applyFont="1" applyBorder="1"/>
    <xf numFmtId="191" fontId="16" fillId="0" borderId="64" xfId="0" applyNumberFormat="1" applyFont="1" applyBorder="1"/>
    <xf numFmtId="191" fontId="16" fillId="0" borderId="65" xfId="0" applyNumberFormat="1" applyFont="1" applyBorder="1"/>
    <xf numFmtId="191" fontId="16" fillId="0" borderId="67" xfId="0" applyNumberFormat="1" applyFont="1" applyBorder="1"/>
    <xf numFmtId="191" fontId="16" fillId="0" borderId="148" xfId="0" applyNumberFormat="1" applyFont="1" applyBorder="1" applyAlignment="1">
      <alignment horizontal="right" vertical="center"/>
    </xf>
    <xf numFmtId="191" fontId="16" fillId="0" borderId="95" xfId="0" applyNumberFormat="1" applyFont="1" applyBorder="1" applyAlignment="1">
      <alignment horizontal="right" vertical="center"/>
    </xf>
    <xf numFmtId="0" fontId="16" fillId="0" borderId="0" xfId="0" applyFont="1" applyAlignment="1">
      <alignment horizontal="left"/>
    </xf>
    <xf numFmtId="191" fontId="16" fillId="0" borderId="0" xfId="0" applyNumberFormat="1" applyFont="1" applyAlignment="1">
      <alignment vertical="center"/>
    </xf>
    <xf numFmtId="0" fontId="16" fillId="0" borderId="0" xfId="0" applyFont="1" applyAlignment="1">
      <alignment vertical="top"/>
    </xf>
    <xf numFmtId="0" fontId="16" fillId="0" borderId="55" xfId="0" applyFont="1" applyBorder="1" applyAlignment="1">
      <alignment horizontal="center"/>
    </xf>
    <xf numFmtId="0" fontId="16" fillId="0" borderId="60" xfId="0" applyFont="1" applyBorder="1" applyAlignment="1">
      <alignment horizontal="center"/>
    </xf>
    <xf numFmtId="0" fontId="16" fillId="0" borderId="37" xfId="0" applyFont="1" applyBorder="1" applyAlignment="1">
      <alignment horizontal="center"/>
    </xf>
    <xf numFmtId="0" fontId="16" fillId="0" borderId="50" xfId="0" applyFont="1" applyBorder="1" applyAlignment="1">
      <alignment horizontal="center"/>
    </xf>
    <xf numFmtId="0" fontId="16" fillId="0" borderId="47" xfId="0" applyFont="1" applyBorder="1" applyAlignment="1">
      <alignment vertical="center"/>
    </xf>
    <xf numFmtId="0" fontId="16" fillId="0" borderId="48" xfId="0" applyFont="1" applyBorder="1" applyAlignment="1">
      <alignment horizontal="center"/>
    </xf>
    <xf numFmtId="0" fontId="16" fillId="0" borderId="27" xfId="0" applyFont="1" applyBorder="1" applyAlignment="1">
      <alignment horizontal="center" vertical="top"/>
    </xf>
    <xf numFmtId="0" fontId="16" fillId="0" borderId="1" xfId="0" applyFont="1" applyBorder="1" applyAlignment="1">
      <alignment vertical="top"/>
    </xf>
    <xf numFmtId="0" fontId="16" fillId="0" borderId="36" xfId="0" applyFont="1" applyBorder="1" applyAlignment="1">
      <alignment horizontal="center"/>
    </xf>
    <xf numFmtId="0" fontId="16" fillId="0" borderId="51" xfId="0" applyFont="1" applyBorder="1" applyAlignment="1">
      <alignment horizontal="center"/>
    </xf>
    <xf numFmtId="0" fontId="16" fillId="0" borderId="77" xfId="0" applyFont="1" applyBorder="1"/>
    <xf numFmtId="0" fontId="16" fillId="0" borderId="65" xfId="0" applyFont="1" applyBorder="1"/>
    <xf numFmtId="0" fontId="27" fillId="0" borderId="0" xfId="0" applyFont="1" applyAlignment="1">
      <alignment horizontal="left"/>
    </xf>
    <xf numFmtId="0" fontId="16" fillId="0" borderId="0" xfId="0" applyFont="1" applyAlignment="1">
      <alignment horizontal="left" shrinkToFit="1"/>
    </xf>
    <xf numFmtId="0" fontId="16" fillId="0" borderId="0" xfId="0" applyFont="1" applyAlignment="1">
      <alignment shrinkToFit="1"/>
    </xf>
    <xf numFmtId="0" fontId="23" fillId="0" borderId="68" xfId="0" applyFont="1" applyBorder="1" applyAlignment="1">
      <alignment vertical="center"/>
    </xf>
    <xf numFmtId="0" fontId="23" fillId="0" borderId="57" xfId="0" applyFont="1" applyBorder="1" applyAlignment="1">
      <alignment vertical="center"/>
    </xf>
    <xf numFmtId="0" fontId="23" fillId="0" borderId="57" xfId="0" applyFont="1" applyBorder="1" applyAlignment="1">
      <alignment horizontal="right"/>
    </xf>
    <xf numFmtId="0" fontId="23" fillId="0" borderId="22" xfId="0" applyFont="1" applyBorder="1" applyAlignment="1">
      <alignment vertical="center"/>
    </xf>
    <xf numFmtId="0" fontId="23" fillId="0" borderId="0" xfId="0" applyFont="1" applyAlignment="1">
      <alignment horizontal="left" vertical="center"/>
    </xf>
    <xf numFmtId="0" fontId="23" fillId="0" borderId="182" xfId="0" applyFont="1" applyBorder="1" applyAlignment="1">
      <alignment horizontal="center"/>
    </xf>
    <xf numFmtId="0" fontId="23" fillId="0" borderId="31" xfId="0" applyFont="1" applyBorder="1" applyAlignment="1">
      <alignment horizontal="center"/>
    </xf>
    <xf numFmtId="0" fontId="23" fillId="0" borderId="108" xfId="0" applyFont="1" applyBorder="1" applyAlignment="1">
      <alignment horizontal="center"/>
    </xf>
    <xf numFmtId="0" fontId="23" fillId="0" borderId="50" xfId="0" applyFont="1" applyBorder="1" applyAlignment="1">
      <alignment horizontal="center" vertical="center"/>
    </xf>
    <xf numFmtId="0" fontId="23" fillId="0" borderId="0" xfId="0" applyFont="1" applyAlignment="1">
      <alignment horizontal="right" vertical="center"/>
    </xf>
    <xf numFmtId="0" fontId="23" fillId="0" borderId="191" xfId="0" applyFont="1" applyBorder="1" applyAlignment="1">
      <alignment horizontal="center" vertical="center"/>
    </xf>
    <xf numFmtId="0" fontId="23" fillId="0" borderId="147" xfId="0" applyFont="1" applyBorder="1" applyAlignment="1">
      <alignment horizontal="center" vertical="center"/>
    </xf>
    <xf numFmtId="0" fontId="23" fillId="0" borderId="152" xfId="0" applyFont="1" applyBorder="1" applyAlignment="1">
      <alignment horizontal="center" vertical="center"/>
    </xf>
    <xf numFmtId="0" fontId="23" fillId="0" borderId="48" xfId="0" applyFont="1" applyBorder="1" applyAlignment="1">
      <alignment horizontal="center" vertical="center"/>
    </xf>
    <xf numFmtId="0" fontId="23" fillId="0" borderId="77" xfId="0" applyFont="1" applyBorder="1" applyAlignment="1">
      <alignment vertical="center"/>
    </xf>
    <xf numFmtId="0" fontId="23" fillId="0" borderId="64" xfId="0" applyFont="1" applyBorder="1" applyAlignment="1">
      <alignment vertical="center"/>
    </xf>
    <xf numFmtId="0" fontId="23" fillId="0" borderId="203" xfId="0" applyFont="1" applyBorder="1" applyAlignment="1">
      <alignment horizontal="center" vertical="top"/>
    </xf>
    <xf numFmtId="0" fontId="23" fillId="0" borderId="129" xfId="0" applyFont="1" applyBorder="1" applyAlignment="1">
      <alignment horizontal="center" vertical="top"/>
    </xf>
    <xf numFmtId="0" fontId="23" fillId="0" borderId="130" xfId="0" applyFont="1" applyBorder="1" applyAlignment="1">
      <alignment horizontal="center" vertical="top"/>
    </xf>
    <xf numFmtId="0" fontId="23" fillId="0" borderId="35" xfId="0" applyFont="1" applyBorder="1" applyAlignment="1">
      <alignment horizontal="center" vertical="center"/>
    </xf>
    <xf numFmtId="0" fontId="23" fillId="0" borderId="112" xfId="0" applyFont="1" applyBorder="1" applyAlignment="1">
      <alignment horizontal="center" vertical="center"/>
    </xf>
    <xf numFmtId="0" fontId="23" fillId="0" borderId="204" xfId="0" applyFont="1" applyBorder="1" applyAlignment="1">
      <alignment horizontal="distributed" vertical="center"/>
    </xf>
    <xf numFmtId="191" fontId="32" fillId="0" borderId="150" xfId="0" applyNumberFormat="1" applyFont="1" applyBorder="1" applyAlignment="1">
      <alignment vertical="center" shrinkToFit="1"/>
    </xf>
    <xf numFmtId="0" fontId="23" fillId="0" borderId="10" xfId="0" applyFont="1" applyBorder="1" applyAlignment="1">
      <alignment horizontal="center" vertical="center"/>
    </xf>
    <xf numFmtId="0" fontId="23" fillId="0" borderId="14" xfId="0" applyFont="1" applyBorder="1" applyAlignment="1">
      <alignment horizontal="distributed" vertical="center"/>
    </xf>
    <xf numFmtId="191" fontId="32" fillId="0" borderId="162" xfId="0" applyNumberFormat="1" applyFont="1" applyBorder="1" applyAlignment="1">
      <alignment vertical="center" shrinkToFit="1"/>
    </xf>
    <xf numFmtId="0" fontId="23" fillId="0" borderId="153" xfId="0" applyFont="1" applyBorder="1" applyAlignment="1">
      <alignment horizontal="center" vertical="center"/>
    </xf>
    <xf numFmtId="0" fontId="23" fillId="0" borderId="206" xfId="0" applyFont="1" applyBorder="1" applyAlignment="1">
      <alignment horizontal="distributed" vertical="center"/>
    </xf>
    <xf numFmtId="191" fontId="32" fillId="0" borderId="51" xfId="0" applyNumberFormat="1" applyFont="1" applyBorder="1" applyAlignment="1">
      <alignment vertical="center" shrinkToFit="1"/>
    </xf>
    <xf numFmtId="0" fontId="23" fillId="0" borderId="40" xfId="0" applyFont="1" applyBorder="1" applyAlignment="1">
      <alignment horizontal="center" vertical="center"/>
    </xf>
    <xf numFmtId="191" fontId="32" fillId="0" borderId="50" xfId="0" applyNumberFormat="1" applyFont="1" applyBorder="1" applyAlignment="1">
      <alignment vertical="center" shrinkToFit="1"/>
    </xf>
    <xf numFmtId="191" fontId="32" fillId="0" borderId="159" xfId="0" applyNumberFormat="1" applyFont="1" applyBorder="1" applyAlignment="1">
      <alignment vertical="center" shrinkToFit="1"/>
    </xf>
    <xf numFmtId="191" fontId="32" fillId="0" borderId="154" xfId="0" applyNumberFormat="1" applyFont="1" applyBorder="1" applyAlignment="1">
      <alignment vertical="center" shrinkToFit="1"/>
    </xf>
    <xf numFmtId="191" fontId="32" fillId="0" borderId="52" xfId="0" applyNumberFormat="1" applyFont="1" applyBorder="1" applyAlignment="1">
      <alignment vertical="center" shrinkToFit="1"/>
    </xf>
    <xf numFmtId="0" fontId="16" fillId="0" borderId="2" xfId="0" applyFont="1" applyBorder="1" applyAlignment="1">
      <alignment horizontal="center" vertical="center"/>
    </xf>
    <xf numFmtId="0" fontId="16" fillId="0" borderId="144" xfId="0" applyFont="1" applyBorder="1" applyAlignment="1">
      <alignment horizontal="center" vertical="center"/>
    </xf>
    <xf numFmtId="0" fontId="16" fillId="0" borderId="4" xfId="0" applyFont="1" applyBorder="1" applyAlignment="1">
      <alignment horizontal="center" vertical="center"/>
    </xf>
    <xf numFmtId="0" fontId="16" fillId="0" borderId="26" xfId="0" applyFont="1" applyBorder="1" applyAlignment="1">
      <alignment horizontal="center" vertical="center"/>
    </xf>
    <xf numFmtId="0" fontId="16" fillId="0" borderId="209" xfId="0" applyFont="1" applyBorder="1" applyAlignment="1">
      <alignment horizontal="center" vertical="center"/>
    </xf>
    <xf numFmtId="195" fontId="23" fillId="0" borderId="163" xfId="0" applyNumberFormat="1" applyFont="1" applyBorder="1" applyAlignment="1">
      <alignment horizontal="center" vertical="center"/>
    </xf>
    <xf numFmtId="195" fontId="23" fillId="0" borderId="92" xfId="0" applyNumberFormat="1" applyFont="1" applyBorder="1" applyAlignment="1">
      <alignment horizontal="center" vertical="center"/>
    </xf>
    <xf numFmtId="195" fontId="23" fillId="0" borderId="200" xfId="0" applyNumberFormat="1" applyFont="1" applyBorder="1" applyAlignment="1">
      <alignment horizontal="center" vertical="center"/>
    </xf>
    <xf numFmtId="195" fontId="23" fillId="0" borderId="165" xfId="0" applyNumberFormat="1" applyFont="1" applyBorder="1" applyAlignment="1">
      <alignment horizontal="right" vertical="center"/>
    </xf>
    <xf numFmtId="0" fontId="16" fillId="0" borderId="205" xfId="0" applyFont="1" applyBorder="1" applyAlignment="1">
      <alignment horizontal="center" vertical="center"/>
    </xf>
    <xf numFmtId="195" fontId="23" fillId="0" borderId="10" xfId="0" applyNumberFormat="1" applyFont="1" applyBorder="1" applyAlignment="1">
      <alignment horizontal="center" vertical="center"/>
    </xf>
    <xf numFmtId="195" fontId="23" fillId="0" borderId="89" xfId="0" applyNumberFormat="1" applyFont="1" applyBorder="1" applyAlignment="1">
      <alignment horizontal="center" vertical="center"/>
    </xf>
    <xf numFmtId="195" fontId="23" fillId="0" borderId="9" xfId="0" applyNumberFormat="1" applyFont="1" applyBorder="1" applyAlignment="1">
      <alignment horizontal="center" vertical="center"/>
    </xf>
    <xf numFmtId="0" fontId="16" fillId="0" borderId="77" xfId="0" applyFont="1" applyBorder="1" applyAlignment="1">
      <alignment horizontal="center" vertical="center"/>
    </xf>
    <xf numFmtId="195" fontId="23" fillId="0" borderId="66" xfId="0" applyNumberFormat="1" applyFont="1" applyBorder="1" applyAlignment="1">
      <alignment horizontal="center" vertical="center"/>
    </xf>
    <xf numFmtId="195" fontId="23" fillId="0" borderId="129" xfId="0" applyNumberFormat="1" applyFont="1" applyBorder="1" applyAlignment="1">
      <alignment horizontal="center" vertical="center"/>
    </xf>
    <xf numFmtId="195" fontId="23" fillId="0" borderId="65" xfId="0" applyNumberFormat="1" applyFont="1" applyBorder="1" applyAlignment="1">
      <alignment horizontal="center" vertical="center"/>
    </xf>
    <xf numFmtId="195" fontId="23" fillId="0" borderId="213" xfId="0" applyNumberFormat="1" applyFont="1" applyBorder="1" applyAlignment="1">
      <alignment horizontal="right" vertical="center"/>
    </xf>
    <xf numFmtId="195" fontId="23" fillId="0" borderId="0" xfId="0" applyNumberFormat="1" applyFont="1" applyAlignment="1">
      <alignment horizontal="center" vertical="center"/>
    </xf>
    <xf numFmtId="195" fontId="23" fillId="0" borderId="0" xfId="0" applyNumberFormat="1" applyFont="1" applyAlignment="1">
      <alignment horizontal="right" vertical="center"/>
    </xf>
    <xf numFmtId="0" fontId="16" fillId="0" borderId="1" xfId="0" applyFont="1" applyBorder="1" applyAlignment="1">
      <alignment horizontal="center" vertical="center"/>
    </xf>
    <xf numFmtId="0" fontId="16" fillId="0" borderId="156" xfId="0" applyFont="1" applyBorder="1" applyAlignment="1">
      <alignment horizontal="center" vertical="center"/>
    </xf>
    <xf numFmtId="0" fontId="16" fillId="0" borderId="49" xfId="0" applyFont="1" applyBorder="1" applyAlignment="1">
      <alignment horizontal="center" vertical="center"/>
    </xf>
    <xf numFmtId="0" fontId="16" fillId="0" borderId="88" xfId="0" applyFont="1" applyBorder="1" applyAlignment="1">
      <alignment horizontal="center" vertical="center"/>
    </xf>
    <xf numFmtId="192" fontId="23" fillId="0" borderId="115" xfId="0" applyNumberFormat="1" applyFont="1" applyBorder="1" applyAlignment="1">
      <alignment horizontal="center" vertical="center"/>
    </xf>
    <xf numFmtId="192" fontId="23" fillId="0" borderId="90" xfId="0" applyNumberFormat="1" applyFont="1" applyBorder="1" applyAlignment="1">
      <alignment horizontal="center" vertical="center"/>
    </xf>
    <xf numFmtId="192" fontId="23" fillId="0" borderId="162" xfId="0" applyNumberFormat="1" applyFont="1" applyBorder="1" applyAlignment="1">
      <alignment horizontal="right" vertical="center"/>
    </xf>
    <xf numFmtId="192" fontId="16" fillId="0" borderId="0" xfId="0" applyNumberFormat="1" applyFont="1" applyAlignment="1">
      <alignment vertical="center"/>
    </xf>
    <xf numFmtId="0" fontId="16" fillId="0" borderId="214" xfId="0" applyFont="1" applyBorder="1" applyAlignment="1">
      <alignment horizontal="center" vertical="center"/>
    </xf>
    <xf numFmtId="0" fontId="16" fillId="0" borderId="151" xfId="0" applyFont="1" applyBorder="1" applyAlignment="1">
      <alignment horizontal="center" vertical="center"/>
    </xf>
    <xf numFmtId="192" fontId="23" fillId="0" borderId="189" xfId="0" applyNumberFormat="1" applyFont="1" applyBorder="1" applyAlignment="1">
      <alignment horizontal="center" vertical="center"/>
    </xf>
    <xf numFmtId="192" fontId="23" fillId="0" borderId="93" xfId="0" applyNumberFormat="1" applyFont="1" applyBorder="1" applyAlignment="1">
      <alignment horizontal="center" vertical="center"/>
    </xf>
    <xf numFmtId="0" fontId="16" fillId="0" borderId="22" xfId="0" applyFont="1" applyBorder="1" applyAlignment="1">
      <alignment horizontal="center" vertical="center"/>
    </xf>
    <xf numFmtId="0" fontId="16" fillId="0" borderId="131" xfId="0" applyFont="1" applyBorder="1" applyAlignment="1">
      <alignment horizontal="center" vertical="center"/>
    </xf>
    <xf numFmtId="192" fontId="23" fillId="0" borderId="128" xfId="0" applyNumberFormat="1" applyFont="1" applyBorder="1" applyAlignment="1">
      <alignment horizontal="center" vertical="center"/>
    </xf>
    <xf numFmtId="192" fontId="23" fillId="0" borderId="130" xfId="0" applyNumberFormat="1" applyFont="1" applyBorder="1" applyAlignment="1">
      <alignment horizontal="center" vertical="center"/>
    </xf>
    <xf numFmtId="192" fontId="23" fillId="0" borderId="213" xfId="0" applyNumberFormat="1" applyFont="1" applyBorder="1" applyAlignment="1">
      <alignment horizontal="right" vertical="center"/>
    </xf>
    <xf numFmtId="38" fontId="42" fillId="0" borderId="0" xfId="4" applyFont="1" applyFill="1" applyAlignment="1">
      <alignment horizontal="right" vertical="center"/>
    </xf>
    <xf numFmtId="38" fontId="42" fillId="0" borderId="142" xfId="4" applyFont="1" applyFill="1" applyBorder="1" applyAlignment="1">
      <alignment vertical="center" shrinkToFit="1"/>
    </xf>
    <xf numFmtId="38" fontId="42" fillId="0" borderId="139" xfId="4" applyFont="1" applyFill="1" applyBorder="1" applyAlignment="1">
      <alignment vertical="center" shrinkToFit="1"/>
    </xf>
    <xf numFmtId="38" fontId="42" fillId="0" borderId="49" xfId="4" applyFont="1" applyFill="1" applyBorder="1" applyAlignment="1">
      <alignment vertical="center" shrinkToFit="1"/>
    </xf>
    <xf numFmtId="3" fontId="42" fillId="0" borderId="142" xfId="4" applyNumberFormat="1" applyFont="1" applyFill="1" applyBorder="1" applyAlignment="1">
      <alignment vertical="center" shrinkToFit="1"/>
    </xf>
    <xf numFmtId="213" fontId="42" fillId="0" borderId="139" xfId="4" applyNumberFormat="1" applyFont="1" applyFill="1" applyBorder="1" applyAlignment="1">
      <alignment vertical="center" shrinkToFit="1"/>
    </xf>
    <xf numFmtId="38" fontId="42" fillId="0" borderId="178" xfId="4" applyFont="1" applyFill="1" applyBorder="1" applyAlignment="1">
      <alignment vertical="center" shrinkToFit="1"/>
    </xf>
    <xf numFmtId="194" fontId="16" fillId="0" borderId="156" xfId="4" applyNumberFormat="1" applyFont="1" applyBorder="1" applyAlignment="1">
      <alignment horizontal="center" vertical="center" shrinkToFit="1"/>
    </xf>
    <xf numFmtId="194" fontId="16" fillId="0" borderId="176" xfId="4" applyNumberFormat="1" applyFont="1" applyBorder="1" applyAlignment="1">
      <alignment vertical="center" shrinkToFit="1"/>
    </xf>
    <xf numFmtId="38" fontId="16" fillId="0" borderId="175" xfId="4" applyFont="1" applyFill="1" applyBorder="1" applyAlignment="1">
      <alignment vertical="center"/>
    </xf>
    <xf numFmtId="194" fontId="16" fillId="0" borderId="116" xfId="4" applyNumberFormat="1" applyFont="1" applyFill="1" applyBorder="1" applyAlignment="1">
      <alignment vertical="center"/>
    </xf>
    <xf numFmtId="194" fontId="16" fillId="0" borderId="121" xfId="4" applyNumberFormat="1" applyFont="1" applyFill="1" applyBorder="1" applyAlignment="1">
      <alignment vertical="center"/>
    </xf>
    <xf numFmtId="194" fontId="16" fillId="0" borderId="187" xfId="4" applyNumberFormat="1" applyFont="1" applyFill="1" applyBorder="1" applyAlignment="1">
      <alignment vertical="center"/>
    </xf>
    <xf numFmtId="194" fontId="16" fillId="0" borderId="81" xfId="4" applyNumberFormat="1" applyFont="1" applyFill="1" applyBorder="1" applyAlignment="1">
      <alignment vertical="center"/>
    </xf>
    <xf numFmtId="0" fontId="34"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right" vertical="center"/>
    </xf>
    <xf numFmtId="0" fontId="23" fillId="0" borderId="87" xfId="0" applyFont="1" applyBorder="1" applyAlignment="1">
      <alignment horizontal="center" vertical="center"/>
    </xf>
    <xf numFmtId="191" fontId="27" fillId="0" borderId="204" xfId="0" applyNumberFormat="1" applyFont="1" applyBorder="1" applyAlignment="1">
      <alignment vertical="center"/>
    </xf>
    <xf numFmtId="191" fontId="27" fillId="0" borderId="46" xfId="0" applyNumberFormat="1" applyFont="1" applyBorder="1" applyAlignment="1">
      <alignment vertical="center"/>
    </xf>
    <xf numFmtId="191" fontId="27" fillId="0" borderId="112" xfId="0" applyNumberFormat="1" applyFont="1" applyBorder="1" applyAlignment="1">
      <alignment vertical="center"/>
    </xf>
    <xf numFmtId="191" fontId="27" fillId="0" borderId="159" xfId="0" applyNumberFormat="1" applyFont="1" applyBorder="1" applyAlignment="1">
      <alignment vertical="center"/>
    </xf>
    <xf numFmtId="0" fontId="23" fillId="0" borderId="139" xfId="0" applyFont="1" applyBorder="1" applyAlignment="1">
      <alignment horizontal="center" vertical="center" shrinkToFit="1"/>
    </xf>
    <xf numFmtId="214" fontId="27" fillId="0" borderId="261" xfId="0" applyNumberFormat="1" applyFont="1" applyBorder="1" applyAlignment="1">
      <alignment vertical="center"/>
    </xf>
    <xf numFmtId="214" fontId="27" fillId="0" borderId="56" xfId="0" applyNumberFormat="1" applyFont="1" applyBorder="1" applyAlignment="1">
      <alignment vertical="center"/>
    </xf>
    <xf numFmtId="214" fontId="27" fillId="0" borderId="153" xfId="0" applyNumberFormat="1" applyFont="1" applyBorder="1" applyAlignment="1">
      <alignment vertical="center"/>
    </xf>
    <xf numFmtId="214" fontId="27" fillId="0" borderId="206" xfId="0" applyNumberFormat="1" applyFont="1" applyBorder="1" applyAlignment="1">
      <alignment vertical="center"/>
    </xf>
    <xf numFmtId="214" fontId="27" fillId="0" borderId="154" xfId="0" applyNumberFormat="1" applyFont="1" applyBorder="1" applyAlignment="1">
      <alignment vertical="center"/>
    </xf>
    <xf numFmtId="0" fontId="23" fillId="0" borderId="252" xfId="0" applyFont="1" applyBorder="1" applyAlignment="1">
      <alignment horizontal="center" vertical="center"/>
    </xf>
    <xf numFmtId="195" fontId="27" fillId="0" borderId="71" xfId="0" applyNumberFormat="1" applyFont="1" applyBorder="1" applyAlignment="1">
      <alignment vertical="center"/>
    </xf>
    <xf numFmtId="195" fontId="27" fillId="0" borderId="34" xfId="0" applyNumberFormat="1" applyFont="1" applyBorder="1" applyAlignment="1">
      <alignment vertical="center"/>
    </xf>
    <xf numFmtId="195" fontId="27" fillId="0" borderId="70" xfId="0" applyNumberFormat="1" applyFont="1" applyBorder="1" applyAlignment="1">
      <alignment vertical="center"/>
    </xf>
    <xf numFmtId="195" fontId="27" fillId="0" borderId="155" xfId="0" applyNumberFormat="1" applyFont="1" applyBorder="1" applyAlignment="1">
      <alignment vertical="center"/>
    </xf>
    <xf numFmtId="178" fontId="27" fillId="0" borderId="261" xfId="0" applyNumberFormat="1" applyFont="1" applyBorder="1" applyAlignment="1">
      <alignment vertical="center"/>
    </xf>
    <xf numFmtId="178" fontId="27" fillId="0" borderId="56" xfId="0" applyNumberFormat="1" applyFont="1" applyBorder="1" applyAlignment="1">
      <alignment vertical="center"/>
    </xf>
    <xf numFmtId="0" fontId="23" fillId="0" borderId="253" xfId="0" applyFont="1" applyBorder="1" applyAlignment="1">
      <alignment horizontal="center" vertical="center"/>
    </xf>
    <xf numFmtId="195" fontId="27" fillId="0" borderId="73" xfId="0" applyNumberFormat="1" applyFont="1" applyBorder="1" applyAlignment="1">
      <alignment vertical="center"/>
    </xf>
    <xf numFmtId="195" fontId="27" fillId="0" borderId="166" xfId="0" applyNumberFormat="1" applyFont="1" applyBorder="1" applyAlignment="1">
      <alignment vertical="center"/>
    </xf>
    <xf numFmtId="195" fontId="27" fillId="0" borderId="72" xfId="0" applyNumberFormat="1" applyFont="1" applyBorder="1" applyAlignment="1">
      <alignment vertical="center"/>
    </xf>
    <xf numFmtId="195" fontId="27" fillId="0" borderId="167" xfId="0" applyNumberFormat="1" applyFont="1" applyBorder="1" applyAlignment="1">
      <alignment vertical="center"/>
    </xf>
    <xf numFmtId="0" fontId="23" fillId="0" borderId="174" xfId="0" applyFont="1" applyBorder="1" applyAlignment="1">
      <alignment horizontal="center" vertical="center" shrinkToFit="1"/>
    </xf>
    <xf numFmtId="214" fontId="27" fillId="0" borderId="215" xfId="0" applyNumberFormat="1" applyFont="1" applyBorder="1" applyAlignment="1">
      <alignment vertical="center"/>
    </xf>
    <xf numFmtId="214" fontId="27" fillId="0" borderId="173" xfId="0" applyNumberFormat="1" applyFont="1" applyBorder="1" applyAlignment="1">
      <alignment vertical="center"/>
    </xf>
    <xf numFmtId="214" fontId="27" fillId="0" borderId="211" xfId="0" applyNumberFormat="1" applyFont="1" applyBorder="1" applyAlignment="1">
      <alignment vertical="center"/>
    </xf>
    <xf numFmtId="214" fontId="27" fillId="0" borderId="231" xfId="0" applyNumberFormat="1" applyFont="1" applyBorder="1" applyAlignment="1">
      <alignment vertical="center"/>
    </xf>
    <xf numFmtId="214" fontId="27" fillId="0" borderId="213" xfId="0" applyNumberFormat="1" applyFont="1" applyBorder="1" applyAlignment="1">
      <alignment vertical="center"/>
    </xf>
    <xf numFmtId="191" fontId="27" fillId="0" borderId="74" xfId="0" applyNumberFormat="1" applyFont="1" applyBorder="1" applyAlignment="1">
      <alignment vertical="center"/>
    </xf>
    <xf numFmtId="191" fontId="27" fillId="0" borderId="166" xfId="0" applyNumberFormat="1" applyFont="1" applyBorder="1" applyAlignment="1">
      <alignment vertical="center"/>
    </xf>
    <xf numFmtId="191" fontId="27" fillId="0" borderId="73" xfId="0" applyNumberFormat="1" applyFont="1" applyBorder="1" applyAlignment="1">
      <alignment vertical="center"/>
    </xf>
    <xf numFmtId="191" fontId="27" fillId="0" borderId="72" xfId="0" applyNumberFormat="1" applyFont="1" applyBorder="1" applyAlignment="1">
      <alignment vertical="center"/>
    </xf>
    <xf numFmtId="0" fontId="23" fillId="0" borderId="0" xfId="0" applyFont="1" applyAlignment="1">
      <alignment horizontal="center" vertical="center"/>
    </xf>
    <xf numFmtId="215" fontId="23" fillId="0" borderId="0" xfId="0" quotePrefix="1" applyNumberFormat="1" applyFont="1" applyAlignment="1">
      <alignment horizontal="right" vertical="center"/>
    </xf>
    <xf numFmtId="215" fontId="27" fillId="0" borderId="0" xfId="0" applyNumberFormat="1" applyFont="1" applyAlignment="1">
      <alignment vertical="center"/>
    </xf>
    <xf numFmtId="0" fontId="23" fillId="0" borderId="138" xfId="0" applyFont="1" applyBorder="1" applyAlignment="1">
      <alignment horizontal="center" vertical="center"/>
    </xf>
    <xf numFmtId="0" fontId="23" fillId="0" borderId="142" xfId="0" applyFont="1" applyBorder="1" applyAlignment="1">
      <alignment horizontal="center" vertical="center"/>
    </xf>
    <xf numFmtId="0" fontId="23" fillId="0" borderId="75" xfId="0" applyFont="1" applyBorder="1" applyAlignment="1">
      <alignment horizontal="center" vertical="center"/>
    </xf>
    <xf numFmtId="178" fontId="27" fillId="0" borderId="215" xfId="0" applyNumberFormat="1" applyFont="1" applyBorder="1" applyAlignment="1">
      <alignment vertical="center"/>
    </xf>
    <xf numFmtId="178" fontId="27" fillId="0" borderId="173" xfId="0" applyNumberFormat="1" applyFont="1" applyBorder="1" applyAlignment="1">
      <alignment vertical="center"/>
    </xf>
    <xf numFmtId="0" fontId="23" fillId="0" borderId="0" xfId="0" applyFont="1" applyAlignment="1">
      <alignment horizontal="center" vertical="center" textRotation="255"/>
    </xf>
    <xf numFmtId="0" fontId="23" fillId="0" borderId="224" xfId="0" applyFont="1" applyBorder="1" applyAlignment="1">
      <alignment horizontal="center" vertical="center"/>
    </xf>
    <xf numFmtId="0" fontId="23" fillId="0" borderId="256" xfId="0" applyFont="1" applyBorder="1" applyAlignment="1">
      <alignment horizontal="left" vertical="center" wrapText="1"/>
    </xf>
    <xf numFmtId="0" fontId="35" fillId="0" borderId="225" xfId="0" applyFont="1" applyBorder="1" applyAlignment="1">
      <alignment horizontal="center" vertical="center"/>
    </xf>
    <xf numFmtId="0" fontId="35" fillId="0" borderId="243" xfId="0" applyFont="1" applyBorder="1" applyAlignment="1">
      <alignment horizontal="center" vertical="center"/>
    </xf>
    <xf numFmtId="0" fontId="35" fillId="0" borderId="230" xfId="0" applyFont="1" applyBorder="1" applyAlignment="1">
      <alignment horizontal="center" vertical="center"/>
    </xf>
    <xf numFmtId="0" fontId="35" fillId="0" borderId="226" xfId="0" applyFont="1" applyBorder="1" applyAlignment="1">
      <alignment horizontal="center" vertical="center"/>
    </xf>
    <xf numFmtId="0" fontId="35" fillId="0" borderId="227" xfId="0" applyFont="1" applyBorder="1" applyAlignment="1">
      <alignment horizontal="center" vertical="center"/>
    </xf>
    <xf numFmtId="0" fontId="23" fillId="0" borderId="229" xfId="0" applyFont="1" applyBorder="1" applyAlignment="1">
      <alignment horizontal="left" vertical="center"/>
    </xf>
    <xf numFmtId="191" fontId="27" fillId="0" borderId="18" xfId="0" applyNumberFormat="1" applyFont="1" applyBorder="1" applyAlignment="1">
      <alignment vertical="center"/>
    </xf>
    <xf numFmtId="191" fontId="27" fillId="0" borderId="19" xfId="0" applyNumberFormat="1" applyFont="1" applyBorder="1" applyAlignment="1">
      <alignment vertical="center"/>
    </xf>
    <xf numFmtId="191" fontId="27" fillId="0" borderId="20" xfId="0" applyNumberFormat="1" applyFont="1" applyBorder="1" applyAlignment="1">
      <alignment vertical="center"/>
    </xf>
    <xf numFmtId="191" fontId="27" fillId="0" borderId="17" xfId="0" applyNumberFormat="1" applyFont="1" applyBorder="1" applyAlignment="1">
      <alignment vertical="center"/>
    </xf>
    <xf numFmtId="191" fontId="27" fillId="0" borderId="21" xfId="0" applyNumberFormat="1" applyFont="1" applyBorder="1" applyAlignment="1">
      <alignment vertical="center"/>
    </xf>
    <xf numFmtId="0" fontId="23" fillId="0" borderId="106" xfId="0" applyFont="1" applyBorder="1" applyAlignment="1">
      <alignment horizontal="center" vertical="center"/>
    </xf>
    <xf numFmtId="191" fontId="27" fillId="0" borderId="64" xfId="0" applyNumberFormat="1" applyFont="1" applyBorder="1" applyAlignment="1">
      <alignment horizontal="right" vertical="center"/>
    </xf>
    <xf numFmtId="191" fontId="27" fillId="0" borderId="41" xfId="0" applyNumberFormat="1" applyFont="1" applyBorder="1" applyAlignment="1">
      <alignment horizontal="right" vertical="center"/>
    </xf>
    <xf numFmtId="191" fontId="27" fillId="0" borderId="66" xfId="0" applyNumberFormat="1" applyFont="1" applyBorder="1" applyAlignment="1">
      <alignment horizontal="right" vertical="center"/>
    </xf>
    <xf numFmtId="191" fontId="27" fillId="0" borderId="43" xfId="0" applyNumberFormat="1" applyFont="1" applyBorder="1" applyAlignment="1">
      <alignment horizontal="right" vertical="center"/>
    </xf>
    <xf numFmtId="216" fontId="23" fillId="0" borderId="0" xfId="0" applyNumberFormat="1" applyFont="1" applyAlignment="1">
      <alignment horizontal="right" vertical="center"/>
    </xf>
    <xf numFmtId="0" fontId="23" fillId="0" borderId="87" xfId="0" applyFont="1" applyBorder="1" applyAlignment="1">
      <alignment vertical="center"/>
    </xf>
    <xf numFmtId="191" fontId="27" fillId="0" borderId="54" xfId="0" applyNumberFormat="1" applyFont="1" applyBorder="1" applyAlignment="1">
      <alignment vertical="center"/>
    </xf>
    <xf numFmtId="191" fontId="27" fillId="0" borderId="53" xfId="0" applyNumberFormat="1" applyFont="1" applyBorder="1" applyAlignment="1">
      <alignment vertical="center"/>
    </xf>
    <xf numFmtId="191" fontId="27" fillId="0" borderId="45" xfId="0" applyNumberFormat="1" applyFont="1" applyBorder="1" applyAlignment="1">
      <alignment vertical="center"/>
    </xf>
    <xf numFmtId="191" fontId="27" fillId="0" borderId="57" xfId="0" applyNumberFormat="1" applyFont="1" applyBorder="1" applyAlignment="1">
      <alignment vertical="center"/>
    </xf>
    <xf numFmtId="191" fontId="27" fillId="0" borderId="150" xfId="0" applyNumberFormat="1" applyFont="1" applyBorder="1" applyAlignment="1">
      <alignment vertical="center"/>
    </xf>
    <xf numFmtId="195" fontId="23" fillId="0" borderId="0" xfId="0" applyNumberFormat="1" applyFont="1" applyAlignment="1">
      <alignment vertical="center"/>
    </xf>
    <xf numFmtId="0" fontId="23" fillId="0" borderId="94" xfId="0" applyFont="1" applyBorder="1" applyAlignment="1">
      <alignment vertical="center"/>
    </xf>
    <xf numFmtId="191" fontId="27" fillId="0" borderId="9" xfId="0" applyNumberFormat="1" applyFont="1" applyBorder="1" applyAlignment="1">
      <alignment vertical="center"/>
    </xf>
    <xf numFmtId="191" fontId="27" fillId="0" borderId="10" xfId="0" applyNumberFormat="1" applyFont="1" applyBorder="1" applyAlignment="1">
      <alignment vertical="center"/>
    </xf>
    <xf numFmtId="191" fontId="27" fillId="0" borderId="39" xfId="0" applyNumberFormat="1" applyFont="1" applyBorder="1" applyAlignment="1">
      <alignment vertical="center"/>
    </xf>
    <xf numFmtId="191" fontId="27" fillId="0" borderId="14" xfId="0" applyNumberFormat="1" applyFont="1" applyBorder="1" applyAlignment="1">
      <alignment vertical="center"/>
    </xf>
    <xf numFmtId="191" fontId="27" fillId="0" borderId="162" xfId="0" applyNumberFormat="1" applyFont="1" applyBorder="1" applyAlignment="1">
      <alignment vertical="center"/>
    </xf>
    <xf numFmtId="191" fontId="27" fillId="0" borderId="47" xfId="0" applyNumberFormat="1" applyFont="1" applyBorder="1" applyAlignment="1">
      <alignment vertical="center"/>
    </xf>
    <xf numFmtId="0" fontId="23" fillId="0" borderId="253" xfId="0" applyFont="1" applyBorder="1" applyAlignment="1">
      <alignment vertical="center"/>
    </xf>
    <xf numFmtId="191" fontId="27" fillId="0" borderId="5" xfId="0" applyNumberFormat="1" applyFont="1" applyBorder="1" applyAlignment="1">
      <alignment vertical="center"/>
    </xf>
    <xf numFmtId="191" fontId="27" fillId="0" borderId="38" xfId="0" applyNumberFormat="1" applyFont="1" applyBorder="1" applyAlignment="1">
      <alignment vertical="center"/>
    </xf>
    <xf numFmtId="191" fontId="27" fillId="0" borderId="0" xfId="0" applyNumberFormat="1" applyFont="1" applyAlignment="1">
      <alignment vertical="center"/>
    </xf>
    <xf numFmtId="191" fontId="27" fillId="0" borderId="48" xfId="0" applyNumberFormat="1" applyFont="1" applyBorder="1" applyAlignment="1">
      <alignment vertical="center"/>
    </xf>
    <xf numFmtId="191" fontId="27" fillId="0" borderId="177" xfId="0" applyNumberFormat="1" applyFont="1" applyBorder="1" applyAlignment="1">
      <alignment vertical="center"/>
    </xf>
    <xf numFmtId="191" fontId="27" fillId="0" borderId="146" xfId="0" applyNumberFormat="1" applyFont="1" applyBorder="1" applyAlignment="1">
      <alignment vertical="center"/>
    </xf>
    <xf numFmtId="191" fontId="27" fillId="0" borderId="42" xfId="0" applyNumberFormat="1" applyFont="1" applyBorder="1" applyAlignment="1">
      <alignment vertical="center"/>
    </xf>
    <xf numFmtId="191" fontId="27" fillId="0" borderId="52" xfId="0" applyNumberFormat="1" applyFont="1" applyBorder="1" applyAlignment="1">
      <alignment vertical="center"/>
    </xf>
    <xf numFmtId="0" fontId="23" fillId="0" borderId="94" xfId="0" applyFont="1" applyBorder="1" applyAlignment="1">
      <alignment vertical="center" shrinkToFit="1"/>
    </xf>
    <xf numFmtId="0" fontId="23" fillId="0" borderId="101" xfId="0" applyFont="1" applyBorder="1" applyAlignment="1">
      <alignment vertical="center"/>
    </xf>
    <xf numFmtId="191" fontId="27" fillId="0" borderId="64" xfId="0" applyNumberFormat="1" applyFont="1" applyBorder="1" applyAlignment="1">
      <alignment vertical="center"/>
    </xf>
    <xf numFmtId="191" fontId="27" fillId="0" borderId="66" xfId="0" applyNumberFormat="1" applyFont="1" applyBorder="1" applyAlignment="1">
      <alignment vertical="center"/>
    </xf>
    <xf numFmtId="191" fontId="27" fillId="0" borderId="41" xfId="0" applyNumberFormat="1" applyFont="1" applyBorder="1" applyAlignment="1">
      <alignment vertical="center"/>
    </xf>
    <xf numFmtId="191" fontId="27" fillId="0" borderId="43" xfId="0" applyNumberFormat="1" applyFont="1" applyBorder="1" applyAlignment="1">
      <alignment vertical="center"/>
    </xf>
    <xf numFmtId="191" fontId="23" fillId="0" borderId="0" xfId="0" applyNumberFormat="1" applyFont="1" applyAlignment="1">
      <alignment vertical="center"/>
    </xf>
    <xf numFmtId="0" fontId="29" fillId="0" borderId="0" xfId="0" applyFont="1" applyAlignment="1">
      <alignment horizontal="left"/>
    </xf>
    <xf numFmtId="0" fontId="0" fillId="0" borderId="0" xfId="0" applyAlignment="1">
      <alignment horizontal="center"/>
    </xf>
    <xf numFmtId="0" fontId="15" fillId="0" borderId="0" xfId="0" applyFont="1" applyAlignment="1">
      <alignment horizontal="left"/>
    </xf>
    <xf numFmtId="0" fontId="8" fillId="0" borderId="0" xfId="0" quotePrefix="1" applyFont="1" applyAlignment="1">
      <alignment horizontal="left"/>
    </xf>
    <xf numFmtId="0" fontId="0" fillId="0" borderId="0" xfId="0" applyAlignment="1">
      <alignment vertical="center"/>
    </xf>
    <xf numFmtId="0" fontId="16" fillId="0" borderId="78" xfId="0" applyFont="1" applyBorder="1" applyAlignment="1">
      <alignment horizontal="center" vertical="center"/>
    </xf>
    <xf numFmtId="0" fontId="16" fillId="0" borderId="81" xfId="0" applyFont="1" applyBorder="1" applyAlignment="1">
      <alignment horizontal="center" vertical="center"/>
    </xf>
    <xf numFmtId="0" fontId="16" fillId="0" borderId="85" xfId="0" applyFont="1" applyBorder="1" applyAlignment="1">
      <alignment horizontal="distributed" vertical="center"/>
    </xf>
    <xf numFmtId="195" fontId="16" fillId="0" borderId="83" xfId="0" applyNumberFormat="1" applyFont="1" applyBorder="1" applyAlignment="1">
      <alignment vertical="center"/>
    </xf>
    <xf numFmtId="195" fontId="16" fillId="0" borderId="84" xfId="0" applyNumberFormat="1" applyFont="1" applyBorder="1" applyAlignment="1">
      <alignment vertical="center"/>
    </xf>
    <xf numFmtId="195" fontId="16" fillId="0" borderId="85" xfId="0" applyNumberFormat="1" applyFont="1" applyBorder="1" applyAlignment="1">
      <alignment vertical="center"/>
    </xf>
    <xf numFmtId="195" fontId="16" fillId="0" borderId="86" xfId="0" applyNumberFormat="1" applyFont="1" applyBorder="1" applyAlignment="1">
      <alignment vertical="center"/>
    </xf>
    <xf numFmtId="195" fontId="16" fillId="0" borderId="204" xfId="0" applyNumberFormat="1" applyFont="1" applyBorder="1" applyAlignment="1">
      <alignment vertical="center"/>
    </xf>
    <xf numFmtId="0" fontId="16" fillId="0" borderId="8" xfId="0" applyFont="1" applyBorder="1" applyAlignment="1">
      <alignment horizontal="center" vertical="center" shrinkToFit="1"/>
    </xf>
    <xf numFmtId="195" fontId="16" fillId="0" borderId="88" xfId="0" applyNumberFormat="1" applyFont="1" applyBorder="1" applyAlignment="1">
      <alignment vertical="center"/>
    </xf>
    <xf numFmtId="195" fontId="16" fillId="0" borderId="89" xfId="0" applyNumberFormat="1" applyFont="1" applyBorder="1" applyAlignment="1">
      <alignment vertical="center"/>
    </xf>
    <xf numFmtId="195" fontId="16" fillId="0" borderId="8" xfId="0" applyNumberFormat="1" applyFont="1" applyBorder="1" applyAlignment="1">
      <alignment vertical="center"/>
    </xf>
    <xf numFmtId="195" fontId="16" fillId="0" borderId="90" xfId="0" applyNumberFormat="1" applyFont="1" applyBorder="1" applyAlignment="1">
      <alignment vertical="center"/>
    </xf>
    <xf numFmtId="195" fontId="16" fillId="0" borderId="14" xfId="0" applyNumberFormat="1" applyFont="1" applyBorder="1" applyAlignment="1">
      <alignment vertical="center"/>
    </xf>
    <xf numFmtId="0" fontId="16" fillId="0" borderId="8" xfId="0" applyFont="1" applyBorder="1" applyAlignment="1">
      <alignment horizontal="distributed" vertical="center"/>
    </xf>
    <xf numFmtId="0" fontId="16" fillId="0" borderId="199" xfId="0" applyFont="1" applyBorder="1" applyAlignment="1">
      <alignment horizontal="center" vertical="center" shrinkToFit="1"/>
    </xf>
    <xf numFmtId="195" fontId="16" fillId="0" borderId="91" xfId="0" applyNumberFormat="1" applyFont="1" applyBorder="1" applyAlignment="1">
      <alignment vertical="center"/>
    </xf>
    <xf numFmtId="195" fontId="16" fillId="0" borderId="92" xfId="0" applyNumberFormat="1" applyFont="1" applyBorder="1" applyAlignment="1">
      <alignment vertical="center"/>
    </xf>
    <xf numFmtId="195" fontId="16" fillId="0" borderId="199" xfId="0" applyNumberFormat="1" applyFont="1" applyBorder="1" applyAlignment="1">
      <alignment vertical="center"/>
    </xf>
    <xf numFmtId="195" fontId="16" fillId="0" borderId="93" xfId="0" applyNumberFormat="1" applyFont="1" applyBorder="1" applyAlignment="1">
      <alignment vertical="center"/>
    </xf>
    <xf numFmtId="195" fontId="16" fillId="0" borderId="164" xfId="0" applyNumberFormat="1" applyFont="1" applyBorder="1" applyAlignment="1">
      <alignment vertical="center"/>
    </xf>
    <xf numFmtId="0" fontId="16" fillId="0" borderId="6" xfId="0" applyFont="1" applyBorder="1" applyAlignment="1">
      <alignment horizontal="distributed" vertical="center"/>
    </xf>
    <xf numFmtId="195" fontId="16" fillId="0" borderId="140" xfId="0" applyNumberFormat="1" applyFont="1" applyBorder="1" applyAlignment="1">
      <alignment vertical="center"/>
    </xf>
    <xf numFmtId="195" fontId="16" fillId="0" borderId="141" xfId="0" applyNumberFormat="1" applyFont="1" applyBorder="1" applyAlignment="1">
      <alignment vertical="center"/>
    </xf>
    <xf numFmtId="195" fontId="16" fillId="0" borderId="160" xfId="0" applyNumberFormat="1" applyFont="1" applyBorder="1" applyAlignment="1">
      <alignment vertical="center"/>
    </xf>
    <xf numFmtId="195" fontId="16" fillId="0" borderId="71" xfId="0" applyNumberFormat="1" applyFont="1" applyBorder="1" applyAlignment="1">
      <alignment vertical="center"/>
    </xf>
    <xf numFmtId="0" fontId="16" fillId="0" borderId="238" xfId="0" applyFont="1" applyBorder="1" applyAlignment="1">
      <alignment horizontal="center" vertical="center" shrinkToFit="1"/>
    </xf>
    <xf numFmtId="195" fontId="16" fillId="0" borderId="78" xfId="0" applyNumberFormat="1" applyFont="1" applyBorder="1" applyAlignment="1">
      <alignment vertical="center"/>
    </xf>
    <xf numFmtId="195" fontId="16" fillId="0" borderId="79" xfId="0" applyNumberFormat="1" applyFont="1" applyBorder="1" applyAlignment="1">
      <alignment vertical="center"/>
    </xf>
    <xf numFmtId="195" fontId="16" fillId="0" borderId="80" xfId="0" applyNumberFormat="1" applyFont="1" applyBorder="1" applyAlignment="1">
      <alignment vertical="center"/>
    </xf>
    <xf numFmtId="195" fontId="16" fillId="0" borderId="231" xfId="0" applyNumberFormat="1" applyFont="1" applyBorder="1" applyAlignment="1">
      <alignment vertical="center"/>
    </xf>
    <xf numFmtId="0" fontId="0" fillId="0" borderId="0" xfId="0" applyAlignment="1">
      <alignment horizontal="center" vertical="center"/>
    </xf>
    <xf numFmtId="195" fontId="16" fillId="0" borderId="115" xfId="0" applyNumberFormat="1" applyFont="1" applyBorder="1" applyAlignment="1">
      <alignment vertical="center"/>
    </xf>
    <xf numFmtId="195" fontId="16" fillId="0" borderId="189" xfId="0" applyNumberFormat="1" applyFont="1" applyBorder="1" applyAlignment="1">
      <alignment vertical="center"/>
    </xf>
    <xf numFmtId="195" fontId="16" fillId="0" borderId="262" xfId="0" applyNumberFormat="1" applyFont="1" applyBorder="1" applyAlignment="1">
      <alignment vertical="center"/>
    </xf>
    <xf numFmtId="195" fontId="16" fillId="0" borderId="194" xfId="0" applyNumberFormat="1" applyFont="1" applyBorder="1" applyAlignment="1">
      <alignment vertical="center"/>
    </xf>
    <xf numFmtId="0" fontId="16" fillId="0" borderId="86" xfId="0" applyFont="1" applyBorder="1" applyAlignment="1">
      <alignment horizontal="distributed" vertical="center"/>
    </xf>
    <xf numFmtId="195" fontId="16" fillId="0" borderId="113" xfId="0" applyNumberFormat="1" applyFont="1" applyBorder="1" applyAlignment="1">
      <alignment vertical="center"/>
    </xf>
    <xf numFmtId="0" fontId="16" fillId="0" borderId="90" xfId="0" applyFont="1" applyBorder="1" applyAlignment="1">
      <alignment horizontal="center" vertical="center" shrinkToFit="1"/>
    </xf>
    <xf numFmtId="0" fontId="16" fillId="0" borderId="86" xfId="0" applyFont="1" applyBorder="1" applyAlignment="1">
      <alignment horizontal="center" vertical="center" shrinkToFit="1"/>
    </xf>
    <xf numFmtId="195" fontId="16" fillId="0" borderId="112" xfId="0" applyNumberFormat="1" applyFont="1" applyBorder="1" applyAlignment="1">
      <alignment vertical="center"/>
    </xf>
    <xf numFmtId="195" fontId="16" fillId="0" borderId="10" xfId="0" applyNumberFormat="1" applyFont="1" applyBorder="1" applyAlignment="1">
      <alignment vertical="center"/>
    </xf>
    <xf numFmtId="0" fontId="16" fillId="0" borderId="9" xfId="0" applyFont="1" applyBorder="1" applyAlignment="1">
      <alignment horizontal="center" vertical="center" shrinkToFit="1"/>
    </xf>
    <xf numFmtId="0" fontId="16" fillId="0" borderId="100" xfId="0" applyFont="1" applyBorder="1" applyAlignment="1">
      <alignment horizontal="center" vertical="center" shrinkToFit="1"/>
    </xf>
    <xf numFmtId="195" fontId="16" fillId="0" borderId="196" xfId="0" applyNumberFormat="1" applyFont="1" applyBorder="1" applyAlignment="1">
      <alignment vertical="center"/>
    </xf>
    <xf numFmtId="195" fontId="16" fillId="0" borderId="147" xfId="0" applyNumberFormat="1" applyFont="1" applyBorder="1" applyAlignment="1">
      <alignment vertical="center"/>
    </xf>
    <xf numFmtId="195" fontId="16" fillId="0" borderId="5" xfId="0" applyNumberFormat="1" applyFont="1" applyBorder="1" applyAlignment="1">
      <alignment vertical="center"/>
    </xf>
    <xf numFmtId="0" fontId="16" fillId="0" borderId="160" xfId="0" applyFont="1" applyBorder="1" applyAlignment="1">
      <alignment horizontal="center" vertical="center" shrinkToFit="1"/>
    </xf>
    <xf numFmtId="195" fontId="16" fillId="0" borderId="70" xfId="0" applyNumberFormat="1" applyFont="1" applyBorder="1" applyAlignment="1">
      <alignment vertical="center"/>
    </xf>
    <xf numFmtId="0" fontId="16" fillId="0" borderId="80" xfId="0" applyFont="1" applyBorder="1" applyAlignment="1">
      <alignment horizontal="center" vertical="center" shrinkToFit="1"/>
    </xf>
    <xf numFmtId="195" fontId="16" fillId="0" borderId="129" xfId="0" applyNumberFormat="1" applyFont="1" applyBorder="1" applyAlignment="1">
      <alignment vertical="center"/>
    </xf>
    <xf numFmtId="195" fontId="16" fillId="0" borderId="64" xfId="0" applyNumberFormat="1" applyFont="1" applyBorder="1" applyAlignment="1">
      <alignment vertical="center"/>
    </xf>
    <xf numFmtId="195" fontId="16" fillId="0" borderId="66" xfId="0" applyNumberFormat="1" applyFont="1" applyBorder="1" applyAlignment="1">
      <alignment vertical="center"/>
    </xf>
    <xf numFmtId="0" fontId="5" fillId="2" borderId="3" xfId="1" applyFill="1" applyBorder="1" applyAlignment="1">
      <alignment horizontal="center"/>
    </xf>
    <xf numFmtId="0" fontId="5" fillId="2" borderId="4" xfId="1" applyFill="1" applyBorder="1" applyAlignment="1">
      <alignment horizontal="center"/>
    </xf>
    <xf numFmtId="0" fontId="16" fillId="2" borderId="37" xfId="9" applyFont="1" applyFill="1" applyBorder="1" applyAlignment="1">
      <alignment horizontal="distributed" vertical="center"/>
    </xf>
    <xf numFmtId="0" fontId="16" fillId="0" borderId="20" xfId="9" applyFont="1" applyBorder="1" applyAlignment="1">
      <alignment horizontal="distributed" vertical="center"/>
    </xf>
    <xf numFmtId="0" fontId="16" fillId="0" borderId="25" xfId="9" applyFont="1" applyBorder="1" applyAlignment="1">
      <alignment horizontal="distributed" vertical="center"/>
    </xf>
    <xf numFmtId="0" fontId="16" fillId="0" borderId="42" xfId="9" applyFont="1" applyBorder="1" applyAlignment="1">
      <alignment horizontal="distributed" vertical="center"/>
    </xf>
    <xf numFmtId="0" fontId="16" fillId="0" borderId="25" xfId="9" applyFont="1" applyFill="1" applyBorder="1" applyAlignment="1">
      <alignment horizontal="distributed" vertical="center"/>
    </xf>
    <xf numFmtId="0" fontId="16" fillId="0" borderId="42" xfId="9" applyFont="1" applyFill="1" applyBorder="1" applyAlignment="1">
      <alignment horizontal="distributed" vertical="center"/>
    </xf>
    <xf numFmtId="0" fontId="16" fillId="2" borderId="53" xfId="9" applyFont="1" applyFill="1" applyBorder="1" applyAlignment="1">
      <alignment horizontal="distributed" vertical="center"/>
    </xf>
    <xf numFmtId="0" fontId="16" fillId="2" borderId="54" xfId="9" applyFont="1" applyFill="1" applyBorder="1" applyAlignment="1">
      <alignment horizontal="distributed" vertical="center"/>
    </xf>
    <xf numFmtId="0" fontId="16" fillId="2" borderId="11" xfId="9" applyFont="1" applyFill="1" applyBorder="1" applyAlignment="1">
      <alignment horizontal="distributed" vertical="center"/>
    </xf>
    <xf numFmtId="0" fontId="16" fillId="2" borderId="55" xfId="9" applyFont="1" applyFill="1" applyBorder="1" applyAlignment="1">
      <alignment horizontal="distributed" vertical="center"/>
    </xf>
    <xf numFmtId="0" fontId="16" fillId="2" borderId="25" xfId="9" applyFont="1" applyFill="1" applyBorder="1" applyAlignment="1">
      <alignment horizontal="distributed" vertical="center"/>
    </xf>
    <xf numFmtId="0" fontId="16" fillId="0" borderId="38" xfId="9" applyFont="1" applyBorder="1" applyAlignment="1">
      <alignment horizontal="center" vertical="center"/>
    </xf>
    <xf numFmtId="0" fontId="16" fillId="0" borderId="36" xfId="9" applyFont="1" applyFill="1" applyBorder="1" applyAlignment="1">
      <alignment horizontal="distributed" vertical="center"/>
    </xf>
    <xf numFmtId="0" fontId="16" fillId="0" borderId="45" xfId="9" applyFont="1" applyBorder="1" applyAlignment="1">
      <alignment horizontal="center" vertical="center"/>
    </xf>
    <xf numFmtId="0" fontId="16" fillId="0" borderId="36" xfId="9" applyFont="1" applyBorder="1" applyAlignment="1">
      <alignment horizontal="center" vertical="center"/>
    </xf>
    <xf numFmtId="0" fontId="16" fillId="0" borderId="37" xfId="9" applyFont="1" applyBorder="1" applyAlignment="1">
      <alignment horizontal="distributed" vertical="center"/>
    </xf>
    <xf numFmtId="0" fontId="16" fillId="0" borderId="39" xfId="9" applyFont="1" applyBorder="1" applyAlignment="1">
      <alignment horizontal="distributed" vertical="center"/>
    </xf>
    <xf numFmtId="0" fontId="16" fillId="0" borderId="41" xfId="9" applyFont="1" applyBorder="1" applyAlignment="1">
      <alignment horizontal="distributed" vertical="center"/>
    </xf>
    <xf numFmtId="0" fontId="16" fillId="0" borderId="37" xfId="9" applyFont="1" applyBorder="1" applyAlignment="1">
      <alignment horizontal="center" vertical="center"/>
    </xf>
    <xf numFmtId="0" fontId="16" fillId="0" borderId="34" xfId="9" applyFont="1" applyBorder="1" applyAlignment="1">
      <alignment horizontal="distributed" vertical="center"/>
    </xf>
    <xf numFmtId="0" fontId="16" fillId="0" borderId="36" xfId="9" applyFont="1" applyBorder="1" applyAlignment="1">
      <alignment horizontal="distributed" vertical="center"/>
    </xf>
    <xf numFmtId="0" fontId="16" fillId="0" borderId="37" xfId="9" applyFont="1" applyBorder="1" applyAlignment="1">
      <alignment horizontal="center" vertical="center" textRotation="255"/>
    </xf>
    <xf numFmtId="0" fontId="16" fillId="0" borderId="38" xfId="9" applyFont="1" applyBorder="1" applyAlignment="1">
      <alignment horizontal="center" vertical="center" textRotation="255"/>
    </xf>
    <xf numFmtId="0" fontId="16" fillId="0" borderId="36" xfId="9" applyFont="1" applyBorder="1" applyAlignment="1">
      <alignment horizontal="center" vertical="center" textRotation="255"/>
    </xf>
    <xf numFmtId="0" fontId="16" fillId="0" borderId="0" xfId="9" quotePrefix="1" applyFont="1" applyAlignment="1">
      <alignment horizontal="center" vertical="center"/>
    </xf>
    <xf numFmtId="0" fontId="16" fillId="0" borderId="0" xfId="9" applyFont="1" applyAlignment="1">
      <alignment horizontal="center" vertical="center"/>
    </xf>
    <xf numFmtId="0" fontId="16" fillId="0" borderId="15" xfId="9" applyFont="1" applyBorder="1" applyAlignment="1">
      <alignment horizontal="center" vertical="center"/>
    </xf>
    <xf numFmtId="0" fontId="16" fillId="0" borderId="16" xfId="9" applyFont="1" applyBorder="1" applyAlignment="1">
      <alignment horizontal="center" vertical="center"/>
    </xf>
    <xf numFmtId="0" fontId="16" fillId="0" borderId="17" xfId="9" applyFont="1" applyBorder="1" applyAlignment="1">
      <alignment horizontal="right" vertical="center"/>
    </xf>
    <xf numFmtId="0" fontId="16" fillId="0" borderId="18" xfId="9" applyFont="1" applyBorder="1" applyAlignment="1">
      <alignment horizontal="right" vertical="center"/>
    </xf>
    <xf numFmtId="0" fontId="16" fillId="0" borderId="20" xfId="9" applyFont="1" applyBorder="1" applyAlignment="1">
      <alignment horizontal="center" vertical="center"/>
    </xf>
    <xf numFmtId="0" fontId="16" fillId="0" borderId="259" xfId="9" applyFont="1" applyBorder="1" applyAlignment="1">
      <alignment horizontal="right" vertical="center"/>
    </xf>
    <xf numFmtId="0" fontId="16" fillId="0" borderId="23" xfId="9" applyFont="1" applyBorder="1" applyAlignment="1">
      <alignment horizontal="right" vertical="center"/>
    </xf>
    <xf numFmtId="0" fontId="16" fillId="0" borderId="28" xfId="9" applyFont="1" applyBorder="1" applyAlignment="1">
      <alignment horizontal="right" vertical="center"/>
    </xf>
    <xf numFmtId="0" fontId="16" fillId="0" borderId="29" xfId="9" applyFont="1" applyBorder="1" applyAlignment="1">
      <alignment horizontal="right" vertical="center"/>
    </xf>
    <xf numFmtId="0" fontId="16" fillId="0" borderId="25" xfId="9" applyFont="1" applyBorder="1" applyAlignment="1">
      <alignment horizontal="center" vertical="center"/>
    </xf>
    <xf numFmtId="0" fontId="16" fillId="0" borderId="26" xfId="9" applyFont="1" applyBorder="1" applyAlignment="1">
      <alignment horizontal="center" vertical="center"/>
    </xf>
    <xf numFmtId="0" fontId="16" fillId="0" borderId="27" xfId="9" applyFont="1" applyBorder="1" applyAlignment="1">
      <alignment horizontal="right" vertical="center"/>
    </xf>
    <xf numFmtId="0" fontId="16" fillId="0" borderId="1" xfId="9" applyFont="1" applyBorder="1" applyAlignment="1">
      <alignment horizontal="right" vertical="center"/>
    </xf>
    <xf numFmtId="0" fontId="16" fillId="0" borderId="33" xfId="1" applyFont="1" applyBorder="1" applyAlignment="1">
      <alignment horizontal="center" vertical="center"/>
    </xf>
    <xf numFmtId="0" fontId="16" fillId="0" borderId="35" xfId="1" applyFont="1" applyBorder="1" applyAlignment="1">
      <alignment horizontal="center" vertical="center"/>
    </xf>
    <xf numFmtId="0" fontId="16" fillId="0" borderId="59" xfId="1" applyFont="1" applyBorder="1" applyAlignment="1">
      <alignment horizontal="center" vertical="center"/>
    </xf>
    <xf numFmtId="0" fontId="16" fillId="0" borderId="40" xfId="1" applyFont="1" applyBorder="1" applyAlignment="1">
      <alignment horizontal="center" vertical="center"/>
    </xf>
    <xf numFmtId="184" fontId="16" fillId="2" borderId="53" xfId="1" applyNumberFormat="1" applyFont="1" applyFill="1" applyBorder="1" applyAlignment="1">
      <alignment horizontal="center" vertical="center"/>
    </xf>
    <xf numFmtId="184" fontId="16" fillId="2" borderId="58" xfId="1" applyNumberFormat="1" applyFont="1" applyFill="1" applyBorder="1" applyAlignment="1">
      <alignment horizontal="center" vertical="center"/>
    </xf>
    <xf numFmtId="184" fontId="16" fillId="2" borderId="11" xfId="1" applyNumberFormat="1" applyFont="1" applyFill="1" applyBorder="1" applyAlignment="1">
      <alignment horizontal="center" vertical="center"/>
    </xf>
    <xf numFmtId="184" fontId="16" fillId="2" borderId="60" xfId="1" applyNumberFormat="1" applyFont="1" applyFill="1" applyBorder="1" applyAlignment="1">
      <alignment horizontal="center" vertical="center"/>
    </xf>
    <xf numFmtId="184" fontId="16" fillId="0" borderId="45" xfId="1" applyNumberFormat="1" applyFont="1" applyBorder="1" applyAlignment="1">
      <alignment horizontal="center" vertical="center"/>
    </xf>
    <xf numFmtId="184" fontId="16" fillId="0" borderId="36" xfId="1" applyNumberFormat="1" applyFont="1" applyBorder="1" applyAlignment="1">
      <alignment horizontal="center" vertical="center"/>
    </xf>
    <xf numFmtId="184" fontId="16" fillId="0" borderId="53" xfId="1" applyNumberFormat="1" applyFont="1" applyBorder="1" applyAlignment="1">
      <alignment horizontal="center" vertical="center"/>
    </xf>
    <xf numFmtId="184" fontId="16" fillId="0" borderId="54" xfId="1" applyNumberFormat="1" applyFont="1" applyBorder="1" applyAlignment="1">
      <alignment horizontal="center" vertical="center"/>
    </xf>
    <xf numFmtId="184" fontId="16" fillId="0" borderId="11" xfId="1" applyNumberFormat="1" applyFont="1" applyBorder="1" applyAlignment="1">
      <alignment horizontal="center" vertical="center"/>
    </xf>
    <xf numFmtId="184" fontId="16" fillId="0" borderId="55" xfId="1" applyNumberFormat="1" applyFont="1" applyBorder="1" applyAlignment="1">
      <alignment horizontal="center" vertical="center"/>
    </xf>
    <xf numFmtId="0" fontId="19" fillId="0" borderId="0" xfId="1" applyFont="1"/>
    <xf numFmtId="0" fontId="5" fillId="0" borderId="0" xfId="1"/>
    <xf numFmtId="0" fontId="19" fillId="0" borderId="0" xfId="1" applyFont="1" applyBorder="1"/>
    <xf numFmtId="0" fontId="5" fillId="0" borderId="0" xfId="1" applyBorder="1"/>
    <xf numFmtId="0" fontId="23" fillId="0" borderId="44" xfId="0" applyFont="1" applyBorder="1" applyAlignment="1">
      <alignment horizontal="center" vertical="center"/>
    </xf>
    <xf numFmtId="0" fontId="23" fillId="0" borderId="35" xfId="0" applyFont="1" applyBorder="1" applyAlignment="1">
      <alignment horizontal="center" vertical="center"/>
    </xf>
    <xf numFmtId="0" fontId="23" fillId="0" borderId="40" xfId="0" applyFont="1" applyBorder="1" applyAlignment="1">
      <alignment horizontal="center" vertical="center"/>
    </xf>
    <xf numFmtId="0" fontId="16" fillId="0" borderId="44" xfId="0" applyFont="1" applyBorder="1" applyAlignment="1">
      <alignment horizontal="center" vertical="center"/>
    </xf>
    <xf numFmtId="0" fontId="16" fillId="0" borderId="35" xfId="0" applyFont="1" applyBorder="1" applyAlignment="1">
      <alignment horizontal="center" vertical="center"/>
    </xf>
    <xf numFmtId="0" fontId="16" fillId="0" borderId="40" xfId="0" applyFont="1" applyBorder="1" applyAlignment="1">
      <alignment horizontal="center" vertical="center"/>
    </xf>
    <xf numFmtId="0" fontId="16" fillId="0" borderId="53"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69" xfId="0" applyFont="1" applyBorder="1" applyAlignment="1">
      <alignment horizontal="center" vertical="center"/>
    </xf>
    <xf numFmtId="0" fontId="16" fillId="0" borderId="76" xfId="0" applyFont="1" applyBorder="1" applyAlignment="1">
      <alignment horizontal="center" vertical="center"/>
    </xf>
    <xf numFmtId="0" fontId="16" fillId="0" borderId="82" xfId="0" applyFont="1" applyBorder="1" applyAlignment="1">
      <alignment horizontal="center" vertical="center"/>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7" xfId="0" applyFont="1" applyBorder="1" applyAlignment="1">
      <alignment horizontal="center" vertical="center"/>
    </xf>
    <xf numFmtId="0" fontId="16" fillId="0" borderId="70"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7" xfId="0" applyFont="1" applyBorder="1" applyAlignment="1">
      <alignment horizontal="center" vertical="center"/>
    </xf>
    <xf numFmtId="0" fontId="16" fillId="0" borderId="74"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2" xfId="0" applyFont="1" applyBorder="1" applyAlignment="1">
      <alignment vertical="center"/>
    </xf>
    <xf numFmtId="0" fontId="16" fillId="0" borderId="77" xfId="0" applyFont="1" applyBorder="1" applyAlignment="1">
      <alignment vertical="center"/>
    </xf>
    <xf numFmtId="0" fontId="16" fillId="0" borderId="45" xfId="0" applyFont="1" applyBorder="1" applyAlignment="1">
      <alignment horizontal="center" vertical="center" wrapText="1"/>
    </xf>
    <xf numFmtId="0" fontId="16" fillId="0" borderId="38" xfId="0" applyFont="1" applyBorder="1" applyAlignment="1">
      <alignment vertical="center"/>
    </xf>
    <xf numFmtId="0" fontId="16" fillId="0" borderId="41" xfId="0" applyFont="1" applyBorder="1" applyAlignment="1">
      <alignment vertical="center"/>
    </xf>
    <xf numFmtId="0" fontId="16" fillId="0" borderId="19" xfId="0" applyFont="1" applyBorder="1" applyAlignment="1">
      <alignment horizontal="center" vertical="center"/>
    </xf>
    <xf numFmtId="0" fontId="22" fillId="0" borderId="1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30" fillId="0" borderId="35" xfId="0" applyFont="1" applyBorder="1" applyAlignment="1">
      <alignment horizontal="center" vertical="center"/>
    </xf>
    <xf numFmtId="191" fontId="30" fillId="0" borderId="5" xfId="0" applyNumberFormat="1" applyFont="1" applyBorder="1" applyAlignment="1">
      <alignment horizontal="distributed" vertical="center"/>
    </xf>
    <xf numFmtId="191" fontId="30" fillId="0" borderId="11" xfId="0" applyNumberFormat="1" applyFont="1" applyBorder="1" applyAlignment="1">
      <alignment horizontal="distributed" vertical="center"/>
    </xf>
    <xf numFmtId="0" fontId="30" fillId="0" borderId="40" xfId="0" applyFont="1" applyBorder="1" applyAlignment="1">
      <alignment horizontal="center" vertical="center"/>
    </xf>
    <xf numFmtId="191" fontId="30" fillId="0" borderId="2" xfId="0" applyNumberFormat="1" applyFont="1" applyBorder="1" applyAlignment="1">
      <alignment horizontal="distributed" vertical="center"/>
    </xf>
    <xf numFmtId="191" fontId="30" fillId="0" borderId="4" xfId="0" applyNumberFormat="1" applyFont="1" applyBorder="1" applyAlignment="1">
      <alignment horizontal="distributed" vertical="center"/>
    </xf>
    <xf numFmtId="191" fontId="30" fillId="0" borderId="146" xfId="0" applyNumberFormat="1" applyFont="1" applyBorder="1" applyAlignment="1">
      <alignment horizontal="center" vertical="center"/>
    </xf>
    <xf numFmtId="191" fontId="30" fillId="0" borderId="125" xfId="0" applyNumberFormat="1" applyFont="1" applyBorder="1" applyAlignment="1">
      <alignment horizontal="center" vertical="center"/>
    </xf>
    <xf numFmtId="0" fontId="30" fillId="0" borderId="35" xfId="0" applyFont="1" applyBorder="1" applyAlignment="1">
      <alignment vertical="center"/>
    </xf>
    <xf numFmtId="191" fontId="30" fillId="0" borderId="30" xfId="0" applyNumberFormat="1" applyFont="1" applyBorder="1" applyAlignment="1">
      <alignment horizontal="distributed" vertical="center"/>
    </xf>
    <xf numFmtId="0" fontId="46" fillId="0" borderId="35" xfId="0" applyFont="1" applyBorder="1" applyAlignment="1">
      <alignment vertical="center"/>
    </xf>
    <xf numFmtId="0" fontId="46" fillId="0" borderId="40" xfId="0" applyFont="1" applyBorder="1" applyAlignment="1">
      <alignment vertical="center"/>
    </xf>
    <xf numFmtId="191" fontId="30" fillId="0" borderId="5" xfId="0" applyNumberFormat="1" applyFont="1" applyBorder="1" applyAlignment="1">
      <alignment horizontal="distributed" vertical="center" wrapText="1"/>
    </xf>
    <xf numFmtId="191" fontId="46" fillId="0" borderId="11" xfId="0" applyNumberFormat="1" applyFont="1" applyBorder="1" applyAlignment="1">
      <alignment horizontal="distributed" vertical="center" wrapText="1"/>
    </xf>
    <xf numFmtId="0" fontId="46" fillId="0" borderId="40" xfId="0" applyFont="1" applyBorder="1" applyAlignment="1">
      <alignment horizontal="center" vertical="center"/>
    </xf>
    <xf numFmtId="191" fontId="46" fillId="0" borderId="4" xfId="0" applyNumberFormat="1" applyFont="1" applyBorder="1" applyAlignment="1">
      <alignment horizontal="distributed" vertical="center"/>
    </xf>
    <xf numFmtId="191" fontId="46" fillId="0" borderId="125" xfId="0" applyNumberFormat="1" applyFont="1" applyBorder="1" applyAlignment="1">
      <alignment horizontal="center" vertical="center"/>
    </xf>
    <xf numFmtId="0" fontId="30" fillId="0" borderId="35" xfId="0" applyFont="1" applyBorder="1" applyAlignment="1">
      <alignment horizontal="distributed" vertical="center" wrapText="1"/>
    </xf>
    <xf numFmtId="0" fontId="30" fillId="0" borderId="40" xfId="0" applyFont="1" applyBorder="1" applyAlignment="1">
      <alignment horizontal="distributed" vertical="center" wrapText="1"/>
    </xf>
    <xf numFmtId="0" fontId="30" fillId="0" borderId="133" xfId="0" applyFont="1" applyBorder="1" applyAlignment="1">
      <alignment horizontal="center" vertical="center"/>
    </xf>
    <xf numFmtId="0" fontId="30" fillId="0" borderId="135" xfId="0" applyFont="1" applyBorder="1" applyAlignment="1">
      <alignment horizontal="center" vertical="center"/>
    </xf>
    <xf numFmtId="0" fontId="30" fillId="0" borderId="54" xfId="0" applyFont="1" applyBorder="1" applyAlignment="1">
      <alignment horizontal="center" vertical="center"/>
    </xf>
    <xf numFmtId="0" fontId="30" fillId="0" borderId="47" xfId="0" applyFont="1" applyBorder="1" applyAlignment="1">
      <alignment horizontal="center" vertical="center"/>
    </xf>
    <xf numFmtId="0" fontId="30" fillId="0" borderId="19"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34" xfId="0" applyFont="1" applyBorder="1" applyAlignment="1">
      <alignment horizontal="center" vertical="center"/>
    </xf>
    <xf numFmtId="0" fontId="30" fillId="0" borderId="44" xfId="0" applyFont="1" applyBorder="1" applyAlignment="1">
      <alignment horizontal="distributed" vertical="center" wrapText="1"/>
    </xf>
    <xf numFmtId="0" fontId="46" fillId="0" borderId="35" xfId="0" applyFont="1" applyBorder="1" applyAlignment="1">
      <alignment horizontal="distributed" vertical="center" wrapText="1"/>
    </xf>
    <xf numFmtId="191" fontId="30" fillId="0" borderId="53" xfId="0" applyNumberFormat="1" applyFont="1" applyBorder="1" applyAlignment="1">
      <alignment horizontal="distributed" vertical="center"/>
    </xf>
    <xf numFmtId="0" fontId="16" fillId="0" borderId="19" xfId="1" applyFont="1" applyFill="1" applyBorder="1" applyAlignment="1">
      <alignment horizontal="center" vertical="center"/>
    </xf>
    <xf numFmtId="0" fontId="16" fillId="0" borderId="18" xfId="1" applyFont="1" applyFill="1" applyBorder="1" applyAlignment="1">
      <alignment horizontal="center" vertical="center"/>
    </xf>
    <xf numFmtId="0" fontId="16" fillId="0" borderId="133" xfId="1" applyFont="1" applyFill="1" applyBorder="1" applyAlignment="1">
      <alignment horizontal="center"/>
    </xf>
    <xf numFmtId="0" fontId="16" fillId="0" borderId="135" xfId="1" applyFont="1" applyFill="1" applyBorder="1" applyAlignment="1">
      <alignment horizontal="center"/>
    </xf>
    <xf numFmtId="0" fontId="16" fillId="0" borderId="54" xfId="1" applyFont="1" applyFill="1" applyBorder="1" applyAlignment="1">
      <alignment horizontal="center" vertical="center"/>
    </xf>
    <xf numFmtId="0" fontId="16" fillId="0" borderId="47" xfId="1" applyFont="1" applyFill="1" applyBorder="1" applyAlignment="1">
      <alignment horizontal="center" vertical="center"/>
    </xf>
    <xf numFmtId="0" fontId="16" fillId="0" borderId="148" xfId="1" applyFont="1" applyFill="1" applyBorder="1" applyAlignment="1">
      <alignment horizontal="center" vertical="center"/>
    </xf>
    <xf numFmtId="0" fontId="16" fillId="0" borderId="151" xfId="1" applyFont="1" applyFill="1" applyBorder="1" applyAlignment="1">
      <alignment horizontal="center" vertical="center"/>
    </xf>
    <xf numFmtId="0" fontId="16" fillId="0" borderId="149" xfId="1" applyFont="1" applyFill="1" applyBorder="1" applyAlignment="1">
      <alignment horizontal="center" vertical="center"/>
    </xf>
    <xf numFmtId="0" fontId="16" fillId="0" borderId="147" xfId="1" applyFont="1" applyFill="1" applyBorder="1" applyAlignment="1">
      <alignment horizontal="center" vertical="center"/>
    </xf>
    <xf numFmtId="0" fontId="16" fillId="0" borderId="137" xfId="1" applyFont="1" applyFill="1" applyBorder="1" applyAlignment="1">
      <alignment horizontal="center" vertical="center"/>
    </xf>
    <xf numFmtId="0" fontId="16" fillId="0" borderId="152" xfId="1" applyFont="1" applyFill="1" applyBorder="1" applyAlignment="1">
      <alignment horizontal="center" vertical="center"/>
    </xf>
    <xf numFmtId="0" fontId="16" fillId="0" borderId="44" xfId="1" applyFont="1" applyFill="1" applyBorder="1" applyAlignment="1">
      <alignment vertical="center"/>
    </xf>
    <xf numFmtId="0" fontId="16" fillId="0" borderId="35" xfId="1" applyFont="1" applyFill="1" applyBorder="1" applyAlignment="1">
      <alignment vertical="center"/>
    </xf>
    <xf numFmtId="0" fontId="16" fillId="0" borderId="53" xfId="1" applyFont="1" applyFill="1" applyBorder="1" applyAlignment="1">
      <alignment horizontal="distributed" vertical="center"/>
    </xf>
    <xf numFmtId="0" fontId="16" fillId="0" borderId="11" xfId="1" applyFont="1" applyFill="1" applyBorder="1" applyAlignment="1">
      <alignment horizontal="distributed" vertical="center"/>
    </xf>
    <xf numFmtId="0" fontId="16" fillId="0" borderId="2" xfId="1" applyFont="1" applyFill="1" applyBorder="1" applyAlignment="1">
      <alignment horizontal="distributed" vertical="center"/>
    </xf>
    <xf numFmtId="0" fontId="16" fillId="0" borderId="4" xfId="1" applyFont="1" applyFill="1" applyBorder="1" applyAlignment="1">
      <alignment horizontal="distributed" vertical="center"/>
    </xf>
    <xf numFmtId="0" fontId="16" fillId="0" borderId="44" xfId="1" applyFont="1" applyFill="1" applyBorder="1" applyAlignment="1">
      <alignment horizontal="distributed" vertical="center" wrapText="1"/>
    </xf>
    <xf numFmtId="0" fontId="16" fillId="0" borderId="35" xfId="1" applyFont="1" applyFill="1" applyBorder="1" applyAlignment="1">
      <alignment horizontal="distributed" vertical="center" wrapText="1"/>
    </xf>
    <xf numFmtId="0" fontId="16" fillId="0" borderId="148" xfId="1" applyFont="1" applyFill="1" applyBorder="1" applyAlignment="1">
      <alignment horizontal="distributed" vertical="center"/>
    </xf>
    <xf numFmtId="0" fontId="16" fillId="0" borderId="119" xfId="1" applyFont="1" applyFill="1" applyBorder="1" applyAlignment="1">
      <alignment horizontal="distributed" vertical="center"/>
    </xf>
    <xf numFmtId="0" fontId="16" fillId="0" borderId="30" xfId="1" applyFont="1" applyFill="1" applyBorder="1" applyAlignment="1">
      <alignment horizontal="distributed" vertical="center"/>
    </xf>
    <xf numFmtId="0" fontId="16" fillId="0" borderId="30" xfId="1" applyFont="1" applyFill="1" applyBorder="1" applyAlignment="1">
      <alignment horizontal="center" vertical="center"/>
    </xf>
    <xf numFmtId="0" fontId="16" fillId="0" borderId="32" xfId="1" applyFont="1" applyFill="1" applyBorder="1" applyAlignment="1">
      <alignment horizontal="center" vertical="center"/>
    </xf>
    <xf numFmtId="0" fontId="16" fillId="0" borderId="44" xfId="1" applyFont="1" applyFill="1" applyBorder="1" applyAlignment="1">
      <alignment horizontal="center" vertical="center"/>
    </xf>
    <xf numFmtId="0" fontId="16" fillId="0" borderId="35" xfId="1" applyFont="1" applyFill="1" applyBorder="1" applyAlignment="1">
      <alignment horizontal="center" vertical="center"/>
    </xf>
    <xf numFmtId="0" fontId="16" fillId="0" borderId="53" xfId="1" applyFont="1" applyFill="1" applyBorder="1" applyAlignment="1">
      <alignment horizontal="distributed" vertical="center" wrapText="1"/>
    </xf>
    <xf numFmtId="0" fontId="16" fillId="0" borderId="11" xfId="1" applyFont="1" applyFill="1" applyBorder="1" applyAlignment="1">
      <alignment horizontal="distributed" vertical="center" wrapText="1"/>
    </xf>
    <xf numFmtId="0" fontId="16" fillId="0" borderId="40" xfId="1" applyFont="1" applyFill="1" applyBorder="1" applyAlignment="1">
      <alignment horizontal="center" vertical="center"/>
    </xf>
    <xf numFmtId="0" fontId="16" fillId="0" borderId="146" xfId="1" applyFont="1" applyFill="1" applyBorder="1" applyAlignment="1">
      <alignment horizontal="center" vertical="center"/>
    </xf>
    <xf numFmtId="0" fontId="16" fillId="0" borderId="125" xfId="1" applyFont="1" applyFill="1" applyBorder="1" applyAlignment="1">
      <alignment horizontal="center" vertical="center"/>
    </xf>
    <xf numFmtId="0" fontId="16" fillId="0" borderId="40" xfId="1" applyFont="1" applyFill="1" applyBorder="1" applyAlignment="1">
      <alignment vertical="center"/>
    </xf>
    <xf numFmtId="0" fontId="16" fillId="0" borderId="5" xfId="1" applyFont="1" applyFill="1" applyBorder="1" applyAlignment="1">
      <alignment horizontal="distributed" vertical="center"/>
    </xf>
    <xf numFmtId="0" fontId="16" fillId="0" borderId="150" xfId="1" quotePrefix="1" applyFont="1" applyFill="1" applyBorder="1" applyAlignment="1">
      <alignment horizontal="center" vertical="center"/>
    </xf>
    <xf numFmtId="0" fontId="16" fillId="0" borderId="51" xfId="1" applyFont="1" applyFill="1" applyBorder="1" applyAlignment="1">
      <alignment horizontal="center" vertical="center"/>
    </xf>
    <xf numFmtId="0" fontId="16" fillId="2" borderId="33"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40" xfId="1" applyFont="1" applyFill="1" applyBorder="1" applyAlignment="1">
      <alignment horizontal="center" vertical="center" wrapText="1"/>
    </xf>
    <xf numFmtId="0" fontId="16" fillId="0" borderId="59" xfId="1" applyFont="1" applyFill="1" applyBorder="1" applyAlignment="1">
      <alignment horizontal="center" vertical="center"/>
    </xf>
    <xf numFmtId="0" fontId="16" fillId="0" borderId="45" xfId="1" applyFont="1" applyFill="1" applyBorder="1" applyAlignment="1">
      <alignment horizontal="center" vertical="center"/>
    </xf>
    <xf numFmtId="0" fontId="16" fillId="0" borderId="36" xfId="1" applyFont="1" applyFill="1" applyBorder="1" applyAlignment="1">
      <alignment horizontal="center" vertical="center"/>
    </xf>
    <xf numFmtId="0" fontId="16" fillId="2" borderId="45" xfId="1" quotePrefix="1" applyFont="1" applyFill="1" applyBorder="1" applyAlignment="1">
      <alignment horizontal="center" vertical="center"/>
    </xf>
    <xf numFmtId="0" fontId="16" fillId="2" borderId="36" xfId="1" applyFont="1" applyFill="1" applyBorder="1" applyAlignment="1">
      <alignment horizontal="center" vertical="center"/>
    </xf>
    <xf numFmtId="0" fontId="16" fillId="2" borderId="33" xfId="1" applyFont="1" applyFill="1" applyBorder="1" applyAlignment="1">
      <alignment horizontal="center" vertical="center"/>
    </xf>
    <xf numFmtId="0" fontId="16" fillId="2" borderId="35" xfId="1" applyFont="1" applyFill="1" applyBorder="1" applyAlignment="1">
      <alignment horizontal="center" vertical="center"/>
    </xf>
    <xf numFmtId="0" fontId="5" fillId="2" borderId="35" xfId="1" applyFill="1" applyBorder="1" applyAlignment="1">
      <alignment horizontal="center" vertical="center"/>
    </xf>
    <xf numFmtId="0" fontId="16" fillId="2" borderId="59" xfId="1" applyFont="1" applyFill="1" applyBorder="1" applyAlignment="1">
      <alignment horizontal="center" vertical="center"/>
    </xf>
    <xf numFmtId="0" fontId="16" fillId="2" borderId="30" xfId="1" applyFont="1" applyFill="1" applyBorder="1" applyAlignment="1">
      <alignment horizontal="center" vertical="center"/>
    </xf>
    <xf numFmtId="0" fontId="5" fillId="2" borderId="72" xfId="1" applyFill="1" applyBorder="1" applyAlignment="1">
      <alignment horizontal="center" vertical="center"/>
    </xf>
    <xf numFmtId="0" fontId="16" fillId="2" borderId="5" xfId="1" applyFont="1" applyFill="1" applyBorder="1" applyAlignment="1">
      <alignment horizontal="center" vertical="center"/>
    </xf>
    <xf numFmtId="0" fontId="5" fillId="2" borderId="11" xfId="1" applyFill="1" applyBorder="1" applyAlignment="1">
      <alignment horizontal="center" vertical="center"/>
    </xf>
    <xf numFmtId="0" fontId="5" fillId="2" borderId="5" xfId="1" applyFill="1" applyBorder="1" applyAlignment="1">
      <alignment horizontal="center" vertical="center"/>
    </xf>
    <xf numFmtId="0" fontId="16" fillId="2" borderId="163" xfId="1" applyFont="1" applyFill="1" applyBorder="1" applyAlignment="1">
      <alignment horizontal="center" vertical="center"/>
    </xf>
    <xf numFmtId="0" fontId="5" fillId="2" borderId="59" xfId="1" applyFill="1" applyBorder="1" applyAlignment="1">
      <alignment horizontal="center" vertical="center"/>
    </xf>
    <xf numFmtId="0" fontId="5" fillId="2" borderId="35" xfId="1" applyFill="1" applyBorder="1" applyAlignment="1">
      <alignment horizontal="center" vertical="center" wrapText="1"/>
    </xf>
    <xf numFmtId="0" fontId="5" fillId="2" borderId="40" xfId="1" applyFill="1" applyBorder="1" applyAlignment="1">
      <alignment horizontal="center" vertical="center" wrapText="1"/>
    </xf>
    <xf numFmtId="0" fontId="5" fillId="2" borderId="66" xfId="1" applyFill="1" applyBorder="1" applyAlignment="1">
      <alignment horizontal="center" vertical="center"/>
    </xf>
    <xf numFmtId="0" fontId="16" fillId="2" borderId="45" xfId="1" applyFont="1" applyFill="1" applyBorder="1" applyAlignment="1">
      <alignment horizontal="center" vertical="center"/>
    </xf>
    <xf numFmtId="0" fontId="16" fillId="2" borderId="53" xfId="1" applyFont="1" applyFill="1" applyBorder="1" applyAlignment="1">
      <alignment horizontal="center" vertical="center"/>
    </xf>
    <xf numFmtId="0" fontId="16" fillId="2" borderId="11" xfId="1" applyFont="1" applyFill="1" applyBorder="1" applyAlignment="1">
      <alignment horizontal="center" vertical="center"/>
    </xf>
    <xf numFmtId="0" fontId="16" fillId="0" borderId="53" xfId="1" applyFont="1" applyFill="1" applyBorder="1" applyAlignment="1">
      <alignment horizontal="center" vertical="center"/>
    </xf>
    <xf numFmtId="0" fontId="16" fillId="0" borderId="57" xfId="1" applyFont="1" applyFill="1" applyBorder="1" applyAlignment="1">
      <alignment horizontal="center" vertical="center"/>
    </xf>
    <xf numFmtId="0" fontId="16" fillId="0" borderId="58" xfId="1" applyFont="1" applyFill="1" applyBorder="1" applyAlignment="1">
      <alignment horizontal="center" vertical="center"/>
    </xf>
    <xf numFmtId="192" fontId="16" fillId="0" borderId="107" xfId="1" applyNumberFormat="1" applyFont="1" applyFill="1" applyBorder="1" applyAlignment="1" applyProtection="1">
      <alignment vertical="center"/>
      <protection locked="0"/>
    </xf>
    <xf numFmtId="192" fontId="16" fillId="0" borderId="119" xfId="1" applyNumberFormat="1" applyFont="1" applyFill="1" applyBorder="1" applyAlignment="1" applyProtection="1">
      <alignment vertical="center"/>
      <protection locked="0"/>
    </xf>
    <xf numFmtId="192" fontId="16" fillId="0" borderId="31" xfId="1" applyNumberFormat="1" applyFont="1" applyFill="1" applyBorder="1" applyAlignment="1" applyProtection="1">
      <alignment vertical="center"/>
      <protection locked="0"/>
    </xf>
    <xf numFmtId="192" fontId="16" fillId="0" borderId="120" xfId="1" applyNumberFormat="1" applyFont="1" applyFill="1" applyBorder="1" applyAlignment="1" applyProtection="1">
      <alignment vertical="center"/>
      <protection locked="0"/>
    </xf>
    <xf numFmtId="192" fontId="16" fillId="0" borderId="168" xfId="1" applyNumberFormat="1" applyFont="1" applyFill="1" applyBorder="1" applyAlignment="1" applyProtection="1">
      <alignment vertical="center"/>
      <protection locked="0"/>
    </xf>
    <xf numFmtId="192" fontId="16" fillId="0" borderId="169" xfId="1" applyNumberFormat="1" applyFont="1" applyFill="1" applyBorder="1" applyAlignment="1" applyProtection="1">
      <alignment vertical="center"/>
      <protection locked="0"/>
    </xf>
    <xf numFmtId="218" fontId="16" fillId="0" borderId="168" xfId="1" quotePrefix="1" applyNumberFormat="1" applyFont="1" applyFill="1" applyBorder="1" applyAlignment="1" applyProtection="1">
      <alignment horizontal="right" vertical="center"/>
      <protection locked="0"/>
    </xf>
    <xf numFmtId="218" fontId="16" fillId="0" borderId="169" xfId="1" applyNumberFormat="1" applyFont="1" applyFill="1" applyBorder="1" applyAlignment="1" applyProtection="1">
      <alignment horizontal="right" vertical="center"/>
      <protection locked="0"/>
    </xf>
    <xf numFmtId="195" fontId="16" fillId="0" borderId="168" xfId="1" applyNumberFormat="1" applyFont="1" applyFill="1" applyBorder="1" applyAlignment="1" applyProtection="1">
      <alignment vertical="center"/>
      <protection locked="0"/>
    </xf>
    <xf numFmtId="195" fontId="16" fillId="0" borderId="169" xfId="1" applyNumberFormat="1" applyFont="1" applyFill="1" applyBorder="1" applyAlignment="1" applyProtection="1">
      <alignment vertical="center"/>
      <protection locked="0"/>
    </xf>
    <xf numFmtId="192" fontId="16" fillId="0" borderId="149" xfId="1" applyNumberFormat="1" applyFont="1" applyFill="1" applyBorder="1" applyAlignment="1">
      <alignment vertical="center"/>
    </xf>
    <xf numFmtId="192" fontId="16" fillId="0" borderId="129" xfId="1" applyNumberFormat="1" applyFont="1" applyFill="1" applyBorder="1" applyAlignment="1">
      <alignment vertical="center"/>
    </xf>
    <xf numFmtId="192" fontId="16" fillId="0" borderId="171" xfId="1" applyNumberFormat="1" applyFont="1" applyFill="1" applyBorder="1" applyAlignment="1">
      <alignment vertical="center"/>
    </xf>
    <xf numFmtId="192" fontId="16" fillId="0" borderId="132" xfId="1" applyNumberFormat="1" applyFont="1" applyFill="1" applyBorder="1" applyAlignment="1">
      <alignment vertical="center"/>
    </xf>
    <xf numFmtId="192" fontId="16" fillId="0" borderId="151" xfId="1" applyNumberFormat="1" applyFont="1" applyFill="1" applyBorder="1" applyAlignment="1" applyProtection="1">
      <alignment vertical="center"/>
      <protection locked="0"/>
    </xf>
    <xf numFmtId="192" fontId="16" fillId="0" borderId="147" xfId="1" applyNumberFormat="1" applyFont="1" applyFill="1" applyBorder="1" applyAlignment="1" applyProtection="1">
      <alignment vertical="center"/>
      <protection locked="0"/>
    </xf>
    <xf numFmtId="218" fontId="16" fillId="0" borderId="168" xfId="1" applyNumberFormat="1" applyFont="1" applyFill="1" applyBorder="1" applyAlignment="1" applyProtection="1">
      <alignment vertical="center"/>
      <protection locked="0"/>
    </xf>
    <xf numFmtId="218" fontId="16" fillId="0" borderId="170" xfId="1" applyNumberFormat="1" applyFont="1" applyFill="1" applyBorder="1" applyAlignment="1" applyProtection="1">
      <alignment vertical="center"/>
      <protection locked="0"/>
    </xf>
    <xf numFmtId="0" fontId="16" fillId="2" borderId="0" xfId="1" applyFont="1" applyFill="1" applyAlignment="1">
      <alignment horizontal="center" vertical="center"/>
    </xf>
    <xf numFmtId="0" fontId="5" fillId="2" borderId="0" xfId="1" applyFill="1" applyAlignment="1">
      <alignment horizontal="center" vertical="center"/>
    </xf>
    <xf numFmtId="0" fontId="16" fillId="2" borderId="0" xfId="1" applyFont="1" applyFill="1" applyAlignment="1">
      <alignment horizontal="center" vertical="center" wrapText="1"/>
    </xf>
    <xf numFmtId="0" fontId="5" fillId="2" borderId="0" xfId="1" applyFill="1" applyAlignment="1">
      <alignment horizontal="center" vertical="center" wrapText="1"/>
    </xf>
    <xf numFmtId="0" fontId="16" fillId="2" borderId="44" xfId="1" applyFont="1" applyFill="1" applyBorder="1" applyAlignment="1">
      <alignment horizontal="center" vertical="center"/>
    </xf>
    <xf numFmtId="0" fontId="5" fillId="2" borderId="40" xfId="1" applyFill="1" applyBorder="1" applyAlignment="1">
      <alignment horizontal="center" vertical="center"/>
    </xf>
    <xf numFmtId="192" fontId="16" fillId="0" borderId="148" xfId="1" applyNumberFormat="1" applyFont="1" applyFill="1" applyBorder="1" applyAlignment="1">
      <alignment vertical="center"/>
    </xf>
    <xf numFmtId="192" fontId="16" fillId="0" borderId="131" xfId="1" applyNumberFormat="1" applyFont="1" applyFill="1" applyBorder="1" applyAlignment="1">
      <alignment vertical="center"/>
    </xf>
    <xf numFmtId="49" fontId="16" fillId="0" borderId="2" xfId="0" applyNumberFormat="1" applyFont="1" applyBorder="1" applyAlignment="1">
      <alignment horizontal="distributed" vertical="center"/>
    </xf>
    <xf numFmtId="49" fontId="16" fillId="0" borderId="24" xfId="0" applyNumberFormat="1" applyFont="1" applyBorder="1" applyAlignment="1">
      <alignment horizontal="distributed" vertical="center"/>
    </xf>
    <xf numFmtId="49" fontId="16" fillId="0" borderId="4" xfId="0" applyNumberFormat="1" applyFont="1" applyBorder="1" applyAlignment="1">
      <alignment horizontal="distributed" vertical="center"/>
    </xf>
    <xf numFmtId="49" fontId="16" fillId="0" borderId="146" xfId="0" applyNumberFormat="1" applyFont="1" applyBorder="1" applyAlignment="1">
      <alignment horizontal="distributed" vertical="center"/>
    </xf>
    <xf numFmtId="49" fontId="16" fillId="0" borderId="177" xfId="0" applyNumberFormat="1" applyFont="1" applyBorder="1" applyAlignment="1">
      <alignment horizontal="distributed" vertical="center"/>
    </xf>
    <xf numFmtId="49" fontId="16" fillId="0" borderId="125" xfId="0" applyNumberFormat="1" applyFont="1" applyBorder="1" applyAlignment="1">
      <alignment horizontal="distributed" vertical="center"/>
    </xf>
    <xf numFmtId="49" fontId="16" fillId="0" borderId="19" xfId="0" applyNumberFormat="1" applyFont="1" applyBorder="1" applyAlignment="1">
      <alignment horizontal="distributed" vertical="center"/>
    </xf>
    <xf numFmtId="49" fontId="16" fillId="0" borderId="17" xfId="0" applyNumberFormat="1" applyFont="1" applyBorder="1" applyAlignment="1">
      <alignment horizontal="distributed" vertical="center"/>
    </xf>
    <xf numFmtId="49" fontId="16" fillId="0" borderId="18" xfId="0" applyNumberFormat="1" applyFont="1" applyBorder="1" applyAlignment="1">
      <alignment horizontal="distributed" vertical="center"/>
    </xf>
    <xf numFmtId="49" fontId="16" fillId="0" borderId="44" xfId="0" applyNumberFormat="1" applyFont="1" applyBorder="1" applyAlignment="1">
      <alignment horizontal="center" vertical="center" textRotation="255" shrinkToFit="1"/>
    </xf>
    <xf numFmtId="49" fontId="16" fillId="0" borderId="35" xfId="0" applyNumberFormat="1" applyFont="1" applyBorder="1" applyAlignment="1">
      <alignment horizontal="center" vertical="center" textRotation="255" shrinkToFit="1"/>
    </xf>
    <xf numFmtId="49" fontId="16" fillId="0" borderId="53" xfId="0" applyNumberFormat="1" applyFont="1" applyBorder="1" applyAlignment="1">
      <alignment horizontal="center" vertical="center"/>
    </xf>
    <xf numFmtId="49" fontId="16" fillId="0" borderId="54"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55"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146" xfId="0" applyNumberFormat="1" applyFont="1" applyBorder="1" applyAlignment="1">
      <alignment horizontal="center" vertical="center"/>
    </xf>
    <xf numFmtId="49" fontId="16" fillId="0" borderId="177" xfId="0" applyNumberFormat="1" applyFont="1" applyBorder="1" applyAlignment="1">
      <alignment horizontal="center" vertical="center"/>
    </xf>
    <xf numFmtId="49" fontId="16" fillId="0" borderId="125" xfId="0" applyNumberFormat="1" applyFont="1" applyBorder="1" applyAlignment="1">
      <alignment horizontal="center" vertical="center"/>
    </xf>
    <xf numFmtId="49" fontId="16" fillId="0" borderId="11" xfId="0" applyNumberFormat="1" applyFont="1" applyBorder="1" applyAlignment="1">
      <alignment horizontal="distributed" vertical="center"/>
    </xf>
    <xf numFmtId="49" fontId="23" fillId="0" borderId="55" xfId="0" applyNumberFormat="1" applyFont="1" applyBorder="1" applyAlignment="1">
      <alignment horizontal="distributed" vertical="center"/>
    </xf>
    <xf numFmtId="49" fontId="16" fillId="0" borderId="37" xfId="0" applyNumberFormat="1" applyFont="1" applyBorder="1" applyAlignment="1">
      <alignment horizontal="center" vertical="center" textRotation="255" shrinkToFit="1"/>
    </xf>
    <xf numFmtId="49" fontId="16" fillId="0" borderId="38" xfId="0" applyNumberFormat="1" applyFont="1" applyBorder="1" applyAlignment="1">
      <alignment horizontal="center" vertical="center" textRotation="255" shrinkToFit="1"/>
    </xf>
    <xf numFmtId="49" fontId="16" fillId="0" borderId="41" xfId="0" applyNumberFormat="1" applyFont="1" applyBorder="1" applyAlignment="1">
      <alignment horizontal="center" vertical="center" textRotation="255" shrinkToFit="1"/>
    </xf>
    <xf numFmtId="49" fontId="16" fillId="0" borderId="30" xfId="0" applyNumberFormat="1" applyFont="1" applyBorder="1" applyAlignment="1">
      <alignment horizontal="distributed" vertical="center"/>
    </xf>
    <xf numFmtId="49" fontId="23" fillId="0" borderId="32" xfId="0" applyNumberFormat="1" applyFont="1" applyBorder="1" applyAlignment="1">
      <alignment horizontal="distributed" vertical="center"/>
    </xf>
    <xf numFmtId="49" fontId="16" fillId="0" borderId="5" xfId="0" applyNumberFormat="1" applyFont="1" applyBorder="1" applyAlignment="1">
      <alignment horizontal="distributed" vertical="center"/>
    </xf>
    <xf numFmtId="49" fontId="23" fillId="0" borderId="47" xfId="0" applyNumberFormat="1" applyFont="1" applyBorder="1" applyAlignment="1">
      <alignment horizontal="distributed" vertical="center"/>
    </xf>
    <xf numFmtId="49" fontId="16" fillId="0" borderId="66" xfId="0" applyNumberFormat="1" applyFont="1" applyBorder="1" applyAlignment="1">
      <alignment horizontal="distributed" vertical="center"/>
    </xf>
    <xf numFmtId="49" fontId="23" fillId="0" borderId="65" xfId="0" applyNumberFormat="1" applyFont="1" applyBorder="1" applyAlignment="1">
      <alignment horizontal="distributed" vertical="center"/>
    </xf>
    <xf numFmtId="49" fontId="16" fillId="0" borderId="45"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23" fillId="0" borderId="58" xfId="0" applyNumberFormat="1" applyFont="1" applyBorder="1" applyAlignment="1">
      <alignment horizontal="center" vertical="center"/>
    </xf>
    <xf numFmtId="49" fontId="23" fillId="0" borderId="60"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107" xfId="0" applyNumberFormat="1" applyFont="1" applyBorder="1" applyAlignment="1">
      <alignment horizontal="center" vertical="center"/>
    </xf>
    <xf numFmtId="49" fontId="16" fillId="0" borderId="119"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60" xfId="0" applyNumberFormat="1" applyFont="1" applyBorder="1" applyAlignment="1">
      <alignment horizontal="center" vertical="center"/>
    </xf>
    <xf numFmtId="191" fontId="16" fillId="0" borderId="151" xfId="0" applyNumberFormat="1" applyFont="1" applyBorder="1" applyAlignment="1">
      <alignment vertical="center"/>
    </xf>
    <xf numFmtId="191" fontId="16" fillId="0" borderId="95" xfId="0" applyNumberFormat="1" applyFont="1" applyBorder="1" applyAlignment="1">
      <alignment vertical="center"/>
    </xf>
    <xf numFmtId="191" fontId="16" fillId="0" borderId="152" xfId="0" applyNumberFormat="1" applyFont="1" applyBorder="1" applyAlignment="1">
      <alignment vertical="center"/>
    </xf>
    <xf numFmtId="191" fontId="16" fillId="0" borderId="97" xfId="0" applyNumberFormat="1" applyFont="1" applyBorder="1" applyAlignment="1">
      <alignment vertical="center"/>
    </xf>
    <xf numFmtId="191" fontId="16" fillId="0" borderId="170" xfId="0" applyNumberFormat="1" applyFont="1" applyBorder="1" applyAlignment="1">
      <alignment vertical="center"/>
    </xf>
    <xf numFmtId="191" fontId="16" fillId="0" borderId="184" xfId="0" applyNumberFormat="1" applyFont="1" applyBorder="1" applyAlignment="1">
      <alignment vertical="center"/>
    </xf>
    <xf numFmtId="191" fontId="16" fillId="0" borderId="185" xfId="0" applyNumberFormat="1" applyFont="1" applyBorder="1" applyAlignment="1">
      <alignment vertical="center"/>
    </xf>
    <xf numFmtId="191" fontId="16" fillId="0" borderId="179" xfId="0" applyNumberFormat="1" applyFont="1" applyBorder="1" applyAlignment="1">
      <alignment vertical="center"/>
    </xf>
    <xf numFmtId="191" fontId="16" fillId="0" borderId="116" xfId="0" applyNumberFormat="1" applyFont="1" applyBorder="1" applyAlignment="1">
      <alignment vertical="center"/>
    </xf>
    <xf numFmtId="191" fontId="16" fillId="0" borderId="182" xfId="0" applyNumberFormat="1" applyFont="1" applyBorder="1" applyAlignment="1">
      <alignment vertical="center"/>
    </xf>
    <xf numFmtId="191" fontId="16" fillId="0" borderId="168" xfId="0" applyNumberFormat="1" applyFont="1" applyBorder="1" applyAlignment="1">
      <alignment vertical="center"/>
    </xf>
    <xf numFmtId="0" fontId="16" fillId="0" borderId="163" xfId="0" applyFont="1" applyBorder="1" applyAlignment="1">
      <alignment horizontal="center" vertical="center"/>
    </xf>
    <xf numFmtId="0" fontId="16" fillId="0" borderId="66" xfId="0" applyFont="1" applyBorder="1" applyAlignment="1">
      <alignment horizontal="center" vertical="center"/>
    </xf>
    <xf numFmtId="191" fontId="16" fillId="0" borderId="188" xfId="0" applyNumberFormat="1" applyFont="1" applyBorder="1" applyAlignment="1">
      <alignment vertical="center"/>
    </xf>
    <xf numFmtId="191" fontId="16" fillId="0" borderId="203" xfId="0" applyNumberFormat="1" applyFont="1" applyBorder="1" applyAlignment="1">
      <alignment vertical="center"/>
    </xf>
    <xf numFmtId="191" fontId="16" fillId="0" borderId="187" xfId="0" applyNumberFormat="1" applyFont="1" applyBorder="1" applyAlignment="1">
      <alignment vertical="center"/>
    </xf>
    <xf numFmtId="191" fontId="16" fillId="0" borderId="132" xfId="0" applyNumberFormat="1" applyFont="1" applyBorder="1" applyAlignment="1">
      <alignment vertical="center"/>
    </xf>
    <xf numFmtId="0" fontId="16" fillId="0" borderId="22" xfId="0" applyFont="1" applyBorder="1" applyAlignment="1">
      <alignment horizontal="center" vertical="center"/>
    </xf>
    <xf numFmtId="0" fontId="16" fillId="0" borderId="47" xfId="0" applyFont="1" applyBorder="1" applyAlignment="1">
      <alignment horizontal="center" vertical="center"/>
    </xf>
    <xf numFmtId="0" fontId="16" fillId="0" borderId="77" xfId="0" applyFont="1" applyBorder="1" applyAlignment="1">
      <alignment horizontal="center" vertical="center"/>
    </xf>
    <xf numFmtId="0" fontId="16" fillId="0" borderId="65" xfId="0" applyFont="1" applyBorder="1" applyAlignment="1">
      <alignment horizontal="center" vertical="center"/>
    </xf>
    <xf numFmtId="191" fontId="16" fillId="0" borderId="169" xfId="0" applyNumberFormat="1" applyFont="1" applyBorder="1" applyAlignment="1">
      <alignment vertical="center"/>
    </xf>
    <xf numFmtId="0" fontId="16" fillId="0" borderId="181" xfId="0" applyFont="1" applyBorder="1" applyAlignment="1">
      <alignment horizontal="center" vertical="center"/>
    </xf>
    <xf numFmtId="0" fontId="16" fillId="0" borderId="32" xfId="0" applyFont="1" applyBorder="1" applyAlignment="1">
      <alignment horizontal="center" vertical="center"/>
    </xf>
    <xf numFmtId="0" fontId="16" fillId="0" borderId="27" xfId="0" applyFont="1" applyBorder="1" applyAlignment="1">
      <alignment horizontal="center" vertical="center"/>
    </xf>
    <xf numFmtId="0" fontId="16" fillId="0" borderId="55" xfId="0" applyFont="1" applyBorder="1" applyAlignment="1">
      <alignment horizontal="center" vertical="center"/>
    </xf>
    <xf numFmtId="191" fontId="16" fillId="0" borderId="107" xfId="0" applyNumberFormat="1" applyFont="1" applyBorder="1" applyAlignment="1">
      <alignment vertical="center"/>
    </xf>
    <xf numFmtId="191" fontId="16" fillId="0" borderId="108" xfId="0" applyNumberFormat="1" applyFont="1" applyBorder="1" applyAlignment="1">
      <alignment vertical="center"/>
    </xf>
    <xf numFmtId="191" fontId="16" fillId="0" borderId="192" xfId="0" applyNumberFormat="1" applyFont="1" applyBorder="1" applyAlignment="1">
      <alignment vertical="center"/>
    </xf>
    <xf numFmtId="191" fontId="16" fillId="0" borderId="175" xfId="0" applyNumberFormat="1" applyFont="1" applyBorder="1" applyAlignment="1">
      <alignment vertical="center"/>
    </xf>
    <xf numFmtId="191" fontId="16" fillId="0" borderId="183" xfId="0" applyNumberFormat="1" applyFont="1" applyBorder="1" applyAlignment="1">
      <alignment vertical="center"/>
    </xf>
    <xf numFmtId="191" fontId="16" fillId="0" borderId="186" xfId="0" applyNumberFormat="1" applyFont="1" applyBorder="1" applyAlignment="1">
      <alignment vertical="center"/>
    </xf>
    <xf numFmtId="0" fontId="16" fillId="0" borderId="11" xfId="0" applyFont="1" applyBorder="1" applyAlignment="1">
      <alignment horizontal="center" vertical="center"/>
    </xf>
    <xf numFmtId="191" fontId="16" fillId="0" borderId="190" xfId="0" applyNumberFormat="1" applyFont="1" applyBorder="1" applyAlignment="1">
      <alignment vertical="center"/>
    </xf>
    <xf numFmtId="191" fontId="16" fillId="0" borderId="91" xfId="0" applyNumberFormat="1" applyFont="1" applyBorder="1" applyAlignment="1">
      <alignment vertical="center"/>
    </xf>
    <xf numFmtId="191" fontId="16" fillId="0" borderId="119" xfId="0" applyNumberFormat="1" applyFont="1" applyBorder="1" applyAlignment="1">
      <alignment vertical="center"/>
    </xf>
    <xf numFmtId="191" fontId="16" fillId="0" borderId="93" xfId="0" applyNumberFormat="1" applyFont="1" applyBorder="1" applyAlignment="1">
      <alignment vertical="center"/>
    </xf>
    <xf numFmtId="191" fontId="16" fillId="0" borderId="123" xfId="0" applyNumberFormat="1" applyFont="1" applyBorder="1" applyAlignment="1">
      <alignment vertical="center"/>
    </xf>
    <xf numFmtId="191" fontId="16" fillId="2" borderId="91" xfId="0" applyNumberFormat="1" applyFont="1" applyFill="1" applyBorder="1" applyAlignment="1">
      <alignment vertical="center"/>
    </xf>
    <xf numFmtId="191" fontId="16" fillId="2" borderId="119" xfId="0" applyNumberFormat="1" applyFont="1" applyFill="1" applyBorder="1" applyAlignment="1">
      <alignment vertical="center"/>
    </xf>
    <xf numFmtId="191" fontId="16" fillId="2" borderId="93" xfId="0" applyNumberFormat="1" applyFont="1" applyFill="1" applyBorder="1" applyAlignment="1">
      <alignment vertical="center"/>
    </xf>
    <xf numFmtId="191" fontId="16" fillId="2" borderId="123" xfId="0" applyNumberFormat="1" applyFont="1" applyFill="1" applyBorder="1" applyAlignment="1">
      <alignment vertical="center"/>
    </xf>
    <xf numFmtId="191" fontId="16" fillId="0" borderId="180" xfId="0" applyNumberFormat="1" applyFont="1" applyBorder="1" applyAlignment="1">
      <alignment vertical="center"/>
    </xf>
    <xf numFmtId="191" fontId="16" fillId="0" borderId="121" xfId="0" applyNumberFormat="1" applyFont="1" applyBorder="1" applyAlignment="1">
      <alignment vertical="center"/>
    </xf>
    <xf numFmtId="191" fontId="16" fillId="0" borderId="189" xfId="0" applyNumberFormat="1" applyFont="1" applyBorder="1" applyAlignment="1">
      <alignment vertical="center"/>
    </xf>
    <xf numFmtId="191" fontId="16" fillId="0" borderId="122" xfId="0" applyNumberFormat="1" applyFont="1" applyBorder="1" applyAlignment="1">
      <alignment vertical="center"/>
    </xf>
    <xf numFmtId="0" fontId="16" fillId="0" borderId="117" xfId="0" applyFont="1" applyBorder="1" applyAlignment="1">
      <alignment horizontal="center" vertical="center"/>
    </xf>
    <xf numFmtId="0" fontId="16" fillId="0" borderId="36" xfId="0" applyFont="1" applyBorder="1" applyAlignment="1">
      <alignment horizontal="center" vertical="center"/>
    </xf>
    <xf numFmtId="0" fontId="16" fillId="0" borderId="90" xfId="0" applyFont="1" applyBorder="1" applyAlignment="1">
      <alignment horizontal="center" vertical="center"/>
    </xf>
    <xf numFmtId="0" fontId="16" fillId="0" borderId="100" xfId="0" applyFont="1" applyBorder="1" applyAlignment="1">
      <alignment horizontal="center" vertical="center"/>
    </xf>
    <xf numFmtId="0" fontId="16" fillId="0" borderId="88" xfId="0" applyFont="1" applyBorder="1" applyAlignment="1">
      <alignment horizontal="center" vertical="center"/>
    </xf>
    <xf numFmtId="0" fontId="16" fillId="0" borderId="98" xfId="0" applyFont="1" applyBorder="1" applyAlignment="1">
      <alignment horizontal="center" vertical="center"/>
    </xf>
    <xf numFmtId="0" fontId="16" fillId="0" borderId="116" xfId="0" applyFont="1" applyBorder="1" applyAlignment="1">
      <alignment horizontal="center" vertical="center"/>
    </xf>
    <xf numFmtId="0" fontId="16" fillId="0" borderId="121" xfId="0" applyFont="1" applyBorder="1" applyAlignment="1">
      <alignment horizontal="center" vertical="center"/>
    </xf>
    <xf numFmtId="0" fontId="16" fillId="0" borderId="179" xfId="0" applyFont="1" applyBorder="1" applyAlignment="1">
      <alignment horizontal="center" vertical="center"/>
    </xf>
    <xf numFmtId="0" fontId="16" fillId="0" borderId="180" xfId="0" applyFont="1" applyBorder="1" applyAlignment="1">
      <alignment horizontal="center" vertical="center"/>
    </xf>
    <xf numFmtId="0" fontId="16" fillId="0" borderId="115" xfId="0" applyFont="1" applyBorder="1" applyAlignment="1">
      <alignment horizontal="center" vertical="center"/>
    </xf>
    <xf numFmtId="0" fontId="16" fillId="0" borderId="124"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57" xfId="0" applyFont="1" applyBorder="1" applyAlignment="1">
      <alignment vertical="center"/>
    </xf>
    <xf numFmtId="0" fontId="16" fillId="0" borderId="0" xfId="0" applyFont="1" applyAlignment="1">
      <alignment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 xfId="0" applyFont="1" applyBorder="1" applyAlignment="1">
      <alignment horizontal="center" vertical="center"/>
    </xf>
    <xf numFmtId="0" fontId="16" fillId="0" borderId="57" xfId="0" applyFont="1" applyBorder="1" applyAlignment="1">
      <alignment horizontal="center" vertical="center"/>
    </xf>
    <xf numFmtId="0" fontId="16" fillId="0" borderId="0" xfId="0" applyFont="1" applyAlignment="1">
      <alignment horizontal="center" vertical="center"/>
    </xf>
    <xf numFmtId="0" fontId="16" fillId="0" borderId="58" xfId="0" applyFont="1" applyBorder="1" applyAlignment="1">
      <alignment horizontal="center" vertical="center"/>
    </xf>
    <xf numFmtId="0" fontId="16" fillId="0" borderId="63" xfId="0" applyFont="1" applyBorder="1" applyAlignment="1">
      <alignment horizontal="center" vertical="center"/>
    </xf>
    <xf numFmtId="0" fontId="16" fillId="0" borderId="68" xfId="0" applyFont="1" applyBorder="1" applyAlignment="1">
      <alignment horizontal="center" vertical="center"/>
    </xf>
    <xf numFmtId="0" fontId="16" fillId="0" borderId="64" xfId="0" applyFont="1" applyBorder="1" applyAlignment="1">
      <alignment horizontal="center" vertical="center"/>
    </xf>
    <xf numFmtId="199" fontId="16" fillId="0" borderId="0" xfId="4" applyNumberFormat="1" applyFont="1" applyBorder="1" applyAlignment="1">
      <alignment vertical="center"/>
    </xf>
    <xf numFmtId="199" fontId="16" fillId="0" borderId="195" xfId="4" applyNumberFormat="1" applyFont="1" applyBorder="1" applyAlignment="1">
      <alignment vertical="center"/>
    </xf>
    <xf numFmtId="199" fontId="16" fillId="0" borderId="196" xfId="4" applyNumberFormat="1" applyFont="1" applyBorder="1" applyAlignment="1">
      <alignment vertical="center"/>
    </xf>
    <xf numFmtId="199" fontId="16" fillId="0" borderId="63" xfId="4" applyNumberFormat="1" applyFont="1" applyBorder="1" applyAlignment="1">
      <alignment vertical="center"/>
    </xf>
    <xf numFmtId="0" fontId="16" fillId="0" borderId="129" xfId="0" applyFont="1" applyBorder="1" applyAlignment="1">
      <alignment horizontal="center" vertical="center"/>
    </xf>
    <xf numFmtId="0" fontId="16" fillId="0" borderId="198" xfId="0" applyFont="1" applyBorder="1" applyAlignment="1">
      <alignment horizontal="center" vertical="center"/>
    </xf>
    <xf numFmtId="0" fontId="16" fillId="0" borderId="67" xfId="0" applyFont="1" applyBorder="1" applyAlignment="1">
      <alignment horizontal="center" vertical="center"/>
    </xf>
    <xf numFmtId="0" fontId="16" fillId="0" borderId="57" xfId="0" applyFont="1" applyBorder="1" applyAlignment="1">
      <alignment horizontal="left" wrapText="1"/>
    </xf>
    <xf numFmtId="0" fontId="16" fillId="0" borderId="57" xfId="0" applyFont="1" applyBorder="1" applyAlignment="1">
      <alignment horizontal="left"/>
    </xf>
    <xf numFmtId="210" fontId="16" fillId="0" borderId="149" xfId="0" applyNumberFormat="1" applyFont="1" applyBorder="1" applyAlignment="1">
      <alignment vertical="center"/>
    </xf>
    <xf numFmtId="210" fontId="16" fillId="0" borderId="161" xfId="0" applyNumberFormat="1" applyFont="1" applyBorder="1" applyAlignment="1">
      <alignment vertical="center"/>
    </xf>
    <xf numFmtId="210" fontId="16" fillId="0" borderId="57" xfId="0" applyNumberFormat="1" applyFont="1" applyBorder="1" applyAlignment="1">
      <alignment vertical="center"/>
    </xf>
    <xf numFmtId="210" fontId="16" fillId="0" borderId="58" xfId="0" applyNumberFormat="1" applyFont="1" applyBorder="1" applyAlignment="1">
      <alignment vertical="center"/>
    </xf>
    <xf numFmtId="212" fontId="16" fillId="0" borderId="5" xfId="0" applyNumberFormat="1" applyFont="1" applyBorder="1" applyAlignment="1">
      <alignment vertical="center"/>
    </xf>
    <xf numFmtId="212" fontId="16" fillId="0" borderId="0" xfId="0" applyNumberFormat="1" applyFont="1" applyAlignment="1">
      <alignment vertical="center"/>
    </xf>
    <xf numFmtId="212" fontId="16" fillId="0" borderId="196" xfId="0" applyNumberFormat="1" applyFont="1" applyBorder="1" applyAlignment="1">
      <alignment vertical="center"/>
    </xf>
    <xf numFmtId="212" fontId="16" fillId="0" borderId="147" xfId="0" applyNumberFormat="1" applyFont="1" applyBorder="1" applyAlignment="1">
      <alignment vertical="center"/>
    </xf>
    <xf numFmtId="212" fontId="16" fillId="0" borderId="195" xfId="0" applyNumberFormat="1" applyFont="1" applyBorder="1" applyAlignment="1">
      <alignment vertical="center"/>
    </xf>
    <xf numFmtId="212" fontId="16" fillId="0" borderId="63" xfId="0" applyNumberFormat="1" applyFont="1" applyBorder="1" applyAlignment="1">
      <alignment vertical="center"/>
    </xf>
    <xf numFmtId="212" fontId="16" fillId="0" borderId="45" xfId="0" applyNumberFormat="1" applyFont="1" applyBorder="1" applyAlignment="1">
      <alignment horizontal="right" vertical="center"/>
    </xf>
    <xf numFmtId="212" fontId="16" fillId="0" borderId="38" xfId="0" applyNumberFormat="1" applyFont="1" applyBorder="1" applyAlignment="1">
      <alignment horizontal="right" vertical="center"/>
    </xf>
    <xf numFmtId="212" fontId="16" fillId="0" borderId="41" xfId="0" applyNumberFormat="1" applyFont="1" applyBorder="1" applyAlignment="1">
      <alignment horizontal="right" vertical="center"/>
    </xf>
    <xf numFmtId="212" fontId="16" fillId="0" borderId="53" xfId="0" applyNumberFormat="1" applyFont="1" applyBorder="1" applyAlignment="1">
      <alignment horizontal="right" vertical="center"/>
    </xf>
    <xf numFmtId="212" fontId="16" fillId="0" borderId="54" xfId="0" applyNumberFormat="1" applyFont="1" applyBorder="1" applyAlignment="1">
      <alignment horizontal="right" vertical="center"/>
    </xf>
    <xf numFmtId="212" fontId="16" fillId="0" borderId="5" xfId="0" applyNumberFormat="1" applyFont="1" applyBorder="1" applyAlignment="1">
      <alignment horizontal="right" vertical="center"/>
    </xf>
    <xf numFmtId="212" fontId="16" fillId="0" borderId="47" xfId="0" applyNumberFormat="1" applyFont="1" applyBorder="1" applyAlignment="1">
      <alignment horizontal="right" vertical="center"/>
    </xf>
    <xf numFmtId="212" fontId="16" fillId="0" borderId="66" xfId="0" applyNumberFormat="1" applyFont="1" applyBorder="1" applyAlignment="1">
      <alignment horizontal="right" vertical="center"/>
    </xf>
    <xf numFmtId="212" fontId="16" fillId="0" borderId="65" xfId="0" applyNumberFormat="1" applyFont="1" applyBorder="1" applyAlignment="1">
      <alignment horizontal="right" vertical="center"/>
    </xf>
    <xf numFmtId="210" fontId="16" fillId="0" borderId="53" xfId="0" applyNumberFormat="1" applyFont="1" applyBorder="1" applyAlignment="1">
      <alignment vertical="center"/>
    </xf>
    <xf numFmtId="38" fontId="16" fillId="0" borderId="197" xfId="4" applyFont="1" applyBorder="1" applyAlignment="1">
      <alignment horizontal="center" vertical="center"/>
    </xf>
    <xf numFmtId="38" fontId="16" fillId="0" borderId="1" xfId="4" applyFont="1" applyBorder="1" applyAlignment="1">
      <alignment horizontal="center" vertical="center"/>
    </xf>
    <xf numFmtId="38" fontId="16" fillId="0" borderId="122" xfId="4" applyFont="1" applyBorder="1" applyAlignment="1">
      <alignment horizontal="center" vertical="center"/>
    </xf>
    <xf numFmtId="38" fontId="16" fillId="0" borderId="60" xfId="4" applyFont="1" applyBorder="1" applyAlignment="1">
      <alignment horizontal="center" vertical="center"/>
    </xf>
    <xf numFmtId="0" fontId="16" fillId="0" borderId="128" xfId="0" applyFont="1" applyBorder="1" applyAlignment="1">
      <alignment horizontal="center" vertical="center"/>
    </xf>
    <xf numFmtId="0" fontId="16" fillId="0" borderId="181" xfId="0" applyFont="1" applyBorder="1" applyAlignment="1">
      <alignment horizontal="center"/>
    </xf>
    <xf numFmtId="0" fontId="16" fillId="0" borderId="61" xfId="0" applyFont="1" applyBorder="1" applyAlignment="1">
      <alignment horizontal="center"/>
    </xf>
    <xf numFmtId="38" fontId="16" fillId="0" borderId="37" xfId="4" applyFont="1" applyBorder="1" applyAlignment="1">
      <alignment horizontal="right" vertical="center"/>
    </xf>
    <xf numFmtId="38" fontId="16" fillId="0" borderId="38" xfId="4" applyFont="1" applyBorder="1" applyAlignment="1">
      <alignment horizontal="right" vertical="center"/>
    </xf>
    <xf numFmtId="38" fontId="16" fillId="0" borderId="36" xfId="4" applyFont="1" applyBorder="1" applyAlignment="1">
      <alignment horizontal="right" vertical="center"/>
    </xf>
    <xf numFmtId="38" fontId="16" fillId="0" borderId="30" xfId="4" applyFont="1" applyBorder="1" applyAlignment="1">
      <alignment horizontal="right" vertical="center"/>
    </xf>
    <xf numFmtId="38" fontId="16" fillId="0" borderId="32" xfId="4" applyFont="1" applyBorder="1" applyAlignment="1">
      <alignment horizontal="right" vertical="center"/>
    </xf>
    <xf numFmtId="38" fontId="16" fillId="0" borderId="5" xfId="4" applyFont="1" applyBorder="1" applyAlignment="1">
      <alignment horizontal="right" vertical="center"/>
    </xf>
    <xf numFmtId="38" fontId="16" fillId="0" borderId="47" xfId="4" applyFont="1" applyBorder="1" applyAlignment="1">
      <alignment horizontal="right" vertical="center"/>
    </xf>
    <xf numFmtId="38" fontId="16" fillId="0" borderId="11" xfId="4" applyFont="1" applyBorder="1" applyAlignment="1">
      <alignment horizontal="right" vertical="center"/>
    </xf>
    <xf numFmtId="38" fontId="16" fillId="0" borderId="55" xfId="4" applyFont="1" applyBorder="1" applyAlignment="1">
      <alignment horizontal="right" vertical="center"/>
    </xf>
    <xf numFmtId="210" fontId="16" fillId="0" borderId="30" xfId="0" applyNumberFormat="1" applyFont="1" applyBorder="1" applyAlignment="1">
      <alignment vertical="center"/>
    </xf>
    <xf numFmtId="210" fontId="16" fillId="0" borderId="61" xfId="0" applyNumberFormat="1" applyFont="1" applyBorder="1" applyAlignment="1">
      <alignment vertical="center"/>
    </xf>
    <xf numFmtId="210" fontId="16" fillId="0" borderId="31" xfId="0" applyNumberFormat="1" applyFont="1" applyBorder="1" applyAlignment="1">
      <alignment vertical="center"/>
    </xf>
    <xf numFmtId="210" fontId="16" fillId="0" borderId="109" xfId="0" applyNumberFormat="1" applyFont="1" applyBorder="1" applyAlignment="1">
      <alignment vertical="center"/>
    </xf>
    <xf numFmtId="210" fontId="16" fillId="0" borderId="62" xfId="0" applyNumberFormat="1" applyFont="1" applyBorder="1" applyAlignment="1">
      <alignment vertical="center"/>
    </xf>
    <xf numFmtId="199" fontId="16" fillId="0" borderId="5" xfId="4" applyNumberFormat="1" applyFont="1" applyBorder="1" applyAlignment="1">
      <alignment vertical="center"/>
    </xf>
    <xf numFmtId="0" fontId="16" fillId="0" borderId="27" xfId="0" applyFont="1" applyBorder="1" applyAlignment="1">
      <alignment horizontal="center" vertical="top"/>
    </xf>
    <xf numFmtId="0" fontId="16" fillId="0" borderId="1" xfId="0" applyFont="1" applyBorder="1" applyAlignment="1">
      <alignment horizontal="center" vertical="top"/>
    </xf>
    <xf numFmtId="38" fontId="16" fillId="0" borderId="11" xfId="4" applyFont="1" applyBorder="1" applyAlignment="1">
      <alignment horizontal="center" vertical="center"/>
    </xf>
    <xf numFmtId="0" fontId="23" fillId="0" borderId="109" xfId="0" applyFont="1" applyBorder="1" applyAlignment="1">
      <alignment horizontal="center"/>
    </xf>
    <xf numFmtId="0" fontId="23" fillId="0" borderId="61" xfId="0" applyFont="1" applyBorder="1" applyAlignment="1">
      <alignment horizontal="center"/>
    </xf>
    <xf numFmtId="0" fontId="23" fillId="0" borderId="183" xfId="0" applyFont="1" applyBorder="1" applyAlignment="1">
      <alignment horizontal="center"/>
    </xf>
    <xf numFmtId="199" fontId="16" fillId="0" borderId="5" xfId="4" applyNumberFormat="1" applyFont="1" applyFill="1" applyBorder="1" applyAlignment="1">
      <alignment vertical="center"/>
    </xf>
    <xf numFmtId="199" fontId="16" fillId="0" borderId="0" xfId="4" applyNumberFormat="1" applyFont="1" applyFill="1" applyBorder="1" applyAlignment="1">
      <alignment vertical="center"/>
    </xf>
    <xf numFmtId="199" fontId="16" fillId="0" borderId="196" xfId="4" applyNumberFormat="1" applyFont="1" applyFill="1" applyBorder="1" applyAlignment="1">
      <alignment vertical="center"/>
    </xf>
    <xf numFmtId="199" fontId="16" fillId="0" borderId="195" xfId="4" applyNumberFormat="1" applyFont="1" applyFill="1" applyBorder="1" applyAlignment="1">
      <alignment vertical="center"/>
    </xf>
    <xf numFmtId="38" fontId="16" fillId="0" borderId="37" xfId="4" applyFont="1" applyFill="1" applyBorder="1" applyAlignment="1">
      <alignment horizontal="right" vertical="center"/>
    </xf>
    <xf numFmtId="38" fontId="16" fillId="0" borderId="38" xfId="4" applyFont="1" applyFill="1" applyBorder="1" applyAlignment="1">
      <alignment horizontal="right" vertical="center"/>
    </xf>
    <xf numFmtId="38" fontId="16" fillId="0" borderId="36" xfId="4" applyFont="1" applyFill="1" applyBorder="1" applyAlignment="1">
      <alignment horizontal="right" vertical="center"/>
    </xf>
    <xf numFmtId="38" fontId="16" fillId="0" borderId="30" xfId="4" applyFont="1" applyFill="1" applyBorder="1" applyAlignment="1">
      <alignment horizontal="right" vertical="center"/>
    </xf>
    <xf numFmtId="38" fontId="16" fillId="0" borderId="32" xfId="4" applyFont="1" applyFill="1" applyBorder="1" applyAlignment="1">
      <alignment horizontal="right" vertical="center"/>
    </xf>
    <xf numFmtId="38" fontId="16" fillId="0" borderId="5" xfId="4" applyFont="1" applyFill="1" applyBorder="1" applyAlignment="1">
      <alignment horizontal="right" vertical="center"/>
    </xf>
    <xf numFmtId="38" fontId="16" fillId="0" borderId="47" xfId="4" applyFont="1" applyFill="1" applyBorder="1" applyAlignment="1">
      <alignment horizontal="right" vertical="center"/>
    </xf>
    <xf numFmtId="38" fontId="16" fillId="0" borderId="11" xfId="4" applyFont="1" applyFill="1" applyBorder="1" applyAlignment="1">
      <alignment horizontal="right" vertical="center"/>
    </xf>
    <xf numFmtId="38" fontId="16" fillId="0" borderId="55" xfId="4" applyFont="1" applyFill="1" applyBorder="1" applyAlignment="1">
      <alignment horizontal="right" vertical="center"/>
    </xf>
    <xf numFmtId="38" fontId="16" fillId="0" borderId="11" xfId="4" applyFont="1" applyFill="1" applyBorder="1" applyAlignment="1">
      <alignment horizontal="center" vertical="center"/>
    </xf>
    <xf numFmtId="38" fontId="16" fillId="0" borderId="1" xfId="4" applyFont="1" applyFill="1" applyBorder="1" applyAlignment="1">
      <alignment horizontal="center" vertical="center"/>
    </xf>
    <xf numFmtId="38" fontId="16" fillId="0" borderId="122" xfId="4" applyFont="1" applyFill="1" applyBorder="1" applyAlignment="1">
      <alignment horizontal="center" vertical="center"/>
    </xf>
    <xf numFmtId="38" fontId="16" fillId="0" borderId="197" xfId="4" applyFont="1" applyFill="1" applyBorder="1" applyAlignment="1">
      <alignment horizontal="center" vertical="center"/>
    </xf>
    <xf numFmtId="199" fontId="16" fillId="0" borderId="0" xfId="4" applyNumberFormat="1" applyFont="1" applyBorder="1" applyAlignment="1">
      <alignment horizontal="right" vertical="center"/>
    </xf>
    <xf numFmtId="199" fontId="16" fillId="0" borderId="195" xfId="4" applyNumberFormat="1" applyFont="1" applyBorder="1" applyAlignment="1">
      <alignment horizontal="right" vertical="center"/>
    </xf>
    <xf numFmtId="199" fontId="16" fillId="0" borderId="196" xfId="4" applyNumberFormat="1" applyFont="1" applyBorder="1" applyAlignment="1">
      <alignment horizontal="right" vertical="center"/>
    </xf>
    <xf numFmtId="199" fontId="16" fillId="0" borderId="63" xfId="4" applyNumberFormat="1" applyFont="1" applyBorder="1" applyAlignment="1">
      <alignment horizontal="right" vertical="center"/>
    </xf>
    <xf numFmtId="199" fontId="16" fillId="0" borderId="195" xfId="4" applyNumberFormat="1" applyFont="1" applyFill="1" applyBorder="1" applyAlignment="1">
      <alignment horizontal="right" vertical="center"/>
    </xf>
    <xf numFmtId="199" fontId="16" fillId="0" borderId="0" xfId="4" applyNumberFormat="1" applyFont="1" applyFill="1" applyBorder="1" applyAlignment="1">
      <alignment horizontal="right" vertical="center"/>
    </xf>
    <xf numFmtId="199" fontId="16" fillId="0" borderId="196" xfId="4" applyNumberFormat="1" applyFont="1" applyFill="1" applyBorder="1" applyAlignment="1">
      <alignment horizontal="right" vertical="center"/>
    </xf>
    <xf numFmtId="199" fontId="16" fillId="0" borderId="5" xfId="4" applyNumberFormat="1" applyFont="1" applyFill="1" applyBorder="1" applyAlignment="1">
      <alignment horizontal="right" vertical="center"/>
    </xf>
    <xf numFmtId="211" fontId="16" fillId="0" borderId="195" xfId="4" applyNumberFormat="1" applyFont="1" applyBorder="1" applyAlignment="1">
      <alignment vertical="center"/>
    </xf>
    <xf numFmtId="211" fontId="16" fillId="0" borderId="0" xfId="4" applyNumberFormat="1" applyFont="1" applyBorder="1" applyAlignment="1">
      <alignment vertical="center"/>
    </xf>
    <xf numFmtId="211" fontId="16" fillId="0" borderId="196" xfId="4" applyNumberFormat="1" applyFont="1" applyBorder="1" applyAlignment="1">
      <alignment vertical="center"/>
    </xf>
    <xf numFmtId="211" fontId="16" fillId="0" borderId="63" xfId="4" applyNumberFormat="1" applyFont="1" applyBorder="1" applyAlignment="1">
      <alignment vertical="center"/>
    </xf>
    <xf numFmtId="0" fontId="16" fillId="0" borderId="1" xfId="0" applyFont="1" applyBorder="1" applyAlignment="1">
      <alignment horizontal="center" vertical="center"/>
    </xf>
    <xf numFmtId="0" fontId="16" fillId="0" borderId="60" xfId="0" applyFont="1" applyBorder="1" applyAlignment="1">
      <alignment horizontal="center" vertical="center"/>
    </xf>
    <xf numFmtId="0" fontId="16" fillId="0" borderId="3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6" fillId="0" borderId="196" xfId="0" applyFont="1" applyBorder="1" applyAlignment="1">
      <alignment horizontal="center" vertical="center"/>
    </xf>
    <xf numFmtId="0" fontId="16" fillId="0" borderId="195" xfId="0" applyFont="1" applyBorder="1" applyAlignment="1">
      <alignment horizontal="center" vertical="center"/>
    </xf>
    <xf numFmtId="191" fontId="16" fillId="0" borderId="91" xfId="4" applyNumberFormat="1" applyFont="1" applyBorder="1" applyAlignment="1">
      <alignment vertical="center"/>
    </xf>
    <xf numFmtId="191" fontId="16" fillId="0" borderId="131" xfId="4" applyNumberFormat="1" applyFont="1" applyBorder="1" applyAlignment="1">
      <alignment vertical="center"/>
    </xf>
    <xf numFmtId="191" fontId="16" fillId="0" borderId="151" xfId="4" applyNumberFormat="1" applyFont="1" applyBorder="1" applyAlignment="1">
      <alignment vertical="center"/>
    </xf>
    <xf numFmtId="191" fontId="16" fillId="0" borderId="148" xfId="0" applyNumberFormat="1" applyFont="1" applyBorder="1" applyAlignment="1">
      <alignment horizontal="right" vertical="center"/>
    </xf>
    <xf numFmtId="191" fontId="16" fillId="0" borderId="151" xfId="0" applyNumberFormat="1" applyFont="1" applyBorder="1" applyAlignment="1">
      <alignment horizontal="right" vertical="center"/>
    </xf>
    <xf numFmtId="0" fontId="16" fillId="0" borderId="72" xfId="0" applyFont="1" applyBorder="1" applyAlignment="1">
      <alignment horizontal="center" vertical="center"/>
    </xf>
    <xf numFmtId="191" fontId="16" fillId="0" borderId="163" xfId="0" applyNumberFormat="1" applyFont="1" applyBorder="1" applyAlignment="1">
      <alignment vertical="center"/>
    </xf>
    <xf numFmtId="191" fontId="16" fillId="0" borderId="72" xfId="0" applyNumberFormat="1" applyFont="1" applyBorder="1" applyAlignment="1">
      <alignment vertical="center"/>
    </xf>
    <xf numFmtId="191" fontId="16" fillId="0" borderId="131" xfId="0" applyNumberFormat="1" applyFont="1" applyBorder="1" applyAlignment="1">
      <alignment vertical="center"/>
    </xf>
    <xf numFmtId="191" fontId="16" fillId="0" borderId="5" xfId="0" applyNumberFormat="1" applyFont="1" applyBorder="1" applyAlignment="1">
      <alignment vertical="center"/>
    </xf>
    <xf numFmtId="191" fontId="16" fillId="0" borderId="66" xfId="0" applyNumberFormat="1" applyFont="1" applyBorder="1" applyAlignment="1">
      <alignment vertical="center"/>
    </xf>
    <xf numFmtId="191" fontId="16" fillId="0" borderId="151" xfId="4" applyNumberFormat="1" applyFont="1" applyBorder="1" applyAlignment="1">
      <alignment horizontal="right" vertical="center"/>
    </xf>
    <xf numFmtId="191" fontId="16" fillId="0" borderId="119" xfId="4" applyNumberFormat="1" applyFont="1" applyBorder="1" applyAlignment="1">
      <alignment horizontal="right" vertical="center"/>
    </xf>
    <xf numFmtId="191" fontId="16" fillId="0" borderId="95" xfId="0" applyNumberFormat="1" applyFont="1" applyBorder="1" applyAlignment="1">
      <alignment horizontal="right" vertical="center"/>
    </xf>
    <xf numFmtId="191" fontId="16" fillId="0" borderId="53" xfId="0" applyNumberFormat="1" applyFont="1" applyBorder="1" applyAlignment="1">
      <alignment horizontal="right" vertical="center"/>
    </xf>
    <xf numFmtId="191" fontId="16" fillId="0" borderId="5" xfId="0" applyNumberFormat="1" applyFont="1" applyBorder="1" applyAlignment="1">
      <alignment horizontal="right" vertical="center"/>
    </xf>
    <xf numFmtId="191" fontId="16" fillId="0" borderId="107" xfId="4" applyNumberFormat="1" applyFont="1" applyFill="1" applyBorder="1" applyAlignment="1">
      <alignment horizontal="right" vertical="center"/>
    </xf>
    <xf numFmtId="191" fontId="16" fillId="0" borderId="151" xfId="4" applyNumberFormat="1" applyFont="1" applyFill="1" applyBorder="1" applyAlignment="1">
      <alignment horizontal="right" vertical="center"/>
    </xf>
    <xf numFmtId="191" fontId="16" fillId="0" borderId="91" xfId="4" applyNumberFormat="1" applyFont="1" applyFill="1" applyBorder="1" applyAlignment="1">
      <alignment horizontal="right" vertical="center"/>
    </xf>
    <xf numFmtId="191" fontId="16" fillId="0" borderId="95" xfId="4" applyNumberFormat="1" applyFont="1" applyFill="1" applyBorder="1" applyAlignment="1">
      <alignment horizontal="right" vertical="center"/>
    </xf>
    <xf numFmtId="191" fontId="16" fillId="0" borderId="91" xfId="4" applyNumberFormat="1" applyFont="1" applyBorder="1" applyAlignment="1">
      <alignment horizontal="right" vertical="center"/>
    </xf>
    <xf numFmtId="191" fontId="16" fillId="0" borderId="107" xfId="4" applyNumberFormat="1" applyFont="1" applyBorder="1" applyAlignment="1">
      <alignment horizontal="right" vertical="center"/>
    </xf>
    <xf numFmtId="191" fontId="16" fillId="0" borderId="95" xfId="4" applyNumberFormat="1" applyFont="1" applyBorder="1" applyAlignment="1">
      <alignment horizontal="right" vertical="center"/>
    </xf>
    <xf numFmtId="0" fontId="16" fillId="0" borderId="0" xfId="0" applyFont="1" applyAlignment="1">
      <alignment horizontal="center"/>
    </xf>
    <xf numFmtId="0" fontId="16" fillId="0" borderId="0" xfId="0" applyFont="1" applyAlignment="1">
      <alignment horizontal="left"/>
    </xf>
    <xf numFmtId="191" fontId="16" fillId="0" borderId="164" xfId="4" applyNumberFormat="1" applyFont="1" applyFill="1" applyBorder="1" applyAlignment="1">
      <alignment vertical="center"/>
    </xf>
    <xf numFmtId="191" fontId="16" fillId="0" borderId="0" xfId="4" applyNumberFormat="1" applyFont="1" applyFill="1" applyBorder="1" applyAlignment="1">
      <alignment vertical="center"/>
    </xf>
    <xf numFmtId="191" fontId="16" fillId="0" borderId="1" xfId="4" applyNumberFormat="1" applyFont="1" applyFill="1" applyBorder="1" applyAlignment="1">
      <alignment vertical="center"/>
    </xf>
    <xf numFmtId="191" fontId="16" fillId="0" borderId="165" xfId="4" applyNumberFormat="1" applyFont="1" applyFill="1" applyBorder="1" applyAlignment="1">
      <alignment horizontal="center" vertical="center"/>
    </xf>
    <xf numFmtId="191" fontId="16" fillId="0" borderId="48" xfId="4" applyNumberFormat="1" applyFont="1" applyFill="1" applyBorder="1" applyAlignment="1">
      <alignment horizontal="center" vertical="center"/>
    </xf>
    <xf numFmtId="191" fontId="16" fillId="0" borderId="51" xfId="4" applyNumberFormat="1" applyFont="1" applyFill="1" applyBorder="1" applyAlignment="1">
      <alignment horizontal="center" vertical="center"/>
    </xf>
    <xf numFmtId="0" fontId="16" fillId="0" borderId="11" xfId="0" applyFont="1" applyBorder="1" applyAlignment="1">
      <alignment horizontal="center" vertical="top"/>
    </xf>
    <xf numFmtId="0" fontId="16" fillId="0" borderId="55" xfId="0" applyFont="1" applyBorder="1" applyAlignment="1">
      <alignment horizontal="center" vertical="top"/>
    </xf>
    <xf numFmtId="195" fontId="16" fillId="0" borderId="37" xfId="0" applyNumberFormat="1" applyFont="1" applyBorder="1" applyAlignment="1">
      <alignment vertical="center" shrinkToFit="1"/>
    </xf>
    <xf numFmtId="195" fontId="16" fillId="0" borderId="38" xfId="0" applyNumberFormat="1" applyFont="1" applyBorder="1" applyAlignment="1">
      <alignment vertical="center" shrinkToFit="1"/>
    </xf>
    <xf numFmtId="195" fontId="16" fillId="0" borderId="41" xfId="0" applyNumberFormat="1" applyFont="1" applyBorder="1" applyAlignment="1">
      <alignment vertical="center" shrinkToFit="1"/>
    </xf>
    <xf numFmtId="195" fontId="16" fillId="0" borderId="32" xfId="0" applyNumberFormat="1" applyFont="1" applyBorder="1" applyAlignment="1">
      <alignment vertical="center" shrinkToFit="1"/>
    </xf>
    <xf numFmtId="195" fontId="16" fillId="0" borderId="47" xfId="0" applyNumberFormat="1" applyFont="1" applyBorder="1" applyAlignment="1">
      <alignment vertical="center" shrinkToFit="1"/>
    </xf>
    <xf numFmtId="195" fontId="16" fillId="0" borderId="65" xfId="0" applyNumberFormat="1" applyFont="1" applyBorder="1" applyAlignment="1">
      <alignment vertical="center" shrinkToFit="1"/>
    </xf>
    <xf numFmtId="195" fontId="16" fillId="0" borderId="61" xfId="0" applyNumberFormat="1" applyFont="1" applyBorder="1" applyAlignment="1">
      <alignment vertical="center" shrinkToFit="1"/>
    </xf>
    <xf numFmtId="195" fontId="16" fillId="0" borderId="0" xfId="0" applyNumberFormat="1" applyFont="1" applyAlignment="1">
      <alignment vertical="center" shrinkToFit="1"/>
    </xf>
    <xf numFmtId="195" fontId="16" fillId="0" borderId="64" xfId="0" applyNumberFormat="1" applyFont="1" applyBorder="1" applyAlignment="1">
      <alignment vertical="center" shrinkToFit="1"/>
    </xf>
    <xf numFmtId="195" fontId="16" fillId="0" borderId="50" xfId="0" applyNumberFormat="1" applyFont="1" applyBorder="1" applyAlignment="1">
      <alignment vertical="center" shrinkToFit="1"/>
    </xf>
    <xf numFmtId="195" fontId="16" fillId="0" borderId="48" xfId="0" applyNumberFormat="1" applyFont="1" applyBorder="1" applyAlignment="1">
      <alignment vertical="center" shrinkToFit="1"/>
    </xf>
    <xf numFmtId="195" fontId="16" fillId="0" borderId="43" xfId="0" applyNumberFormat="1" applyFont="1" applyBorder="1" applyAlignment="1">
      <alignment vertical="center" shrinkToFit="1"/>
    </xf>
    <xf numFmtId="0" fontId="16" fillId="0" borderId="5" xfId="0" applyFont="1" applyBorder="1" applyAlignment="1">
      <alignment horizontal="center"/>
    </xf>
    <xf numFmtId="0" fontId="16" fillId="0" borderId="47" xfId="0" applyFont="1" applyBorder="1" applyAlignment="1">
      <alignment horizontal="center"/>
    </xf>
    <xf numFmtId="191" fontId="16" fillId="0" borderId="117" xfId="4" applyNumberFormat="1" applyFont="1" applyFill="1" applyBorder="1" applyAlignment="1">
      <alignment vertical="center"/>
    </xf>
    <xf numFmtId="191" fontId="16" fillId="0" borderId="38" xfId="4" applyNumberFormat="1" applyFont="1" applyFill="1" applyBorder="1" applyAlignment="1">
      <alignment vertical="center"/>
    </xf>
    <xf numFmtId="191" fontId="16" fillId="0" borderId="36" xfId="4" applyNumberFormat="1" applyFont="1" applyFill="1" applyBorder="1" applyAlignment="1">
      <alignment vertical="center"/>
    </xf>
    <xf numFmtId="191" fontId="16" fillId="0" borderId="117" xfId="4" applyNumberFormat="1" applyFont="1" applyFill="1" applyBorder="1" applyAlignment="1">
      <alignment horizontal="center" vertical="center" shrinkToFit="1"/>
    </xf>
    <xf numFmtId="191" fontId="16" fillId="0" borderId="38" xfId="4" applyNumberFormat="1" applyFont="1" applyFill="1" applyBorder="1" applyAlignment="1">
      <alignment horizontal="center" vertical="center" shrinkToFit="1"/>
    </xf>
    <xf numFmtId="191" fontId="16" fillId="0" borderId="36" xfId="4" applyNumberFormat="1" applyFont="1" applyFill="1" applyBorder="1" applyAlignment="1">
      <alignment horizontal="center" vertical="center" shrinkToFit="1"/>
    </xf>
    <xf numFmtId="191" fontId="16" fillId="0" borderId="200" xfId="4" applyNumberFormat="1" applyFont="1" applyFill="1" applyBorder="1" applyAlignment="1">
      <alignment vertical="center"/>
    </xf>
    <xf numFmtId="191" fontId="16" fillId="0" borderId="47" xfId="4" applyNumberFormat="1" applyFont="1" applyFill="1" applyBorder="1" applyAlignment="1">
      <alignment vertical="center"/>
    </xf>
    <xf numFmtId="191" fontId="16" fillId="0" borderId="55" xfId="4" applyNumberFormat="1" applyFont="1" applyFill="1" applyBorder="1" applyAlignment="1">
      <alignment vertical="center"/>
    </xf>
    <xf numFmtId="191" fontId="16" fillId="0" borderId="37" xfId="4" applyNumberFormat="1" applyFont="1" applyFill="1" applyBorder="1" applyAlignment="1">
      <alignment horizontal="center" vertical="center" shrinkToFit="1"/>
    </xf>
    <xf numFmtId="191" fontId="16" fillId="0" borderId="41" xfId="4" applyNumberFormat="1" applyFont="1" applyFill="1" applyBorder="1" applyAlignment="1">
      <alignment horizontal="center" vertical="center" shrinkToFit="1"/>
    </xf>
    <xf numFmtId="191" fontId="16" fillId="0" borderId="37" xfId="0" applyNumberFormat="1" applyFont="1" applyBorder="1" applyAlignment="1">
      <alignment vertical="center"/>
    </xf>
    <xf numFmtId="191" fontId="16" fillId="0" borderId="38" xfId="0" applyNumberFormat="1" applyFont="1" applyBorder="1" applyAlignment="1">
      <alignment vertical="center"/>
    </xf>
    <xf numFmtId="191" fontId="16" fillId="0" borderId="41" xfId="0" applyNumberFormat="1" applyFont="1" applyBorder="1" applyAlignment="1">
      <alignment vertical="center"/>
    </xf>
    <xf numFmtId="191" fontId="16" fillId="0" borderId="32" xfId="0" applyNumberFormat="1" applyFont="1" applyBorder="1" applyAlignment="1">
      <alignment vertical="center"/>
    </xf>
    <xf numFmtId="191" fontId="16" fillId="0" borderId="47" xfId="0" applyNumberFormat="1" applyFont="1" applyBorder="1" applyAlignment="1">
      <alignment vertical="center"/>
    </xf>
    <xf numFmtId="191" fontId="16" fillId="0" borderId="65" xfId="0" applyNumberFormat="1" applyFont="1" applyBorder="1" applyAlignment="1">
      <alignment vertical="center"/>
    </xf>
    <xf numFmtId="191" fontId="16" fillId="0" borderId="61" xfId="0" applyNumberFormat="1" applyFont="1" applyBorder="1" applyAlignment="1">
      <alignment vertical="center"/>
    </xf>
    <xf numFmtId="191" fontId="16" fillId="0" borderId="0" xfId="0" applyNumberFormat="1" applyFont="1" applyAlignment="1">
      <alignment vertical="center"/>
    </xf>
    <xf numFmtId="191" fontId="16" fillId="0" borderId="64" xfId="0" applyNumberFormat="1" applyFont="1" applyBorder="1" applyAlignment="1">
      <alignment vertical="center"/>
    </xf>
    <xf numFmtId="191" fontId="16" fillId="0" borderId="117" xfId="4" applyNumberFormat="1" applyFont="1" applyFill="1" applyBorder="1" applyAlignment="1">
      <alignment horizontal="center" vertical="center"/>
    </xf>
    <xf numFmtId="191" fontId="16" fillId="0" borderId="38" xfId="4" applyNumberFormat="1" applyFont="1" applyFill="1" applyBorder="1" applyAlignment="1">
      <alignment horizontal="center" vertical="center"/>
    </xf>
    <xf numFmtId="191" fontId="16" fillId="0" borderId="36" xfId="4" applyNumberFormat="1" applyFont="1" applyFill="1" applyBorder="1" applyAlignment="1">
      <alignment horizontal="center" vertical="center"/>
    </xf>
    <xf numFmtId="0" fontId="16" fillId="0" borderId="22" xfId="0" applyFont="1" applyBorder="1" applyAlignment="1">
      <alignment horizontal="center" vertical="center" textRotation="180"/>
    </xf>
    <xf numFmtId="0" fontId="16" fillId="0" borderId="47" xfId="0" applyFont="1" applyBorder="1" applyAlignment="1">
      <alignment horizontal="center" vertical="center" textRotation="180"/>
    </xf>
    <xf numFmtId="0" fontId="16" fillId="0" borderId="53" xfId="0" applyFont="1" applyBorder="1" applyAlignment="1">
      <alignment horizontal="center"/>
    </xf>
    <xf numFmtId="0" fontId="16" fillId="0" borderId="54" xfId="0" applyFont="1" applyBorder="1" applyAlignment="1">
      <alignment horizontal="center"/>
    </xf>
    <xf numFmtId="191" fontId="16" fillId="0" borderId="45" xfId="4" applyNumberFormat="1" applyFont="1" applyFill="1" applyBorder="1" applyAlignment="1">
      <alignment vertical="center" shrinkToFit="1"/>
    </xf>
    <xf numFmtId="191" fontId="16" fillId="0" borderId="38" xfId="4" applyNumberFormat="1" applyFont="1" applyFill="1" applyBorder="1" applyAlignment="1">
      <alignment vertical="center" shrinkToFit="1"/>
    </xf>
    <xf numFmtId="191" fontId="16" fillId="0" borderId="166" xfId="4" applyNumberFormat="1" applyFont="1" applyFill="1" applyBorder="1" applyAlignment="1">
      <alignment vertical="center" shrinkToFit="1"/>
    </xf>
    <xf numFmtId="191" fontId="16" fillId="0" borderId="45" xfId="4" applyNumberFormat="1" applyFont="1" applyFill="1" applyBorder="1" applyAlignment="1">
      <alignment horizontal="center" vertical="center" shrinkToFit="1"/>
    </xf>
    <xf numFmtId="191" fontId="16" fillId="0" borderId="166" xfId="4" applyNumberFormat="1" applyFont="1" applyFill="1" applyBorder="1" applyAlignment="1">
      <alignment horizontal="center" vertical="center" shrinkToFit="1"/>
    </xf>
    <xf numFmtId="191" fontId="16" fillId="0" borderId="54" xfId="4" applyNumberFormat="1" applyFont="1" applyFill="1" applyBorder="1" applyAlignment="1">
      <alignment vertical="center" shrinkToFit="1"/>
    </xf>
    <xf numFmtId="191" fontId="16" fillId="0" borderId="47" xfId="4" applyNumberFormat="1" applyFont="1" applyFill="1" applyBorder="1" applyAlignment="1">
      <alignment vertical="center" shrinkToFit="1"/>
    </xf>
    <xf numFmtId="191" fontId="16" fillId="0" borderId="74" xfId="4" applyNumberFormat="1" applyFont="1" applyFill="1" applyBorder="1" applyAlignment="1">
      <alignment vertical="center" shrinkToFit="1"/>
    </xf>
    <xf numFmtId="191" fontId="16" fillId="0" borderId="57" xfId="4" applyNumberFormat="1" applyFont="1" applyFill="1" applyBorder="1" applyAlignment="1">
      <alignment vertical="center" shrinkToFit="1"/>
    </xf>
    <xf numFmtId="191" fontId="16" fillId="0" borderId="0" xfId="4" applyNumberFormat="1" applyFont="1" applyFill="1" applyBorder="1" applyAlignment="1">
      <alignment vertical="center" shrinkToFit="1"/>
    </xf>
    <xf numFmtId="191" fontId="16" fillId="0" borderId="150" xfId="4" applyNumberFormat="1" applyFont="1" applyFill="1" applyBorder="1" applyAlignment="1">
      <alignment horizontal="center" vertical="center" shrinkToFit="1"/>
    </xf>
    <xf numFmtId="191" fontId="16" fillId="0" borderId="48" xfId="4" applyNumberFormat="1" applyFont="1" applyFill="1" applyBorder="1" applyAlignment="1">
      <alignment horizontal="center" vertical="center" shrinkToFit="1"/>
    </xf>
    <xf numFmtId="191" fontId="16" fillId="0" borderId="167" xfId="4" applyNumberFormat="1" applyFont="1" applyFill="1" applyBorder="1" applyAlignment="1">
      <alignment horizontal="center" vertical="center" shrinkToFit="1"/>
    </xf>
    <xf numFmtId="0" fontId="16" fillId="0" borderId="72" xfId="0" applyFont="1" applyBorder="1" applyAlignment="1">
      <alignment horizontal="center" vertical="top"/>
    </xf>
    <xf numFmtId="0" fontId="16" fillId="0" borderId="74" xfId="0" applyFont="1" applyBorder="1" applyAlignment="1">
      <alignment horizontal="center" vertical="top"/>
    </xf>
    <xf numFmtId="0" fontId="16" fillId="0" borderId="22" xfId="0" applyFont="1" applyBorder="1" applyAlignment="1">
      <alignment horizontal="center" textRotation="180"/>
    </xf>
    <xf numFmtId="0" fontId="16" fillId="0" borderId="47" xfId="0" applyFont="1" applyBorder="1" applyAlignment="1">
      <alignment horizontal="center" textRotation="180"/>
    </xf>
    <xf numFmtId="191" fontId="16" fillId="0" borderId="48" xfId="4" applyNumberFormat="1" applyFont="1" applyBorder="1" applyAlignment="1">
      <alignment horizontal="center" vertical="center"/>
    </xf>
    <xf numFmtId="0" fontId="16" fillId="0" borderId="30" xfId="0" applyFont="1" applyBorder="1" applyAlignment="1">
      <alignment horizontal="center"/>
    </xf>
    <xf numFmtId="0" fontId="16" fillId="0" borderId="32" xfId="0" applyFont="1" applyBorder="1" applyAlignment="1">
      <alignment horizontal="center"/>
    </xf>
    <xf numFmtId="191" fontId="16" fillId="0" borderId="37" xfId="4" applyNumberFormat="1" applyFont="1" applyFill="1" applyBorder="1" applyAlignment="1">
      <alignment vertical="center"/>
    </xf>
    <xf numFmtId="191" fontId="16" fillId="0" borderId="166" xfId="4" applyNumberFormat="1" applyFont="1" applyFill="1" applyBorder="1" applyAlignment="1">
      <alignment vertical="center"/>
    </xf>
    <xf numFmtId="191" fontId="16" fillId="0" borderId="32" xfId="4" applyNumberFormat="1" applyFont="1" applyFill="1" applyBorder="1" applyAlignment="1">
      <alignment vertical="center"/>
    </xf>
    <xf numFmtId="191" fontId="16" fillId="0" borderId="74" xfId="4" applyNumberFormat="1" applyFont="1" applyFill="1" applyBorder="1" applyAlignment="1">
      <alignment vertical="center"/>
    </xf>
    <xf numFmtId="191" fontId="16" fillId="0" borderId="61" xfId="4" applyNumberFormat="1" applyFont="1" applyFill="1" applyBorder="1" applyAlignment="1">
      <alignment vertical="center"/>
    </xf>
    <xf numFmtId="191" fontId="16" fillId="0" borderId="50" xfId="4" applyNumberFormat="1" applyFont="1" applyFill="1" applyBorder="1" applyAlignment="1">
      <alignment horizontal="center" vertical="center" shrinkToFit="1"/>
    </xf>
    <xf numFmtId="191" fontId="16" fillId="0" borderId="38" xfId="4" applyNumberFormat="1" applyFont="1" applyBorder="1" applyAlignment="1">
      <alignment vertical="center"/>
    </xf>
    <xf numFmtId="191" fontId="16" fillId="0" borderId="38" xfId="4" applyNumberFormat="1" applyFont="1" applyBorder="1" applyAlignment="1">
      <alignment horizontal="center" vertical="center"/>
    </xf>
    <xf numFmtId="191" fontId="16" fillId="0" borderId="47" xfId="4" applyNumberFormat="1" applyFont="1" applyBorder="1" applyAlignment="1">
      <alignment vertical="center"/>
    </xf>
    <xf numFmtId="191" fontId="16" fillId="0" borderId="0" xfId="4" applyNumberFormat="1" applyFont="1" applyBorder="1" applyAlignment="1">
      <alignment vertical="center"/>
    </xf>
    <xf numFmtId="0" fontId="23" fillId="0" borderId="22" xfId="0" applyFont="1" applyBorder="1" applyAlignment="1">
      <alignment horizontal="center" vertical="center"/>
    </xf>
    <xf numFmtId="0" fontId="23" fillId="0" borderId="0" xfId="0" applyFont="1" applyAlignment="1">
      <alignment horizontal="center" vertical="center"/>
    </xf>
    <xf numFmtId="0" fontId="23" fillId="0" borderId="146" xfId="0" applyFont="1" applyBorder="1" applyAlignment="1">
      <alignment horizontal="center" vertical="center"/>
    </xf>
    <xf numFmtId="0" fontId="23" fillId="0" borderId="177" xfId="0" applyFont="1" applyBorder="1" applyAlignment="1">
      <alignment horizontal="center" vertical="center"/>
    </xf>
    <xf numFmtId="0" fontId="23" fillId="0" borderId="68"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27" xfId="0" applyFont="1" applyBorder="1" applyAlignment="1">
      <alignment horizontal="center" vertical="center"/>
    </xf>
    <xf numFmtId="0" fontId="23" fillId="0" borderId="1" xfId="0" applyFont="1" applyBorder="1" applyAlignment="1">
      <alignment horizontal="center" vertical="center"/>
    </xf>
    <xf numFmtId="0" fontId="23" fillId="0" borderId="60" xfId="0" applyFont="1" applyBorder="1" applyAlignment="1">
      <alignment horizontal="center" vertical="center"/>
    </xf>
    <xf numFmtId="0" fontId="16" fillId="0" borderId="134" xfId="0" applyFont="1" applyBorder="1" applyAlignment="1">
      <alignment horizontal="center" vertical="center"/>
    </xf>
    <xf numFmtId="0" fontId="16" fillId="0" borderId="59" xfId="0" applyFont="1" applyBorder="1" applyAlignment="1">
      <alignment horizontal="center" vertical="center"/>
    </xf>
    <xf numFmtId="0" fontId="0" fillId="0" borderId="134" xfId="0" applyBorder="1" applyAlignment="1">
      <alignment vertical="center"/>
    </xf>
    <xf numFmtId="38" fontId="42" fillId="0" borderId="44" xfId="4" applyFont="1" applyBorder="1" applyAlignment="1">
      <alignment horizontal="center" vertical="center" textRotation="255" shrinkToFit="1"/>
    </xf>
    <xf numFmtId="38" fontId="42" fillId="0" borderId="59" xfId="4" applyFont="1" applyBorder="1" applyAlignment="1">
      <alignment horizontal="center" vertical="center" textRotation="255" shrinkToFit="1"/>
    </xf>
    <xf numFmtId="38" fontId="42" fillId="0" borderId="53" xfId="4" applyFont="1" applyBorder="1" applyAlignment="1">
      <alignment horizontal="right" vertical="center" shrinkToFit="1"/>
    </xf>
    <xf numFmtId="38" fontId="42" fillId="0" borderId="54" xfId="4" applyFont="1" applyBorder="1" applyAlignment="1">
      <alignment horizontal="right" vertical="center" shrinkToFit="1"/>
    </xf>
    <xf numFmtId="38" fontId="42" fillId="0" borderId="148" xfId="4" applyFont="1" applyBorder="1" applyAlignment="1">
      <alignment horizontal="center" vertical="center" shrinkToFit="1"/>
    </xf>
    <xf numFmtId="38" fontId="42" fillId="0" borderId="119" xfId="4" applyFont="1" applyBorder="1" applyAlignment="1">
      <alignment horizontal="center" vertical="center" shrinkToFit="1"/>
    </xf>
    <xf numFmtId="38" fontId="42" fillId="0" borderId="149" xfId="4" applyFont="1" applyBorder="1" applyAlignment="1">
      <alignment horizontal="center" vertical="center" shrinkToFit="1"/>
    </xf>
    <xf numFmtId="38" fontId="42" fillId="0" borderId="120" xfId="4" applyFont="1" applyBorder="1" applyAlignment="1">
      <alignment horizontal="center" vertical="center" shrinkToFit="1"/>
    </xf>
    <xf numFmtId="38" fontId="42" fillId="0" borderId="137" xfId="4" applyFont="1" applyBorder="1" applyAlignment="1">
      <alignment horizontal="center" vertical="center" shrinkToFit="1"/>
    </xf>
    <xf numFmtId="38" fontId="42" fillId="0" borderId="123" xfId="4" applyFont="1" applyBorder="1" applyAlignment="1">
      <alignment horizontal="center" vertical="center" shrinkToFit="1"/>
    </xf>
    <xf numFmtId="38" fontId="42" fillId="0" borderId="45" xfId="4" applyFont="1" applyBorder="1" applyAlignment="1">
      <alignment horizontal="center" vertical="center" shrinkToFit="1"/>
    </xf>
    <xf numFmtId="38" fontId="42" fillId="0" borderId="36" xfId="4" applyFont="1" applyBorder="1" applyAlignment="1">
      <alignment horizontal="center" vertical="center" shrinkToFit="1"/>
    </xf>
    <xf numFmtId="38" fontId="42" fillId="0" borderId="150" xfId="4" applyFont="1" applyBorder="1" applyAlignment="1">
      <alignment horizontal="center" vertical="center" shrinkToFit="1"/>
    </xf>
    <xf numFmtId="38" fontId="42" fillId="0" borderId="51" xfId="4" applyFont="1" applyBorder="1" applyAlignment="1">
      <alignment horizontal="center" vertical="center" shrinkToFit="1"/>
    </xf>
    <xf numFmtId="38" fontId="42" fillId="0" borderId="11" xfId="4" applyFont="1" applyBorder="1" applyAlignment="1">
      <alignment horizontal="left" vertical="center" shrinkToFit="1"/>
    </xf>
    <xf numFmtId="38" fontId="42" fillId="0" borderId="55" xfId="4" applyFont="1" applyBorder="1" applyAlignment="1">
      <alignment horizontal="left" vertical="center" shrinkToFit="1"/>
    </xf>
    <xf numFmtId="38" fontId="42" fillId="0" borderId="33" xfId="4" applyFont="1" applyBorder="1" applyAlignment="1">
      <alignment horizontal="center" vertical="center" textRotation="255" shrinkToFit="1"/>
    </xf>
    <xf numFmtId="38" fontId="42" fillId="0" borderId="35" xfId="4" applyFont="1" applyBorder="1" applyAlignment="1">
      <alignment horizontal="center" vertical="center" textRotation="255" shrinkToFit="1"/>
    </xf>
    <xf numFmtId="38" fontId="42" fillId="0" borderId="70" xfId="4" applyFont="1" applyBorder="1" applyAlignment="1">
      <alignment horizontal="center" vertical="center" shrinkToFit="1"/>
    </xf>
    <xf numFmtId="38" fontId="42" fillId="0" borderId="7" xfId="4" applyFont="1" applyBorder="1" applyAlignment="1">
      <alignment horizontal="center" vertical="center" shrinkToFit="1"/>
    </xf>
    <xf numFmtId="38" fontId="42" fillId="0" borderId="10" xfId="4" applyFont="1" applyBorder="1" applyAlignment="1">
      <alignment horizontal="center" vertical="center" shrinkToFit="1"/>
    </xf>
    <xf numFmtId="38" fontId="42" fillId="0" borderId="9" xfId="4" applyFont="1" applyBorder="1" applyAlignment="1">
      <alignment horizontal="center" vertical="center" shrinkToFit="1"/>
    </xf>
    <xf numFmtId="38" fontId="42" fillId="0" borderId="153" xfId="4" applyFont="1" applyBorder="1" applyAlignment="1">
      <alignment horizontal="center" vertical="center" shrinkToFit="1"/>
    </xf>
    <xf numFmtId="38" fontId="42" fillId="0" borderId="13" xfId="4" applyFont="1" applyBorder="1" applyAlignment="1">
      <alignment horizontal="center" vertical="center" shrinkToFit="1"/>
    </xf>
    <xf numFmtId="38" fontId="42" fillId="0" borderId="91" xfId="4" applyFont="1" applyBorder="1" applyAlignment="1">
      <alignment horizontal="center" vertical="center" shrinkToFit="1"/>
    </xf>
    <xf numFmtId="38" fontId="42" fillId="0" borderId="95" xfId="4" applyFont="1" applyBorder="1" applyAlignment="1">
      <alignment horizontal="center" vertical="center" shrinkToFit="1"/>
    </xf>
    <xf numFmtId="38" fontId="42" fillId="0" borderId="207" xfId="4" applyFont="1" applyBorder="1" applyAlignment="1">
      <alignment horizontal="center" vertical="center" shrinkToFit="1"/>
    </xf>
    <xf numFmtId="38" fontId="42" fillId="0" borderId="177" xfId="4" applyFont="1" applyBorder="1" applyAlignment="1">
      <alignment horizontal="center" vertical="center" shrinkToFit="1"/>
    </xf>
    <xf numFmtId="38" fontId="42" fillId="0" borderId="125" xfId="4" applyFont="1" applyBorder="1" applyAlignment="1">
      <alignment horizontal="center" vertical="center" shrinkToFit="1"/>
    </xf>
    <xf numFmtId="38" fontId="42" fillId="0" borderId="107" xfId="4" applyFont="1" applyBorder="1" applyAlignment="1">
      <alignment horizontal="center" vertical="center" shrinkToFit="1"/>
    </xf>
    <xf numFmtId="38" fontId="42" fillId="0" borderId="219" xfId="4" applyFont="1" applyBorder="1" applyAlignment="1">
      <alignment horizontal="center" vertical="center" shrinkToFit="1"/>
    </xf>
    <xf numFmtId="38" fontId="42" fillId="0" borderId="24" xfId="4" applyFont="1" applyBorder="1" applyAlignment="1">
      <alignment horizontal="center" vertical="center" shrinkToFit="1"/>
    </xf>
    <xf numFmtId="38" fontId="42" fillId="0" borderId="4" xfId="4" applyFont="1" applyBorder="1" applyAlignment="1">
      <alignment horizontal="center" vertical="center" shrinkToFit="1"/>
    </xf>
    <xf numFmtId="38" fontId="42" fillId="0" borderId="181" xfId="4" applyFont="1" applyBorder="1" applyAlignment="1">
      <alignment horizontal="center" vertical="center" shrinkToFit="1"/>
    </xf>
    <xf numFmtId="38" fontId="42" fillId="0" borderId="183" xfId="4" applyFont="1" applyBorder="1" applyAlignment="1">
      <alignment horizontal="center" vertical="center" shrinkToFit="1"/>
    </xf>
    <xf numFmtId="38" fontId="42" fillId="0" borderId="27" xfId="4" applyFont="1" applyBorder="1" applyAlignment="1">
      <alignment horizontal="center" vertical="center" shrinkToFit="1"/>
    </xf>
    <xf numFmtId="38" fontId="42" fillId="0" borderId="122" xfId="4" applyFont="1" applyBorder="1" applyAlignment="1">
      <alignment horizontal="center" vertical="center" shrinkToFit="1"/>
    </xf>
    <xf numFmtId="38" fontId="42" fillId="0" borderId="57" xfId="4" applyFont="1" applyBorder="1" applyAlignment="1">
      <alignment horizontal="left" shrinkToFit="1"/>
    </xf>
    <xf numFmtId="38" fontId="42" fillId="0" borderId="0" xfId="4" applyFont="1" applyBorder="1" applyAlignment="1">
      <alignment vertical="center"/>
    </xf>
    <xf numFmtId="0" fontId="44" fillId="0" borderId="0" xfId="1" applyFont="1" applyBorder="1" applyAlignment="1">
      <alignment vertical="center"/>
    </xf>
    <xf numFmtId="38" fontId="16" fillId="0" borderId="53" xfId="4" applyFont="1" applyBorder="1" applyAlignment="1">
      <alignment horizontal="center" vertical="center"/>
    </xf>
    <xf numFmtId="38" fontId="16" fillId="0" borderId="54" xfId="4" applyFont="1" applyBorder="1" applyAlignment="1">
      <alignment horizontal="center" vertical="center"/>
    </xf>
    <xf numFmtId="38" fontId="16" fillId="0" borderId="5" xfId="4" applyFont="1" applyBorder="1" applyAlignment="1">
      <alignment horizontal="center" vertical="center"/>
    </xf>
    <xf numFmtId="38" fontId="16" fillId="0" borderId="47" xfId="4" applyFont="1" applyBorder="1" applyAlignment="1">
      <alignment horizontal="center" vertical="center"/>
    </xf>
    <xf numFmtId="38" fontId="16" fillId="0" borderId="57" xfId="4" applyFont="1" applyBorder="1" applyAlignment="1">
      <alignment horizontal="center" vertical="center"/>
    </xf>
    <xf numFmtId="38" fontId="16" fillId="0" borderId="0" xfId="4" applyFont="1" applyBorder="1" applyAlignment="1">
      <alignment horizontal="center" vertical="center"/>
    </xf>
    <xf numFmtId="38" fontId="16" fillId="0" borderId="58" xfId="4" applyFont="1" applyBorder="1" applyAlignment="1">
      <alignment horizontal="center" vertical="center"/>
    </xf>
    <xf numFmtId="38" fontId="16" fillId="0" borderId="63" xfId="4" applyFont="1" applyBorder="1" applyAlignment="1">
      <alignment horizontal="center" vertical="center"/>
    </xf>
    <xf numFmtId="38" fontId="16" fillId="0" borderId="219" xfId="4" applyFont="1" applyBorder="1" applyAlignment="1">
      <alignment horizontal="center" vertical="center" shrinkToFit="1"/>
    </xf>
    <xf numFmtId="38" fontId="16" fillId="0" borderId="24" xfId="4" applyFont="1" applyBorder="1" applyAlignment="1">
      <alignment horizontal="center" vertical="center" shrinkToFit="1"/>
    </xf>
    <xf numFmtId="38" fontId="16" fillId="0" borderId="4" xfId="4" applyFont="1" applyBorder="1" applyAlignment="1">
      <alignment horizontal="center" vertical="center" shrinkToFit="1"/>
    </xf>
    <xf numFmtId="38" fontId="16" fillId="0" borderId="207" xfId="4" applyFont="1" applyBorder="1" applyAlignment="1">
      <alignment horizontal="center" vertical="center" shrinkToFit="1"/>
    </xf>
    <xf numFmtId="38" fontId="16" fillId="0" borderId="177" xfId="4" applyFont="1" applyBorder="1" applyAlignment="1">
      <alignment horizontal="center" vertical="center" shrinkToFit="1"/>
    </xf>
    <xf numFmtId="38" fontId="16" fillId="0" borderId="125" xfId="4" applyFont="1" applyBorder="1" applyAlignment="1">
      <alignment horizontal="center" vertical="center" shrinkToFit="1"/>
    </xf>
    <xf numFmtId="38" fontId="16" fillId="0" borderId="57" xfId="4" applyFont="1" applyBorder="1" applyAlignment="1">
      <alignment horizontal="left" shrinkToFit="1"/>
    </xf>
    <xf numFmtId="38" fontId="16" fillId="0" borderId="218" xfId="4" applyFont="1" applyBorder="1" applyAlignment="1">
      <alignment horizontal="center" vertical="center" textRotation="255" shrinkToFit="1"/>
    </xf>
    <xf numFmtId="38" fontId="16" fillId="0" borderId="140" xfId="4" applyFont="1" applyBorder="1" applyAlignment="1">
      <alignment horizontal="center" vertical="center" shrinkToFit="1"/>
    </xf>
    <xf numFmtId="38" fontId="16" fillId="0" borderId="88" xfId="4" applyFont="1" applyBorder="1" applyAlignment="1">
      <alignment horizontal="center" vertical="center" shrinkToFit="1"/>
    </xf>
    <xf numFmtId="38" fontId="16" fillId="0" borderId="90" xfId="4" applyFont="1" applyBorder="1" applyAlignment="1">
      <alignment horizontal="center" vertical="center" shrinkToFit="1"/>
    </xf>
    <xf numFmtId="38" fontId="16" fillId="0" borderId="98" xfId="4" applyFont="1" applyBorder="1" applyAlignment="1">
      <alignment horizontal="center" vertical="center" shrinkToFit="1"/>
    </xf>
    <xf numFmtId="38" fontId="16" fillId="0" borderId="100" xfId="4" applyFont="1" applyBorder="1" applyAlignment="1">
      <alignment horizontal="center" vertical="center" shrinkToFit="1"/>
    </xf>
    <xf numFmtId="38" fontId="16" fillId="0" borderId="33" xfId="4" applyFont="1" applyBorder="1" applyAlignment="1">
      <alignment horizontal="center" vertical="center" textRotation="255" shrinkToFit="1"/>
    </xf>
    <xf numFmtId="38" fontId="16" fillId="0" borderId="35" xfId="4" applyFont="1" applyBorder="1" applyAlignment="1">
      <alignment horizontal="center" vertical="center" textRotation="255" shrinkToFit="1"/>
    </xf>
    <xf numFmtId="38" fontId="16" fillId="0" borderId="59" xfId="4" applyFont="1" applyBorder="1" applyAlignment="1">
      <alignment horizontal="center" vertical="center" textRotation="255" shrinkToFit="1"/>
    </xf>
    <xf numFmtId="38" fontId="16" fillId="0" borderId="160" xfId="4" applyFont="1" applyBorder="1" applyAlignment="1">
      <alignment horizontal="center" vertical="center" shrinkToFit="1"/>
    </xf>
    <xf numFmtId="38" fontId="16" fillId="0" borderId="221" xfId="4" applyFont="1" applyBorder="1" applyAlignment="1">
      <alignment horizontal="center" vertical="center" shrinkToFit="1"/>
    </xf>
    <xf numFmtId="38" fontId="16" fillId="0" borderId="144" xfId="4" applyFont="1" applyBorder="1" applyAlignment="1">
      <alignment horizontal="center" vertical="center" shrinkToFit="1"/>
    </xf>
    <xf numFmtId="38" fontId="16" fillId="0" borderId="156" xfId="4" applyFont="1" applyBorder="1" applyAlignment="1">
      <alignment horizontal="center" vertical="center" shrinkToFit="1"/>
    </xf>
    <xf numFmtId="38" fontId="16" fillId="0" borderId="161" xfId="4" applyFont="1" applyBorder="1" applyAlignment="1">
      <alignment horizontal="center" vertical="center" shrinkToFit="1"/>
    </xf>
    <xf numFmtId="38" fontId="16" fillId="0" borderId="197" xfId="4" applyFont="1" applyBorder="1" applyAlignment="1">
      <alignment horizontal="center" vertical="center" shrinkToFit="1"/>
    </xf>
    <xf numFmtId="38" fontId="16" fillId="0" borderId="137" xfId="4" applyFont="1" applyBorder="1" applyAlignment="1">
      <alignment horizontal="center" vertical="center" shrinkToFit="1"/>
    </xf>
    <xf numFmtId="38" fontId="16" fillId="0" borderId="123" xfId="4" applyFont="1" applyBorder="1" applyAlignment="1">
      <alignment horizontal="center" vertical="center" shrinkToFit="1"/>
    </xf>
    <xf numFmtId="38" fontId="32" fillId="0" borderId="150" xfId="4" applyFont="1" applyBorder="1" applyAlignment="1">
      <alignment horizontal="center" vertical="center" wrapText="1"/>
    </xf>
    <xf numFmtId="38" fontId="32" fillId="0" borderId="51" xfId="4" applyFont="1" applyBorder="1" applyAlignment="1">
      <alignment horizontal="center" vertical="center" wrapText="1"/>
    </xf>
    <xf numFmtId="38" fontId="16" fillId="0" borderId="11" xfId="4" applyFont="1" applyBorder="1" applyAlignment="1">
      <alignment horizontal="left" vertical="center" shrinkToFit="1"/>
    </xf>
    <xf numFmtId="38" fontId="16" fillId="0" borderId="55" xfId="4" applyFont="1" applyBorder="1" applyAlignment="1">
      <alignment horizontal="left" vertical="center" shrinkToFit="1"/>
    </xf>
    <xf numFmtId="38" fontId="16" fillId="0" borderId="216" xfId="4" applyFont="1" applyBorder="1" applyAlignment="1">
      <alignment horizontal="center" vertical="center" textRotation="255" shrinkToFit="1"/>
    </xf>
    <xf numFmtId="38" fontId="16" fillId="0" borderId="53" xfId="4" applyFont="1" applyBorder="1" applyAlignment="1">
      <alignment horizontal="right" vertical="center" shrinkToFit="1"/>
    </xf>
    <xf numFmtId="38" fontId="16" fillId="0" borderId="54" xfId="4" applyFont="1" applyBorder="1" applyAlignment="1">
      <alignment horizontal="right" vertical="center" shrinkToFit="1"/>
    </xf>
    <xf numFmtId="38" fontId="16" fillId="0" borderId="148" xfId="4" applyFont="1" applyBorder="1" applyAlignment="1">
      <alignment horizontal="center" vertical="center" shrinkToFit="1"/>
    </xf>
    <xf numFmtId="38" fontId="16" fillId="0" borderId="119" xfId="4" applyFont="1" applyBorder="1" applyAlignment="1">
      <alignment horizontal="center" vertical="center" shrinkToFit="1"/>
    </xf>
    <xf numFmtId="38" fontId="16" fillId="0" borderId="149" xfId="4" applyFont="1" applyBorder="1" applyAlignment="1">
      <alignment horizontal="center" vertical="center" shrinkToFit="1"/>
    </xf>
    <xf numFmtId="38" fontId="16" fillId="0" borderId="120" xfId="4" applyFont="1" applyBorder="1" applyAlignment="1">
      <alignment horizontal="center" vertical="center" shrinkToFit="1"/>
    </xf>
    <xf numFmtId="38" fontId="16" fillId="0" borderId="21" xfId="4" applyFont="1" applyFill="1" applyBorder="1" applyAlignment="1">
      <alignment horizontal="center" vertical="center"/>
    </xf>
    <xf numFmtId="38" fontId="16" fillId="0" borderId="52" xfId="4" applyFont="1" applyFill="1" applyBorder="1" applyAlignment="1">
      <alignment horizontal="center" vertical="center"/>
    </xf>
    <xf numFmtId="38" fontId="16" fillId="0" borderId="134" xfId="4" applyFont="1" applyFill="1" applyBorder="1" applyAlignment="1">
      <alignment horizontal="center" vertical="center"/>
    </xf>
    <xf numFmtId="38" fontId="16" fillId="0" borderId="178" xfId="4" applyFont="1" applyFill="1" applyBorder="1" applyAlignment="1">
      <alignment horizontal="center" vertical="center"/>
    </xf>
    <xf numFmtId="38" fontId="16" fillId="0" borderId="18" xfId="4" applyFont="1" applyFill="1" applyBorder="1" applyAlignment="1">
      <alignment horizontal="center" vertical="center"/>
    </xf>
    <xf numFmtId="38" fontId="16" fillId="0" borderId="125" xfId="4" applyFont="1" applyFill="1" applyBorder="1" applyAlignment="1">
      <alignment horizontal="center" vertical="center"/>
    </xf>
    <xf numFmtId="38" fontId="16" fillId="0" borderId="20" xfId="4" applyFont="1" applyFill="1" applyBorder="1" applyAlignment="1">
      <alignment horizontal="center" vertical="center"/>
    </xf>
    <xf numFmtId="38" fontId="16" fillId="0" borderId="42" xfId="4" applyFont="1" applyFill="1" applyBorder="1" applyAlignment="1">
      <alignment horizontal="center" vertical="center"/>
    </xf>
    <xf numFmtId="38" fontId="16" fillId="0" borderId="216" xfId="4" applyFont="1" applyFill="1" applyBorder="1" applyAlignment="1">
      <alignment horizontal="center" vertical="center"/>
    </xf>
    <xf numFmtId="38" fontId="16" fillId="0" borderId="220" xfId="4" applyFont="1" applyFill="1" applyBorder="1" applyAlignment="1">
      <alignment horizontal="center" vertical="center"/>
    </xf>
    <xf numFmtId="38" fontId="16" fillId="0" borderId="218" xfId="4" applyFont="1" applyBorder="1" applyAlignment="1">
      <alignment horizontal="center" vertical="center"/>
    </xf>
    <xf numFmtId="38" fontId="16" fillId="0" borderId="220" xfId="4" applyFont="1" applyBorder="1" applyAlignment="1">
      <alignment horizontal="center" vertical="center"/>
    </xf>
    <xf numFmtId="38" fontId="16" fillId="0" borderId="148" xfId="4" applyFont="1" applyBorder="1" applyAlignment="1">
      <alignment horizontal="center" vertical="center"/>
    </xf>
    <xf numFmtId="0" fontId="0" fillId="0" borderId="119" xfId="0" applyBorder="1" applyAlignment="1">
      <alignment horizontal="center" vertical="center"/>
    </xf>
    <xf numFmtId="38" fontId="16" fillId="0" borderId="149" xfId="4" applyFont="1" applyBorder="1" applyAlignment="1">
      <alignment horizontal="center" vertical="center"/>
    </xf>
    <xf numFmtId="0" fontId="0" fillId="0" borderId="120" xfId="0" applyBorder="1" applyAlignment="1">
      <alignment horizontal="center" vertical="center"/>
    </xf>
    <xf numFmtId="38" fontId="16" fillId="0" borderId="120" xfId="4" applyFont="1" applyBorder="1" applyAlignment="1">
      <alignment horizontal="center" vertical="center"/>
    </xf>
    <xf numFmtId="38" fontId="16" fillId="0" borderId="171" xfId="4" applyFont="1" applyBorder="1" applyAlignment="1">
      <alignment horizontal="center" vertical="center"/>
    </xf>
    <xf numFmtId="38" fontId="16" fillId="0" borderId="169" xfId="4" applyFont="1" applyBorder="1" applyAlignment="1">
      <alignment horizontal="center" vertical="center"/>
    </xf>
    <xf numFmtId="38" fontId="16" fillId="0" borderId="58" xfId="4" applyFont="1" applyFill="1" applyBorder="1" applyAlignment="1">
      <alignment horizontal="center" vertical="center"/>
    </xf>
    <xf numFmtId="38" fontId="16" fillId="0" borderId="60" xfId="4" applyFont="1" applyFill="1" applyBorder="1" applyAlignment="1">
      <alignment horizontal="center" vertical="center"/>
    </xf>
    <xf numFmtId="0" fontId="23" fillId="0" borderId="246" xfId="0" applyFont="1" applyBorder="1" applyAlignment="1">
      <alignment horizontal="center" vertical="center"/>
    </xf>
    <xf numFmtId="0" fontId="23" fillId="0" borderId="226" xfId="0" applyFont="1" applyBorder="1" applyAlignment="1">
      <alignment horizontal="center" vertical="center"/>
    </xf>
    <xf numFmtId="0" fontId="23" fillId="0" borderId="227" xfId="0" applyFont="1" applyBorder="1" applyAlignment="1">
      <alignment horizontal="center" vertical="center"/>
    </xf>
    <xf numFmtId="195" fontId="27" fillId="0" borderId="246" xfId="0" applyNumberFormat="1" applyFont="1" applyBorder="1" applyAlignment="1">
      <alignment horizontal="right" vertical="center"/>
    </xf>
    <xf numFmtId="195" fontId="27" fillId="0" borderId="230" xfId="0" applyNumberFormat="1" applyFont="1" applyBorder="1" applyAlignment="1">
      <alignment horizontal="right" vertical="center"/>
    </xf>
    <xf numFmtId="195" fontId="27" fillId="0" borderId="226" xfId="0" applyNumberFormat="1" applyFont="1" applyBorder="1" applyAlignment="1">
      <alignment horizontal="right" vertical="center"/>
    </xf>
    <xf numFmtId="195" fontId="27" fillId="0" borderId="240" xfId="0" applyNumberFormat="1" applyFont="1" applyBorder="1" applyAlignment="1">
      <alignment horizontal="right" vertical="center"/>
    </xf>
    <xf numFmtId="195" fontId="27" fillId="0" borderId="225" xfId="0" applyNumberFormat="1" applyFont="1" applyBorder="1" applyAlignment="1">
      <alignment horizontal="right" vertical="center"/>
    </xf>
    <xf numFmtId="195" fontId="27" fillId="0" borderId="227" xfId="0" applyNumberFormat="1" applyFont="1" applyBorder="1" applyAlignment="1">
      <alignment horizontal="right" vertical="center"/>
    </xf>
    <xf numFmtId="0" fontId="23" fillId="0" borderId="248" xfId="0" applyFont="1" applyBorder="1" applyAlignment="1">
      <alignment horizontal="center" vertical="center"/>
    </xf>
    <xf numFmtId="0" fontId="23" fillId="0" borderId="117" xfId="0" applyFont="1" applyBorder="1" applyAlignment="1">
      <alignment horizontal="center" vertical="center"/>
    </xf>
    <xf numFmtId="0" fontId="23" fillId="0" borderId="165" xfId="0" applyFont="1" applyBorder="1" applyAlignment="1">
      <alignment horizontal="center" vertical="center"/>
    </xf>
    <xf numFmtId="195" fontId="27" fillId="0" borderId="210" xfId="0" applyNumberFormat="1" applyFont="1" applyBorder="1" applyAlignment="1">
      <alignment horizontal="right" vertical="center"/>
    </xf>
    <xf numFmtId="195" fontId="27" fillId="0" borderId="212" xfId="0" applyNumberFormat="1" applyFont="1" applyBorder="1" applyAlignment="1">
      <alignment horizontal="right" vertical="center"/>
    </xf>
    <xf numFmtId="195" fontId="27" fillId="0" borderId="211" xfId="0" applyNumberFormat="1" applyFont="1" applyBorder="1" applyAlignment="1">
      <alignment horizontal="right" vertical="center"/>
    </xf>
    <xf numFmtId="195" fontId="27" fillId="0" borderId="194" xfId="0" applyNumberFormat="1" applyFont="1" applyBorder="1" applyAlignment="1">
      <alignment horizontal="right" vertical="center"/>
    </xf>
    <xf numFmtId="195" fontId="27" fillId="0" borderId="238" xfId="0" applyNumberFormat="1" applyFont="1" applyBorder="1" applyAlignment="1">
      <alignment horizontal="right" vertical="center"/>
    </xf>
    <xf numFmtId="195" fontId="27" fillId="0" borderId="117" xfId="0" applyNumberFormat="1" applyFont="1" applyBorder="1" applyAlignment="1">
      <alignment horizontal="right" vertical="center"/>
    </xf>
    <xf numFmtId="195" fontId="27" fillId="0" borderId="165" xfId="0" applyNumberFormat="1" applyFont="1" applyBorder="1" applyAlignment="1">
      <alignment horizontal="right" vertical="center"/>
    </xf>
    <xf numFmtId="0" fontId="23" fillId="0" borderId="214" xfId="0" applyFont="1" applyBorder="1" applyAlignment="1">
      <alignment horizontal="center" vertical="center"/>
    </xf>
    <xf numFmtId="0" fontId="23" fillId="0" borderId="39" xfId="0" applyFont="1" applyBorder="1" applyAlignment="1">
      <alignment horizontal="center" vertical="center"/>
    </xf>
    <xf numFmtId="0" fontId="23" fillId="0" borderId="162" xfId="0" applyFont="1" applyBorder="1" applyAlignment="1">
      <alignment horizontal="center" vertical="center"/>
    </xf>
    <xf numFmtId="195" fontId="27" fillId="0" borderId="205" xfId="0" applyNumberFormat="1" applyFont="1" applyBorder="1" applyAlignment="1">
      <alignment horizontal="right" vertical="center"/>
    </xf>
    <xf numFmtId="195" fontId="27" fillId="0" borderId="9" xfId="0" applyNumberFormat="1" applyFont="1" applyBorder="1" applyAlignment="1">
      <alignment horizontal="right" vertical="center"/>
    </xf>
    <xf numFmtId="195" fontId="27" fillId="0" borderId="10" xfId="0" applyNumberFormat="1" applyFont="1" applyBorder="1" applyAlignment="1">
      <alignment horizontal="right" vertical="center"/>
    </xf>
    <xf numFmtId="195" fontId="27" fillId="0" borderId="115" xfId="0" applyNumberFormat="1" applyFont="1" applyBorder="1" applyAlignment="1">
      <alignment horizontal="right" vertical="center"/>
    </xf>
    <xf numFmtId="195" fontId="27" fillId="0" borderId="8" xfId="0" applyNumberFormat="1" applyFont="1" applyBorder="1" applyAlignment="1">
      <alignment horizontal="right" vertical="center"/>
    </xf>
    <xf numFmtId="195" fontId="27" fillId="0" borderId="39" xfId="0" applyNumberFormat="1" applyFont="1" applyBorder="1" applyAlignment="1">
      <alignment horizontal="right" vertical="center"/>
    </xf>
    <xf numFmtId="195" fontId="27" fillId="0" borderId="162" xfId="0" applyNumberFormat="1" applyFont="1" applyBorder="1" applyAlignment="1">
      <alignment horizontal="right" vertical="center"/>
    </xf>
    <xf numFmtId="0" fontId="23" fillId="0" borderId="247" xfId="0" applyFont="1" applyBorder="1" applyAlignment="1">
      <alignment horizontal="center" vertical="center"/>
    </xf>
    <xf numFmtId="0" fontId="23" fillId="0" borderId="166" xfId="0" applyFont="1" applyBorder="1" applyAlignment="1">
      <alignment horizontal="center" vertical="center"/>
    </xf>
    <xf numFmtId="0" fontId="23" fillId="0" borderId="167" xfId="0" applyFont="1" applyBorder="1" applyAlignment="1">
      <alignment horizontal="center" vertical="center"/>
    </xf>
    <xf numFmtId="195" fontId="27" fillId="0" borderId="208" xfId="0" applyNumberFormat="1" applyFont="1" applyBorder="1" applyAlignment="1">
      <alignment horizontal="right" vertical="center"/>
    </xf>
    <xf numFmtId="195" fontId="27" fillId="0" borderId="111" xfId="0" applyNumberFormat="1" applyFont="1" applyBorder="1" applyAlignment="1">
      <alignment horizontal="right" vertical="center"/>
    </xf>
    <xf numFmtId="195" fontId="27" fillId="0" borderId="112" xfId="0" applyNumberFormat="1" applyFont="1" applyBorder="1" applyAlignment="1">
      <alignment horizontal="right" vertical="center"/>
    </xf>
    <xf numFmtId="195" fontId="27" fillId="0" borderId="113" xfId="0" applyNumberFormat="1" applyFont="1" applyBorder="1" applyAlignment="1">
      <alignment horizontal="right" vertical="center"/>
    </xf>
    <xf numFmtId="195" fontId="27" fillId="0" borderId="85" xfId="0" applyNumberFormat="1" applyFont="1" applyBorder="1" applyAlignment="1">
      <alignment horizontal="right" vertical="center"/>
    </xf>
    <xf numFmtId="195" fontId="27" fillId="0" borderId="166" xfId="0" applyNumberFormat="1" applyFont="1" applyBorder="1" applyAlignment="1">
      <alignment horizontal="right" vertical="center"/>
    </xf>
    <xf numFmtId="195" fontId="27" fillId="0" borderId="167" xfId="0" applyNumberFormat="1" applyFont="1" applyBorder="1" applyAlignment="1">
      <alignment horizontal="right" vertical="center"/>
    </xf>
    <xf numFmtId="0" fontId="23" fillId="0" borderId="242" xfId="0" applyFont="1" applyBorder="1" applyAlignment="1">
      <alignment horizontal="center" vertical="center"/>
    </xf>
    <xf numFmtId="0" fontId="23" fillId="0" borderId="243" xfId="0" applyFont="1" applyBorder="1" applyAlignment="1">
      <alignment horizontal="center" vertical="center"/>
    </xf>
    <xf numFmtId="0" fontId="23" fillId="0" borderId="228" xfId="0" applyFont="1" applyBorder="1" applyAlignment="1">
      <alignment horizontal="center" vertical="center"/>
    </xf>
    <xf numFmtId="192" fontId="27" fillId="0" borderId="246" xfId="0" applyNumberFormat="1" applyFont="1" applyBorder="1" applyAlignment="1">
      <alignment horizontal="right" vertical="center"/>
    </xf>
    <xf numFmtId="192" fontId="27" fillId="0" borderId="226" xfId="0" applyNumberFormat="1" applyFont="1" applyBorder="1" applyAlignment="1">
      <alignment horizontal="right" vertical="center"/>
    </xf>
    <xf numFmtId="192" fontId="27" fillId="0" borderId="230" xfId="0" applyNumberFormat="1" applyFont="1" applyBorder="1" applyAlignment="1">
      <alignment horizontal="right" vertical="center"/>
    </xf>
    <xf numFmtId="192" fontId="27" fillId="0" borderId="244" xfId="0" applyNumberFormat="1" applyFont="1" applyBorder="1" applyAlignment="1">
      <alignment horizontal="right" vertical="center"/>
    </xf>
    <xf numFmtId="214" fontId="27" fillId="0" borderId="226" xfId="0" applyNumberFormat="1" applyFont="1" applyBorder="1" applyAlignment="1">
      <alignment horizontal="right" vertical="center"/>
    </xf>
    <xf numFmtId="214" fontId="27" fillId="0" borderId="230" xfId="0" applyNumberFormat="1" applyFont="1" applyBorder="1" applyAlignment="1">
      <alignment horizontal="right" vertical="center"/>
    </xf>
    <xf numFmtId="192" fontId="27" fillId="0" borderId="227" xfId="0" applyNumberFormat="1" applyFont="1" applyBorder="1" applyAlignment="1">
      <alignment horizontal="right" vertical="center"/>
    </xf>
    <xf numFmtId="0" fontId="16" fillId="0" borderId="232" xfId="0" applyFont="1" applyBorder="1" applyAlignment="1">
      <alignment horizontal="left" vertical="center" wrapText="1"/>
    </xf>
    <xf numFmtId="0" fontId="0" fillId="0" borderId="233" xfId="0" applyBorder="1" applyAlignment="1">
      <alignment horizontal="left" vertical="center"/>
    </xf>
    <xf numFmtId="0" fontId="0" fillId="0" borderId="234" xfId="0" applyBorder="1" applyAlignment="1">
      <alignment horizontal="left" vertical="center"/>
    </xf>
    <xf numFmtId="0" fontId="0" fillId="0" borderId="235" xfId="0" applyBorder="1" applyAlignment="1">
      <alignment horizontal="left" vertical="center"/>
    </xf>
    <xf numFmtId="0" fontId="0" fillId="0" borderId="236" xfId="0" applyBorder="1" applyAlignment="1">
      <alignment horizontal="left" vertical="center"/>
    </xf>
    <xf numFmtId="0" fontId="0" fillId="0" borderId="237" xfId="0" applyBorder="1" applyAlignment="1">
      <alignment horizontal="left" vertical="center"/>
    </xf>
    <xf numFmtId="0" fontId="16" fillId="0" borderId="245" xfId="0" applyFont="1" applyBorder="1" applyAlignment="1">
      <alignment horizontal="center" vertical="center"/>
    </xf>
    <xf numFmtId="0" fontId="16" fillId="0" borderId="112" xfId="0" applyFont="1" applyBorder="1" applyAlignment="1">
      <alignment horizontal="center" vertical="center"/>
    </xf>
    <xf numFmtId="0" fontId="16" fillId="0" borderId="215" xfId="0" applyFont="1" applyBorder="1" applyAlignment="1">
      <alignment horizontal="center" vertical="center"/>
    </xf>
    <xf numFmtId="0" fontId="16" fillId="0" borderId="211" xfId="0" applyFont="1" applyBorder="1" applyAlignment="1">
      <alignment horizontal="center" vertical="center"/>
    </xf>
    <xf numFmtId="0" fontId="16" fillId="0" borderId="46" xfId="0" applyFont="1" applyBorder="1" applyAlignment="1">
      <alignment horizontal="center" vertical="center"/>
    </xf>
    <xf numFmtId="0" fontId="16" fillId="0" borderId="173"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41" xfId="0" applyFont="1" applyBorder="1" applyAlignment="1">
      <alignment horizontal="center" vertical="center" shrinkToFit="1"/>
    </xf>
    <xf numFmtId="0" fontId="16" fillId="0" borderId="66" xfId="0" applyFont="1" applyBorder="1" applyAlignment="1">
      <alignment horizontal="center" vertical="center" shrinkToFit="1"/>
    </xf>
    <xf numFmtId="0" fontId="16" fillId="0" borderId="103" xfId="0" applyFont="1" applyBorder="1" applyAlignment="1">
      <alignment horizontal="center" vertical="center" shrinkToFit="1"/>
    </xf>
    <xf numFmtId="0" fontId="16" fillId="0" borderId="103" xfId="0" applyFont="1" applyBorder="1" applyAlignment="1">
      <alignment horizontal="center" vertical="center"/>
    </xf>
    <xf numFmtId="0" fontId="16" fillId="0" borderId="41" xfId="0" applyFont="1" applyBorder="1" applyAlignment="1">
      <alignment horizontal="center" vertical="center"/>
    </xf>
    <xf numFmtId="0" fontId="16" fillId="0" borderId="43" xfId="0" applyFont="1" applyBorder="1" applyAlignment="1">
      <alignment horizontal="center" vertical="center"/>
    </xf>
    <xf numFmtId="0" fontId="23" fillId="0" borderId="205" xfId="0" applyFont="1" applyBorder="1" applyAlignment="1">
      <alignment horizontal="center" vertical="center"/>
    </xf>
    <xf numFmtId="0" fontId="23" fillId="0" borderId="14" xfId="0" applyFont="1" applyBorder="1" applyAlignment="1">
      <alignment horizontal="center" vertical="center"/>
    </xf>
    <xf numFmtId="0" fontId="23" fillId="0" borderId="172" xfId="0" applyFont="1" applyBorder="1" applyAlignment="1">
      <alignment horizontal="center" vertical="center"/>
    </xf>
    <xf numFmtId="195" fontId="27" fillId="0" borderId="14" xfId="0" applyNumberFormat="1" applyFont="1" applyBorder="1" applyAlignment="1">
      <alignment horizontal="right" vertical="center"/>
    </xf>
    <xf numFmtId="214" fontId="27" fillId="0" borderId="39" xfId="0" applyNumberFormat="1" applyFont="1" applyBorder="1" applyAlignment="1">
      <alignment horizontal="right" vertical="center"/>
    </xf>
    <xf numFmtId="214" fontId="27" fillId="0" borderId="10" xfId="0" applyNumberFormat="1" applyFont="1" applyBorder="1" applyAlignment="1">
      <alignment horizontal="right" vertical="center"/>
    </xf>
    <xf numFmtId="195" fontId="27" fillId="0" borderId="172" xfId="0" applyNumberFormat="1" applyFont="1" applyBorder="1" applyAlignment="1">
      <alignment horizontal="right" vertical="center"/>
    </xf>
    <xf numFmtId="0" fontId="23" fillId="0" borderId="210" xfId="0" applyFont="1" applyBorder="1" applyAlignment="1">
      <alignment horizontal="center" vertical="center"/>
    </xf>
    <xf numFmtId="0" fontId="23" fillId="0" borderId="231" xfId="0" applyFont="1" applyBorder="1" applyAlignment="1">
      <alignment horizontal="center" vertical="center"/>
    </xf>
    <xf numFmtId="0" fontId="23" fillId="0" borderId="174" xfId="0" applyFont="1" applyBorder="1" applyAlignment="1">
      <alignment horizontal="center" vertical="center"/>
    </xf>
    <xf numFmtId="195" fontId="27" fillId="0" borderId="231" xfId="0" applyNumberFormat="1" applyFont="1" applyBorder="1" applyAlignment="1">
      <alignment horizontal="right" vertical="center"/>
    </xf>
    <xf numFmtId="214" fontId="27" fillId="0" borderId="117" xfId="0" applyNumberFormat="1" applyFont="1" applyBorder="1" applyAlignment="1">
      <alignment horizontal="right" vertical="center"/>
    </xf>
    <xf numFmtId="214" fontId="27" fillId="0" borderId="163" xfId="0" applyNumberFormat="1" applyFont="1" applyBorder="1" applyAlignment="1">
      <alignment horizontal="right" vertical="center"/>
    </xf>
    <xf numFmtId="195" fontId="27" fillId="0" borderId="174" xfId="0" applyNumberFormat="1" applyFont="1" applyBorder="1" applyAlignment="1">
      <alignment horizontal="right" vertical="center"/>
    </xf>
    <xf numFmtId="195" fontId="27" fillId="0" borderId="10" xfId="0" quotePrefix="1" applyNumberFormat="1" applyFont="1" applyBorder="1" applyAlignment="1">
      <alignment horizontal="right" vertical="center"/>
    </xf>
    <xf numFmtId="195" fontId="27" fillId="0" borderId="115" xfId="0" quotePrefix="1" applyNumberFormat="1" applyFont="1" applyBorder="1" applyAlignment="1">
      <alignment horizontal="right" vertical="center"/>
    </xf>
    <xf numFmtId="0" fontId="23" fillId="0" borderId="208" xfId="0" applyFont="1" applyBorder="1" applyAlignment="1">
      <alignment horizontal="center" vertical="center"/>
    </xf>
    <xf numFmtId="0" fontId="23" fillId="0" borderId="204" xfId="0" applyFont="1" applyBorder="1" applyAlignment="1">
      <alignment horizontal="center" vertical="center"/>
    </xf>
    <xf numFmtId="0" fontId="23" fillId="0" borderId="138" xfId="0" applyFont="1" applyBorder="1" applyAlignment="1">
      <alignment horizontal="center" vertical="center"/>
    </xf>
    <xf numFmtId="195" fontId="27" fillId="0" borderId="204" xfId="0" applyNumberFormat="1" applyFont="1" applyBorder="1" applyAlignment="1">
      <alignment horizontal="right" vertical="center"/>
    </xf>
    <xf numFmtId="214" fontId="27" fillId="0" borderId="166" xfId="0" applyNumberFormat="1" applyFont="1" applyBorder="1" applyAlignment="1">
      <alignment horizontal="right" vertical="center"/>
    </xf>
    <xf numFmtId="214" fontId="27" fillId="0" borderId="72" xfId="0" applyNumberFormat="1" applyFont="1" applyBorder="1" applyAlignment="1">
      <alignment horizontal="right" vertical="center"/>
    </xf>
    <xf numFmtId="195" fontId="27" fillId="0" borderId="138" xfId="0" applyNumberFormat="1" applyFont="1" applyBorder="1" applyAlignment="1">
      <alignment horizontal="right" vertical="center"/>
    </xf>
    <xf numFmtId="0" fontId="16" fillId="0" borderId="0" xfId="0" applyFont="1" applyAlignment="1">
      <alignment horizontal="left" vertical="top" wrapText="1"/>
    </xf>
    <xf numFmtId="0" fontId="16" fillId="0" borderId="233" xfId="0" applyFont="1" applyBorder="1" applyAlignment="1">
      <alignment horizontal="left" vertical="center" wrapText="1"/>
    </xf>
    <xf numFmtId="0" fontId="16" fillId="0" borderId="234" xfId="0" applyFont="1" applyBorder="1" applyAlignment="1">
      <alignment horizontal="left" vertical="center" wrapText="1"/>
    </xf>
    <xf numFmtId="0" fontId="16" fillId="0" borderId="235" xfId="0" applyFont="1" applyBorder="1" applyAlignment="1">
      <alignment horizontal="left" vertical="center" wrapText="1"/>
    </xf>
    <xf numFmtId="0" fontId="16" fillId="0" borderId="236" xfId="0" applyFont="1" applyBorder="1" applyAlignment="1">
      <alignment horizontal="left" vertical="center" wrapText="1"/>
    </xf>
    <xf numFmtId="0" fontId="16" fillId="0" borderId="237" xfId="0" applyFont="1" applyBorder="1" applyAlignment="1">
      <alignment horizontal="left" vertical="center" wrapText="1"/>
    </xf>
    <xf numFmtId="0" fontId="16" fillId="0" borderId="2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215" xfId="0" applyFont="1" applyBorder="1" applyAlignment="1">
      <alignment horizontal="center" vertical="center" wrapText="1"/>
    </xf>
    <xf numFmtId="0" fontId="16" fillId="0" borderId="173" xfId="0" applyFont="1" applyBorder="1" applyAlignment="1">
      <alignment horizontal="center" vertical="center" wrapText="1"/>
    </xf>
    <xf numFmtId="0" fontId="16" fillId="0" borderId="211"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105" xfId="0" applyFont="1" applyBorder="1" applyAlignment="1">
      <alignment horizontal="center" vertical="center" shrinkToFit="1"/>
    </xf>
    <xf numFmtId="0" fontId="16" fillId="0" borderId="146" xfId="0" applyFont="1" applyBorder="1" applyAlignment="1">
      <alignment horizontal="center" vertical="center" shrinkToFit="1"/>
    </xf>
    <xf numFmtId="0" fontId="16" fillId="0" borderId="104" xfId="0" applyFont="1" applyBorder="1" applyAlignment="1">
      <alignment horizontal="center" vertical="center" shrinkToFit="1"/>
    </xf>
    <xf numFmtId="0" fontId="16" fillId="0" borderId="125" xfId="0" applyFont="1" applyBorder="1" applyAlignment="1">
      <alignment horizontal="center" vertical="center" shrinkToFit="1"/>
    </xf>
    <xf numFmtId="192" fontId="27" fillId="0" borderId="210" xfId="0" applyNumberFormat="1" applyFont="1" applyBorder="1" applyAlignment="1">
      <alignment horizontal="right" vertical="center"/>
    </xf>
    <xf numFmtId="192" fontId="27" fillId="0" borderId="231" xfId="0" applyNumberFormat="1" applyFont="1" applyBorder="1" applyAlignment="1">
      <alignment horizontal="right" vertical="center"/>
    </xf>
    <xf numFmtId="192" fontId="27" fillId="0" borderId="212" xfId="0" applyNumberFormat="1" applyFont="1" applyBorder="1" applyAlignment="1">
      <alignment horizontal="right" vertical="center"/>
    </xf>
    <xf numFmtId="192" fontId="27" fillId="0" borderId="211" xfId="0" applyNumberFormat="1" applyFont="1" applyBorder="1" applyAlignment="1">
      <alignment horizontal="right" vertical="center"/>
    </xf>
    <xf numFmtId="192" fontId="27" fillId="0" borderId="174" xfId="0" applyNumberFormat="1" applyFont="1" applyBorder="1" applyAlignment="1">
      <alignment horizontal="right" vertical="center"/>
    </xf>
    <xf numFmtId="192" fontId="27" fillId="0" borderId="225" xfId="0" applyNumberFormat="1" applyFont="1" applyBorder="1" applyAlignment="1">
      <alignment horizontal="right" vertical="center"/>
    </xf>
    <xf numFmtId="192" fontId="27" fillId="0" borderId="205" xfId="0" applyNumberFormat="1" applyFont="1" applyBorder="1" applyAlignment="1">
      <alignment horizontal="right" vertical="center"/>
    </xf>
    <xf numFmtId="192" fontId="27" fillId="0" borderId="14" xfId="0" applyNumberFormat="1" applyFont="1" applyBorder="1" applyAlignment="1">
      <alignment horizontal="right" vertical="center"/>
    </xf>
    <xf numFmtId="192" fontId="27" fillId="0" borderId="9" xfId="0" applyNumberFormat="1" applyFont="1" applyBorder="1" applyAlignment="1">
      <alignment horizontal="right" vertical="center"/>
    </xf>
    <xf numFmtId="192" fontId="27" fillId="0" borderId="10" xfId="0" applyNumberFormat="1" applyFont="1" applyBorder="1" applyAlignment="1">
      <alignment horizontal="right" vertical="center"/>
    </xf>
    <xf numFmtId="192" fontId="27" fillId="0" borderId="172" xfId="0" applyNumberFormat="1" applyFont="1" applyBorder="1" applyAlignment="1">
      <alignment horizontal="right" vertical="center"/>
    </xf>
    <xf numFmtId="0" fontId="16" fillId="0" borderId="216" xfId="0" applyFont="1" applyBorder="1" applyAlignment="1">
      <alignment horizontal="center" vertical="center"/>
    </xf>
    <xf numFmtId="0" fontId="23" fillId="0" borderId="41" xfId="0" applyFont="1" applyBorder="1" applyAlignment="1">
      <alignment horizontal="center" vertical="center"/>
    </xf>
    <xf numFmtId="0" fontId="23" fillId="0" borderId="146" xfId="0" applyFont="1" applyBorder="1" applyAlignment="1">
      <alignment horizontal="center" vertical="center" shrinkToFit="1"/>
    </xf>
    <xf numFmtId="0" fontId="23" fillId="0" borderId="177" xfId="0" applyFont="1" applyBorder="1" applyAlignment="1">
      <alignment horizontal="center" vertical="center" shrinkToFit="1"/>
    </xf>
    <xf numFmtId="0" fontId="23" fillId="0" borderId="125" xfId="0" applyFont="1" applyBorder="1" applyAlignment="1">
      <alignment horizontal="center" vertical="center" shrinkToFit="1"/>
    </xf>
    <xf numFmtId="0" fontId="23" fillId="0" borderId="43" xfId="0" applyFont="1" applyBorder="1" applyAlignment="1">
      <alignment horizontal="center" vertical="center"/>
    </xf>
    <xf numFmtId="192" fontId="27" fillId="0" borderId="208" xfId="0" applyNumberFormat="1" applyFont="1" applyBorder="1" applyAlignment="1">
      <alignment horizontal="right" vertical="center"/>
    </xf>
    <xf numFmtId="192" fontId="27" fillId="0" borderId="204" xfId="0" applyNumberFormat="1" applyFont="1" applyBorder="1" applyAlignment="1">
      <alignment horizontal="right" vertical="center"/>
    </xf>
    <xf numFmtId="192" fontId="27" fillId="0" borderId="111" xfId="0" applyNumberFormat="1" applyFont="1" applyBorder="1" applyAlignment="1">
      <alignment horizontal="right" vertical="center"/>
    </xf>
    <xf numFmtId="192" fontId="27" fillId="0" borderId="112" xfId="0" applyNumberFormat="1" applyFont="1" applyBorder="1" applyAlignment="1">
      <alignment horizontal="right" vertical="center"/>
    </xf>
    <xf numFmtId="192" fontId="27" fillId="0" borderId="138" xfId="0" applyNumberFormat="1" applyFont="1" applyBorder="1" applyAlignment="1">
      <alignment horizontal="right" vertical="center"/>
    </xf>
    <xf numFmtId="0" fontId="23" fillId="0" borderId="188" xfId="0" applyFont="1" applyBorder="1" applyAlignment="1">
      <alignment horizontal="center" vertical="center"/>
    </xf>
    <xf numFmtId="0" fontId="23" fillId="0" borderId="92" xfId="0" applyFont="1" applyBorder="1" applyAlignment="1">
      <alignment horizontal="center" vertical="center"/>
    </xf>
    <xf numFmtId="0" fontId="23" fillId="0" borderId="187" xfId="0" applyFont="1" applyBorder="1" applyAlignment="1">
      <alignment horizontal="center" vertical="center"/>
    </xf>
    <xf numFmtId="192" fontId="27" fillId="0" borderId="194" xfId="0" applyNumberFormat="1" applyFont="1" applyBorder="1" applyAlignment="1">
      <alignment horizontal="right" vertical="center"/>
    </xf>
    <xf numFmtId="192" fontId="27" fillId="0" borderId="238" xfId="0" applyNumberFormat="1" applyFont="1" applyBorder="1" applyAlignment="1">
      <alignment horizontal="right" vertical="center"/>
    </xf>
    <xf numFmtId="214" fontId="27" fillId="0" borderId="164" xfId="0" applyNumberFormat="1" applyFont="1" applyBorder="1" applyAlignment="1">
      <alignment horizontal="right" vertical="center"/>
    </xf>
    <xf numFmtId="0" fontId="23" fillId="0" borderId="239" xfId="0" applyFont="1" applyBorder="1" applyAlignment="1">
      <alignment horizontal="center" vertical="center"/>
    </xf>
    <xf numFmtId="0" fontId="23" fillId="0" borderId="240" xfId="0" applyFont="1" applyBorder="1" applyAlignment="1">
      <alignment horizontal="center" vertical="center"/>
    </xf>
    <xf numFmtId="0" fontId="23" fillId="0" borderId="241" xfId="0" applyFont="1" applyBorder="1" applyAlignment="1">
      <alignment horizontal="center" vertical="center"/>
    </xf>
    <xf numFmtId="192" fontId="27" fillId="0" borderId="242" xfId="0" applyNumberFormat="1" applyFont="1" applyBorder="1" applyAlignment="1">
      <alignment horizontal="right" vertical="center"/>
    </xf>
    <xf numFmtId="192" fontId="27" fillId="0" borderId="243" xfId="0" applyNumberFormat="1" applyFont="1" applyBorder="1" applyAlignment="1">
      <alignment horizontal="right" vertical="center"/>
    </xf>
    <xf numFmtId="0" fontId="23" fillId="0" borderId="179" xfId="0" applyFont="1" applyBorder="1" applyAlignment="1">
      <alignment horizontal="center" vertical="center"/>
    </xf>
    <xf numFmtId="0" fontId="23" fillId="0" borderId="89" xfId="0" applyFont="1" applyBorder="1" applyAlignment="1">
      <alignment horizontal="center" vertical="center"/>
    </xf>
    <xf numFmtId="0" fontId="23" fillId="0" borderId="116" xfId="0" applyFont="1" applyBorder="1" applyAlignment="1">
      <alignment horizontal="center" vertical="center"/>
    </xf>
    <xf numFmtId="192" fontId="27" fillId="0" borderId="115" xfId="0" applyNumberFormat="1" applyFont="1" applyBorder="1" applyAlignment="1">
      <alignment horizontal="right" vertical="center"/>
    </xf>
    <xf numFmtId="192" fontId="27" fillId="0" borderId="8" xfId="0" applyNumberFormat="1" applyFont="1" applyBorder="1" applyAlignment="1">
      <alignment horizontal="right" vertical="center"/>
    </xf>
    <xf numFmtId="214" fontId="27" fillId="0" borderId="14" xfId="0" applyNumberFormat="1" applyFont="1" applyBorder="1" applyAlignment="1">
      <alignment horizontal="right" vertical="center"/>
    </xf>
    <xf numFmtId="0" fontId="16" fillId="0" borderId="111" xfId="0" applyFont="1" applyBorder="1" applyAlignment="1">
      <alignment horizontal="center" vertical="center" wrapText="1"/>
    </xf>
    <xf numFmtId="0" fontId="16" fillId="0" borderId="212" xfId="0" applyFont="1" applyBorder="1" applyAlignment="1">
      <alignment horizontal="center" vertical="center" wrapText="1"/>
    </xf>
    <xf numFmtId="0" fontId="16" fillId="0" borderId="159" xfId="0" applyFont="1" applyBorder="1" applyAlignment="1">
      <alignment horizontal="center" vertical="center"/>
    </xf>
    <xf numFmtId="0" fontId="16" fillId="0" borderId="213" xfId="0" applyFont="1" applyBorder="1" applyAlignment="1">
      <alignment horizontal="center" vertical="center"/>
    </xf>
    <xf numFmtId="0" fontId="23" fillId="0" borderId="185" xfId="0" applyFont="1" applyBorder="1" applyAlignment="1">
      <alignment horizontal="center" vertical="center"/>
    </xf>
    <xf numFmtId="0" fontId="23" fillId="0" borderId="96" xfId="0" applyFont="1" applyBorder="1" applyAlignment="1">
      <alignment horizontal="center" vertical="center"/>
    </xf>
    <xf numFmtId="0" fontId="23" fillId="0" borderId="184" xfId="0" applyFont="1" applyBorder="1" applyAlignment="1">
      <alignment horizontal="center" vertical="center"/>
    </xf>
    <xf numFmtId="192" fontId="27" fillId="0" borderId="113" xfId="0" applyNumberFormat="1" applyFont="1" applyBorder="1" applyAlignment="1">
      <alignment horizontal="right" vertical="center"/>
    </xf>
    <xf numFmtId="192" fontId="27" fillId="0" borderId="85" xfId="0" applyNumberFormat="1" applyFont="1" applyBorder="1" applyAlignment="1">
      <alignment horizontal="right" vertical="center"/>
    </xf>
    <xf numFmtId="0" fontId="35" fillId="0" borderId="53" xfId="0" applyFont="1" applyBorder="1" applyAlignment="1">
      <alignment horizontal="center" vertical="center"/>
    </xf>
    <xf numFmtId="0" fontId="35" fillId="0" borderId="66" xfId="0" applyFont="1" applyBorder="1" applyAlignment="1">
      <alignment horizontal="center" vertical="center"/>
    </xf>
    <xf numFmtId="0" fontId="35" fillId="0" borderId="150" xfId="0" applyFont="1" applyBorder="1" applyAlignment="1">
      <alignment horizontal="center" vertical="center"/>
    </xf>
    <xf numFmtId="0" fontId="35" fillId="0" borderId="43" xfId="0" applyFont="1" applyBorder="1" applyAlignment="1">
      <alignment horizontal="center" vertical="center"/>
    </xf>
    <xf numFmtId="0" fontId="23" fillId="0" borderId="229" xfId="0" applyFont="1" applyBorder="1" applyAlignment="1">
      <alignment horizontal="center" vertical="center"/>
    </xf>
    <xf numFmtId="0" fontId="23" fillId="0" borderId="223" xfId="0" applyFont="1" applyBorder="1" applyAlignment="1">
      <alignment horizontal="center" vertical="center"/>
    </xf>
    <xf numFmtId="0" fontId="35" fillId="0" borderId="45" xfId="0" applyFont="1" applyBorder="1" applyAlignment="1">
      <alignment horizontal="center" vertical="center"/>
    </xf>
    <xf numFmtId="0" fontId="35" fillId="0" borderId="41" xfId="0" applyFont="1" applyBorder="1" applyAlignment="1">
      <alignment horizontal="center" vertical="center"/>
    </xf>
    <xf numFmtId="0" fontId="35" fillId="0" borderId="57" xfId="0" applyFont="1" applyBorder="1" applyAlignment="1">
      <alignment horizontal="center" vertical="center"/>
    </xf>
    <xf numFmtId="0" fontId="35" fillId="0" borderId="64" xfId="0" applyFont="1" applyBorder="1" applyAlignment="1">
      <alignment horizontal="center" vertical="center"/>
    </xf>
    <xf numFmtId="0" fontId="23" fillId="0" borderId="69" xfId="0" applyFont="1" applyBorder="1" applyAlignment="1">
      <alignment horizontal="center" vertical="center" textRotation="255"/>
    </xf>
    <xf numFmtId="0" fontId="23" fillId="0" borderId="76" xfId="0" applyFont="1" applyBorder="1" applyAlignment="1">
      <alignment horizontal="center" vertical="center" textRotation="255"/>
    </xf>
    <xf numFmtId="0" fontId="23" fillId="0" borderId="82" xfId="0" applyFont="1" applyBorder="1" applyAlignment="1">
      <alignment horizontal="center" vertical="center" textRotation="255"/>
    </xf>
    <xf numFmtId="0" fontId="23" fillId="0" borderId="15" xfId="0" applyFont="1" applyBorder="1" applyAlignment="1">
      <alignment vertical="center" wrapText="1"/>
    </xf>
    <xf numFmtId="0" fontId="0" fillId="0" borderId="249" xfId="0" applyBorder="1" applyAlignment="1">
      <alignment vertical="center"/>
    </xf>
    <xf numFmtId="0" fontId="0" fillId="0" borderId="254" xfId="0" applyBorder="1" applyAlignment="1">
      <alignment vertical="center"/>
    </xf>
    <xf numFmtId="0" fontId="0" fillId="0" borderId="255" xfId="0" applyBorder="1" applyAlignment="1">
      <alignment vertical="center"/>
    </xf>
    <xf numFmtId="0" fontId="35" fillId="0" borderId="44" xfId="0" applyFont="1" applyBorder="1" applyAlignment="1">
      <alignment horizontal="center" vertical="center"/>
    </xf>
    <xf numFmtId="0" fontId="35" fillId="0" borderId="40" xfId="0" applyFont="1" applyBorder="1" applyAlignment="1">
      <alignment horizontal="center" vertical="center"/>
    </xf>
    <xf numFmtId="0" fontId="35" fillId="0" borderId="38" xfId="0" applyFont="1" applyBorder="1" applyAlignment="1">
      <alignment horizontal="center" vertical="center"/>
    </xf>
    <xf numFmtId="0" fontId="23" fillId="0" borderId="222" xfId="0" applyFont="1" applyBorder="1" applyAlignment="1">
      <alignment horizontal="center" vertical="center"/>
    </xf>
    <xf numFmtId="0" fontId="23" fillId="0" borderId="110" xfId="0" applyFont="1" applyBorder="1" applyAlignment="1">
      <alignment horizontal="center" vertical="center"/>
    </xf>
    <xf numFmtId="0" fontId="23" fillId="0" borderId="106" xfId="0" applyFont="1" applyBorder="1" applyAlignment="1">
      <alignment horizontal="center" vertical="center"/>
    </xf>
    <xf numFmtId="0" fontId="0" fillId="0" borderId="250" xfId="0" applyBorder="1" applyAlignment="1">
      <alignment vertical="center"/>
    </xf>
    <xf numFmtId="0" fontId="0" fillId="0" borderId="251" xfId="0" applyBorder="1" applyAlignment="1">
      <alignment vertical="center"/>
    </xf>
    <xf numFmtId="0" fontId="23" fillId="0" borderId="69" xfId="0" applyFont="1" applyBorder="1" applyAlignment="1">
      <alignment horizontal="center" vertical="center"/>
    </xf>
    <xf numFmtId="0" fontId="23" fillId="0" borderId="82" xfId="0" applyFont="1" applyBorder="1" applyAlignment="1">
      <alignment horizontal="center" vertical="center"/>
    </xf>
    <xf numFmtId="0" fontId="16" fillId="0" borderId="148" xfId="0" applyFont="1" applyBorder="1" applyAlignment="1">
      <alignment horizontal="center" vertical="center" shrinkToFit="1"/>
    </xf>
    <xf numFmtId="0" fontId="16" fillId="0" borderId="95" xfId="0" applyFont="1" applyBorder="1" applyAlignment="1">
      <alignment horizontal="center" vertical="center" shrinkToFit="1"/>
    </xf>
    <xf numFmtId="217" fontId="16" fillId="0" borderId="148" xfId="0" applyNumberFormat="1" applyFont="1" applyBorder="1" applyAlignment="1">
      <alignment horizontal="center" vertical="center" shrinkToFit="1"/>
    </xf>
    <xf numFmtId="217" fontId="16" fillId="0" borderId="95" xfId="0" applyNumberFormat="1" applyFont="1" applyBorder="1" applyAlignment="1">
      <alignment horizontal="center" vertical="center" shrinkToFit="1"/>
    </xf>
    <xf numFmtId="217" fontId="16" fillId="0" borderId="171" xfId="0" applyNumberFormat="1" applyFont="1" applyBorder="1" applyAlignment="1">
      <alignment horizontal="center" vertical="center" shrinkToFit="1"/>
    </xf>
    <xf numFmtId="217" fontId="16" fillId="0" borderId="184" xfId="0" applyNumberFormat="1" applyFont="1" applyBorder="1" applyAlignment="1">
      <alignment horizontal="center" vertical="center" shrinkToFit="1"/>
    </xf>
    <xf numFmtId="0" fontId="16" fillId="0" borderId="91" xfId="0" applyFont="1" applyBorder="1" applyAlignment="1">
      <alignment horizontal="center" vertical="center" shrinkToFit="1"/>
    </xf>
    <xf numFmtId="217" fontId="16" fillId="0" borderId="91" xfId="0" applyNumberFormat="1" applyFont="1" applyBorder="1" applyAlignment="1">
      <alignment horizontal="center" vertical="center" shrinkToFit="1"/>
    </xf>
    <xf numFmtId="217" fontId="16" fillId="0" borderId="187" xfId="0" applyNumberFormat="1" applyFont="1" applyBorder="1" applyAlignment="1">
      <alignment horizontal="center" vertical="center" shrinkToFit="1"/>
    </xf>
    <xf numFmtId="0" fontId="16" fillId="0" borderId="163" xfId="0" applyFont="1" applyBorder="1" applyAlignment="1">
      <alignment horizontal="center" vertical="center" shrinkToFit="1"/>
    </xf>
    <xf numFmtId="0" fontId="16" fillId="0" borderId="11" xfId="0" applyFont="1" applyBorder="1" applyAlignment="1">
      <alignment horizontal="center" vertical="center" shrinkToFit="1"/>
    </xf>
    <xf numFmtId="217" fontId="16" fillId="0" borderId="119" xfId="0" applyNumberFormat="1" applyFont="1" applyBorder="1" applyAlignment="1">
      <alignment horizontal="center" vertical="center" shrinkToFit="1"/>
    </xf>
    <xf numFmtId="217" fontId="16" fillId="0" borderId="169" xfId="0" applyNumberFormat="1" applyFont="1" applyBorder="1" applyAlignment="1">
      <alignment horizontal="center" vertical="center" shrinkToFit="1"/>
    </xf>
    <xf numFmtId="0" fontId="16" fillId="0" borderId="107" xfId="0" applyFont="1" applyBorder="1" applyAlignment="1">
      <alignment horizontal="center" vertical="center" shrinkToFit="1"/>
    </xf>
    <xf numFmtId="0" fontId="16" fillId="0" borderId="131" xfId="0" applyFont="1" applyBorder="1" applyAlignment="1">
      <alignment horizontal="center" vertical="center" shrinkToFit="1"/>
    </xf>
    <xf numFmtId="217" fontId="16" fillId="0" borderId="107" xfId="0" applyNumberFormat="1" applyFont="1" applyBorder="1" applyAlignment="1">
      <alignment horizontal="center" vertical="center" shrinkToFit="1"/>
    </xf>
    <xf numFmtId="217" fontId="16" fillId="0" borderId="131" xfId="0" applyNumberFormat="1" applyFont="1" applyBorder="1" applyAlignment="1">
      <alignment horizontal="center" vertical="center" shrinkToFit="1"/>
    </xf>
    <xf numFmtId="217" fontId="16" fillId="0" borderId="168" xfId="0" applyNumberFormat="1" applyFont="1" applyBorder="1" applyAlignment="1">
      <alignment horizontal="center" vertical="center" shrinkToFit="1"/>
    </xf>
    <xf numFmtId="217" fontId="16" fillId="0" borderId="132" xfId="0" applyNumberFormat="1" applyFont="1" applyBorder="1" applyAlignment="1">
      <alignment horizontal="center" vertical="center" shrinkToFit="1"/>
    </xf>
    <xf numFmtId="0" fontId="16" fillId="0" borderId="83" xfId="0" applyFont="1" applyBorder="1" applyAlignment="1">
      <alignment horizontal="distributed" vertical="center"/>
    </xf>
    <xf numFmtId="0" fontId="16" fillId="0" borderId="88" xfId="0" applyFont="1" applyBorder="1" applyAlignment="1">
      <alignment horizontal="distributed" vertical="center"/>
    </xf>
    <xf numFmtId="0" fontId="16" fillId="0" borderId="88" xfId="0" applyFont="1" applyBorder="1" applyAlignment="1">
      <alignment horizontal="distributed" vertical="center" shrinkToFit="1"/>
    </xf>
    <xf numFmtId="0" fontId="16" fillId="0" borderId="91" xfId="0" applyFont="1" applyBorder="1" applyAlignment="1">
      <alignment horizontal="distributed" vertical="center" shrinkToFit="1"/>
    </xf>
    <xf numFmtId="0" fontId="16" fillId="0" borderId="140" xfId="0" applyFont="1" applyBorder="1" applyAlignment="1">
      <alignment horizontal="center" vertical="center" shrinkToFit="1"/>
    </xf>
    <xf numFmtId="0" fontId="16" fillId="0" borderId="78" xfId="0" applyFont="1" applyBorder="1" applyAlignment="1">
      <alignment horizontal="center" vertical="center" shrinkToFit="1"/>
    </xf>
    <xf numFmtId="0" fontId="16" fillId="0" borderId="149" xfId="0" applyFont="1" applyBorder="1" applyAlignment="1">
      <alignment horizontal="center" vertical="center" textRotation="255"/>
    </xf>
    <xf numFmtId="0" fontId="16" fillId="0" borderId="129" xfId="0" applyFont="1" applyBorder="1" applyAlignment="1">
      <alignment horizontal="center" vertical="center" textRotation="255"/>
    </xf>
    <xf numFmtId="49" fontId="16" fillId="0" borderId="137" xfId="0" applyNumberFormat="1" applyFont="1" applyBorder="1" applyAlignment="1">
      <alignment horizontal="center" vertical="center" textRotation="255"/>
    </xf>
    <xf numFmtId="0" fontId="16" fillId="0" borderId="130" xfId="0" applyFont="1" applyBorder="1" applyAlignment="1">
      <alignment vertical="center" textRotation="255"/>
    </xf>
    <xf numFmtId="0" fontId="16" fillId="0" borderId="45" xfId="0" applyFont="1" applyBorder="1" applyAlignment="1">
      <alignment horizontal="center" vertical="center" textRotation="255"/>
    </xf>
    <xf numFmtId="0" fontId="16" fillId="0" borderId="41" xfId="0" applyFont="1" applyBorder="1" applyAlignment="1">
      <alignment horizontal="center" vertical="center" textRotation="255"/>
    </xf>
    <xf numFmtId="0" fontId="16" fillId="0" borderId="148" xfId="0" quotePrefix="1" applyFont="1" applyBorder="1" applyAlignment="1">
      <alignment horizontal="center" vertical="center" wrapText="1"/>
    </xf>
    <xf numFmtId="0" fontId="16" fillId="0" borderId="171" xfId="0" applyFont="1" applyBorder="1" applyAlignment="1">
      <alignment horizontal="center" vertical="center" wrapText="1"/>
    </xf>
    <xf numFmtId="0" fontId="16" fillId="0" borderId="158" xfId="0" applyFont="1" applyBorder="1" applyAlignment="1">
      <alignment horizontal="center" vertical="distributed" textRotation="255" justifyLastLine="1"/>
    </xf>
    <xf numFmtId="0" fontId="16" fillId="0" borderId="103" xfId="0" applyFont="1" applyBorder="1" applyAlignment="1">
      <alignment horizontal="center" vertical="distributed" textRotation="255" justifyLastLine="1"/>
    </xf>
    <xf numFmtId="0" fontId="16" fillId="0" borderId="260" xfId="0" applyFont="1" applyBorder="1" applyAlignment="1">
      <alignment horizontal="center" vertical="center"/>
    </xf>
    <xf numFmtId="0" fontId="16" fillId="0" borderId="207" xfId="0" applyFont="1" applyBorder="1" applyAlignment="1">
      <alignment horizontal="center" vertical="center"/>
    </xf>
    <xf numFmtId="0" fontId="16" fillId="0" borderId="157" xfId="0" applyFont="1" applyBorder="1" applyAlignment="1">
      <alignment horizontal="center" vertical="center"/>
    </xf>
    <xf numFmtId="0" fontId="16" fillId="0" borderId="102" xfId="0" applyFont="1" applyBorder="1" applyAlignment="1">
      <alignment horizontal="center" vertical="center"/>
    </xf>
    <xf numFmtId="0" fontId="16" fillId="0" borderId="217" xfId="0" quotePrefix="1" applyFont="1" applyBorder="1" applyAlignment="1">
      <alignment horizontal="center" vertical="center"/>
    </xf>
    <xf numFmtId="0" fontId="16" fillId="0" borderId="104" xfId="0" applyFont="1" applyBorder="1" applyAlignment="1">
      <alignment horizontal="center" vertical="center"/>
    </xf>
    <xf numFmtId="0" fontId="16" fillId="0" borderId="148" xfId="0" applyFont="1" applyBorder="1" applyAlignment="1">
      <alignment horizontal="center" vertical="distributed" textRotation="255" justifyLastLine="1"/>
    </xf>
    <xf numFmtId="0" fontId="16" fillId="0" borderId="131" xfId="0" applyFont="1" applyBorder="1" applyAlignment="1">
      <alignment horizontal="center" vertical="distributed" textRotation="255" justifyLastLine="1"/>
    </xf>
    <xf numFmtId="0" fontId="16" fillId="0" borderId="149" xfId="0" applyFont="1" applyBorder="1" applyAlignment="1">
      <alignment horizontal="center" vertical="distributed" textRotation="255" justifyLastLine="1"/>
    </xf>
    <xf numFmtId="0" fontId="16" fillId="0" borderId="129" xfId="0" applyFont="1" applyBorder="1" applyAlignment="1">
      <alignment horizontal="center" vertical="distributed" textRotation="255" justifyLastLine="1"/>
    </xf>
    <xf numFmtId="0" fontId="16" fillId="0" borderId="113" xfId="1" quotePrefix="1" applyFont="1" applyBorder="1" applyAlignment="1">
      <alignment horizontal="center" vertical="center" shrinkToFit="1"/>
    </xf>
    <xf numFmtId="0" fontId="16" fillId="0" borderId="84" xfId="1" applyFont="1" applyBorder="1" applyAlignment="1">
      <alignment horizontal="center" vertical="center" shrinkToFit="1"/>
    </xf>
    <xf numFmtId="0" fontId="16" fillId="0" borderId="114" xfId="1" applyFont="1" applyBorder="1" applyAlignment="1">
      <alignment horizontal="center" vertical="center" shrinkToFit="1"/>
    </xf>
    <xf numFmtId="0" fontId="16" fillId="0" borderId="83" xfId="1" quotePrefix="1" applyFont="1" applyBorder="1" applyAlignment="1">
      <alignment horizontal="center" vertical="center" shrinkToFit="1"/>
    </xf>
    <xf numFmtId="0" fontId="16" fillId="0" borderId="86" xfId="1" applyFont="1" applyBorder="1" applyAlignment="1">
      <alignment horizontal="center" vertical="center" shrinkToFit="1"/>
    </xf>
    <xf numFmtId="0" fontId="16" fillId="0" borderId="85" xfId="1" applyFont="1" applyBorder="1" applyAlignment="1">
      <alignment horizontal="center" vertical="center" shrinkToFit="1"/>
    </xf>
    <xf numFmtId="0" fontId="16" fillId="0" borderId="64" xfId="1" applyFont="1" applyBorder="1" applyAlignment="1">
      <alignment horizontal="right" shrinkToFit="1"/>
    </xf>
    <xf numFmtId="0" fontId="16" fillId="0" borderId="258" xfId="1" applyFont="1" applyBorder="1" applyAlignment="1">
      <alignment horizontal="distributed" vertical="center" justifyLastLine="1"/>
    </xf>
    <xf numFmtId="0" fontId="16" fillId="0" borderId="180" xfId="1" applyFont="1" applyBorder="1" applyAlignment="1">
      <alignment horizontal="distributed" vertical="center" justifyLastLine="1"/>
    </xf>
    <xf numFmtId="0" fontId="16" fillId="0" borderId="85" xfId="1" applyFont="1" applyBorder="1" applyAlignment="1">
      <alignment horizontal="distributed" vertical="center" justifyLastLine="1"/>
    </xf>
    <xf numFmtId="0" fontId="16" fillId="0" borderId="12" xfId="1" applyFont="1" applyBorder="1" applyAlignment="1">
      <alignment horizontal="distributed" vertical="center" justifyLastLine="1"/>
    </xf>
    <xf numFmtId="0" fontId="16" fillId="0" borderId="112" xfId="1" applyFont="1" applyBorder="1" applyAlignment="1">
      <alignment horizontal="center" vertical="center"/>
    </xf>
    <xf numFmtId="0" fontId="5" fillId="0" borderId="204" xfId="1" applyBorder="1" applyAlignment="1">
      <alignment vertical="center"/>
    </xf>
    <xf numFmtId="0" fontId="5" fillId="0" borderId="113" xfId="1" applyBorder="1" applyAlignment="1">
      <alignment vertical="center"/>
    </xf>
    <xf numFmtId="0" fontId="16" fillId="0" borderId="85" xfId="1" applyFont="1" applyBorder="1" applyAlignment="1">
      <alignment horizontal="center" vertical="center"/>
    </xf>
    <xf numFmtId="0" fontId="5" fillId="0" borderId="111" xfId="1" applyBorder="1" applyAlignment="1">
      <alignment horizontal="center" vertical="center"/>
    </xf>
    <xf numFmtId="0" fontId="16" fillId="0" borderId="159" xfId="1" applyFont="1" applyBorder="1" applyAlignment="1">
      <alignment horizontal="center" vertical="center"/>
    </xf>
    <xf numFmtId="0" fontId="16" fillId="0" borderId="154" xfId="1" applyFont="1" applyBorder="1" applyAlignment="1">
      <alignment horizontal="center" vertical="center"/>
    </xf>
    <xf numFmtId="0" fontId="16" fillId="0" borderId="192" xfId="1" applyFont="1" applyBorder="1" applyAlignment="1">
      <alignment horizontal="distributed" vertical="center" justifyLastLine="1"/>
    </xf>
    <xf numFmtId="0" fontId="16" fillId="0" borderId="193" xfId="1" applyFont="1" applyBorder="1" applyAlignment="1">
      <alignment horizontal="distributed" vertical="center" justifyLastLine="1"/>
    </xf>
  </cellXfs>
  <cellStyles count="10">
    <cellStyle name="ハイパーリンク" xfId="2" builtinId="8"/>
    <cellStyle name="桁区切り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4" xfId="6" xr:uid="{00000000-0005-0000-0000-000006000000}"/>
    <cellStyle name="標準 5" xfId="7" xr:uid="{D3D6C52C-35C2-46DF-8BED-966E3A68A752}"/>
    <cellStyle name="標準 6" xfId="8" xr:uid="{CF6B2050-90F1-4084-AB86-F8E05A44B721}"/>
    <cellStyle name="標準 7" xfId="9" xr:uid="{58D6D210-23C8-406C-92A7-5D1E1B786103}"/>
  </cellStyles>
  <dxfs count="0"/>
  <tableStyles count="0" defaultTableStyle="TableStyleMedium2" defaultPivotStyle="PivotStyleMedium9"/>
  <colors>
    <mruColors>
      <color rgb="FF00FFFF"/>
      <color rgb="FF9966FF"/>
      <color rgb="FF99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46369319967868"/>
          <c:y val="0.10405405405405406"/>
          <c:w val="0.85121721211274493"/>
          <c:h val="0.81039744004602166"/>
        </c:manualLayout>
      </c:layout>
      <c:lineChart>
        <c:grouping val="standard"/>
        <c:varyColors val="0"/>
        <c:ser>
          <c:idx val="2"/>
          <c:order val="0"/>
          <c:tx>
            <c:strRef>
              <c:f>'[1]更新済（２）'!$M$40</c:f>
              <c:strCache>
                <c:ptCount val="1"/>
                <c:pt idx="0">
                  <c:v>宮　　城</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cat>
            <c:strRef>
              <c:f>'[1]更新済（２）'!$N$37:$R$37</c:f>
              <c:strCache>
                <c:ptCount val="5"/>
                <c:pt idx="0">
                  <c:v>Ｈ３１年</c:v>
                </c:pt>
                <c:pt idx="1">
                  <c:v>Ｒ２年</c:v>
                </c:pt>
                <c:pt idx="2">
                  <c:v>Ｒ３年</c:v>
                </c:pt>
                <c:pt idx="3">
                  <c:v>Ｒ４年</c:v>
                </c:pt>
                <c:pt idx="4">
                  <c:v>Ｒ５年</c:v>
                </c:pt>
              </c:strCache>
            </c:strRef>
          </c:cat>
          <c:val>
            <c:numRef>
              <c:f>'[1]更新済（２）'!$N$40:$R$40</c:f>
              <c:numCache>
                <c:formatCode>General</c:formatCode>
                <c:ptCount val="5"/>
                <c:pt idx="0">
                  <c:v>1705292</c:v>
                </c:pt>
                <c:pt idx="1">
                  <c:v>1703753</c:v>
                </c:pt>
                <c:pt idx="2">
                  <c:v>1706936</c:v>
                </c:pt>
                <c:pt idx="3">
                  <c:v>1706322</c:v>
                </c:pt>
                <c:pt idx="4">
                  <c:v>1709849</c:v>
                </c:pt>
              </c:numCache>
            </c:numRef>
          </c:val>
          <c:smooth val="0"/>
          <c:extLst>
            <c:ext xmlns:c16="http://schemas.microsoft.com/office/drawing/2014/chart" uri="{C3380CC4-5D6E-409C-BE32-E72D297353CC}">
              <c16:uniqueId val="{00000000-EE89-461A-AC1B-017749D00EF3}"/>
            </c:ext>
          </c:extLst>
        </c:ser>
        <c:ser>
          <c:idx val="5"/>
          <c:order val="1"/>
          <c:tx>
            <c:strRef>
              <c:f>'[1]更新済（２）'!$M$43</c:f>
              <c:strCache>
                <c:ptCount val="1"/>
                <c:pt idx="0">
                  <c:v>福　　島</c:v>
                </c:pt>
              </c:strCache>
            </c:strRef>
          </c:tx>
          <c:spPr>
            <a:ln w="12700">
              <a:solidFill>
                <a:srgbClr val="000000"/>
              </a:solidFill>
              <a:prstDash val="lgDashDot"/>
            </a:ln>
          </c:spPr>
          <c:marker>
            <c:symbol val="circle"/>
            <c:size val="5"/>
            <c:spPr>
              <a:solidFill>
                <a:srgbClr val="000000"/>
              </a:solidFill>
              <a:ln>
                <a:solidFill>
                  <a:srgbClr val="000000"/>
                </a:solidFill>
                <a:prstDash val="solid"/>
              </a:ln>
            </c:spPr>
          </c:marker>
          <c:cat>
            <c:strRef>
              <c:f>'[1]更新済（２）'!$N$37:$R$37</c:f>
              <c:strCache>
                <c:ptCount val="5"/>
                <c:pt idx="0">
                  <c:v>Ｈ３１年</c:v>
                </c:pt>
                <c:pt idx="1">
                  <c:v>Ｒ２年</c:v>
                </c:pt>
                <c:pt idx="2">
                  <c:v>Ｒ３年</c:v>
                </c:pt>
                <c:pt idx="3">
                  <c:v>Ｒ４年</c:v>
                </c:pt>
                <c:pt idx="4">
                  <c:v>Ｒ５年</c:v>
                </c:pt>
              </c:strCache>
            </c:strRef>
          </c:cat>
          <c:val>
            <c:numRef>
              <c:f>'[1]更新済（２）'!$N$43:$R$43</c:f>
              <c:numCache>
                <c:formatCode>General</c:formatCode>
                <c:ptCount val="5"/>
                <c:pt idx="0">
                  <c:v>1657793</c:v>
                </c:pt>
                <c:pt idx="1">
                  <c:v>1654067</c:v>
                </c:pt>
                <c:pt idx="2">
                  <c:v>1656294</c:v>
                </c:pt>
                <c:pt idx="3">
                  <c:v>1653472</c:v>
                </c:pt>
                <c:pt idx="4">
                  <c:v>1652912</c:v>
                </c:pt>
              </c:numCache>
            </c:numRef>
          </c:val>
          <c:smooth val="0"/>
          <c:extLst>
            <c:ext xmlns:c16="http://schemas.microsoft.com/office/drawing/2014/chart" uri="{C3380CC4-5D6E-409C-BE32-E72D297353CC}">
              <c16:uniqueId val="{00000001-EE89-461A-AC1B-017749D00EF3}"/>
            </c:ext>
          </c:extLst>
        </c:ser>
        <c:ser>
          <c:idx val="0"/>
          <c:order val="2"/>
          <c:tx>
            <c:strRef>
              <c:f>'[1]更新済（２）'!$M$38</c:f>
              <c:strCache>
                <c:ptCount val="1"/>
                <c:pt idx="0">
                  <c:v>青　　森</c:v>
                </c:pt>
              </c:strCache>
            </c:strRef>
          </c:tx>
          <c:spPr>
            <a:ln w="12700">
              <a:solidFill>
                <a:srgbClr val="000000"/>
              </a:solidFill>
              <a:prstDash val="lgDashDotDot"/>
            </a:ln>
          </c:spPr>
          <c:marker>
            <c:symbol val="square"/>
            <c:size val="5"/>
            <c:spPr>
              <a:solidFill>
                <a:srgbClr val="000000"/>
              </a:solidFill>
              <a:ln>
                <a:solidFill>
                  <a:srgbClr val="000000"/>
                </a:solidFill>
                <a:prstDash val="solid"/>
              </a:ln>
            </c:spPr>
          </c:marker>
          <c:cat>
            <c:strRef>
              <c:f>'[1]更新済（２）'!$N$37:$R$37</c:f>
              <c:strCache>
                <c:ptCount val="5"/>
                <c:pt idx="0">
                  <c:v>Ｈ３１年</c:v>
                </c:pt>
                <c:pt idx="1">
                  <c:v>Ｒ２年</c:v>
                </c:pt>
                <c:pt idx="2">
                  <c:v>Ｒ３年</c:v>
                </c:pt>
                <c:pt idx="3">
                  <c:v>Ｒ４年</c:v>
                </c:pt>
                <c:pt idx="4">
                  <c:v>Ｒ５年</c:v>
                </c:pt>
              </c:strCache>
            </c:strRef>
          </c:cat>
          <c:val>
            <c:numRef>
              <c:f>'[1]更新済（２）'!$N$38:$R$38</c:f>
              <c:numCache>
                <c:formatCode>General</c:formatCode>
                <c:ptCount val="5"/>
                <c:pt idx="0">
                  <c:v>1006449</c:v>
                </c:pt>
                <c:pt idx="1">
                  <c:v>1003188</c:v>
                </c:pt>
                <c:pt idx="2">
                  <c:v>1003353</c:v>
                </c:pt>
                <c:pt idx="3">
                  <c:v>1001224</c:v>
                </c:pt>
                <c:pt idx="4">
                  <c:v>1002819</c:v>
                </c:pt>
              </c:numCache>
            </c:numRef>
          </c:val>
          <c:smooth val="0"/>
          <c:extLst>
            <c:ext xmlns:c16="http://schemas.microsoft.com/office/drawing/2014/chart" uri="{C3380CC4-5D6E-409C-BE32-E72D297353CC}">
              <c16:uniqueId val="{00000002-EE89-461A-AC1B-017749D00EF3}"/>
            </c:ext>
          </c:extLst>
        </c:ser>
        <c:ser>
          <c:idx val="1"/>
          <c:order val="3"/>
          <c:tx>
            <c:strRef>
              <c:f>'[1]更新済（２）'!$M$39</c:f>
              <c:strCache>
                <c:ptCount val="1"/>
                <c:pt idx="0">
                  <c:v>岩　　手</c:v>
                </c:pt>
              </c:strCache>
            </c:strRef>
          </c:tx>
          <c:spPr>
            <a:ln w="12700">
              <a:solidFill>
                <a:srgbClr val="000000"/>
              </a:solidFill>
              <a:prstDash val="sysDash"/>
            </a:ln>
          </c:spPr>
          <c:marker>
            <c:symbol val="diamond"/>
            <c:size val="5"/>
            <c:spPr>
              <a:solidFill>
                <a:srgbClr val="000000"/>
              </a:solidFill>
              <a:ln>
                <a:solidFill>
                  <a:srgbClr val="000000"/>
                </a:solidFill>
                <a:prstDash val="solid"/>
              </a:ln>
            </c:spPr>
          </c:marker>
          <c:cat>
            <c:strRef>
              <c:f>'[1]更新済（２）'!$N$37:$R$37</c:f>
              <c:strCache>
                <c:ptCount val="5"/>
                <c:pt idx="0">
                  <c:v>Ｈ３１年</c:v>
                </c:pt>
                <c:pt idx="1">
                  <c:v>Ｒ２年</c:v>
                </c:pt>
                <c:pt idx="2">
                  <c:v>Ｒ３年</c:v>
                </c:pt>
                <c:pt idx="3">
                  <c:v>Ｒ４年</c:v>
                </c:pt>
                <c:pt idx="4">
                  <c:v>Ｒ５年</c:v>
                </c:pt>
              </c:strCache>
            </c:strRef>
          </c:cat>
          <c:val>
            <c:numRef>
              <c:f>'[1]更新済（２）'!$N$39:$R$39</c:f>
              <c:numCache>
                <c:formatCode>General</c:formatCode>
                <c:ptCount val="5"/>
                <c:pt idx="0">
                  <c:v>1031408</c:v>
                </c:pt>
                <c:pt idx="1">
                  <c:v>1029153</c:v>
                </c:pt>
                <c:pt idx="2">
                  <c:v>1030341</c:v>
                </c:pt>
                <c:pt idx="3">
                  <c:v>1027673</c:v>
                </c:pt>
                <c:pt idx="4">
                  <c:v>1027001</c:v>
                </c:pt>
              </c:numCache>
            </c:numRef>
          </c:val>
          <c:smooth val="0"/>
          <c:extLst>
            <c:ext xmlns:c16="http://schemas.microsoft.com/office/drawing/2014/chart" uri="{C3380CC4-5D6E-409C-BE32-E72D297353CC}">
              <c16:uniqueId val="{00000003-EE89-461A-AC1B-017749D00EF3}"/>
            </c:ext>
          </c:extLst>
        </c:ser>
        <c:ser>
          <c:idx val="4"/>
          <c:order val="4"/>
          <c:tx>
            <c:strRef>
              <c:f>'[1]更新済（２）'!$M$42</c:f>
              <c:strCache>
                <c:ptCount val="1"/>
                <c:pt idx="0">
                  <c:v>山　　形</c:v>
                </c:pt>
              </c:strCache>
            </c:strRef>
          </c:tx>
          <c:spPr>
            <a:ln w="12700">
              <a:pattFill prst="pct25">
                <a:fgClr>
                  <a:srgbClr val="000000"/>
                </a:fgClr>
                <a:bgClr>
                  <a:srgbClr val="FFFFFF"/>
                </a:bgClr>
              </a:pattFill>
              <a:prstDash val="solid"/>
            </a:ln>
          </c:spPr>
          <c:marker>
            <c:symbol val="triangle"/>
            <c:size val="5"/>
            <c:spPr>
              <a:noFill/>
              <a:ln>
                <a:solidFill>
                  <a:srgbClr val="000000"/>
                </a:solidFill>
                <a:prstDash val="solid"/>
              </a:ln>
            </c:spPr>
          </c:marker>
          <c:cat>
            <c:strRef>
              <c:f>'[1]更新済（２）'!$N$37:$R$37</c:f>
              <c:strCache>
                <c:ptCount val="5"/>
                <c:pt idx="0">
                  <c:v>Ｈ３１年</c:v>
                </c:pt>
                <c:pt idx="1">
                  <c:v>Ｒ２年</c:v>
                </c:pt>
                <c:pt idx="2">
                  <c:v>Ｒ３年</c:v>
                </c:pt>
                <c:pt idx="3">
                  <c:v>Ｒ４年</c:v>
                </c:pt>
                <c:pt idx="4">
                  <c:v>Ｒ５年</c:v>
                </c:pt>
              </c:strCache>
            </c:strRef>
          </c:cat>
          <c:val>
            <c:numRef>
              <c:f>'[1]更新済（２）'!$N$42:$R$42</c:f>
              <c:numCache>
                <c:formatCode>General</c:formatCode>
                <c:ptCount val="5"/>
                <c:pt idx="0">
                  <c:v>935215</c:v>
                </c:pt>
                <c:pt idx="1">
                  <c:v>931835</c:v>
                </c:pt>
                <c:pt idx="2">
                  <c:v>931496</c:v>
                </c:pt>
                <c:pt idx="3">
                  <c:v>928911</c:v>
                </c:pt>
                <c:pt idx="4">
                  <c:v>929363</c:v>
                </c:pt>
              </c:numCache>
            </c:numRef>
          </c:val>
          <c:smooth val="0"/>
          <c:extLst>
            <c:ext xmlns:c16="http://schemas.microsoft.com/office/drawing/2014/chart" uri="{C3380CC4-5D6E-409C-BE32-E72D297353CC}">
              <c16:uniqueId val="{00000004-EE89-461A-AC1B-017749D00EF3}"/>
            </c:ext>
          </c:extLst>
        </c:ser>
        <c:ser>
          <c:idx val="3"/>
          <c:order val="5"/>
          <c:tx>
            <c:strRef>
              <c:f>'[1]更新済（２）'!$M$41</c:f>
              <c:strCache>
                <c:ptCount val="1"/>
                <c:pt idx="0">
                  <c:v>秋　　田</c:v>
                </c:pt>
              </c:strCache>
            </c:strRef>
          </c:tx>
          <c:spPr>
            <a:ln w="12700">
              <a:pattFill prst="pct50">
                <a:fgClr>
                  <a:srgbClr val="000000"/>
                </a:fgClr>
                <a:bgClr>
                  <a:srgbClr val="FFFFFF"/>
                </a:bgClr>
              </a:pattFill>
              <a:prstDash val="solid"/>
            </a:ln>
          </c:spPr>
          <c:marker>
            <c:symbol val="square"/>
            <c:size val="5"/>
            <c:spPr>
              <a:noFill/>
              <a:ln>
                <a:solidFill>
                  <a:srgbClr val="000000"/>
                </a:solidFill>
                <a:prstDash val="solid"/>
              </a:ln>
            </c:spPr>
          </c:marker>
          <c:cat>
            <c:strRef>
              <c:f>'[1]更新済（２）'!$N$37:$R$37</c:f>
              <c:strCache>
                <c:ptCount val="5"/>
                <c:pt idx="0">
                  <c:v>Ｈ３１年</c:v>
                </c:pt>
                <c:pt idx="1">
                  <c:v>Ｒ２年</c:v>
                </c:pt>
                <c:pt idx="2">
                  <c:v>Ｒ３年</c:v>
                </c:pt>
                <c:pt idx="3">
                  <c:v>Ｒ４年</c:v>
                </c:pt>
                <c:pt idx="4">
                  <c:v>Ｒ５年</c:v>
                </c:pt>
              </c:strCache>
            </c:strRef>
          </c:cat>
          <c:val>
            <c:numRef>
              <c:f>'[1]更新済（２）'!$N$41:$R$41</c:f>
              <c:numCache>
                <c:formatCode>General</c:formatCode>
                <c:ptCount val="5"/>
                <c:pt idx="0">
                  <c:v>812349</c:v>
                </c:pt>
                <c:pt idx="1">
                  <c:v>807848</c:v>
                </c:pt>
                <c:pt idx="2">
                  <c:v>806363</c:v>
                </c:pt>
                <c:pt idx="3">
                  <c:v>803061</c:v>
                </c:pt>
                <c:pt idx="4">
                  <c:v>801374</c:v>
                </c:pt>
              </c:numCache>
            </c:numRef>
          </c:val>
          <c:smooth val="0"/>
          <c:extLst>
            <c:ext xmlns:c16="http://schemas.microsoft.com/office/drawing/2014/chart" uri="{C3380CC4-5D6E-409C-BE32-E72D297353CC}">
              <c16:uniqueId val="{00000005-EE89-461A-AC1B-017749D00EF3}"/>
            </c:ext>
          </c:extLst>
        </c:ser>
        <c:dLbls>
          <c:showLegendKey val="0"/>
          <c:showVal val="0"/>
          <c:showCatName val="0"/>
          <c:showSerName val="0"/>
          <c:showPercent val="0"/>
          <c:showBubbleSize val="0"/>
        </c:dLbls>
        <c:marker val="1"/>
        <c:smooth val="0"/>
        <c:axId val="306843752"/>
        <c:axId val="306843360"/>
      </c:lineChart>
      <c:catAx>
        <c:axId val="306843752"/>
        <c:scaling>
          <c:orientation val="minMax"/>
        </c:scaling>
        <c:delete val="0"/>
        <c:axPos val="b"/>
        <c:numFmt formatCode="General" sourceLinked="1"/>
        <c:majorTickMark val="in"/>
        <c:minorTickMark val="none"/>
        <c:tickLblPos val="low"/>
        <c:spPr>
          <a:ln w="3175">
            <a:solidFill>
              <a:srgbClr val="000000"/>
            </a:solidFill>
            <a:prstDash val="solid"/>
          </a:ln>
        </c:spPr>
        <c:txPr>
          <a:bodyPr/>
          <a:lstStyle/>
          <a:p>
            <a:pPr>
              <a:defRPr sz="800" baseline="0"/>
            </a:pPr>
            <a:endParaRPr lang="ja-JP"/>
          </a:p>
        </c:txPr>
        <c:crossAx val="306843360"/>
        <c:crosses val="autoZero"/>
        <c:auto val="1"/>
        <c:lblAlgn val="ctr"/>
        <c:lblOffset val="100"/>
        <c:tickMarkSkip val="1"/>
        <c:noMultiLvlLbl val="0"/>
      </c:catAx>
      <c:valAx>
        <c:axId val="306843360"/>
        <c:scaling>
          <c:orientation val="minMax"/>
          <c:min val="700000"/>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台</a:t>
                </a:r>
              </a:p>
            </c:rich>
          </c:tx>
          <c:layout>
            <c:manualLayout>
              <c:xMode val="edge"/>
              <c:yMode val="edge"/>
              <c:x val="9.1559454191033215E-2"/>
              <c:y val="5.5405504479537827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6843752"/>
        <c:crosses val="autoZero"/>
        <c:crossBetween val="between"/>
      </c:valAx>
      <c:spPr>
        <a:solidFill>
          <a:srgbClr val="FFFFFF"/>
        </a:solidFill>
        <a:ln w="12700">
          <a:solidFill>
            <a:srgbClr val="FFFFFF"/>
          </a:solidFill>
          <a:prstDash val="solid"/>
        </a:ln>
      </c:spPr>
    </c:plotArea>
    <c:legend>
      <c:legendPos val="r"/>
      <c:layout>
        <c:manualLayout>
          <c:xMode val="edge"/>
          <c:yMode val="edge"/>
          <c:x val="0.76967199275529186"/>
          <c:y val="0.32567559641636978"/>
          <c:w val="0.1416309803379841"/>
          <c:h val="0.1310811008959076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0318712357145E-2"/>
          <c:y val="0.17073170731707321"/>
          <c:w val="0.89083096062898104"/>
          <c:h val="0.69686411149825789"/>
        </c:manualLayout>
      </c:layout>
      <c:barChart>
        <c:barDir val="col"/>
        <c:grouping val="clustered"/>
        <c:varyColors val="0"/>
        <c:ser>
          <c:idx val="2"/>
          <c:order val="2"/>
          <c:tx>
            <c:strRef>
              <c:f>'[2]142'!$AH$13</c:f>
              <c:strCache>
                <c:ptCount val="1"/>
                <c:pt idx="0">
                  <c:v>平成30年</c:v>
                </c:pt>
              </c:strCache>
            </c:strRef>
          </c:tx>
          <c:spPr>
            <a:pattFill prst="ltVert">
              <a:fgClr>
                <a:srgbClr val="000000"/>
              </a:fgClr>
              <a:bgClr>
                <a:srgbClr val="FFFFCC"/>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'[2]142'!$Y$14:$Y$16</c:f>
              <c:strCache>
                <c:ptCount val="3"/>
                <c:pt idx="0">
                  <c:v>バス</c:v>
                </c:pt>
                <c:pt idx="1">
                  <c:v>ハイタク</c:v>
                </c:pt>
                <c:pt idx="2">
                  <c:v>トラック</c:v>
                </c:pt>
              </c:strCache>
            </c:strRef>
          </c:cat>
          <c:val>
            <c:numRef>
              <c:f>'[2]142'!$AH$14:$AH$16</c:f>
              <c:numCache>
                <c:formatCode>General</c:formatCode>
                <c:ptCount val="3"/>
                <c:pt idx="0">
                  <c:v>224</c:v>
                </c:pt>
                <c:pt idx="1">
                  <c:v>23</c:v>
                </c:pt>
                <c:pt idx="2">
                  <c:v>247</c:v>
                </c:pt>
              </c:numCache>
            </c:numRef>
          </c:val>
          <c:extLst>
            <c:ext xmlns:c16="http://schemas.microsoft.com/office/drawing/2014/chart" uri="{C3380CC4-5D6E-409C-BE32-E72D297353CC}">
              <c16:uniqueId val="{00000000-2AEE-4F25-8C3A-AEACEE1DADA7}"/>
            </c:ext>
          </c:extLst>
        </c:ser>
        <c:ser>
          <c:idx val="3"/>
          <c:order val="3"/>
          <c:tx>
            <c:strRef>
              <c:f>'[2]142'!$AI$13</c:f>
              <c:strCache>
                <c:ptCount val="1"/>
                <c:pt idx="0">
                  <c:v>平成31年</c:v>
                </c:pt>
              </c:strCache>
            </c:strRef>
          </c:tx>
          <c:spPr>
            <a:pattFill prst="lgGrid">
              <a:fgClr>
                <a:srgbClr val="FFFFFF"/>
              </a:fgClr>
              <a:bgClr>
                <a:srgbClr val="FFFFFF"/>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'[2]142'!$Y$14:$Y$16</c:f>
              <c:strCache>
                <c:ptCount val="3"/>
                <c:pt idx="0">
                  <c:v>バス</c:v>
                </c:pt>
                <c:pt idx="1">
                  <c:v>ハイタク</c:v>
                </c:pt>
                <c:pt idx="2">
                  <c:v>トラック</c:v>
                </c:pt>
              </c:strCache>
            </c:strRef>
          </c:cat>
          <c:val>
            <c:numRef>
              <c:f>'[2]142'!$AI$14:$AI$16</c:f>
              <c:numCache>
                <c:formatCode>General</c:formatCode>
                <c:ptCount val="3"/>
                <c:pt idx="0">
                  <c:v>175</c:v>
                </c:pt>
                <c:pt idx="1">
                  <c:v>35</c:v>
                </c:pt>
                <c:pt idx="2">
                  <c:v>211</c:v>
                </c:pt>
              </c:numCache>
            </c:numRef>
          </c:val>
          <c:extLst>
            <c:ext xmlns:c16="http://schemas.microsoft.com/office/drawing/2014/chart" uri="{C3380CC4-5D6E-409C-BE32-E72D297353CC}">
              <c16:uniqueId val="{00000001-2AEE-4F25-8C3A-AEACEE1DADA7}"/>
            </c:ext>
          </c:extLst>
        </c:ser>
        <c:ser>
          <c:idx val="4"/>
          <c:order val="4"/>
          <c:tx>
            <c:strRef>
              <c:f>'[2]142'!$AJ$13</c:f>
              <c:strCache>
                <c:ptCount val="1"/>
                <c:pt idx="0">
                  <c:v>令和2年</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'[2]142'!$Y$14:$Y$16</c:f>
              <c:strCache>
                <c:ptCount val="3"/>
                <c:pt idx="0">
                  <c:v>バス</c:v>
                </c:pt>
                <c:pt idx="1">
                  <c:v>ハイタク</c:v>
                </c:pt>
                <c:pt idx="2">
                  <c:v>トラック</c:v>
                </c:pt>
              </c:strCache>
            </c:strRef>
          </c:cat>
          <c:val>
            <c:numRef>
              <c:f>'[2]142'!$AJ$14:$AJ$16</c:f>
              <c:numCache>
                <c:formatCode>General</c:formatCode>
                <c:ptCount val="3"/>
                <c:pt idx="0">
                  <c:v>161</c:v>
                </c:pt>
                <c:pt idx="1">
                  <c:v>21</c:v>
                </c:pt>
                <c:pt idx="2">
                  <c:v>201</c:v>
                </c:pt>
              </c:numCache>
            </c:numRef>
          </c:val>
          <c:extLst>
            <c:ext xmlns:c16="http://schemas.microsoft.com/office/drawing/2014/chart" uri="{C3380CC4-5D6E-409C-BE32-E72D297353CC}">
              <c16:uniqueId val="{00000002-2AEE-4F25-8C3A-AEACEE1DADA7}"/>
            </c:ext>
          </c:extLst>
        </c:ser>
        <c:ser>
          <c:idx val="5"/>
          <c:order val="5"/>
          <c:tx>
            <c:strRef>
              <c:f>'[2]142'!$AK$13</c:f>
              <c:strCache>
                <c:ptCount val="1"/>
                <c:pt idx="0">
                  <c:v>令和3年</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'[2]142'!$Y$14:$Y$16</c:f>
              <c:strCache>
                <c:ptCount val="3"/>
                <c:pt idx="0">
                  <c:v>バス</c:v>
                </c:pt>
                <c:pt idx="1">
                  <c:v>ハイタク</c:v>
                </c:pt>
                <c:pt idx="2">
                  <c:v>トラック</c:v>
                </c:pt>
              </c:strCache>
            </c:strRef>
          </c:cat>
          <c:val>
            <c:numRef>
              <c:f>'[2]142'!$AK$14:$AK$16</c:f>
              <c:numCache>
                <c:formatCode>General</c:formatCode>
                <c:ptCount val="3"/>
                <c:pt idx="0">
                  <c:v>151</c:v>
                </c:pt>
                <c:pt idx="1">
                  <c:v>19</c:v>
                </c:pt>
                <c:pt idx="2">
                  <c:v>233</c:v>
                </c:pt>
              </c:numCache>
            </c:numRef>
          </c:val>
          <c:extLst>
            <c:ext xmlns:c16="http://schemas.microsoft.com/office/drawing/2014/chart" uri="{C3380CC4-5D6E-409C-BE32-E72D297353CC}">
              <c16:uniqueId val="{00000003-2AEE-4F25-8C3A-AEACEE1DADA7}"/>
            </c:ext>
          </c:extLst>
        </c:ser>
        <c:ser>
          <c:idx val="6"/>
          <c:order val="6"/>
          <c:tx>
            <c:strRef>
              <c:f>'[2]142'!$AL$13</c:f>
              <c:strCache>
                <c:ptCount val="1"/>
                <c:pt idx="0">
                  <c:v>令和4年</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'[2]142'!$Y$14:$Y$16</c:f>
              <c:strCache>
                <c:ptCount val="3"/>
                <c:pt idx="0">
                  <c:v>バス</c:v>
                </c:pt>
                <c:pt idx="1">
                  <c:v>ハイタク</c:v>
                </c:pt>
                <c:pt idx="2">
                  <c:v>トラック</c:v>
                </c:pt>
              </c:strCache>
            </c:strRef>
          </c:cat>
          <c:val>
            <c:numRef>
              <c:f>'[2]142'!$AL$14:$AL$16</c:f>
              <c:numCache>
                <c:formatCode>General</c:formatCode>
                <c:ptCount val="3"/>
                <c:pt idx="0">
                  <c:v>133</c:v>
                </c:pt>
                <c:pt idx="1">
                  <c:v>15</c:v>
                </c:pt>
                <c:pt idx="2">
                  <c:v>253</c:v>
                </c:pt>
              </c:numCache>
            </c:numRef>
          </c:val>
          <c:extLst>
            <c:ext xmlns:c16="http://schemas.microsoft.com/office/drawing/2014/chart" uri="{C3380CC4-5D6E-409C-BE32-E72D297353CC}">
              <c16:uniqueId val="{00000004-2AEE-4F25-8C3A-AEACEE1DADA7}"/>
            </c:ext>
          </c:extLst>
        </c:ser>
        <c:dLbls>
          <c:showLegendKey val="0"/>
          <c:showVal val="1"/>
          <c:showCatName val="0"/>
          <c:showSerName val="0"/>
          <c:showPercent val="0"/>
          <c:showBubbleSize val="0"/>
        </c:dLbls>
        <c:gapWidth val="150"/>
        <c:axId val="332242240"/>
        <c:axId val="332241848"/>
        <c:extLst>
          <c:ext xmlns:c15="http://schemas.microsoft.com/office/drawing/2012/chart" uri="{02D57815-91ED-43cb-92C2-25804820EDAC}">
            <c15:filteredBarSeries>
              <c15:ser>
                <c:idx val="0"/>
                <c:order val="0"/>
                <c:tx>
                  <c:strRef>
                    <c:extLst>
                      <c:ext uri="{02D57815-91ED-43cb-92C2-25804820EDAC}">
                        <c15:formulaRef>
                          <c15:sqref>'[2]142'!$AF$13</c15:sqref>
                        </c15:formulaRef>
                      </c:ext>
                    </c:extLst>
                    <c:strCache>
                      <c:ptCount val="1"/>
                      <c:pt idx="0">
                        <c:v>平成28年</c:v>
                      </c:pt>
                    </c:strCache>
                  </c:strRef>
                </c:tx>
                <c:spPr>
                  <a:pattFill prst="smCheck">
                    <a:fgClr>
                      <a:srgbClr val="000000"/>
                    </a:fgClr>
                    <a:bgClr>
                      <a:srgbClr val="FFFFFF"/>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'[2]142'!$Y$14:$Y$16</c15:sqref>
                        </c15:formulaRef>
                      </c:ext>
                    </c:extLst>
                    <c:strCache>
                      <c:ptCount val="3"/>
                      <c:pt idx="0">
                        <c:v>バス</c:v>
                      </c:pt>
                      <c:pt idx="1">
                        <c:v>ハイタク</c:v>
                      </c:pt>
                      <c:pt idx="2">
                        <c:v>トラック</c:v>
                      </c:pt>
                    </c:strCache>
                  </c:strRef>
                </c:cat>
                <c:val>
                  <c:numRef>
                    <c:extLst>
                      <c:ext uri="{02D57815-91ED-43cb-92C2-25804820EDAC}">
                        <c15:formulaRef>
                          <c15:sqref>'[2]142'!$AF$14:$AF$16</c15:sqref>
                        </c15:formulaRef>
                      </c:ext>
                    </c:extLst>
                    <c:numCache>
                      <c:formatCode>General</c:formatCode>
                      <c:ptCount val="3"/>
                      <c:pt idx="0">
                        <c:v>162</c:v>
                      </c:pt>
                      <c:pt idx="1">
                        <c:v>21</c:v>
                      </c:pt>
                      <c:pt idx="2">
                        <c:v>208</c:v>
                      </c:pt>
                    </c:numCache>
                  </c:numRef>
                </c:val>
                <c:extLst>
                  <c:ext xmlns:c16="http://schemas.microsoft.com/office/drawing/2014/chart" uri="{C3380CC4-5D6E-409C-BE32-E72D297353CC}">
                    <c16:uniqueId val="{00000005-2AEE-4F25-8C3A-AEACEE1DADA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'[2]142'!$AG$13</c15:sqref>
                        </c15:formulaRef>
                      </c:ext>
                    </c:extLst>
                    <c:strCache>
                      <c:ptCount val="1"/>
                      <c:pt idx="0">
                        <c:v>平成29年</c:v>
                      </c:pt>
                    </c:strCache>
                  </c:strRef>
                </c:tx>
                <c:spPr>
                  <a:pattFill prst="ltDnDiag">
                    <a:fgClr>
                      <a:srgbClr val="000000"/>
                    </a:fgClr>
                    <a:bgClr>
                      <a:srgbClr val="FFFFFF"/>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'[2]142'!$Y$14:$Y$16</c15:sqref>
                        </c15:formulaRef>
                      </c:ext>
                    </c:extLst>
                    <c:strCache>
                      <c:ptCount val="3"/>
                      <c:pt idx="0">
                        <c:v>バス</c:v>
                      </c:pt>
                      <c:pt idx="1">
                        <c:v>ハイタク</c:v>
                      </c:pt>
                      <c:pt idx="2">
                        <c:v>トラック</c:v>
                      </c:pt>
                    </c:strCache>
                  </c:strRef>
                </c:cat>
                <c:val>
                  <c:numRef>
                    <c:extLst xmlns:c15="http://schemas.microsoft.com/office/drawing/2012/chart">
                      <c:ext xmlns:c15="http://schemas.microsoft.com/office/drawing/2012/chart" uri="{02D57815-91ED-43cb-92C2-25804820EDAC}">
                        <c15:formulaRef>
                          <c15:sqref>'[2]142'!$AG$14:$AG$16</c15:sqref>
                        </c15:formulaRef>
                      </c:ext>
                    </c:extLst>
                    <c:numCache>
                      <c:formatCode>General</c:formatCode>
                      <c:ptCount val="3"/>
                      <c:pt idx="0">
                        <c:v>184</c:v>
                      </c:pt>
                      <c:pt idx="1">
                        <c:v>27</c:v>
                      </c:pt>
                      <c:pt idx="2">
                        <c:v>226</c:v>
                      </c:pt>
                    </c:numCache>
                  </c:numRef>
                </c:val>
                <c:extLst xmlns:c15="http://schemas.microsoft.com/office/drawing/2012/chart">
                  <c:ext xmlns:c16="http://schemas.microsoft.com/office/drawing/2014/chart" uri="{C3380CC4-5D6E-409C-BE32-E72D297353CC}">
                    <c16:uniqueId val="{00000006-2AEE-4F25-8C3A-AEACEE1DADA7}"/>
                  </c:ext>
                </c:extLst>
              </c15:ser>
            </c15:filteredBarSeries>
          </c:ext>
        </c:extLst>
      </c:barChart>
      <c:catAx>
        <c:axId val="332242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332241848"/>
        <c:crosses val="autoZero"/>
        <c:auto val="1"/>
        <c:lblAlgn val="ctr"/>
        <c:lblOffset val="100"/>
        <c:tickLblSkip val="1"/>
        <c:tickMarkSkip val="1"/>
        <c:noMultiLvlLbl val="0"/>
      </c:catAx>
      <c:valAx>
        <c:axId val="332241848"/>
        <c:scaling>
          <c:orientation val="minMax"/>
        </c:scaling>
        <c:delete val="0"/>
        <c:axPos val="l"/>
        <c:majorGridlines>
          <c:spPr>
            <a:ln w="3175">
              <a:solidFill>
                <a:srgbClr val="FFFFFF"/>
              </a:solidFill>
              <a:prstDash val="solid"/>
            </a:ln>
          </c:spPr>
        </c:majorGridlines>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件</a:t>
                </a:r>
              </a:p>
            </c:rich>
          </c:tx>
          <c:layout>
            <c:manualLayout>
              <c:xMode val="edge"/>
              <c:yMode val="edge"/>
              <c:x val="4.3668122270742356E-2"/>
              <c:y val="3.135888501742160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332242240"/>
        <c:crosses val="autoZero"/>
        <c:crossBetween val="between"/>
      </c:valAx>
      <c:spPr>
        <a:solidFill>
          <a:srgbClr val="FFFFFF"/>
        </a:solidFill>
        <a:ln w="12700">
          <a:solidFill>
            <a:srgbClr val="FFFFFF"/>
          </a:solidFill>
          <a:prstDash val="solid"/>
        </a:ln>
      </c:spPr>
    </c:plotArea>
    <c:legend>
      <c:legendPos val="t"/>
      <c:layout>
        <c:manualLayout>
          <c:xMode val="edge"/>
          <c:yMode val="edge"/>
          <c:x val="0.20087366808406587"/>
          <c:y val="1.7421602787456445E-2"/>
          <c:w val="0.49491910408270384"/>
          <c:h val="7.07513982795851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41293003982999"/>
          <c:y val="0.18374594719777673"/>
          <c:w val="0.86627968457576665"/>
          <c:h val="0.66784567525273053"/>
        </c:manualLayout>
      </c:layout>
      <c:barChart>
        <c:barDir val="col"/>
        <c:grouping val="clustered"/>
        <c:varyColors val="0"/>
        <c:ser>
          <c:idx val="0"/>
          <c:order val="0"/>
          <c:tx>
            <c:strRef>
              <c:f>'[2]142'!$X$38</c:f>
              <c:strCache>
                <c:ptCount val="1"/>
                <c:pt idx="0">
                  <c:v>青森</c:v>
                </c:pt>
              </c:strCache>
            </c:strRef>
          </c:tx>
          <c:spPr>
            <a:pattFill prst="smCheck">
              <a:fgClr>
                <a:srgbClr val="000000"/>
              </a:fgClr>
              <a:bgClr>
                <a:srgbClr val="FFFFFF"/>
              </a:bgClr>
            </a:pattFill>
            <a:ln w="12700">
              <a:solidFill>
                <a:srgbClr val="000000"/>
              </a:solidFill>
              <a:prstDash val="solid"/>
            </a:ln>
          </c:spPr>
          <c:invertIfNegative val="0"/>
          <c:dLbls>
            <c:dLbl>
              <c:idx val="0"/>
              <c:layout>
                <c:manualLayout>
                  <c:x val="-1.8412098698291181E-3"/>
                  <c:y val="-1.63723984279672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08-40B5-920B-B4FDA34B3BEB}"/>
                </c:ext>
              </c:extLst>
            </c:dLbl>
            <c:dLbl>
              <c:idx val="1"/>
              <c:layout>
                <c:manualLayout>
                  <c:x val="-6.7829538524366334E-4"/>
                  <c:y val="1.64876381812375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08-40B5-920B-B4FDA34B3BEB}"/>
                </c:ext>
              </c:extLst>
            </c:dLbl>
            <c:dLbl>
              <c:idx val="2"/>
              <c:layout>
                <c:manualLayout>
                  <c:x val="-2.4225123051639192E-3"/>
                  <c:y val="7.65582227231395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08-40B5-920B-B4FDA34B3BEB}"/>
                </c:ext>
              </c:extLst>
            </c:dLbl>
            <c:spPr>
              <a:noFill/>
              <a:ln w="25400">
                <a:noFill/>
              </a:ln>
            </c:spPr>
            <c:txPr>
              <a:bodyPr/>
              <a:lstStyle/>
              <a:p>
                <a:pPr>
                  <a:defRPr sz="7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'[2]142'!$AD$37:$AJ$37</c15:sqref>
                  </c15:fullRef>
                </c:ext>
              </c:extLst>
              <c:f>'[2]142'!$AF$37:$AJ$37</c:f>
              <c:strCache>
                <c:ptCount val="5"/>
                <c:pt idx="0">
                  <c:v>平成30年</c:v>
                </c:pt>
                <c:pt idx="1">
                  <c:v>平成31年</c:v>
                </c:pt>
                <c:pt idx="2">
                  <c:v>令和２年</c:v>
                </c:pt>
                <c:pt idx="3">
                  <c:v>令和３年</c:v>
                </c:pt>
                <c:pt idx="4">
                  <c:v>令和４年</c:v>
                </c:pt>
              </c:strCache>
            </c:strRef>
          </c:cat>
          <c:val>
            <c:numRef>
              <c:extLst>
                <c:ext xmlns:c15="http://schemas.microsoft.com/office/drawing/2012/chart" uri="{02D57815-91ED-43cb-92C2-25804820EDAC}">
                  <c15:fullRef>
                    <c15:sqref>'[2]142'!$AD$38:$AJ$38</c15:sqref>
                  </c15:fullRef>
                </c:ext>
              </c:extLst>
              <c:f>'[2]142'!$AF$38:$AJ$38</c:f>
              <c:numCache>
                <c:formatCode>General</c:formatCode>
                <c:ptCount val="5"/>
                <c:pt idx="0">
                  <c:v>2.489457907839252</c:v>
                </c:pt>
                <c:pt idx="1">
                  <c:v>2.2814844859054957</c:v>
                </c:pt>
                <c:pt idx="2">
                  <c:v>2.346819039844906</c:v>
                </c:pt>
                <c:pt idx="3">
                  <c:v>2.0487604998975617</c:v>
                </c:pt>
                <c:pt idx="4">
                  <c:v>2.2164948453608244</c:v>
                </c:pt>
              </c:numCache>
            </c:numRef>
          </c:val>
          <c:extLst>
            <c:ext xmlns:c16="http://schemas.microsoft.com/office/drawing/2014/chart" uri="{C3380CC4-5D6E-409C-BE32-E72D297353CC}">
              <c16:uniqueId val="{00000003-EB08-40B5-920B-B4FDA34B3BEB}"/>
            </c:ext>
          </c:extLst>
        </c:ser>
        <c:ser>
          <c:idx val="1"/>
          <c:order val="1"/>
          <c:tx>
            <c:strRef>
              <c:f>'[2]142'!$X$39</c:f>
              <c:strCache>
                <c:ptCount val="1"/>
                <c:pt idx="0">
                  <c:v>岩手</c:v>
                </c:pt>
              </c:strCache>
            </c:strRef>
          </c:tx>
          <c:spPr>
            <a:pattFill prst="ltDnDiag">
              <a:fgClr>
                <a:srgbClr val="000000"/>
              </a:fgClr>
              <a:bgClr>
                <a:srgbClr val="FFFFFF"/>
              </a:bgClr>
            </a:pattFill>
            <a:ln w="12700">
              <a:solidFill>
                <a:srgbClr val="000000"/>
              </a:solidFill>
              <a:prstDash val="solid"/>
            </a:ln>
          </c:spPr>
          <c:invertIfNegative val="0"/>
          <c:dLbls>
            <c:dLbl>
              <c:idx val="0"/>
              <c:layout>
                <c:manualLayout>
                  <c:x val="-2.3266520156707587E-4"/>
                  <c:y val="2.352569986204223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08-40B5-920B-B4FDA34B3BEB}"/>
                </c:ext>
              </c:extLst>
            </c:dLbl>
            <c:dLbl>
              <c:idx val="1"/>
              <c:layout>
                <c:manualLayout>
                  <c:x val="-3.8912287126900099E-5"/>
                  <c:y val="-1.88457008244994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08-40B5-920B-B4FDA34B3BEB}"/>
                </c:ext>
              </c:extLst>
            </c:dLbl>
            <c:dLbl>
              <c:idx val="2"/>
              <c:layout>
                <c:manualLayout>
                  <c:x val="-8.1396763690188168E-4"/>
                  <c:y val="-4.713043637100410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08-40B5-920B-B4FDA34B3BEB}"/>
                </c:ext>
              </c:extLst>
            </c:dLbl>
            <c:spPr>
              <a:noFill/>
              <a:ln w="25400">
                <a:noFill/>
              </a:ln>
            </c:spPr>
            <c:txPr>
              <a:bodyPr/>
              <a:lstStyle/>
              <a:p>
                <a:pPr>
                  <a:defRPr sz="7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'[2]142'!$AD$37:$AJ$37</c15:sqref>
                  </c15:fullRef>
                </c:ext>
              </c:extLst>
              <c:f>'[2]142'!$AF$37:$AJ$37</c:f>
              <c:strCache>
                <c:ptCount val="5"/>
                <c:pt idx="0">
                  <c:v>平成30年</c:v>
                </c:pt>
                <c:pt idx="1">
                  <c:v>平成31年</c:v>
                </c:pt>
                <c:pt idx="2">
                  <c:v>令和２年</c:v>
                </c:pt>
                <c:pt idx="3">
                  <c:v>令和３年</c:v>
                </c:pt>
                <c:pt idx="4">
                  <c:v>令和４年</c:v>
                </c:pt>
              </c:strCache>
            </c:strRef>
          </c:cat>
          <c:val>
            <c:numRef>
              <c:extLst>
                <c:ext xmlns:c15="http://schemas.microsoft.com/office/drawing/2012/chart" uri="{02D57815-91ED-43cb-92C2-25804820EDAC}">
                  <c15:fullRef>
                    <c15:sqref>'[2]142'!$AD$39:$AJ$39</c15:sqref>
                  </c15:fullRef>
                </c:ext>
              </c:extLst>
              <c:f>'[2]142'!$AF$39:$AJ$39</c:f>
              <c:numCache>
                <c:formatCode>General</c:formatCode>
                <c:ptCount val="5"/>
                <c:pt idx="0">
                  <c:v>3.5907577019150709</c:v>
                </c:pt>
                <c:pt idx="1">
                  <c:v>1.7711100692816586</c:v>
                </c:pt>
                <c:pt idx="2">
                  <c:v>1.6802310317668678</c:v>
                </c:pt>
                <c:pt idx="3">
                  <c:v>3.0311087476734913</c:v>
                </c:pt>
                <c:pt idx="4">
                  <c:v>3.0213110331804693</c:v>
                </c:pt>
              </c:numCache>
            </c:numRef>
          </c:val>
          <c:extLst>
            <c:ext xmlns:c15="http://schemas.microsoft.com/office/drawing/2012/chart" uri="{02D57815-91ED-43cb-92C2-25804820EDAC}">
              <c15:categoryFilterExceptions>
                <c15:categoryFilterException>
                  <c15:sqref>'[2]142'!$AE$39</c15:sqref>
                  <c15:dLbl>
                    <c:idx val="-1"/>
                    <c:layout>
                      <c:manualLayout>
                        <c:x val="-9.1085271317829547E-4"/>
                        <c:y val="-2.0966213145618279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0-10E8-4741-996A-EDB5C684946E}"/>
                      </c:ext>
                    </c:extLst>
                  </c15:dLbl>
                </c15:categoryFilterException>
              </c15:categoryFilterExceptions>
            </c:ext>
            <c:ext xmlns:c16="http://schemas.microsoft.com/office/drawing/2014/chart" uri="{C3380CC4-5D6E-409C-BE32-E72D297353CC}">
              <c16:uniqueId val="{00000007-EB08-40B5-920B-B4FDA34B3BEB}"/>
            </c:ext>
          </c:extLst>
        </c:ser>
        <c:ser>
          <c:idx val="2"/>
          <c:order val="2"/>
          <c:tx>
            <c:strRef>
              <c:f>'[2]142'!$X$40</c:f>
              <c:strCache>
                <c:ptCount val="1"/>
                <c:pt idx="0">
                  <c:v>宮城</c:v>
                </c:pt>
              </c:strCache>
            </c:strRef>
          </c:tx>
          <c:spPr>
            <a:pattFill prst="ltVert">
              <a:fgClr>
                <a:srgbClr val="000000"/>
              </a:fgClr>
              <a:bgClr>
                <a:srgbClr val="FFFFCC"/>
              </a:bgClr>
            </a:pattFill>
            <a:ln w="12700">
              <a:solidFill>
                <a:srgbClr val="000000"/>
              </a:solidFill>
              <a:prstDash val="solid"/>
            </a:ln>
          </c:spPr>
          <c:invertIfNegative val="0"/>
          <c:dLbls>
            <c:dLbl>
              <c:idx val="0"/>
              <c:layout>
                <c:manualLayout>
                  <c:x val="4.7672892632606972E-3"/>
                  <c:y val="5.887426615842632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08-40B5-920B-B4FDA34B3BEB}"/>
                </c:ext>
              </c:extLst>
            </c:dLbl>
            <c:dLbl>
              <c:idx val="1"/>
              <c:layout>
                <c:manualLayout>
                  <c:x val="-3.6833745322530022E-4"/>
                  <c:y val="4.47563630903670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08-40B5-920B-B4FDA34B3BEB}"/>
                </c:ext>
              </c:extLst>
            </c:dLbl>
            <c:dLbl>
              <c:idx val="2"/>
              <c:layout>
                <c:manualLayout>
                  <c:x val="-6.4728699868930074E-3"/>
                  <c:y val="3.7688319999576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08-40B5-920B-B4FDA34B3BEB}"/>
                </c:ext>
              </c:extLst>
            </c:dLbl>
            <c:spPr>
              <a:noFill/>
              <a:ln w="25400">
                <a:noFill/>
              </a:ln>
            </c:spPr>
            <c:txPr>
              <a:bodyPr/>
              <a:lstStyle/>
              <a:p>
                <a:pPr>
                  <a:defRPr sz="7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'[2]142'!$AD$37:$AJ$37</c15:sqref>
                  </c15:fullRef>
                </c:ext>
              </c:extLst>
              <c:f>'[2]142'!$AF$37:$AJ$37</c:f>
              <c:strCache>
                <c:ptCount val="5"/>
                <c:pt idx="0">
                  <c:v>平成30年</c:v>
                </c:pt>
                <c:pt idx="1">
                  <c:v>平成31年</c:v>
                </c:pt>
                <c:pt idx="2">
                  <c:v>令和２年</c:v>
                </c:pt>
                <c:pt idx="3">
                  <c:v>令和３年</c:v>
                </c:pt>
                <c:pt idx="4">
                  <c:v>令和４年</c:v>
                </c:pt>
              </c:strCache>
            </c:strRef>
          </c:cat>
          <c:val>
            <c:numRef>
              <c:extLst>
                <c:ext xmlns:c15="http://schemas.microsoft.com/office/drawing/2012/chart" uri="{02D57815-91ED-43cb-92C2-25804820EDAC}">
                  <c15:fullRef>
                    <c15:sqref>'[2]142'!$AD$40:$AJ$40</c15:sqref>
                  </c15:fullRef>
                </c:ext>
              </c:extLst>
              <c:f>'[2]142'!$AF$40:$AJ$40</c:f>
              <c:numCache>
                <c:formatCode>General</c:formatCode>
                <c:ptCount val="5"/>
                <c:pt idx="0">
                  <c:v>4.440059200789344</c:v>
                </c:pt>
                <c:pt idx="1">
                  <c:v>4.3331603528801246</c:v>
                </c:pt>
                <c:pt idx="2">
                  <c:v>4.182578650663757</c:v>
                </c:pt>
                <c:pt idx="3">
                  <c:v>3.91491582930967</c:v>
                </c:pt>
                <c:pt idx="4">
                  <c:v>3.5247389325827916</c:v>
                </c:pt>
              </c:numCache>
            </c:numRef>
          </c:val>
          <c:extLst>
            <c:ext xmlns:c15="http://schemas.microsoft.com/office/drawing/2012/chart" uri="{02D57815-91ED-43cb-92C2-25804820EDAC}">
              <c15:categoryFilterExceptions>
                <c15:categoryFilterException>
                  <c15:sqref>'[2]142'!$AE$40</c15:sqref>
                  <c15:dLbl>
                    <c:idx val="-1"/>
                    <c:layout>
                      <c:manualLayout>
                        <c:x val="1.6666069829645803E-3"/>
                        <c:y val="2.3537191375487749E-4"/>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10E8-4741-996A-EDB5C684946E}"/>
                      </c:ext>
                    </c:extLst>
                  </c15:dLbl>
                </c15:categoryFilterException>
              </c15:categoryFilterExceptions>
            </c:ext>
            <c:ext xmlns:c16="http://schemas.microsoft.com/office/drawing/2014/chart" uri="{C3380CC4-5D6E-409C-BE32-E72D297353CC}">
              <c16:uniqueId val="{0000000B-EB08-40B5-920B-B4FDA34B3BEB}"/>
            </c:ext>
          </c:extLst>
        </c:ser>
        <c:ser>
          <c:idx val="3"/>
          <c:order val="3"/>
          <c:tx>
            <c:strRef>
              <c:f>'[2]142'!$X$41</c:f>
              <c:strCache>
                <c:ptCount val="1"/>
                <c:pt idx="0">
                  <c:v>秋田</c:v>
                </c:pt>
              </c:strCache>
            </c:strRef>
          </c:tx>
          <c:spPr>
            <a:solidFill>
              <a:srgbClr val="FFFFFF"/>
            </a:solidFill>
            <a:ln w="12700">
              <a:solidFill>
                <a:srgbClr val="000000"/>
              </a:solidFill>
              <a:prstDash val="solid"/>
            </a:ln>
          </c:spPr>
          <c:invertIfNegative val="0"/>
          <c:dLbls>
            <c:dLbl>
              <c:idx val="0"/>
              <c:layout>
                <c:manualLayout>
                  <c:x val="5.6201550387596896E-4"/>
                  <c:y val="5.887426615842681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B08-40B5-920B-B4FDA34B3BEB}"/>
                </c:ext>
              </c:extLst>
            </c:dLbl>
            <c:dLbl>
              <c:idx val="1"/>
              <c:layout>
                <c:manualLayout>
                  <c:x val="2.6936966186872952E-3"/>
                  <c:y val="5.886591531599691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B08-40B5-920B-B4FDA34B3BEB}"/>
                </c:ext>
              </c:extLst>
            </c:dLbl>
            <c:dLbl>
              <c:idx val="2"/>
              <c:layout>
                <c:manualLayout>
                  <c:x val="9.4947969876701867E-4"/>
                  <c:y val="3.7688319999576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08-40B5-920B-B4FDA34B3BEB}"/>
                </c:ext>
              </c:extLst>
            </c:dLbl>
            <c:spPr>
              <a:noFill/>
              <a:ln w="25400">
                <a:noFill/>
              </a:ln>
            </c:spPr>
            <c:txPr>
              <a:bodyPr/>
              <a:lstStyle/>
              <a:p>
                <a:pPr>
                  <a:defRPr sz="7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'[2]142'!$AD$37:$AJ$37</c15:sqref>
                  </c15:fullRef>
                </c:ext>
              </c:extLst>
              <c:f>'[2]142'!$AF$37:$AJ$37</c:f>
              <c:strCache>
                <c:ptCount val="5"/>
                <c:pt idx="0">
                  <c:v>平成30年</c:v>
                </c:pt>
                <c:pt idx="1">
                  <c:v>平成31年</c:v>
                </c:pt>
                <c:pt idx="2">
                  <c:v>令和２年</c:v>
                </c:pt>
                <c:pt idx="3">
                  <c:v>令和３年</c:v>
                </c:pt>
                <c:pt idx="4">
                  <c:v>令和４年</c:v>
                </c:pt>
              </c:strCache>
            </c:strRef>
          </c:cat>
          <c:val>
            <c:numRef>
              <c:extLst>
                <c:ext xmlns:c15="http://schemas.microsoft.com/office/drawing/2012/chart" uri="{02D57815-91ED-43cb-92C2-25804820EDAC}">
                  <c15:fullRef>
                    <c15:sqref>'[2]142'!$AD$41:$AJ$41</c15:sqref>
                  </c15:fullRef>
                </c:ext>
              </c:extLst>
              <c:f>'[2]142'!$AF$41:$AJ$41</c:f>
              <c:numCache>
                <c:formatCode>General</c:formatCode>
                <c:ptCount val="5"/>
                <c:pt idx="0">
                  <c:v>3.3708861882373813</c:v>
                </c:pt>
                <c:pt idx="1">
                  <c:v>3.5435861091424519</c:v>
                </c:pt>
                <c:pt idx="2">
                  <c:v>3.4050179211469538</c:v>
                </c:pt>
                <c:pt idx="3">
                  <c:v>3.8105606967882419</c:v>
                </c:pt>
                <c:pt idx="4">
                  <c:v>3.6975411351451286</c:v>
                </c:pt>
              </c:numCache>
            </c:numRef>
          </c:val>
          <c:extLst>
            <c:ext xmlns:c15="http://schemas.microsoft.com/office/drawing/2012/chart" uri="{02D57815-91ED-43cb-92C2-25804820EDAC}">
              <c15:categoryFilterExceptions>
                <c15:categoryFilterException>
                  <c15:sqref>'[2]142'!$AE$41</c15:sqref>
                  <c15:dLbl>
                    <c:idx val="-1"/>
                    <c:layout>
                      <c:manualLayout>
                        <c:x val="-1.0853165597252733E-3"/>
                        <c:y val="3.4156596756870082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2-10E8-4741-996A-EDB5C684946E}"/>
                      </c:ext>
                    </c:extLst>
                  </c15:dLbl>
                </c15:categoryFilterException>
              </c15:categoryFilterExceptions>
            </c:ext>
            <c:ext xmlns:c16="http://schemas.microsoft.com/office/drawing/2014/chart" uri="{C3380CC4-5D6E-409C-BE32-E72D297353CC}">
              <c16:uniqueId val="{0000000F-EB08-40B5-920B-B4FDA34B3BEB}"/>
            </c:ext>
          </c:extLst>
        </c:ser>
        <c:ser>
          <c:idx val="4"/>
          <c:order val="4"/>
          <c:tx>
            <c:strRef>
              <c:f>'[2]142'!$X$42</c:f>
              <c:strCache>
                <c:ptCount val="1"/>
                <c:pt idx="0">
                  <c:v>山形</c:v>
                </c:pt>
              </c:strCache>
            </c:strRef>
          </c:tx>
          <c:spPr>
            <a:pattFill prst="pct5">
              <a:fgClr>
                <a:srgbClr val="000000"/>
              </a:fgClr>
              <a:bgClr>
                <a:srgbClr val="FFFFFF"/>
              </a:bgClr>
            </a:pattFill>
            <a:ln w="12700">
              <a:solidFill>
                <a:srgbClr val="000000"/>
              </a:solidFill>
              <a:prstDash val="solid"/>
            </a:ln>
          </c:spPr>
          <c:invertIfNegative val="0"/>
          <c:dLbls>
            <c:dLbl>
              <c:idx val="0"/>
              <c:layout>
                <c:manualLayout>
                  <c:x val="4.5929688032189213E-3"/>
                  <c:y val="-4.713174801896986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08-40B5-920B-B4FDA34B3BEB}"/>
                </c:ext>
              </c:extLst>
            </c:dLbl>
            <c:dLbl>
              <c:idx val="1"/>
              <c:layout>
                <c:manualLayout>
                  <c:x val="4.3022412869493133E-3"/>
                  <c:y val="-2.94467290142862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08-40B5-920B-B4FDA34B3BEB}"/>
                </c:ext>
              </c:extLst>
            </c:dLbl>
            <c:dLbl>
              <c:idx val="2"/>
              <c:layout>
                <c:manualLayout>
                  <c:x val="-3.4895444027223464E-4"/>
                  <c:y val="-4.711894485755887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B08-40B5-920B-B4FDA34B3BEB}"/>
                </c:ext>
              </c:extLst>
            </c:dLbl>
            <c:spPr>
              <a:noFill/>
              <a:ln w="25400">
                <a:noFill/>
              </a:ln>
            </c:spPr>
            <c:txPr>
              <a:bodyPr/>
              <a:lstStyle/>
              <a:p>
                <a:pPr>
                  <a:defRPr sz="7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'[2]142'!$AD$37:$AJ$37</c15:sqref>
                  </c15:fullRef>
                </c:ext>
              </c:extLst>
              <c:f>'[2]142'!$AF$37:$AJ$37</c:f>
              <c:strCache>
                <c:ptCount val="5"/>
                <c:pt idx="0">
                  <c:v>平成30年</c:v>
                </c:pt>
                <c:pt idx="1">
                  <c:v>平成31年</c:v>
                </c:pt>
                <c:pt idx="2">
                  <c:v>令和２年</c:v>
                </c:pt>
                <c:pt idx="3">
                  <c:v>令和３年</c:v>
                </c:pt>
                <c:pt idx="4">
                  <c:v>令和４年</c:v>
                </c:pt>
              </c:strCache>
            </c:strRef>
          </c:cat>
          <c:val>
            <c:numRef>
              <c:extLst>
                <c:ext xmlns:c15="http://schemas.microsoft.com/office/drawing/2012/chart" uri="{02D57815-91ED-43cb-92C2-25804820EDAC}">
                  <c15:fullRef>
                    <c15:sqref>'[2]142'!$AD$42:$AJ$42</c15:sqref>
                  </c15:fullRef>
                </c:ext>
              </c:extLst>
              <c:f>'[2]142'!$AF$42:$AJ$42</c:f>
              <c:numCache>
                <c:formatCode>General</c:formatCode>
                <c:ptCount val="5"/>
                <c:pt idx="0">
                  <c:v>3.1578947368421053</c:v>
                </c:pt>
                <c:pt idx="1">
                  <c:v>4.3082425621850104</c:v>
                </c:pt>
                <c:pt idx="2">
                  <c:v>2.7035883991479603</c:v>
                </c:pt>
                <c:pt idx="3">
                  <c:v>3.1935800851621359</c:v>
                </c:pt>
                <c:pt idx="4">
                  <c:v>3.4716482063150935</c:v>
                </c:pt>
              </c:numCache>
            </c:numRef>
          </c:val>
          <c:extLst>
            <c:ext xmlns:c15="http://schemas.microsoft.com/office/drawing/2012/chart" uri="{02D57815-91ED-43cb-92C2-25804820EDAC}">
              <c15:categoryFilterExceptions>
                <c15:categoryFilterException>
                  <c15:sqref>'[2]142'!$AE$42</c15:sqref>
                  <c15:dLbl>
                    <c:idx val="-1"/>
                    <c:layout>
                      <c:manualLayout>
                        <c:x val="4.8836963194885414E-3"/>
                        <c:y val="9.4218933931362566E-4"/>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3-10E8-4741-996A-EDB5C684946E}"/>
                      </c:ext>
                    </c:extLst>
                  </c15:dLbl>
                </c15:categoryFilterException>
              </c15:categoryFilterExceptions>
            </c:ext>
            <c:ext xmlns:c16="http://schemas.microsoft.com/office/drawing/2014/chart" uri="{C3380CC4-5D6E-409C-BE32-E72D297353CC}">
              <c16:uniqueId val="{00000013-EB08-40B5-920B-B4FDA34B3BEB}"/>
            </c:ext>
          </c:extLst>
        </c:ser>
        <c:ser>
          <c:idx val="5"/>
          <c:order val="5"/>
          <c:tx>
            <c:strRef>
              <c:f>'[2]142'!$X$43</c:f>
              <c:strCache>
                <c:ptCount val="1"/>
                <c:pt idx="0">
                  <c:v>福島</c:v>
                </c:pt>
              </c:strCache>
            </c:strRef>
          </c:tx>
          <c:spPr>
            <a:pattFill prst="ltUpDiag">
              <a:fgClr>
                <a:srgbClr val="000000"/>
              </a:fgClr>
              <a:bgClr>
                <a:srgbClr val="FFFFFF"/>
              </a:bgClr>
            </a:pattFill>
            <a:ln w="12700">
              <a:solidFill>
                <a:srgbClr val="000000"/>
              </a:solidFill>
              <a:prstDash val="solid"/>
            </a:ln>
          </c:spPr>
          <c:invertIfNegative val="0"/>
          <c:dLbls>
            <c:dLbl>
              <c:idx val="0"/>
              <c:layout>
                <c:manualLayout>
                  <c:x val="4.7480240678303151E-3"/>
                  <c:y val="9.06944400695182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B08-40B5-920B-B4FDA34B3BEB}"/>
                </c:ext>
              </c:extLst>
            </c:dLbl>
            <c:dLbl>
              <c:idx val="1"/>
              <c:layout>
                <c:manualLayout>
                  <c:x val="5.910785955211377E-3"/>
                  <c:y val="3.06214260601301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B08-40B5-920B-B4FDA34B3BEB}"/>
                </c:ext>
              </c:extLst>
            </c:dLbl>
            <c:dLbl>
              <c:idx val="2"/>
              <c:layout>
                <c:manualLayout>
                  <c:x val="5.6200584389416424E-3"/>
                  <c:y val="3.7689600315717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B08-40B5-920B-B4FDA34B3BEB}"/>
                </c:ext>
              </c:extLst>
            </c:dLbl>
            <c:spPr>
              <a:noFill/>
              <a:ln w="25400">
                <a:noFill/>
              </a:ln>
            </c:spPr>
            <c:txPr>
              <a:bodyPr/>
              <a:lstStyle/>
              <a:p>
                <a:pPr>
                  <a:defRPr sz="7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'[2]142'!$AD$37:$AJ$37</c15:sqref>
                  </c15:fullRef>
                </c:ext>
              </c:extLst>
              <c:f>'[2]142'!$AF$37:$AJ$37</c:f>
              <c:strCache>
                <c:ptCount val="5"/>
                <c:pt idx="0">
                  <c:v>平成30年</c:v>
                </c:pt>
                <c:pt idx="1">
                  <c:v>平成31年</c:v>
                </c:pt>
                <c:pt idx="2">
                  <c:v>令和２年</c:v>
                </c:pt>
                <c:pt idx="3">
                  <c:v>令和３年</c:v>
                </c:pt>
                <c:pt idx="4">
                  <c:v>令和４年</c:v>
                </c:pt>
              </c:strCache>
            </c:strRef>
          </c:cat>
          <c:val>
            <c:numRef>
              <c:extLst>
                <c:ext xmlns:c15="http://schemas.microsoft.com/office/drawing/2012/chart" uri="{02D57815-91ED-43cb-92C2-25804820EDAC}">
                  <c15:fullRef>
                    <c15:sqref>'[2]142'!$AD$43:$AJ$43</c15:sqref>
                  </c15:fullRef>
                </c:ext>
              </c:extLst>
              <c:f>'[2]142'!$AF$43:$AJ$43</c:f>
              <c:numCache>
                <c:formatCode>General</c:formatCode>
                <c:ptCount val="5"/>
                <c:pt idx="0">
                  <c:v>4.2729336359994665</c:v>
                </c:pt>
                <c:pt idx="1">
                  <c:v>2.6744072274224586</c:v>
                </c:pt>
                <c:pt idx="2">
                  <c:v>2.3741381553271754</c:v>
                </c:pt>
                <c:pt idx="3">
                  <c:v>2.4363305613305615</c:v>
                </c:pt>
                <c:pt idx="4">
                  <c:v>2.8574276505964051</c:v>
                </c:pt>
              </c:numCache>
            </c:numRef>
          </c:val>
          <c:extLst>
            <c:ext xmlns:c15="http://schemas.microsoft.com/office/drawing/2012/chart" uri="{02D57815-91ED-43cb-92C2-25804820EDAC}">
              <c15:categoryFilterExceptions>
                <c15:categoryFilterException>
                  <c15:sqref>'[2]142'!$AE$43</c15:sqref>
                  <c15:dLbl>
                    <c:idx val="-1"/>
                    <c:layout>
                      <c:manualLayout>
                        <c:x val="3.5852621804493396E-3"/>
                        <c:y val="3.0621426060130101E-3"/>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4-10E8-4741-996A-EDB5C684946E}"/>
                      </c:ext>
                    </c:extLst>
                  </c15:dLbl>
                </c15:categoryFilterException>
              </c15:categoryFilterExceptions>
            </c:ext>
            <c:ext xmlns:c16="http://schemas.microsoft.com/office/drawing/2014/chart" uri="{C3380CC4-5D6E-409C-BE32-E72D297353CC}">
              <c16:uniqueId val="{00000017-EB08-40B5-920B-B4FDA34B3BEB}"/>
            </c:ext>
          </c:extLst>
        </c:ser>
        <c:dLbls>
          <c:showLegendKey val="0"/>
          <c:showVal val="1"/>
          <c:showCatName val="0"/>
          <c:showSerName val="0"/>
          <c:showPercent val="0"/>
          <c:showBubbleSize val="0"/>
        </c:dLbls>
        <c:gapWidth val="150"/>
        <c:axId val="335131528"/>
        <c:axId val="335138976"/>
      </c:barChart>
      <c:catAx>
        <c:axId val="335131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335138976"/>
        <c:crosses val="autoZero"/>
        <c:auto val="1"/>
        <c:lblAlgn val="ctr"/>
        <c:lblOffset val="100"/>
        <c:tickLblSkip val="1"/>
        <c:tickMarkSkip val="1"/>
        <c:noMultiLvlLbl val="0"/>
      </c:catAx>
      <c:valAx>
        <c:axId val="335138976"/>
        <c:scaling>
          <c:orientation val="minMax"/>
        </c:scaling>
        <c:delete val="0"/>
        <c:axPos val="l"/>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件</a:t>
                </a:r>
              </a:p>
            </c:rich>
          </c:tx>
          <c:layout>
            <c:manualLayout>
              <c:xMode val="edge"/>
              <c:yMode val="edge"/>
              <c:x val="6.5406976744186482E-2"/>
              <c:y val="7.773851590106012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335131528"/>
        <c:crosses val="autoZero"/>
        <c:crossBetween val="between"/>
      </c:valAx>
      <c:spPr>
        <a:solidFill>
          <a:srgbClr val="FFFFFF"/>
        </a:solidFill>
        <a:ln w="25400">
          <a:noFill/>
        </a:ln>
      </c:spPr>
    </c:plotArea>
    <c:legend>
      <c:legendPos val="t"/>
      <c:layout>
        <c:manualLayout>
          <c:xMode val="edge"/>
          <c:yMode val="edge"/>
          <c:x val="0.18895364096929837"/>
          <c:y val="1.7667844522968202E-2"/>
          <c:w val="0.57994231825672971"/>
          <c:h val="0.1201417137345464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78740157480314954" l="0.78740157480314954" r="0.39370078740157488" t="0.98425196850393659" header="0.51181102362204722" footer="0.511811023622047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61807580174927"/>
          <c:y val="0.14120402290405917"/>
          <c:w val="0.86297376093294098"/>
          <c:h val="0.76157579566288136"/>
        </c:manualLayout>
      </c:layout>
      <c:barChart>
        <c:barDir val="col"/>
        <c:grouping val="clustered"/>
        <c:varyColors val="0"/>
        <c:ser>
          <c:idx val="0"/>
          <c:order val="0"/>
          <c:tx>
            <c:strRef>
              <c:f>'[2]143'!$K$11</c:f>
              <c:strCache>
                <c:ptCount val="1"/>
                <c:pt idx="0">
                  <c:v>青森</c:v>
                </c:pt>
              </c:strCache>
            </c:strRef>
          </c:tx>
          <c:spPr>
            <a:pattFill prst="smCheck">
              <a:fgClr>
                <a:srgbClr val="000000"/>
              </a:fgClr>
              <a:bgClr>
                <a:srgbClr val="FFFFFF"/>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'[2]143'!$L$10:$N$10</c:f>
              <c:strCache>
                <c:ptCount val="3"/>
                <c:pt idx="0">
                  <c:v>事故件数</c:v>
                </c:pt>
                <c:pt idx="1">
                  <c:v>死者数</c:v>
                </c:pt>
                <c:pt idx="2">
                  <c:v>負傷者数</c:v>
                </c:pt>
              </c:strCache>
            </c:strRef>
          </c:cat>
          <c:val>
            <c:numRef>
              <c:f>'[2]143'!$L$11:$N$11</c:f>
              <c:numCache>
                <c:formatCode>General</c:formatCode>
                <c:ptCount val="3"/>
                <c:pt idx="0">
                  <c:v>43</c:v>
                </c:pt>
                <c:pt idx="1">
                  <c:v>4</c:v>
                </c:pt>
                <c:pt idx="2">
                  <c:v>19</c:v>
                </c:pt>
              </c:numCache>
            </c:numRef>
          </c:val>
          <c:extLst>
            <c:ext xmlns:c16="http://schemas.microsoft.com/office/drawing/2014/chart" uri="{C3380CC4-5D6E-409C-BE32-E72D297353CC}">
              <c16:uniqueId val="{00000000-82F3-4CBE-9847-B6F84CC9241D}"/>
            </c:ext>
          </c:extLst>
        </c:ser>
        <c:ser>
          <c:idx val="1"/>
          <c:order val="1"/>
          <c:tx>
            <c:strRef>
              <c:f>'[2]143'!$K$12</c:f>
              <c:strCache>
                <c:ptCount val="1"/>
                <c:pt idx="0">
                  <c:v>岩手</c:v>
                </c:pt>
              </c:strCache>
            </c:strRef>
          </c:tx>
          <c:spPr>
            <a:pattFill prst="dkDnDiag">
              <a:fgClr>
                <a:srgbClr val="000000"/>
              </a:fgClr>
              <a:bgClr>
                <a:srgbClr val="FFFFFF"/>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'[2]143'!$L$10:$N$10</c:f>
              <c:strCache>
                <c:ptCount val="3"/>
                <c:pt idx="0">
                  <c:v>事故件数</c:v>
                </c:pt>
                <c:pt idx="1">
                  <c:v>死者数</c:v>
                </c:pt>
                <c:pt idx="2">
                  <c:v>負傷者数</c:v>
                </c:pt>
              </c:strCache>
            </c:strRef>
          </c:cat>
          <c:val>
            <c:numRef>
              <c:f>'[2]143'!$L$12:$N$12</c:f>
              <c:numCache>
                <c:formatCode>General</c:formatCode>
                <c:ptCount val="3"/>
                <c:pt idx="0">
                  <c:v>56</c:v>
                </c:pt>
                <c:pt idx="1">
                  <c:v>7</c:v>
                </c:pt>
                <c:pt idx="2">
                  <c:v>30</c:v>
                </c:pt>
              </c:numCache>
            </c:numRef>
          </c:val>
          <c:extLst>
            <c:ext xmlns:c16="http://schemas.microsoft.com/office/drawing/2014/chart" uri="{C3380CC4-5D6E-409C-BE32-E72D297353CC}">
              <c16:uniqueId val="{00000001-82F3-4CBE-9847-B6F84CC9241D}"/>
            </c:ext>
          </c:extLst>
        </c:ser>
        <c:ser>
          <c:idx val="2"/>
          <c:order val="2"/>
          <c:tx>
            <c:strRef>
              <c:f>'[2]143'!$K$13</c:f>
              <c:strCache>
                <c:ptCount val="1"/>
                <c:pt idx="0">
                  <c:v>宮城</c:v>
                </c:pt>
              </c:strCache>
            </c:strRef>
          </c:tx>
          <c:spPr>
            <a:pattFill prst="dkVert">
              <a:fgClr>
                <a:srgbClr val="000000"/>
              </a:fgClr>
              <a:bgClr>
                <a:srgbClr val="FFFFCC"/>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'[2]143'!$L$10:$N$10</c:f>
              <c:strCache>
                <c:ptCount val="3"/>
                <c:pt idx="0">
                  <c:v>事故件数</c:v>
                </c:pt>
                <c:pt idx="1">
                  <c:v>死者数</c:v>
                </c:pt>
                <c:pt idx="2">
                  <c:v>負傷者数</c:v>
                </c:pt>
              </c:strCache>
            </c:strRef>
          </c:cat>
          <c:val>
            <c:numRef>
              <c:f>'[2]143'!$L$13:$N$13</c:f>
              <c:numCache>
                <c:formatCode>General</c:formatCode>
                <c:ptCount val="3"/>
                <c:pt idx="0">
                  <c:v>134</c:v>
                </c:pt>
                <c:pt idx="1">
                  <c:v>6</c:v>
                </c:pt>
                <c:pt idx="2">
                  <c:v>62</c:v>
                </c:pt>
              </c:numCache>
            </c:numRef>
          </c:val>
          <c:extLst>
            <c:ext xmlns:c16="http://schemas.microsoft.com/office/drawing/2014/chart" uri="{C3380CC4-5D6E-409C-BE32-E72D297353CC}">
              <c16:uniqueId val="{00000002-82F3-4CBE-9847-B6F84CC9241D}"/>
            </c:ext>
          </c:extLst>
        </c:ser>
        <c:ser>
          <c:idx val="3"/>
          <c:order val="3"/>
          <c:tx>
            <c:strRef>
              <c:f>'[2]143'!$K$14</c:f>
              <c:strCache>
                <c:ptCount val="1"/>
                <c:pt idx="0">
                  <c:v>秋田</c:v>
                </c:pt>
              </c:strCache>
            </c:strRef>
          </c:tx>
          <c:spPr>
            <a:solidFill>
              <a:srgbClr val="FFFF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'[2]143'!$L$10:$N$10</c:f>
              <c:strCache>
                <c:ptCount val="3"/>
                <c:pt idx="0">
                  <c:v>事故件数</c:v>
                </c:pt>
                <c:pt idx="1">
                  <c:v>死者数</c:v>
                </c:pt>
                <c:pt idx="2">
                  <c:v>負傷者数</c:v>
                </c:pt>
              </c:strCache>
            </c:strRef>
          </c:cat>
          <c:val>
            <c:numRef>
              <c:f>'[2]143'!$L$14:$N$14</c:f>
              <c:numCache>
                <c:formatCode>General</c:formatCode>
                <c:ptCount val="3"/>
                <c:pt idx="0">
                  <c:v>40</c:v>
                </c:pt>
                <c:pt idx="1">
                  <c:v>3</c:v>
                </c:pt>
                <c:pt idx="2">
                  <c:v>12</c:v>
                </c:pt>
              </c:numCache>
            </c:numRef>
          </c:val>
          <c:extLst>
            <c:ext xmlns:c16="http://schemas.microsoft.com/office/drawing/2014/chart" uri="{C3380CC4-5D6E-409C-BE32-E72D297353CC}">
              <c16:uniqueId val="{00000003-82F3-4CBE-9847-B6F84CC9241D}"/>
            </c:ext>
          </c:extLst>
        </c:ser>
        <c:ser>
          <c:idx val="4"/>
          <c:order val="4"/>
          <c:tx>
            <c:strRef>
              <c:f>'[2]143'!$K$15</c:f>
              <c:strCache>
                <c:ptCount val="1"/>
                <c:pt idx="0">
                  <c:v>山形</c:v>
                </c:pt>
              </c:strCache>
            </c:strRef>
          </c:tx>
          <c:spPr>
            <a:pattFill prst="pct10">
              <a:fgClr>
                <a:srgbClr val="000000"/>
              </a:fgClr>
              <a:bgClr>
                <a:srgbClr val="FFFFFF"/>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'[2]143'!$L$10:$N$10</c:f>
              <c:strCache>
                <c:ptCount val="3"/>
                <c:pt idx="0">
                  <c:v>事故件数</c:v>
                </c:pt>
                <c:pt idx="1">
                  <c:v>死者数</c:v>
                </c:pt>
                <c:pt idx="2">
                  <c:v>負傷者数</c:v>
                </c:pt>
              </c:strCache>
            </c:strRef>
          </c:cat>
          <c:val>
            <c:numRef>
              <c:f>'[2]143'!$L$15:$N$15</c:f>
              <c:numCache>
                <c:formatCode>General</c:formatCode>
                <c:ptCount val="3"/>
                <c:pt idx="0">
                  <c:v>42</c:v>
                </c:pt>
                <c:pt idx="1">
                  <c:v>7</c:v>
                </c:pt>
                <c:pt idx="2">
                  <c:v>19</c:v>
                </c:pt>
              </c:numCache>
            </c:numRef>
          </c:val>
          <c:extLst>
            <c:ext xmlns:c16="http://schemas.microsoft.com/office/drawing/2014/chart" uri="{C3380CC4-5D6E-409C-BE32-E72D297353CC}">
              <c16:uniqueId val="{00000004-82F3-4CBE-9847-B6F84CC9241D}"/>
            </c:ext>
          </c:extLst>
        </c:ser>
        <c:ser>
          <c:idx val="5"/>
          <c:order val="5"/>
          <c:tx>
            <c:strRef>
              <c:f>'[2]143'!$K$16</c:f>
              <c:strCache>
                <c:ptCount val="1"/>
                <c:pt idx="0">
                  <c:v>福島</c:v>
                </c:pt>
              </c:strCache>
            </c:strRef>
          </c:tx>
          <c:spPr>
            <a:pattFill prst="wdUpDiag">
              <a:fgClr>
                <a:srgbClr val="000000"/>
              </a:fgClr>
              <a:bgClr>
                <a:srgbClr val="FFFFFF"/>
              </a:bgClr>
            </a:patt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'[2]143'!$L$10:$N$10</c:f>
              <c:strCache>
                <c:ptCount val="3"/>
                <c:pt idx="0">
                  <c:v>事故件数</c:v>
                </c:pt>
                <c:pt idx="1">
                  <c:v>死者数</c:v>
                </c:pt>
                <c:pt idx="2">
                  <c:v>負傷者数</c:v>
                </c:pt>
              </c:strCache>
            </c:strRef>
          </c:cat>
          <c:val>
            <c:numRef>
              <c:f>'[2]143'!$L$16:$N$16</c:f>
              <c:numCache>
                <c:formatCode>General</c:formatCode>
                <c:ptCount val="3"/>
                <c:pt idx="0">
                  <c:v>86</c:v>
                </c:pt>
                <c:pt idx="1">
                  <c:v>9</c:v>
                </c:pt>
                <c:pt idx="2">
                  <c:v>33</c:v>
                </c:pt>
              </c:numCache>
            </c:numRef>
          </c:val>
          <c:extLst>
            <c:ext xmlns:c16="http://schemas.microsoft.com/office/drawing/2014/chart" uri="{C3380CC4-5D6E-409C-BE32-E72D297353CC}">
              <c16:uniqueId val="{00000005-82F3-4CBE-9847-B6F84CC9241D}"/>
            </c:ext>
          </c:extLst>
        </c:ser>
        <c:dLbls>
          <c:showLegendKey val="0"/>
          <c:showVal val="1"/>
          <c:showCatName val="0"/>
          <c:showSerName val="0"/>
          <c:showPercent val="0"/>
          <c:showBubbleSize val="0"/>
        </c:dLbls>
        <c:gapWidth val="150"/>
        <c:axId val="335136232"/>
        <c:axId val="335132312"/>
      </c:barChart>
      <c:catAx>
        <c:axId val="335136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335132312"/>
        <c:crosses val="autoZero"/>
        <c:auto val="1"/>
        <c:lblAlgn val="ctr"/>
        <c:lblOffset val="100"/>
        <c:tickLblSkip val="1"/>
        <c:tickMarkSkip val="1"/>
        <c:noMultiLvlLbl val="0"/>
      </c:catAx>
      <c:valAx>
        <c:axId val="335132312"/>
        <c:scaling>
          <c:orientation val="minMax"/>
        </c:scaling>
        <c:delete val="0"/>
        <c:axPos val="l"/>
        <c:majorGridlines>
          <c:spPr>
            <a:ln w="3175">
              <a:solidFill>
                <a:srgbClr val="FFFFFF"/>
              </a:solidFill>
              <a:prstDash val="solid"/>
            </a:ln>
          </c:spPr>
        </c:majorGridlines>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件</a:t>
                </a:r>
              </a:p>
            </c:rich>
          </c:tx>
          <c:layout>
            <c:manualLayout>
              <c:xMode val="edge"/>
              <c:yMode val="edge"/>
              <c:x val="9.9125364431488033E-2"/>
              <c:y val="1.157407407407407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335136232"/>
        <c:crosses val="autoZero"/>
        <c:crossBetween val="between"/>
      </c:valAx>
      <c:spPr>
        <a:solidFill>
          <a:srgbClr val="FFFFFF"/>
        </a:solidFill>
        <a:ln w="25400">
          <a:noFill/>
        </a:ln>
      </c:spPr>
    </c:plotArea>
    <c:legend>
      <c:legendPos val="t"/>
      <c:layout>
        <c:manualLayout>
          <c:xMode val="edge"/>
          <c:yMode val="edge"/>
          <c:x val="0.20262390670553937"/>
          <c:y val="1.8518518518518583E-2"/>
          <c:w val="0.68075801749271558"/>
          <c:h val="8.79632059881403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78740157480314954" l="0.78740157480314954" r="0.78740157480314954" t="0.98425196850393659" header="0.51181102362204722" footer="0.51181102362204722"/>
    <c:pageSetup paperSize="9" orientation="portrait" horizontalDpi="300" verticalDpi="300"/>
  </c:printSettings>
</c:chartSpace>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6350</xdr:colOff>
      <xdr:row>2</xdr:row>
      <xdr:rowOff>6350</xdr:rowOff>
    </xdr:from>
    <xdr:to>
      <xdr:col>1</xdr:col>
      <xdr:colOff>0</xdr:colOff>
      <xdr:row>4</xdr:row>
      <xdr:rowOff>0</xdr:rowOff>
    </xdr:to>
    <xdr:sp macro="" textlink="">
      <xdr:nvSpPr>
        <xdr:cNvPr id="2" name="Line 1">
          <a:extLst>
            <a:ext uri="{FF2B5EF4-FFF2-40B4-BE49-F238E27FC236}">
              <a16:creationId xmlns:a16="http://schemas.microsoft.com/office/drawing/2014/main" id="{93CA4A59-D459-4E7C-B604-5AD27298D3D6}"/>
            </a:ext>
          </a:extLst>
        </xdr:cNvPr>
        <xdr:cNvSpPr>
          <a:spLocks noChangeShapeType="1"/>
        </xdr:cNvSpPr>
      </xdr:nvSpPr>
      <xdr:spPr bwMode="auto">
        <a:xfrm>
          <a:off x="9525" y="361950"/>
          <a:ext cx="94297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622300</xdr:colOff>
      <xdr:row>7</xdr:row>
      <xdr:rowOff>31750</xdr:rowOff>
    </xdr:from>
    <xdr:to>
      <xdr:col>1</xdr:col>
      <xdr:colOff>666750</xdr:colOff>
      <xdr:row>8</xdr:row>
      <xdr:rowOff>133350</xdr:rowOff>
    </xdr:to>
    <xdr:sp macro="" textlink="">
      <xdr:nvSpPr>
        <xdr:cNvPr id="3" name="AutoShape 3">
          <a:extLst>
            <a:ext uri="{FF2B5EF4-FFF2-40B4-BE49-F238E27FC236}">
              <a16:creationId xmlns:a16="http://schemas.microsoft.com/office/drawing/2014/main" id="{2C0B3B4D-CBD4-4F18-8D3A-751BD0C0898F}"/>
            </a:ext>
          </a:extLst>
        </xdr:cNvPr>
        <xdr:cNvSpPr>
          <a:spLocks/>
        </xdr:cNvSpPr>
      </xdr:nvSpPr>
      <xdr:spPr bwMode="auto">
        <a:xfrm rot="10800000">
          <a:off x="952500" y="1438275"/>
          <a:ext cx="0" cy="333375"/>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622300</xdr:colOff>
      <xdr:row>11</xdr:row>
      <xdr:rowOff>25400</xdr:rowOff>
    </xdr:from>
    <xdr:to>
      <xdr:col>1</xdr:col>
      <xdr:colOff>666750</xdr:colOff>
      <xdr:row>12</xdr:row>
      <xdr:rowOff>127000</xdr:rowOff>
    </xdr:to>
    <xdr:sp macro="" textlink="">
      <xdr:nvSpPr>
        <xdr:cNvPr id="4" name="AutoShape 5">
          <a:extLst>
            <a:ext uri="{FF2B5EF4-FFF2-40B4-BE49-F238E27FC236}">
              <a16:creationId xmlns:a16="http://schemas.microsoft.com/office/drawing/2014/main" id="{351F27ED-8249-4F84-8767-FECE3E19C560}"/>
            </a:ext>
          </a:extLst>
        </xdr:cNvPr>
        <xdr:cNvSpPr>
          <a:spLocks/>
        </xdr:cNvSpPr>
      </xdr:nvSpPr>
      <xdr:spPr bwMode="auto">
        <a:xfrm rot="10800000">
          <a:off x="952500" y="23526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622300</xdr:colOff>
      <xdr:row>15</xdr:row>
      <xdr:rowOff>31750</xdr:rowOff>
    </xdr:from>
    <xdr:to>
      <xdr:col>1</xdr:col>
      <xdr:colOff>666750</xdr:colOff>
      <xdr:row>16</xdr:row>
      <xdr:rowOff>133350</xdr:rowOff>
    </xdr:to>
    <xdr:sp macro="" textlink="">
      <xdr:nvSpPr>
        <xdr:cNvPr id="5" name="AutoShape 7">
          <a:extLst>
            <a:ext uri="{FF2B5EF4-FFF2-40B4-BE49-F238E27FC236}">
              <a16:creationId xmlns:a16="http://schemas.microsoft.com/office/drawing/2014/main" id="{515FCC87-88DC-47FD-8476-D602694C5605}"/>
            </a:ext>
          </a:extLst>
        </xdr:cNvPr>
        <xdr:cNvSpPr>
          <a:spLocks/>
        </xdr:cNvSpPr>
      </xdr:nvSpPr>
      <xdr:spPr bwMode="auto">
        <a:xfrm rot="10800000">
          <a:off x="952500" y="3267075"/>
          <a:ext cx="0" cy="333375"/>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615950</xdr:colOff>
      <xdr:row>19</xdr:row>
      <xdr:rowOff>19050</xdr:rowOff>
    </xdr:from>
    <xdr:to>
      <xdr:col>1</xdr:col>
      <xdr:colOff>660400</xdr:colOff>
      <xdr:row>20</xdr:row>
      <xdr:rowOff>120650</xdr:rowOff>
    </xdr:to>
    <xdr:sp macro="" textlink="">
      <xdr:nvSpPr>
        <xdr:cNvPr id="6" name="AutoShape 9">
          <a:extLst>
            <a:ext uri="{FF2B5EF4-FFF2-40B4-BE49-F238E27FC236}">
              <a16:creationId xmlns:a16="http://schemas.microsoft.com/office/drawing/2014/main" id="{AFAFB268-9B59-4B46-83FE-25B13811A78D}"/>
            </a:ext>
          </a:extLst>
        </xdr:cNvPr>
        <xdr:cNvSpPr>
          <a:spLocks/>
        </xdr:cNvSpPr>
      </xdr:nvSpPr>
      <xdr:spPr bwMode="auto">
        <a:xfrm rot="10800000">
          <a:off x="952500" y="4171950"/>
          <a:ext cx="0" cy="333375"/>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628650</xdr:colOff>
      <xdr:row>23</xdr:row>
      <xdr:rowOff>31750</xdr:rowOff>
    </xdr:from>
    <xdr:to>
      <xdr:col>1</xdr:col>
      <xdr:colOff>673100</xdr:colOff>
      <xdr:row>24</xdr:row>
      <xdr:rowOff>133350</xdr:rowOff>
    </xdr:to>
    <xdr:sp macro="" textlink="">
      <xdr:nvSpPr>
        <xdr:cNvPr id="7" name="AutoShape 11">
          <a:extLst>
            <a:ext uri="{FF2B5EF4-FFF2-40B4-BE49-F238E27FC236}">
              <a16:creationId xmlns:a16="http://schemas.microsoft.com/office/drawing/2014/main" id="{95A913ED-2CD2-4CA4-A00E-2DB1579B2A95}"/>
            </a:ext>
          </a:extLst>
        </xdr:cNvPr>
        <xdr:cNvSpPr>
          <a:spLocks/>
        </xdr:cNvSpPr>
      </xdr:nvSpPr>
      <xdr:spPr bwMode="auto">
        <a:xfrm rot="10800000">
          <a:off x="952500" y="5095875"/>
          <a:ext cx="0" cy="333375"/>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628650</xdr:colOff>
      <xdr:row>27</xdr:row>
      <xdr:rowOff>31750</xdr:rowOff>
    </xdr:from>
    <xdr:to>
      <xdr:col>1</xdr:col>
      <xdr:colOff>673100</xdr:colOff>
      <xdr:row>28</xdr:row>
      <xdr:rowOff>133350</xdr:rowOff>
    </xdr:to>
    <xdr:sp macro="" textlink="">
      <xdr:nvSpPr>
        <xdr:cNvPr id="8" name="AutoShape 13">
          <a:extLst>
            <a:ext uri="{FF2B5EF4-FFF2-40B4-BE49-F238E27FC236}">
              <a16:creationId xmlns:a16="http://schemas.microsoft.com/office/drawing/2014/main" id="{B561C65B-A6D2-4529-AD7E-8166D40C0EE4}"/>
            </a:ext>
          </a:extLst>
        </xdr:cNvPr>
        <xdr:cNvSpPr>
          <a:spLocks/>
        </xdr:cNvSpPr>
      </xdr:nvSpPr>
      <xdr:spPr bwMode="auto">
        <a:xfrm rot="10800000">
          <a:off x="952500" y="6010275"/>
          <a:ext cx="0" cy="333375"/>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628650</xdr:colOff>
      <xdr:row>31</xdr:row>
      <xdr:rowOff>25400</xdr:rowOff>
    </xdr:from>
    <xdr:to>
      <xdr:col>1</xdr:col>
      <xdr:colOff>673100</xdr:colOff>
      <xdr:row>32</xdr:row>
      <xdr:rowOff>127000</xdr:rowOff>
    </xdr:to>
    <xdr:sp macro="" textlink="">
      <xdr:nvSpPr>
        <xdr:cNvPr id="9" name="AutoShape 15">
          <a:extLst>
            <a:ext uri="{FF2B5EF4-FFF2-40B4-BE49-F238E27FC236}">
              <a16:creationId xmlns:a16="http://schemas.microsoft.com/office/drawing/2014/main" id="{B1A57835-C20D-4296-8E64-2DC8B1034F12}"/>
            </a:ext>
          </a:extLst>
        </xdr:cNvPr>
        <xdr:cNvSpPr>
          <a:spLocks/>
        </xdr:cNvSpPr>
      </xdr:nvSpPr>
      <xdr:spPr bwMode="auto">
        <a:xfrm rot="10800000">
          <a:off x="952500" y="69246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82550</xdr:colOff>
      <xdr:row>7</xdr:row>
      <xdr:rowOff>25400</xdr:rowOff>
    </xdr:from>
    <xdr:to>
      <xdr:col>1</xdr:col>
      <xdr:colOff>133350</xdr:colOff>
      <xdr:row>8</xdr:row>
      <xdr:rowOff>127000</xdr:rowOff>
    </xdr:to>
    <xdr:sp macro="" textlink="">
      <xdr:nvSpPr>
        <xdr:cNvPr id="10" name="AutoShape 2">
          <a:extLst>
            <a:ext uri="{FF2B5EF4-FFF2-40B4-BE49-F238E27FC236}">
              <a16:creationId xmlns:a16="http://schemas.microsoft.com/office/drawing/2014/main" id="{B7C0160D-1834-4A8F-8120-F53F93F0C52C}"/>
            </a:ext>
          </a:extLst>
        </xdr:cNvPr>
        <xdr:cNvSpPr>
          <a:spLocks/>
        </xdr:cNvSpPr>
      </xdr:nvSpPr>
      <xdr:spPr bwMode="auto">
        <a:xfrm>
          <a:off x="952500" y="14382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82550</xdr:colOff>
      <xdr:row>11</xdr:row>
      <xdr:rowOff>25400</xdr:rowOff>
    </xdr:from>
    <xdr:to>
      <xdr:col>1</xdr:col>
      <xdr:colOff>133350</xdr:colOff>
      <xdr:row>12</xdr:row>
      <xdr:rowOff>127000</xdr:rowOff>
    </xdr:to>
    <xdr:sp macro="" textlink="">
      <xdr:nvSpPr>
        <xdr:cNvPr id="11" name="AutoShape 4">
          <a:extLst>
            <a:ext uri="{FF2B5EF4-FFF2-40B4-BE49-F238E27FC236}">
              <a16:creationId xmlns:a16="http://schemas.microsoft.com/office/drawing/2014/main" id="{48D512E0-A5E9-402F-A3AD-03929C75B95B}"/>
            </a:ext>
          </a:extLst>
        </xdr:cNvPr>
        <xdr:cNvSpPr>
          <a:spLocks/>
        </xdr:cNvSpPr>
      </xdr:nvSpPr>
      <xdr:spPr bwMode="auto">
        <a:xfrm>
          <a:off x="952500" y="23526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82550</xdr:colOff>
      <xdr:row>15</xdr:row>
      <xdr:rowOff>25400</xdr:rowOff>
    </xdr:from>
    <xdr:to>
      <xdr:col>1</xdr:col>
      <xdr:colOff>133350</xdr:colOff>
      <xdr:row>16</xdr:row>
      <xdr:rowOff>127000</xdr:rowOff>
    </xdr:to>
    <xdr:sp macro="" textlink="">
      <xdr:nvSpPr>
        <xdr:cNvPr id="12" name="AutoShape 6">
          <a:extLst>
            <a:ext uri="{FF2B5EF4-FFF2-40B4-BE49-F238E27FC236}">
              <a16:creationId xmlns:a16="http://schemas.microsoft.com/office/drawing/2014/main" id="{9E4ABB07-5C2D-4F6C-B59D-81660E528784}"/>
            </a:ext>
          </a:extLst>
        </xdr:cNvPr>
        <xdr:cNvSpPr>
          <a:spLocks/>
        </xdr:cNvSpPr>
      </xdr:nvSpPr>
      <xdr:spPr bwMode="auto">
        <a:xfrm>
          <a:off x="952500" y="32670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82550</xdr:colOff>
      <xdr:row>19</xdr:row>
      <xdr:rowOff>25400</xdr:rowOff>
    </xdr:from>
    <xdr:to>
      <xdr:col>1</xdr:col>
      <xdr:colOff>133350</xdr:colOff>
      <xdr:row>20</xdr:row>
      <xdr:rowOff>127000</xdr:rowOff>
    </xdr:to>
    <xdr:sp macro="" textlink="">
      <xdr:nvSpPr>
        <xdr:cNvPr id="13" name="AutoShape 8">
          <a:extLst>
            <a:ext uri="{FF2B5EF4-FFF2-40B4-BE49-F238E27FC236}">
              <a16:creationId xmlns:a16="http://schemas.microsoft.com/office/drawing/2014/main" id="{8E0DBAA1-3752-446C-8D17-113D7C1F6E95}"/>
            </a:ext>
          </a:extLst>
        </xdr:cNvPr>
        <xdr:cNvSpPr>
          <a:spLocks/>
        </xdr:cNvSpPr>
      </xdr:nvSpPr>
      <xdr:spPr bwMode="auto">
        <a:xfrm>
          <a:off x="952500" y="41814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82550</xdr:colOff>
      <xdr:row>23</xdr:row>
      <xdr:rowOff>25400</xdr:rowOff>
    </xdr:from>
    <xdr:to>
      <xdr:col>1</xdr:col>
      <xdr:colOff>133350</xdr:colOff>
      <xdr:row>24</xdr:row>
      <xdr:rowOff>127000</xdr:rowOff>
    </xdr:to>
    <xdr:sp macro="" textlink="">
      <xdr:nvSpPr>
        <xdr:cNvPr id="14" name="AutoShape 10">
          <a:extLst>
            <a:ext uri="{FF2B5EF4-FFF2-40B4-BE49-F238E27FC236}">
              <a16:creationId xmlns:a16="http://schemas.microsoft.com/office/drawing/2014/main" id="{3B4B8F5C-F32B-4EBE-8797-41798BA3B978}"/>
            </a:ext>
          </a:extLst>
        </xdr:cNvPr>
        <xdr:cNvSpPr>
          <a:spLocks/>
        </xdr:cNvSpPr>
      </xdr:nvSpPr>
      <xdr:spPr bwMode="auto">
        <a:xfrm>
          <a:off x="952500" y="50958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82550</xdr:colOff>
      <xdr:row>27</xdr:row>
      <xdr:rowOff>25400</xdr:rowOff>
    </xdr:from>
    <xdr:to>
      <xdr:col>1</xdr:col>
      <xdr:colOff>133350</xdr:colOff>
      <xdr:row>28</xdr:row>
      <xdr:rowOff>127000</xdr:rowOff>
    </xdr:to>
    <xdr:sp macro="" textlink="">
      <xdr:nvSpPr>
        <xdr:cNvPr id="15" name="AutoShape 12">
          <a:extLst>
            <a:ext uri="{FF2B5EF4-FFF2-40B4-BE49-F238E27FC236}">
              <a16:creationId xmlns:a16="http://schemas.microsoft.com/office/drawing/2014/main" id="{726F3BB5-1F3F-4B4B-9EE8-D3B564ECE6F5}"/>
            </a:ext>
          </a:extLst>
        </xdr:cNvPr>
        <xdr:cNvSpPr>
          <a:spLocks/>
        </xdr:cNvSpPr>
      </xdr:nvSpPr>
      <xdr:spPr bwMode="auto">
        <a:xfrm>
          <a:off x="952500" y="60102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82550</xdr:colOff>
      <xdr:row>31</xdr:row>
      <xdr:rowOff>25400</xdr:rowOff>
    </xdr:from>
    <xdr:to>
      <xdr:col>1</xdr:col>
      <xdr:colOff>133350</xdr:colOff>
      <xdr:row>32</xdr:row>
      <xdr:rowOff>127000</xdr:rowOff>
    </xdr:to>
    <xdr:sp macro="" textlink="">
      <xdr:nvSpPr>
        <xdr:cNvPr id="16" name="AutoShape 14">
          <a:extLst>
            <a:ext uri="{FF2B5EF4-FFF2-40B4-BE49-F238E27FC236}">
              <a16:creationId xmlns:a16="http://schemas.microsoft.com/office/drawing/2014/main" id="{EDF8338C-7E82-4FCA-9B00-2917D7E1F69E}"/>
            </a:ext>
          </a:extLst>
        </xdr:cNvPr>
        <xdr:cNvSpPr>
          <a:spLocks/>
        </xdr:cNvSpPr>
      </xdr:nvSpPr>
      <xdr:spPr bwMode="auto">
        <a:xfrm>
          <a:off x="952500" y="6924675"/>
          <a:ext cx="0" cy="32385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8</xdr:row>
      <xdr:rowOff>0</xdr:rowOff>
    </xdr:to>
    <xdr:sp macro="" textlink="">
      <xdr:nvSpPr>
        <xdr:cNvPr id="104" name="Line 2">
          <a:extLst>
            <a:ext uri="{FF2B5EF4-FFF2-40B4-BE49-F238E27FC236}">
              <a16:creationId xmlns:a16="http://schemas.microsoft.com/office/drawing/2014/main" id="{8BDF0C64-5A58-47B5-BDB5-32584B8C775C}"/>
            </a:ext>
          </a:extLst>
        </xdr:cNvPr>
        <xdr:cNvSpPr>
          <a:spLocks noChangeShapeType="1"/>
        </xdr:cNvSpPr>
      </xdr:nvSpPr>
      <xdr:spPr bwMode="auto">
        <a:xfrm>
          <a:off x="0" y="502920"/>
          <a:ext cx="2529840" cy="1333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7620</xdr:rowOff>
    </xdr:from>
    <xdr:to>
      <xdr:col>2</xdr:col>
      <xdr:colOff>4351020</xdr:colOff>
      <xdr:row>5</xdr:row>
      <xdr:rowOff>0</xdr:rowOff>
    </xdr:to>
    <xdr:sp macro="" textlink="">
      <xdr:nvSpPr>
        <xdr:cNvPr id="105" name="Line 3">
          <a:extLst>
            <a:ext uri="{FF2B5EF4-FFF2-40B4-BE49-F238E27FC236}">
              <a16:creationId xmlns:a16="http://schemas.microsoft.com/office/drawing/2014/main" id="{DC2FADC5-DCED-4CB9-B4BA-A733293528D7}"/>
            </a:ext>
          </a:extLst>
        </xdr:cNvPr>
        <xdr:cNvSpPr>
          <a:spLocks noChangeShapeType="1"/>
        </xdr:cNvSpPr>
      </xdr:nvSpPr>
      <xdr:spPr bwMode="auto">
        <a:xfrm>
          <a:off x="0" y="510540"/>
          <a:ext cx="2529840" cy="5257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72390</xdr:colOff>
      <xdr:row>8</xdr:row>
      <xdr:rowOff>480060</xdr:rowOff>
    </xdr:from>
    <xdr:to>
      <xdr:col>2</xdr:col>
      <xdr:colOff>427</xdr:colOff>
      <xdr:row>8</xdr:row>
      <xdr:rowOff>623768</xdr:rowOff>
    </xdr:to>
    <xdr:sp macro="" textlink="">
      <xdr:nvSpPr>
        <xdr:cNvPr id="106" name="Oval 5">
          <a:extLst>
            <a:ext uri="{FF2B5EF4-FFF2-40B4-BE49-F238E27FC236}">
              <a16:creationId xmlns:a16="http://schemas.microsoft.com/office/drawing/2014/main" id="{6D53EBA0-D1EC-4610-A5E4-DDE5A07638AB}"/>
            </a:ext>
          </a:extLst>
        </xdr:cNvPr>
        <xdr:cNvSpPr>
          <a:spLocks noChangeArrowheads="1"/>
        </xdr:cNvSpPr>
      </xdr:nvSpPr>
      <xdr:spPr bwMode="auto">
        <a:xfrm>
          <a:off x="514350" y="23164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15</xdr:row>
      <xdr:rowOff>0</xdr:rowOff>
    </xdr:from>
    <xdr:to>
      <xdr:col>2</xdr:col>
      <xdr:colOff>227</xdr:colOff>
      <xdr:row>15</xdr:row>
      <xdr:rowOff>0</xdr:rowOff>
    </xdr:to>
    <xdr:sp macro="" textlink="">
      <xdr:nvSpPr>
        <xdr:cNvPr id="107" name="Oval 13">
          <a:extLst>
            <a:ext uri="{FF2B5EF4-FFF2-40B4-BE49-F238E27FC236}">
              <a16:creationId xmlns:a16="http://schemas.microsoft.com/office/drawing/2014/main" id="{35169365-206D-4E68-BAB7-740862FFFE40}"/>
            </a:ext>
          </a:extLst>
        </xdr:cNvPr>
        <xdr:cNvSpPr>
          <a:spLocks noChangeArrowheads="1"/>
        </xdr:cNvSpPr>
      </xdr:nvSpPr>
      <xdr:spPr bwMode="auto">
        <a:xfrm>
          <a:off x="514350" y="6210300"/>
          <a:ext cx="209777" cy="0"/>
        </a:xfrm>
        <a:prstGeom prst="ellipse">
          <a:avLst/>
        </a:prstGeom>
        <a:solidFill>
          <a:srgbClr val="FFFFFF"/>
        </a:solidFill>
        <a:ln w="9525">
          <a:solidFill>
            <a:srgbClr val="000000"/>
          </a:solidFill>
          <a:round/>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他</a:t>
          </a:r>
          <a:r>
            <a:rPr lang="ja-JP" altLang="en-US" sz="1100" b="0" i="0" u="none" strike="noStrike" baseline="0">
              <a:solidFill>
                <a:srgbClr val="000000"/>
              </a:solidFill>
              <a:latin typeface="ＭＳ Ｐゴシック"/>
              <a:ea typeface="ＭＳ Ｐゴシック"/>
            </a:rPr>
            <a:t>々営</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72390</xdr:colOff>
      <xdr:row>9</xdr:row>
      <xdr:rowOff>481965</xdr:rowOff>
    </xdr:from>
    <xdr:to>
      <xdr:col>2</xdr:col>
      <xdr:colOff>427</xdr:colOff>
      <xdr:row>9</xdr:row>
      <xdr:rowOff>624709</xdr:rowOff>
    </xdr:to>
    <xdr:sp macro="" textlink="">
      <xdr:nvSpPr>
        <xdr:cNvPr id="108" name="Oval 25">
          <a:extLst>
            <a:ext uri="{FF2B5EF4-FFF2-40B4-BE49-F238E27FC236}">
              <a16:creationId xmlns:a16="http://schemas.microsoft.com/office/drawing/2014/main" id="{27239373-CFE5-432F-B264-1AC2281E18DC}"/>
            </a:ext>
          </a:extLst>
        </xdr:cNvPr>
        <xdr:cNvSpPr>
          <a:spLocks noChangeArrowheads="1"/>
        </xdr:cNvSpPr>
      </xdr:nvSpPr>
      <xdr:spPr bwMode="auto">
        <a:xfrm>
          <a:off x="514350" y="29432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10</xdr:row>
      <xdr:rowOff>481965</xdr:rowOff>
    </xdr:from>
    <xdr:to>
      <xdr:col>2</xdr:col>
      <xdr:colOff>427</xdr:colOff>
      <xdr:row>10</xdr:row>
      <xdr:rowOff>623889</xdr:rowOff>
    </xdr:to>
    <xdr:sp macro="" textlink="">
      <xdr:nvSpPr>
        <xdr:cNvPr id="109" name="Oval 26">
          <a:extLst>
            <a:ext uri="{FF2B5EF4-FFF2-40B4-BE49-F238E27FC236}">
              <a16:creationId xmlns:a16="http://schemas.microsoft.com/office/drawing/2014/main" id="{D5334983-F253-4D1C-A0D0-F44DD9D77AF5}"/>
            </a:ext>
          </a:extLst>
        </xdr:cNvPr>
        <xdr:cNvSpPr>
          <a:spLocks noChangeArrowheads="1"/>
        </xdr:cNvSpPr>
      </xdr:nvSpPr>
      <xdr:spPr bwMode="auto">
        <a:xfrm>
          <a:off x="514350" y="356806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11</xdr:row>
      <xdr:rowOff>481965</xdr:rowOff>
    </xdr:from>
    <xdr:to>
      <xdr:col>2</xdr:col>
      <xdr:colOff>427</xdr:colOff>
      <xdr:row>11</xdr:row>
      <xdr:rowOff>624709</xdr:rowOff>
    </xdr:to>
    <xdr:sp macro="" textlink="">
      <xdr:nvSpPr>
        <xdr:cNvPr id="110" name="Oval 27">
          <a:extLst>
            <a:ext uri="{FF2B5EF4-FFF2-40B4-BE49-F238E27FC236}">
              <a16:creationId xmlns:a16="http://schemas.microsoft.com/office/drawing/2014/main" id="{8B450EF9-E160-4434-93EC-B0F4AC9405F8}"/>
            </a:ext>
          </a:extLst>
        </xdr:cNvPr>
        <xdr:cNvSpPr>
          <a:spLocks noChangeArrowheads="1"/>
        </xdr:cNvSpPr>
      </xdr:nvSpPr>
      <xdr:spPr bwMode="auto">
        <a:xfrm>
          <a:off x="514350" y="41929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12</xdr:row>
      <xdr:rowOff>481965</xdr:rowOff>
    </xdr:from>
    <xdr:to>
      <xdr:col>2</xdr:col>
      <xdr:colOff>427</xdr:colOff>
      <xdr:row>12</xdr:row>
      <xdr:rowOff>623889</xdr:rowOff>
    </xdr:to>
    <xdr:sp macro="" textlink="">
      <xdr:nvSpPr>
        <xdr:cNvPr id="111" name="Oval 28">
          <a:extLst>
            <a:ext uri="{FF2B5EF4-FFF2-40B4-BE49-F238E27FC236}">
              <a16:creationId xmlns:a16="http://schemas.microsoft.com/office/drawing/2014/main" id="{2F78530C-7396-4325-A6EA-67515A4CFC71}"/>
            </a:ext>
          </a:extLst>
        </xdr:cNvPr>
        <xdr:cNvSpPr>
          <a:spLocks noChangeArrowheads="1"/>
        </xdr:cNvSpPr>
      </xdr:nvSpPr>
      <xdr:spPr bwMode="auto">
        <a:xfrm>
          <a:off x="514350" y="48177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13</xdr:row>
      <xdr:rowOff>480060</xdr:rowOff>
    </xdr:from>
    <xdr:to>
      <xdr:col>2</xdr:col>
      <xdr:colOff>427</xdr:colOff>
      <xdr:row>13</xdr:row>
      <xdr:rowOff>623768</xdr:rowOff>
    </xdr:to>
    <xdr:sp macro="" textlink="">
      <xdr:nvSpPr>
        <xdr:cNvPr id="112" name="Oval 29">
          <a:extLst>
            <a:ext uri="{FF2B5EF4-FFF2-40B4-BE49-F238E27FC236}">
              <a16:creationId xmlns:a16="http://schemas.microsoft.com/office/drawing/2014/main" id="{5B09B537-1F33-4783-B448-C71BEF750CB0}"/>
            </a:ext>
          </a:extLst>
        </xdr:cNvPr>
        <xdr:cNvSpPr>
          <a:spLocks noChangeArrowheads="1"/>
        </xdr:cNvSpPr>
      </xdr:nvSpPr>
      <xdr:spPr bwMode="auto">
        <a:xfrm>
          <a:off x="514350" y="54406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14</xdr:row>
      <xdr:rowOff>481965</xdr:rowOff>
    </xdr:from>
    <xdr:to>
      <xdr:col>2</xdr:col>
      <xdr:colOff>427</xdr:colOff>
      <xdr:row>14</xdr:row>
      <xdr:rowOff>624709</xdr:rowOff>
    </xdr:to>
    <xdr:sp macro="" textlink="">
      <xdr:nvSpPr>
        <xdr:cNvPr id="113" name="Oval 30">
          <a:extLst>
            <a:ext uri="{FF2B5EF4-FFF2-40B4-BE49-F238E27FC236}">
              <a16:creationId xmlns:a16="http://schemas.microsoft.com/office/drawing/2014/main" id="{CA76BF9D-32E2-4434-B023-D787066B81F4}"/>
            </a:ext>
          </a:extLst>
        </xdr:cNvPr>
        <xdr:cNvSpPr>
          <a:spLocks noChangeArrowheads="1"/>
        </xdr:cNvSpPr>
      </xdr:nvSpPr>
      <xdr:spPr bwMode="auto">
        <a:xfrm>
          <a:off x="514350" y="60674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1</xdr:col>
      <xdr:colOff>72390</xdr:colOff>
      <xdr:row>16</xdr:row>
      <xdr:rowOff>481965</xdr:rowOff>
    </xdr:from>
    <xdr:to>
      <xdr:col>2</xdr:col>
      <xdr:colOff>427</xdr:colOff>
      <xdr:row>16</xdr:row>
      <xdr:rowOff>624709</xdr:rowOff>
    </xdr:to>
    <xdr:sp macro="" textlink="">
      <xdr:nvSpPr>
        <xdr:cNvPr id="114" name="Oval 31">
          <a:extLst>
            <a:ext uri="{FF2B5EF4-FFF2-40B4-BE49-F238E27FC236}">
              <a16:creationId xmlns:a16="http://schemas.microsoft.com/office/drawing/2014/main" id="{EFBF9E5E-16BB-481B-BA5E-0904EBCA2DF4}"/>
            </a:ext>
          </a:extLst>
        </xdr:cNvPr>
        <xdr:cNvSpPr>
          <a:spLocks noChangeArrowheads="1"/>
        </xdr:cNvSpPr>
      </xdr:nvSpPr>
      <xdr:spPr bwMode="auto">
        <a:xfrm>
          <a:off x="514350" y="73171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17</xdr:row>
      <xdr:rowOff>481965</xdr:rowOff>
    </xdr:from>
    <xdr:to>
      <xdr:col>2</xdr:col>
      <xdr:colOff>427</xdr:colOff>
      <xdr:row>17</xdr:row>
      <xdr:rowOff>623889</xdr:rowOff>
    </xdr:to>
    <xdr:sp macro="" textlink="">
      <xdr:nvSpPr>
        <xdr:cNvPr id="115" name="Oval 32">
          <a:extLst>
            <a:ext uri="{FF2B5EF4-FFF2-40B4-BE49-F238E27FC236}">
              <a16:creationId xmlns:a16="http://schemas.microsoft.com/office/drawing/2014/main" id="{96211442-3956-4D35-9A85-C3B46D718562}"/>
            </a:ext>
          </a:extLst>
        </xdr:cNvPr>
        <xdr:cNvSpPr>
          <a:spLocks noChangeArrowheads="1"/>
        </xdr:cNvSpPr>
      </xdr:nvSpPr>
      <xdr:spPr bwMode="auto">
        <a:xfrm>
          <a:off x="514350" y="79419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18</xdr:row>
      <xdr:rowOff>481965</xdr:rowOff>
    </xdr:from>
    <xdr:to>
      <xdr:col>2</xdr:col>
      <xdr:colOff>427</xdr:colOff>
      <xdr:row>18</xdr:row>
      <xdr:rowOff>624709</xdr:rowOff>
    </xdr:to>
    <xdr:sp macro="" textlink="">
      <xdr:nvSpPr>
        <xdr:cNvPr id="116" name="Oval 33">
          <a:extLst>
            <a:ext uri="{FF2B5EF4-FFF2-40B4-BE49-F238E27FC236}">
              <a16:creationId xmlns:a16="http://schemas.microsoft.com/office/drawing/2014/main" id="{5BF61FDF-D961-4CF6-AFB2-F5D52284DC1F}"/>
            </a:ext>
          </a:extLst>
        </xdr:cNvPr>
        <xdr:cNvSpPr>
          <a:spLocks noChangeArrowheads="1"/>
        </xdr:cNvSpPr>
      </xdr:nvSpPr>
      <xdr:spPr bwMode="auto">
        <a:xfrm>
          <a:off x="514350" y="856678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19</xdr:row>
      <xdr:rowOff>481965</xdr:rowOff>
    </xdr:from>
    <xdr:to>
      <xdr:col>2</xdr:col>
      <xdr:colOff>427</xdr:colOff>
      <xdr:row>19</xdr:row>
      <xdr:rowOff>623889</xdr:rowOff>
    </xdr:to>
    <xdr:sp macro="" textlink="">
      <xdr:nvSpPr>
        <xdr:cNvPr id="117" name="Oval 34">
          <a:extLst>
            <a:ext uri="{FF2B5EF4-FFF2-40B4-BE49-F238E27FC236}">
              <a16:creationId xmlns:a16="http://schemas.microsoft.com/office/drawing/2014/main" id="{E36612D9-35AB-4667-9D21-B4F028B9A887}"/>
            </a:ext>
          </a:extLst>
        </xdr:cNvPr>
        <xdr:cNvSpPr>
          <a:spLocks noChangeArrowheads="1"/>
        </xdr:cNvSpPr>
      </xdr:nvSpPr>
      <xdr:spPr bwMode="auto">
        <a:xfrm>
          <a:off x="514350" y="919162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20</xdr:row>
      <xdr:rowOff>480060</xdr:rowOff>
    </xdr:from>
    <xdr:to>
      <xdr:col>2</xdr:col>
      <xdr:colOff>427</xdr:colOff>
      <xdr:row>20</xdr:row>
      <xdr:rowOff>623768</xdr:rowOff>
    </xdr:to>
    <xdr:sp macro="" textlink="">
      <xdr:nvSpPr>
        <xdr:cNvPr id="118" name="Oval 35">
          <a:extLst>
            <a:ext uri="{FF2B5EF4-FFF2-40B4-BE49-F238E27FC236}">
              <a16:creationId xmlns:a16="http://schemas.microsoft.com/office/drawing/2014/main" id="{DC4C2409-2FFD-49DB-93CD-9D923E6EC0BE}"/>
            </a:ext>
          </a:extLst>
        </xdr:cNvPr>
        <xdr:cNvSpPr>
          <a:spLocks noChangeArrowheads="1"/>
        </xdr:cNvSpPr>
      </xdr:nvSpPr>
      <xdr:spPr bwMode="auto">
        <a:xfrm>
          <a:off x="514350" y="981456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21</xdr:row>
      <xdr:rowOff>481965</xdr:rowOff>
    </xdr:from>
    <xdr:to>
      <xdr:col>2</xdr:col>
      <xdr:colOff>427</xdr:colOff>
      <xdr:row>21</xdr:row>
      <xdr:rowOff>624709</xdr:rowOff>
    </xdr:to>
    <xdr:sp macro="" textlink="">
      <xdr:nvSpPr>
        <xdr:cNvPr id="119" name="Oval 36">
          <a:extLst>
            <a:ext uri="{FF2B5EF4-FFF2-40B4-BE49-F238E27FC236}">
              <a16:creationId xmlns:a16="http://schemas.microsoft.com/office/drawing/2014/main" id="{64B010BF-0490-4983-A141-372407B85693}"/>
            </a:ext>
          </a:extLst>
        </xdr:cNvPr>
        <xdr:cNvSpPr>
          <a:spLocks noChangeArrowheads="1"/>
        </xdr:cNvSpPr>
      </xdr:nvSpPr>
      <xdr:spPr bwMode="auto">
        <a:xfrm>
          <a:off x="514350" y="104413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22</xdr:row>
      <xdr:rowOff>480060</xdr:rowOff>
    </xdr:from>
    <xdr:to>
      <xdr:col>2</xdr:col>
      <xdr:colOff>427</xdr:colOff>
      <xdr:row>22</xdr:row>
      <xdr:rowOff>623768</xdr:rowOff>
    </xdr:to>
    <xdr:sp macro="" textlink="">
      <xdr:nvSpPr>
        <xdr:cNvPr id="120" name="Oval 37">
          <a:extLst>
            <a:ext uri="{FF2B5EF4-FFF2-40B4-BE49-F238E27FC236}">
              <a16:creationId xmlns:a16="http://schemas.microsoft.com/office/drawing/2014/main" id="{B674470F-D368-431F-8657-377329302986}"/>
            </a:ext>
          </a:extLst>
        </xdr:cNvPr>
        <xdr:cNvSpPr>
          <a:spLocks noChangeArrowheads="1"/>
        </xdr:cNvSpPr>
      </xdr:nvSpPr>
      <xdr:spPr bwMode="auto">
        <a:xfrm>
          <a:off x="514350" y="1106424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0</xdr:col>
      <xdr:colOff>0</xdr:colOff>
      <xdr:row>3</xdr:row>
      <xdr:rowOff>0</xdr:rowOff>
    </xdr:from>
    <xdr:to>
      <xdr:col>3</xdr:col>
      <xdr:colOff>0</xdr:colOff>
      <xdr:row>8</xdr:row>
      <xdr:rowOff>0</xdr:rowOff>
    </xdr:to>
    <xdr:sp macro="" textlink="">
      <xdr:nvSpPr>
        <xdr:cNvPr id="121" name="Line 2">
          <a:extLst>
            <a:ext uri="{FF2B5EF4-FFF2-40B4-BE49-F238E27FC236}">
              <a16:creationId xmlns:a16="http://schemas.microsoft.com/office/drawing/2014/main" id="{E4842B21-D375-45E3-A712-F1691A0F55BA}"/>
            </a:ext>
          </a:extLst>
        </xdr:cNvPr>
        <xdr:cNvSpPr>
          <a:spLocks noChangeShapeType="1"/>
        </xdr:cNvSpPr>
      </xdr:nvSpPr>
      <xdr:spPr bwMode="auto">
        <a:xfrm>
          <a:off x="0" y="502920"/>
          <a:ext cx="2529840" cy="1333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7620</xdr:rowOff>
    </xdr:from>
    <xdr:to>
      <xdr:col>2</xdr:col>
      <xdr:colOff>4351020</xdr:colOff>
      <xdr:row>5</xdr:row>
      <xdr:rowOff>0</xdr:rowOff>
    </xdr:to>
    <xdr:sp macro="" textlink="">
      <xdr:nvSpPr>
        <xdr:cNvPr id="122" name="Line 3">
          <a:extLst>
            <a:ext uri="{FF2B5EF4-FFF2-40B4-BE49-F238E27FC236}">
              <a16:creationId xmlns:a16="http://schemas.microsoft.com/office/drawing/2014/main" id="{B3750223-F46D-401D-A5D2-C73C4CE40FC5}"/>
            </a:ext>
          </a:extLst>
        </xdr:cNvPr>
        <xdr:cNvSpPr>
          <a:spLocks noChangeShapeType="1"/>
        </xdr:cNvSpPr>
      </xdr:nvSpPr>
      <xdr:spPr bwMode="auto">
        <a:xfrm>
          <a:off x="0" y="510540"/>
          <a:ext cx="2529840" cy="5257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72390</xdr:colOff>
      <xdr:row>8</xdr:row>
      <xdr:rowOff>480060</xdr:rowOff>
    </xdr:from>
    <xdr:to>
      <xdr:col>2</xdr:col>
      <xdr:colOff>427</xdr:colOff>
      <xdr:row>8</xdr:row>
      <xdr:rowOff>623768</xdr:rowOff>
    </xdr:to>
    <xdr:sp macro="" textlink="">
      <xdr:nvSpPr>
        <xdr:cNvPr id="123" name="Oval 5">
          <a:extLst>
            <a:ext uri="{FF2B5EF4-FFF2-40B4-BE49-F238E27FC236}">
              <a16:creationId xmlns:a16="http://schemas.microsoft.com/office/drawing/2014/main" id="{580526C7-1C3B-4F53-A50B-F469A07355FA}"/>
            </a:ext>
          </a:extLst>
        </xdr:cNvPr>
        <xdr:cNvSpPr>
          <a:spLocks noChangeArrowheads="1"/>
        </xdr:cNvSpPr>
      </xdr:nvSpPr>
      <xdr:spPr bwMode="auto">
        <a:xfrm>
          <a:off x="514350" y="23164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15</xdr:row>
      <xdr:rowOff>0</xdr:rowOff>
    </xdr:from>
    <xdr:to>
      <xdr:col>2</xdr:col>
      <xdr:colOff>227</xdr:colOff>
      <xdr:row>15</xdr:row>
      <xdr:rowOff>0</xdr:rowOff>
    </xdr:to>
    <xdr:sp macro="" textlink="">
      <xdr:nvSpPr>
        <xdr:cNvPr id="124" name="Oval 13">
          <a:extLst>
            <a:ext uri="{FF2B5EF4-FFF2-40B4-BE49-F238E27FC236}">
              <a16:creationId xmlns:a16="http://schemas.microsoft.com/office/drawing/2014/main" id="{72192957-99A4-4BD5-948F-527AA7A2B808}"/>
            </a:ext>
          </a:extLst>
        </xdr:cNvPr>
        <xdr:cNvSpPr>
          <a:spLocks noChangeArrowheads="1"/>
        </xdr:cNvSpPr>
      </xdr:nvSpPr>
      <xdr:spPr bwMode="auto">
        <a:xfrm>
          <a:off x="514350" y="6210300"/>
          <a:ext cx="209777" cy="0"/>
        </a:xfrm>
        <a:prstGeom prst="ellipse">
          <a:avLst/>
        </a:prstGeom>
        <a:solidFill>
          <a:srgbClr val="FFFFFF"/>
        </a:solidFill>
        <a:ln w="9525">
          <a:solidFill>
            <a:srgbClr val="000000"/>
          </a:solidFill>
          <a:round/>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他</a:t>
          </a:r>
          <a:r>
            <a:rPr lang="ja-JP" altLang="en-US" sz="1100" b="0" i="0" u="none" strike="noStrike" baseline="0">
              <a:solidFill>
                <a:srgbClr val="000000"/>
              </a:solidFill>
              <a:latin typeface="ＭＳ Ｐゴシック"/>
              <a:ea typeface="ＭＳ Ｐゴシック"/>
            </a:rPr>
            <a:t>々営</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72390</xdr:colOff>
      <xdr:row>9</xdr:row>
      <xdr:rowOff>481965</xdr:rowOff>
    </xdr:from>
    <xdr:to>
      <xdr:col>2</xdr:col>
      <xdr:colOff>427</xdr:colOff>
      <xdr:row>9</xdr:row>
      <xdr:rowOff>624709</xdr:rowOff>
    </xdr:to>
    <xdr:sp macro="" textlink="">
      <xdr:nvSpPr>
        <xdr:cNvPr id="125" name="Oval 25">
          <a:extLst>
            <a:ext uri="{FF2B5EF4-FFF2-40B4-BE49-F238E27FC236}">
              <a16:creationId xmlns:a16="http://schemas.microsoft.com/office/drawing/2014/main" id="{BB062106-4C9D-440A-80C0-16C6619EC6A0}"/>
            </a:ext>
          </a:extLst>
        </xdr:cNvPr>
        <xdr:cNvSpPr>
          <a:spLocks noChangeArrowheads="1"/>
        </xdr:cNvSpPr>
      </xdr:nvSpPr>
      <xdr:spPr bwMode="auto">
        <a:xfrm>
          <a:off x="514350" y="29432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10</xdr:row>
      <xdr:rowOff>481965</xdr:rowOff>
    </xdr:from>
    <xdr:to>
      <xdr:col>2</xdr:col>
      <xdr:colOff>427</xdr:colOff>
      <xdr:row>10</xdr:row>
      <xdr:rowOff>623889</xdr:rowOff>
    </xdr:to>
    <xdr:sp macro="" textlink="">
      <xdr:nvSpPr>
        <xdr:cNvPr id="126" name="Oval 26">
          <a:extLst>
            <a:ext uri="{FF2B5EF4-FFF2-40B4-BE49-F238E27FC236}">
              <a16:creationId xmlns:a16="http://schemas.microsoft.com/office/drawing/2014/main" id="{8DFDA95C-479B-4C8B-B684-8D7F8F703EC8}"/>
            </a:ext>
          </a:extLst>
        </xdr:cNvPr>
        <xdr:cNvSpPr>
          <a:spLocks noChangeArrowheads="1"/>
        </xdr:cNvSpPr>
      </xdr:nvSpPr>
      <xdr:spPr bwMode="auto">
        <a:xfrm>
          <a:off x="514350" y="356806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11</xdr:row>
      <xdr:rowOff>481965</xdr:rowOff>
    </xdr:from>
    <xdr:to>
      <xdr:col>2</xdr:col>
      <xdr:colOff>427</xdr:colOff>
      <xdr:row>11</xdr:row>
      <xdr:rowOff>624709</xdr:rowOff>
    </xdr:to>
    <xdr:sp macro="" textlink="">
      <xdr:nvSpPr>
        <xdr:cNvPr id="127" name="Oval 27">
          <a:extLst>
            <a:ext uri="{FF2B5EF4-FFF2-40B4-BE49-F238E27FC236}">
              <a16:creationId xmlns:a16="http://schemas.microsoft.com/office/drawing/2014/main" id="{22F5C0E3-2E8F-4569-A6D8-F6AEE56234E3}"/>
            </a:ext>
          </a:extLst>
        </xdr:cNvPr>
        <xdr:cNvSpPr>
          <a:spLocks noChangeArrowheads="1"/>
        </xdr:cNvSpPr>
      </xdr:nvSpPr>
      <xdr:spPr bwMode="auto">
        <a:xfrm>
          <a:off x="514350" y="41929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12</xdr:row>
      <xdr:rowOff>481965</xdr:rowOff>
    </xdr:from>
    <xdr:to>
      <xdr:col>2</xdr:col>
      <xdr:colOff>427</xdr:colOff>
      <xdr:row>12</xdr:row>
      <xdr:rowOff>623889</xdr:rowOff>
    </xdr:to>
    <xdr:sp macro="" textlink="">
      <xdr:nvSpPr>
        <xdr:cNvPr id="128" name="Oval 28">
          <a:extLst>
            <a:ext uri="{FF2B5EF4-FFF2-40B4-BE49-F238E27FC236}">
              <a16:creationId xmlns:a16="http://schemas.microsoft.com/office/drawing/2014/main" id="{7DDF2BF3-9919-4ED4-A6C9-CD5B939533A6}"/>
            </a:ext>
          </a:extLst>
        </xdr:cNvPr>
        <xdr:cNvSpPr>
          <a:spLocks noChangeArrowheads="1"/>
        </xdr:cNvSpPr>
      </xdr:nvSpPr>
      <xdr:spPr bwMode="auto">
        <a:xfrm>
          <a:off x="514350" y="48177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13</xdr:row>
      <xdr:rowOff>480060</xdr:rowOff>
    </xdr:from>
    <xdr:to>
      <xdr:col>2</xdr:col>
      <xdr:colOff>427</xdr:colOff>
      <xdr:row>13</xdr:row>
      <xdr:rowOff>623768</xdr:rowOff>
    </xdr:to>
    <xdr:sp macro="" textlink="">
      <xdr:nvSpPr>
        <xdr:cNvPr id="129" name="Oval 29">
          <a:extLst>
            <a:ext uri="{FF2B5EF4-FFF2-40B4-BE49-F238E27FC236}">
              <a16:creationId xmlns:a16="http://schemas.microsoft.com/office/drawing/2014/main" id="{2893737C-8DB9-4FE0-934E-AA60A7CB54F4}"/>
            </a:ext>
          </a:extLst>
        </xdr:cNvPr>
        <xdr:cNvSpPr>
          <a:spLocks noChangeArrowheads="1"/>
        </xdr:cNvSpPr>
      </xdr:nvSpPr>
      <xdr:spPr bwMode="auto">
        <a:xfrm>
          <a:off x="514350" y="54406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14</xdr:row>
      <xdr:rowOff>481965</xdr:rowOff>
    </xdr:from>
    <xdr:to>
      <xdr:col>2</xdr:col>
      <xdr:colOff>427</xdr:colOff>
      <xdr:row>14</xdr:row>
      <xdr:rowOff>624709</xdr:rowOff>
    </xdr:to>
    <xdr:sp macro="" textlink="">
      <xdr:nvSpPr>
        <xdr:cNvPr id="130" name="Oval 30">
          <a:extLst>
            <a:ext uri="{FF2B5EF4-FFF2-40B4-BE49-F238E27FC236}">
              <a16:creationId xmlns:a16="http://schemas.microsoft.com/office/drawing/2014/main" id="{2652AF94-67FF-4B86-A6D6-DC6093F21465}"/>
            </a:ext>
          </a:extLst>
        </xdr:cNvPr>
        <xdr:cNvSpPr>
          <a:spLocks noChangeArrowheads="1"/>
        </xdr:cNvSpPr>
      </xdr:nvSpPr>
      <xdr:spPr bwMode="auto">
        <a:xfrm>
          <a:off x="514350" y="60674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1</xdr:col>
      <xdr:colOff>72390</xdr:colOff>
      <xdr:row>16</xdr:row>
      <xdr:rowOff>481965</xdr:rowOff>
    </xdr:from>
    <xdr:to>
      <xdr:col>2</xdr:col>
      <xdr:colOff>427</xdr:colOff>
      <xdr:row>16</xdr:row>
      <xdr:rowOff>624709</xdr:rowOff>
    </xdr:to>
    <xdr:sp macro="" textlink="">
      <xdr:nvSpPr>
        <xdr:cNvPr id="131" name="Oval 31">
          <a:extLst>
            <a:ext uri="{FF2B5EF4-FFF2-40B4-BE49-F238E27FC236}">
              <a16:creationId xmlns:a16="http://schemas.microsoft.com/office/drawing/2014/main" id="{FCBFFA1E-FB40-4FD3-B3F3-E486AB6DEE06}"/>
            </a:ext>
          </a:extLst>
        </xdr:cNvPr>
        <xdr:cNvSpPr>
          <a:spLocks noChangeArrowheads="1"/>
        </xdr:cNvSpPr>
      </xdr:nvSpPr>
      <xdr:spPr bwMode="auto">
        <a:xfrm>
          <a:off x="514350" y="73171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17</xdr:row>
      <xdr:rowOff>481965</xdr:rowOff>
    </xdr:from>
    <xdr:to>
      <xdr:col>2</xdr:col>
      <xdr:colOff>427</xdr:colOff>
      <xdr:row>17</xdr:row>
      <xdr:rowOff>623889</xdr:rowOff>
    </xdr:to>
    <xdr:sp macro="" textlink="">
      <xdr:nvSpPr>
        <xdr:cNvPr id="132" name="Oval 32">
          <a:extLst>
            <a:ext uri="{FF2B5EF4-FFF2-40B4-BE49-F238E27FC236}">
              <a16:creationId xmlns:a16="http://schemas.microsoft.com/office/drawing/2014/main" id="{B716C51C-28C7-4020-9F65-A656C2747B5D}"/>
            </a:ext>
          </a:extLst>
        </xdr:cNvPr>
        <xdr:cNvSpPr>
          <a:spLocks noChangeArrowheads="1"/>
        </xdr:cNvSpPr>
      </xdr:nvSpPr>
      <xdr:spPr bwMode="auto">
        <a:xfrm>
          <a:off x="514350" y="79419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18</xdr:row>
      <xdr:rowOff>481965</xdr:rowOff>
    </xdr:from>
    <xdr:to>
      <xdr:col>2</xdr:col>
      <xdr:colOff>427</xdr:colOff>
      <xdr:row>18</xdr:row>
      <xdr:rowOff>624709</xdr:rowOff>
    </xdr:to>
    <xdr:sp macro="" textlink="">
      <xdr:nvSpPr>
        <xdr:cNvPr id="133" name="Oval 33">
          <a:extLst>
            <a:ext uri="{FF2B5EF4-FFF2-40B4-BE49-F238E27FC236}">
              <a16:creationId xmlns:a16="http://schemas.microsoft.com/office/drawing/2014/main" id="{24958A46-7BCE-4ABF-B07C-C59147099A7D}"/>
            </a:ext>
          </a:extLst>
        </xdr:cNvPr>
        <xdr:cNvSpPr>
          <a:spLocks noChangeArrowheads="1"/>
        </xdr:cNvSpPr>
      </xdr:nvSpPr>
      <xdr:spPr bwMode="auto">
        <a:xfrm>
          <a:off x="514350" y="856678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19</xdr:row>
      <xdr:rowOff>481965</xdr:rowOff>
    </xdr:from>
    <xdr:to>
      <xdr:col>2</xdr:col>
      <xdr:colOff>427</xdr:colOff>
      <xdr:row>19</xdr:row>
      <xdr:rowOff>623889</xdr:rowOff>
    </xdr:to>
    <xdr:sp macro="" textlink="">
      <xdr:nvSpPr>
        <xdr:cNvPr id="134" name="Oval 34">
          <a:extLst>
            <a:ext uri="{FF2B5EF4-FFF2-40B4-BE49-F238E27FC236}">
              <a16:creationId xmlns:a16="http://schemas.microsoft.com/office/drawing/2014/main" id="{E8EC1EB3-219C-4878-811F-E9471837E8F5}"/>
            </a:ext>
          </a:extLst>
        </xdr:cNvPr>
        <xdr:cNvSpPr>
          <a:spLocks noChangeArrowheads="1"/>
        </xdr:cNvSpPr>
      </xdr:nvSpPr>
      <xdr:spPr bwMode="auto">
        <a:xfrm>
          <a:off x="514350" y="919162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20</xdr:row>
      <xdr:rowOff>480060</xdr:rowOff>
    </xdr:from>
    <xdr:to>
      <xdr:col>2</xdr:col>
      <xdr:colOff>427</xdr:colOff>
      <xdr:row>20</xdr:row>
      <xdr:rowOff>623768</xdr:rowOff>
    </xdr:to>
    <xdr:sp macro="" textlink="">
      <xdr:nvSpPr>
        <xdr:cNvPr id="135" name="Oval 35">
          <a:extLst>
            <a:ext uri="{FF2B5EF4-FFF2-40B4-BE49-F238E27FC236}">
              <a16:creationId xmlns:a16="http://schemas.microsoft.com/office/drawing/2014/main" id="{E699B327-1E10-4418-91A0-A6421EBB0ED7}"/>
            </a:ext>
          </a:extLst>
        </xdr:cNvPr>
        <xdr:cNvSpPr>
          <a:spLocks noChangeArrowheads="1"/>
        </xdr:cNvSpPr>
      </xdr:nvSpPr>
      <xdr:spPr bwMode="auto">
        <a:xfrm>
          <a:off x="514350" y="981456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21</xdr:row>
      <xdr:rowOff>481965</xdr:rowOff>
    </xdr:from>
    <xdr:to>
      <xdr:col>2</xdr:col>
      <xdr:colOff>427</xdr:colOff>
      <xdr:row>21</xdr:row>
      <xdr:rowOff>624709</xdr:rowOff>
    </xdr:to>
    <xdr:sp macro="" textlink="">
      <xdr:nvSpPr>
        <xdr:cNvPr id="136" name="Oval 36">
          <a:extLst>
            <a:ext uri="{FF2B5EF4-FFF2-40B4-BE49-F238E27FC236}">
              <a16:creationId xmlns:a16="http://schemas.microsoft.com/office/drawing/2014/main" id="{9740EA79-9841-48A1-B5BE-74D6B9CB76C2}"/>
            </a:ext>
          </a:extLst>
        </xdr:cNvPr>
        <xdr:cNvSpPr>
          <a:spLocks noChangeArrowheads="1"/>
        </xdr:cNvSpPr>
      </xdr:nvSpPr>
      <xdr:spPr bwMode="auto">
        <a:xfrm>
          <a:off x="514350" y="104413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22</xdr:row>
      <xdr:rowOff>480060</xdr:rowOff>
    </xdr:from>
    <xdr:to>
      <xdr:col>2</xdr:col>
      <xdr:colOff>427</xdr:colOff>
      <xdr:row>22</xdr:row>
      <xdr:rowOff>623768</xdr:rowOff>
    </xdr:to>
    <xdr:sp macro="" textlink="">
      <xdr:nvSpPr>
        <xdr:cNvPr id="137" name="Oval 37">
          <a:extLst>
            <a:ext uri="{FF2B5EF4-FFF2-40B4-BE49-F238E27FC236}">
              <a16:creationId xmlns:a16="http://schemas.microsoft.com/office/drawing/2014/main" id="{21CCBF9F-DF0D-466D-8780-D1928F24A121}"/>
            </a:ext>
          </a:extLst>
        </xdr:cNvPr>
        <xdr:cNvSpPr>
          <a:spLocks noChangeArrowheads="1"/>
        </xdr:cNvSpPr>
      </xdr:nvSpPr>
      <xdr:spPr bwMode="auto">
        <a:xfrm>
          <a:off x="514350" y="1106424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0</xdr:col>
      <xdr:colOff>0</xdr:colOff>
      <xdr:row>3</xdr:row>
      <xdr:rowOff>0</xdr:rowOff>
    </xdr:from>
    <xdr:to>
      <xdr:col>3</xdr:col>
      <xdr:colOff>0</xdr:colOff>
      <xdr:row>8</xdr:row>
      <xdr:rowOff>0</xdr:rowOff>
    </xdr:to>
    <xdr:sp macro="" textlink="">
      <xdr:nvSpPr>
        <xdr:cNvPr id="138" name="Line 2">
          <a:extLst>
            <a:ext uri="{FF2B5EF4-FFF2-40B4-BE49-F238E27FC236}">
              <a16:creationId xmlns:a16="http://schemas.microsoft.com/office/drawing/2014/main" id="{5DB016E5-1052-418D-A777-A94487558AE7}"/>
            </a:ext>
          </a:extLst>
        </xdr:cNvPr>
        <xdr:cNvSpPr>
          <a:spLocks noChangeShapeType="1"/>
        </xdr:cNvSpPr>
      </xdr:nvSpPr>
      <xdr:spPr bwMode="auto">
        <a:xfrm>
          <a:off x="0" y="502920"/>
          <a:ext cx="2529840" cy="1333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7620</xdr:rowOff>
    </xdr:from>
    <xdr:to>
      <xdr:col>2</xdr:col>
      <xdr:colOff>4351020</xdr:colOff>
      <xdr:row>5</xdr:row>
      <xdr:rowOff>0</xdr:rowOff>
    </xdr:to>
    <xdr:sp macro="" textlink="">
      <xdr:nvSpPr>
        <xdr:cNvPr id="139" name="Line 3">
          <a:extLst>
            <a:ext uri="{FF2B5EF4-FFF2-40B4-BE49-F238E27FC236}">
              <a16:creationId xmlns:a16="http://schemas.microsoft.com/office/drawing/2014/main" id="{DDAD97E1-B170-4AA0-A300-DF28A32C4A6C}"/>
            </a:ext>
          </a:extLst>
        </xdr:cNvPr>
        <xdr:cNvSpPr>
          <a:spLocks noChangeShapeType="1"/>
        </xdr:cNvSpPr>
      </xdr:nvSpPr>
      <xdr:spPr bwMode="auto">
        <a:xfrm>
          <a:off x="0" y="510540"/>
          <a:ext cx="2529840" cy="5257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72390</xdr:colOff>
      <xdr:row>8</xdr:row>
      <xdr:rowOff>480060</xdr:rowOff>
    </xdr:from>
    <xdr:to>
      <xdr:col>2</xdr:col>
      <xdr:colOff>427</xdr:colOff>
      <xdr:row>8</xdr:row>
      <xdr:rowOff>623768</xdr:rowOff>
    </xdr:to>
    <xdr:sp macro="" textlink="">
      <xdr:nvSpPr>
        <xdr:cNvPr id="140" name="Oval 5">
          <a:extLst>
            <a:ext uri="{FF2B5EF4-FFF2-40B4-BE49-F238E27FC236}">
              <a16:creationId xmlns:a16="http://schemas.microsoft.com/office/drawing/2014/main" id="{05B2437A-9BC4-4CF4-ADC4-AA6DCFA6A7CF}"/>
            </a:ext>
          </a:extLst>
        </xdr:cNvPr>
        <xdr:cNvSpPr>
          <a:spLocks noChangeArrowheads="1"/>
        </xdr:cNvSpPr>
      </xdr:nvSpPr>
      <xdr:spPr bwMode="auto">
        <a:xfrm>
          <a:off x="514350" y="23164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15</xdr:row>
      <xdr:rowOff>0</xdr:rowOff>
    </xdr:from>
    <xdr:to>
      <xdr:col>2</xdr:col>
      <xdr:colOff>227</xdr:colOff>
      <xdr:row>15</xdr:row>
      <xdr:rowOff>0</xdr:rowOff>
    </xdr:to>
    <xdr:sp macro="" textlink="">
      <xdr:nvSpPr>
        <xdr:cNvPr id="141" name="Oval 13">
          <a:extLst>
            <a:ext uri="{FF2B5EF4-FFF2-40B4-BE49-F238E27FC236}">
              <a16:creationId xmlns:a16="http://schemas.microsoft.com/office/drawing/2014/main" id="{BF2DD190-4701-4E83-8D62-63F159A9668D}"/>
            </a:ext>
          </a:extLst>
        </xdr:cNvPr>
        <xdr:cNvSpPr>
          <a:spLocks noChangeArrowheads="1"/>
        </xdr:cNvSpPr>
      </xdr:nvSpPr>
      <xdr:spPr bwMode="auto">
        <a:xfrm>
          <a:off x="514350" y="6210300"/>
          <a:ext cx="209777" cy="0"/>
        </a:xfrm>
        <a:prstGeom prst="ellipse">
          <a:avLst/>
        </a:prstGeom>
        <a:solidFill>
          <a:srgbClr val="FFFFFF"/>
        </a:solidFill>
        <a:ln w="9525">
          <a:solidFill>
            <a:srgbClr val="000000"/>
          </a:solidFill>
          <a:round/>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他</a:t>
          </a:r>
          <a:r>
            <a:rPr lang="ja-JP" altLang="en-US" sz="1100" b="0" i="0" u="none" strike="noStrike" baseline="0">
              <a:solidFill>
                <a:srgbClr val="000000"/>
              </a:solidFill>
              <a:latin typeface="ＭＳ Ｐゴシック"/>
              <a:ea typeface="ＭＳ Ｐゴシック"/>
            </a:rPr>
            <a:t>々営</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72390</xdr:colOff>
      <xdr:row>9</xdr:row>
      <xdr:rowOff>481965</xdr:rowOff>
    </xdr:from>
    <xdr:to>
      <xdr:col>2</xdr:col>
      <xdr:colOff>427</xdr:colOff>
      <xdr:row>9</xdr:row>
      <xdr:rowOff>624709</xdr:rowOff>
    </xdr:to>
    <xdr:sp macro="" textlink="">
      <xdr:nvSpPr>
        <xdr:cNvPr id="142" name="Oval 25">
          <a:extLst>
            <a:ext uri="{FF2B5EF4-FFF2-40B4-BE49-F238E27FC236}">
              <a16:creationId xmlns:a16="http://schemas.microsoft.com/office/drawing/2014/main" id="{F3E421A7-37A2-44E7-96B1-DAF2E1CD5645}"/>
            </a:ext>
          </a:extLst>
        </xdr:cNvPr>
        <xdr:cNvSpPr>
          <a:spLocks noChangeArrowheads="1"/>
        </xdr:cNvSpPr>
      </xdr:nvSpPr>
      <xdr:spPr bwMode="auto">
        <a:xfrm>
          <a:off x="514350" y="29432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10</xdr:row>
      <xdr:rowOff>481965</xdr:rowOff>
    </xdr:from>
    <xdr:to>
      <xdr:col>2</xdr:col>
      <xdr:colOff>427</xdr:colOff>
      <xdr:row>10</xdr:row>
      <xdr:rowOff>623889</xdr:rowOff>
    </xdr:to>
    <xdr:sp macro="" textlink="">
      <xdr:nvSpPr>
        <xdr:cNvPr id="143" name="Oval 26">
          <a:extLst>
            <a:ext uri="{FF2B5EF4-FFF2-40B4-BE49-F238E27FC236}">
              <a16:creationId xmlns:a16="http://schemas.microsoft.com/office/drawing/2014/main" id="{6121BB67-3A0D-48B0-B00A-8C026F032CA4}"/>
            </a:ext>
          </a:extLst>
        </xdr:cNvPr>
        <xdr:cNvSpPr>
          <a:spLocks noChangeArrowheads="1"/>
        </xdr:cNvSpPr>
      </xdr:nvSpPr>
      <xdr:spPr bwMode="auto">
        <a:xfrm>
          <a:off x="514350" y="356806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11</xdr:row>
      <xdr:rowOff>481965</xdr:rowOff>
    </xdr:from>
    <xdr:to>
      <xdr:col>2</xdr:col>
      <xdr:colOff>427</xdr:colOff>
      <xdr:row>11</xdr:row>
      <xdr:rowOff>624709</xdr:rowOff>
    </xdr:to>
    <xdr:sp macro="" textlink="">
      <xdr:nvSpPr>
        <xdr:cNvPr id="144" name="Oval 27">
          <a:extLst>
            <a:ext uri="{FF2B5EF4-FFF2-40B4-BE49-F238E27FC236}">
              <a16:creationId xmlns:a16="http://schemas.microsoft.com/office/drawing/2014/main" id="{15D368BC-8B60-494D-8598-81C9797C9E86}"/>
            </a:ext>
          </a:extLst>
        </xdr:cNvPr>
        <xdr:cNvSpPr>
          <a:spLocks noChangeArrowheads="1"/>
        </xdr:cNvSpPr>
      </xdr:nvSpPr>
      <xdr:spPr bwMode="auto">
        <a:xfrm>
          <a:off x="514350" y="41929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12</xdr:row>
      <xdr:rowOff>481965</xdr:rowOff>
    </xdr:from>
    <xdr:to>
      <xdr:col>2</xdr:col>
      <xdr:colOff>427</xdr:colOff>
      <xdr:row>12</xdr:row>
      <xdr:rowOff>623889</xdr:rowOff>
    </xdr:to>
    <xdr:sp macro="" textlink="">
      <xdr:nvSpPr>
        <xdr:cNvPr id="145" name="Oval 28">
          <a:extLst>
            <a:ext uri="{FF2B5EF4-FFF2-40B4-BE49-F238E27FC236}">
              <a16:creationId xmlns:a16="http://schemas.microsoft.com/office/drawing/2014/main" id="{05096D15-04A7-41C0-85C0-324B0A90307A}"/>
            </a:ext>
          </a:extLst>
        </xdr:cNvPr>
        <xdr:cNvSpPr>
          <a:spLocks noChangeArrowheads="1"/>
        </xdr:cNvSpPr>
      </xdr:nvSpPr>
      <xdr:spPr bwMode="auto">
        <a:xfrm>
          <a:off x="514350" y="48177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13</xdr:row>
      <xdr:rowOff>480060</xdr:rowOff>
    </xdr:from>
    <xdr:to>
      <xdr:col>2</xdr:col>
      <xdr:colOff>427</xdr:colOff>
      <xdr:row>13</xdr:row>
      <xdr:rowOff>623768</xdr:rowOff>
    </xdr:to>
    <xdr:sp macro="" textlink="">
      <xdr:nvSpPr>
        <xdr:cNvPr id="146" name="Oval 29">
          <a:extLst>
            <a:ext uri="{FF2B5EF4-FFF2-40B4-BE49-F238E27FC236}">
              <a16:creationId xmlns:a16="http://schemas.microsoft.com/office/drawing/2014/main" id="{11E76CC5-9C36-4A7B-9C23-A124B40A2454}"/>
            </a:ext>
          </a:extLst>
        </xdr:cNvPr>
        <xdr:cNvSpPr>
          <a:spLocks noChangeArrowheads="1"/>
        </xdr:cNvSpPr>
      </xdr:nvSpPr>
      <xdr:spPr bwMode="auto">
        <a:xfrm>
          <a:off x="514350" y="54406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14</xdr:row>
      <xdr:rowOff>481965</xdr:rowOff>
    </xdr:from>
    <xdr:to>
      <xdr:col>2</xdr:col>
      <xdr:colOff>427</xdr:colOff>
      <xdr:row>14</xdr:row>
      <xdr:rowOff>624709</xdr:rowOff>
    </xdr:to>
    <xdr:sp macro="" textlink="">
      <xdr:nvSpPr>
        <xdr:cNvPr id="147" name="Oval 30">
          <a:extLst>
            <a:ext uri="{FF2B5EF4-FFF2-40B4-BE49-F238E27FC236}">
              <a16:creationId xmlns:a16="http://schemas.microsoft.com/office/drawing/2014/main" id="{C6D082FF-6EC2-48FF-8F75-5AAA88269C93}"/>
            </a:ext>
          </a:extLst>
        </xdr:cNvPr>
        <xdr:cNvSpPr>
          <a:spLocks noChangeArrowheads="1"/>
        </xdr:cNvSpPr>
      </xdr:nvSpPr>
      <xdr:spPr bwMode="auto">
        <a:xfrm>
          <a:off x="514350" y="60674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1</xdr:col>
      <xdr:colOff>72390</xdr:colOff>
      <xdr:row>16</xdr:row>
      <xdr:rowOff>481965</xdr:rowOff>
    </xdr:from>
    <xdr:to>
      <xdr:col>2</xdr:col>
      <xdr:colOff>427</xdr:colOff>
      <xdr:row>16</xdr:row>
      <xdr:rowOff>624709</xdr:rowOff>
    </xdr:to>
    <xdr:sp macro="" textlink="">
      <xdr:nvSpPr>
        <xdr:cNvPr id="148" name="Oval 31">
          <a:extLst>
            <a:ext uri="{FF2B5EF4-FFF2-40B4-BE49-F238E27FC236}">
              <a16:creationId xmlns:a16="http://schemas.microsoft.com/office/drawing/2014/main" id="{DCA3DA2C-FA6E-4533-8867-06E5DDDB4510}"/>
            </a:ext>
          </a:extLst>
        </xdr:cNvPr>
        <xdr:cNvSpPr>
          <a:spLocks noChangeArrowheads="1"/>
        </xdr:cNvSpPr>
      </xdr:nvSpPr>
      <xdr:spPr bwMode="auto">
        <a:xfrm>
          <a:off x="514350" y="73171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17</xdr:row>
      <xdr:rowOff>481965</xdr:rowOff>
    </xdr:from>
    <xdr:to>
      <xdr:col>2</xdr:col>
      <xdr:colOff>427</xdr:colOff>
      <xdr:row>17</xdr:row>
      <xdr:rowOff>623889</xdr:rowOff>
    </xdr:to>
    <xdr:sp macro="" textlink="">
      <xdr:nvSpPr>
        <xdr:cNvPr id="149" name="Oval 32">
          <a:extLst>
            <a:ext uri="{FF2B5EF4-FFF2-40B4-BE49-F238E27FC236}">
              <a16:creationId xmlns:a16="http://schemas.microsoft.com/office/drawing/2014/main" id="{75D818FB-9224-4E1D-83EE-3F9B5B4222A5}"/>
            </a:ext>
          </a:extLst>
        </xdr:cNvPr>
        <xdr:cNvSpPr>
          <a:spLocks noChangeArrowheads="1"/>
        </xdr:cNvSpPr>
      </xdr:nvSpPr>
      <xdr:spPr bwMode="auto">
        <a:xfrm>
          <a:off x="514350" y="79419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18</xdr:row>
      <xdr:rowOff>481965</xdr:rowOff>
    </xdr:from>
    <xdr:to>
      <xdr:col>2</xdr:col>
      <xdr:colOff>427</xdr:colOff>
      <xdr:row>18</xdr:row>
      <xdr:rowOff>624709</xdr:rowOff>
    </xdr:to>
    <xdr:sp macro="" textlink="">
      <xdr:nvSpPr>
        <xdr:cNvPr id="150" name="Oval 33">
          <a:extLst>
            <a:ext uri="{FF2B5EF4-FFF2-40B4-BE49-F238E27FC236}">
              <a16:creationId xmlns:a16="http://schemas.microsoft.com/office/drawing/2014/main" id="{6A08ADFE-4FC8-4FAB-B52D-AB4F734480B7}"/>
            </a:ext>
          </a:extLst>
        </xdr:cNvPr>
        <xdr:cNvSpPr>
          <a:spLocks noChangeArrowheads="1"/>
        </xdr:cNvSpPr>
      </xdr:nvSpPr>
      <xdr:spPr bwMode="auto">
        <a:xfrm>
          <a:off x="514350" y="856678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19</xdr:row>
      <xdr:rowOff>481965</xdr:rowOff>
    </xdr:from>
    <xdr:to>
      <xdr:col>2</xdr:col>
      <xdr:colOff>427</xdr:colOff>
      <xdr:row>19</xdr:row>
      <xdr:rowOff>623889</xdr:rowOff>
    </xdr:to>
    <xdr:sp macro="" textlink="">
      <xdr:nvSpPr>
        <xdr:cNvPr id="151" name="Oval 34">
          <a:extLst>
            <a:ext uri="{FF2B5EF4-FFF2-40B4-BE49-F238E27FC236}">
              <a16:creationId xmlns:a16="http://schemas.microsoft.com/office/drawing/2014/main" id="{88C385A4-24C7-4F4B-B559-8029AB8C2790}"/>
            </a:ext>
          </a:extLst>
        </xdr:cNvPr>
        <xdr:cNvSpPr>
          <a:spLocks noChangeArrowheads="1"/>
        </xdr:cNvSpPr>
      </xdr:nvSpPr>
      <xdr:spPr bwMode="auto">
        <a:xfrm>
          <a:off x="514350" y="919162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20</xdr:row>
      <xdr:rowOff>480060</xdr:rowOff>
    </xdr:from>
    <xdr:to>
      <xdr:col>2</xdr:col>
      <xdr:colOff>427</xdr:colOff>
      <xdr:row>20</xdr:row>
      <xdr:rowOff>623768</xdr:rowOff>
    </xdr:to>
    <xdr:sp macro="" textlink="">
      <xdr:nvSpPr>
        <xdr:cNvPr id="152" name="Oval 35">
          <a:extLst>
            <a:ext uri="{FF2B5EF4-FFF2-40B4-BE49-F238E27FC236}">
              <a16:creationId xmlns:a16="http://schemas.microsoft.com/office/drawing/2014/main" id="{755060F1-331A-4363-9718-BF98EA5CD937}"/>
            </a:ext>
          </a:extLst>
        </xdr:cNvPr>
        <xdr:cNvSpPr>
          <a:spLocks noChangeArrowheads="1"/>
        </xdr:cNvSpPr>
      </xdr:nvSpPr>
      <xdr:spPr bwMode="auto">
        <a:xfrm>
          <a:off x="514350" y="981456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21</xdr:row>
      <xdr:rowOff>481965</xdr:rowOff>
    </xdr:from>
    <xdr:to>
      <xdr:col>2</xdr:col>
      <xdr:colOff>427</xdr:colOff>
      <xdr:row>21</xdr:row>
      <xdr:rowOff>624709</xdr:rowOff>
    </xdr:to>
    <xdr:sp macro="" textlink="">
      <xdr:nvSpPr>
        <xdr:cNvPr id="153" name="Oval 36">
          <a:extLst>
            <a:ext uri="{FF2B5EF4-FFF2-40B4-BE49-F238E27FC236}">
              <a16:creationId xmlns:a16="http://schemas.microsoft.com/office/drawing/2014/main" id="{F49CDAE1-2284-42D1-B4D6-8CC5EEF68B89}"/>
            </a:ext>
          </a:extLst>
        </xdr:cNvPr>
        <xdr:cNvSpPr>
          <a:spLocks noChangeArrowheads="1"/>
        </xdr:cNvSpPr>
      </xdr:nvSpPr>
      <xdr:spPr bwMode="auto">
        <a:xfrm>
          <a:off x="514350" y="104413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22</xdr:row>
      <xdr:rowOff>480060</xdr:rowOff>
    </xdr:from>
    <xdr:to>
      <xdr:col>2</xdr:col>
      <xdr:colOff>427</xdr:colOff>
      <xdr:row>22</xdr:row>
      <xdr:rowOff>623768</xdr:rowOff>
    </xdr:to>
    <xdr:sp macro="" textlink="">
      <xdr:nvSpPr>
        <xdr:cNvPr id="154" name="Oval 37">
          <a:extLst>
            <a:ext uri="{FF2B5EF4-FFF2-40B4-BE49-F238E27FC236}">
              <a16:creationId xmlns:a16="http://schemas.microsoft.com/office/drawing/2014/main" id="{4865DCA1-F500-4866-A20E-6DD7CC537ED7}"/>
            </a:ext>
          </a:extLst>
        </xdr:cNvPr>
        <xdr:cNvSpPr>
          <a:spLocks noChangeArrowheads="1"/>
        </xdr:cNvSpPr>
      </xdr:nvSpPr>
      <xdr:spPr bwMode="auto">
        <a:xfrm>
          <a:off x="514350" y="1106424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0</xdr:col>
      <xdr:colOff>0</xdr:colOff>
      <xdr:row>3</xdr:row>
      <xdr:rowOff>0</xdr:rowOff>
    </xdr:from>
    <xdr:to>
      <xdr:col>3</xdr:col>
      <xdr:colOff>0</xdr:colOff>
      <xdr:row>8</xdr:row>
      <xdr:rowOff>0</xdr:rowOff>
    </xdr:to>
    <xdr:sp macro="" textlink="">
      <xdr:nvSpPr>
        <xdr:cNvPr id="155" name="Line 2">
          <a:extLst>
            <a:ext uri="{FF2B5EF4-FFF2-40B4-BE49-F238E27FC236}">
              <a16:creationId xmlns:a16="http://schemas.microsoft.com/office/drawing/2014/main" id="{5E145B12-D113-402C-81BB-ABC053B16D5B}"/>
            </a:ext>
          </a:extLst>
        </xdr:cNvPr>
        <xdr:cNvSpPr>
          <a:spLocks noChangeShapeType="1"/>
        </xdr:cNvSpPr>
      </xdr:nvSpPr>
      <xdr:spPr bwMode="auto">
        <a:xfrm>
          <a:off x="0" y="502920"/>
          <a:ext cx="2529840" cy="1333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7620</xdr:rowOff>
    </xdr:from>
    <xdr:to>
      <xdr:col>2</xdr:col>
      <xdr:colOff>4351020</xdr:colOff>
      <xdr:row>5</xdr:row>
      <xdr:rowOff>0</xdr:rowOff>
    </xdr:to>
    <xdr:sp macro="" textlink="">
      <xdr:nvSpPr>
        <xdr:cNvPr id="156" name="Line 3">
          <a:extLst>
            <a:ext uri="{FF2B5EF4-FFF2-40B4-BE49-F238E27FC236}">
              <a16:creationId xmlns:a16="http://schemas.microsoft.com/office/drawing/2014/main" id="{5EE46E4C-09A2-421F-8102-F22528AA793F}"/>
            </a:ext>
          </a:extLst>
        </xdr:cNvPr>
        <xdr:cNvSpPr>
          <a:spLocks noChangeShapeType="1"/>
        </xdr:cNvSpPr>
      </xdr:nvSpPr>
      <xdr:spPr bwMode="auto">
        <a:xfrm>
          <a:off x="0" y="510540"/>
          <a:ext cx="2529840" cy="5257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72390</xdr:colOff>
      <xdr:row>8</xdr:row>
      <xdr:rowOff>480060</xdr:rowOff>
    </xdr:from>
    <xdr:to>
      <xdr:col>2</xdr:col>
      <xdr:colOff>427</xdr:colOff>
      <xdr:row>8</xdr:row>
      <xdr:rowOff>623768</xdr:rowOff>
    </xdr:to>
    <xdr:sp macro="" textlink="">
      <xdr:nvSpPr>
        <xdr:cNvPr id="157" name="Oval 5">
          <a:extLst>
            <a:ext uri="{FF2B5EF4-FFF2-40B4-BE49-F238E27FC236}">
              <a16:creationId xmlns:a16="http://schemas.microsoft.com/office/drawing/2014/main" id="{39D4375D-2188-40D9-BD37-49447D7D3346}"/>
            </a:ext>
          </a:extLst>
        </xdr:cNvPr>
        <xdr:cNvSpPr>
          <a:spLocks noChangeArrowheads="1"/>
        </xdr:cNvSpPr>
      </xdr:nvSpPr>
      <xdr:spPr bwMode="auto">
        <a:xfrm>
          <a:off x="514350" y="23164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15</xdr:row>
      <xdr:rowOff>0</xdr:rowOff>
    </xdr:from>
    <xdr:to>
      <xdr:col>2</xdr:col>
      <xdr:colOff>227</xdr:colOff>
      <xdr:row>15</xdr:row>
      <xdr:rowOff>0</xdr:rowOff>
    </xdr:to>
    <xdr:sp macro="" textlink="">
      <xdr:nvSpPr>
        <xdr:cNvPr id="158" name="Oval 13">
          <a:extLst>
            <a:ext uri="{FF2B5EF4-FFF2-40B4-BE49-F238E27FC236}">
              <a16:creationId xmlns:a16="http://schemas.microsoft.com/office/drawing/2014/main" id="{270F28CE-7D16-4E73-AD54-DED769F41C97}"/>
            </a:ext>
          </a:extLst>
        </xdr:cNvPr>
        <xdr:cNvSpPr>
          <a:spLocks noChangeArrowheads="1"/>
        </xdr:cNvSpPr>
      </xdr:nvSpPr>
      <xdr:spPr bwMode="auto">
        <a:xfrm>
          <a:off x="514350" y="6210300"/>
          <a:ext cx="209777" cy="0"/>
        </a:xfrm>
        <a:prstGeom prst="ellipse">
          <a:avLst/>
        </a:prstGeom>
        <a:solidFill>
          <a:srgbClr val="FFFFFF"/>
        </a:solidFill>
        <a:ln w="9525">
          <a:solidFill>
            <a:srgbClr val="000000"/>
          </a:solidFill>
          <a:round/>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他</a:t>
          </a:r>
          <a:r>
            <a:rPr lang="ja-JP" altLang="en-US" sz="1100" b="0" i="0" u="none" strike="noStrike" baseline="0">
              <a:solidFill>
                <a:srgbClr val="000000"/>
              </a:solidFill>
              <a:latin typeface="ＭＳ Ｐゴシック"/>
              <a:ea typeface="ＭＳ Ｐゴシック"/>
            </a:rPr>
            <a:t>々営</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72390</xdr:colOff>
      <xdr:row>9</xdr:row>
      <xdr:rowOff>481965</xdr:rowOff>
    </xdr:from>
    <xdr:to>
      <xdr:col>2</xdr:col>
      <xdr:colOff>427</xdr:colOff>
      <xdr:row>9</xdr:row>
      <xdr:rowOff>624709</xdr:rowOff>
    </xdr:to>
    <xdr:sp macro="" textlink="">
      <xdr:nvSpPr>
        <xdr:cNvPr id="159" name="Oval 25">
          <a:extLst>
            <a:ext uri="{FF2B5EF4-FFF2-40B4-BE49-F238E27FC236}">
              <a16:creationId xmlns:a16="http://schemas.microsoft.com/office/drawing/2014/main" id="{844591CC-F8E4-4C94-83E6-CD7BD8E7743D}"/>
            </a:ext>
          </a:extLst>
        </xdr:cNvPr>
        <xdr:cNvSpPr>
          <a:spLocks noChangeArrowheads="1"/>
        </xdr:cNvSpPr>
      </xdr:nvSpPr>
      <xdr:spPr bwMode="auto">
        <a:xfrm>
          <a:off x="514350" y="29432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10</xdr:row>
      <xdr:rowOff>481965</xdr:rowOff>
    </xdr:from>
    <xdr:to>
      <xdr:col>2</xdr:col>
      <xdr:colOff>427</xdr:colOff>
      <xdr:row>10</xdr:row>
      <xdr:rowOff>623889</xdr:rowOff>
    </xdr:to>
    <xdr:sp macro="" textlink="">
      <xdr:nvSpPr>
        <xdr:cNvPr id="160" name="Oval 26">
          <a:extLst>
            <a:ext uri="{FF2B5EF4-FFF2-40B4-BE49-F238E27FC236}">
              <a16:creationId xmlns:a16="http://schemas.microsoft.com/office/drawing/2014/main" id="{4B6BAFCF-2A54-45B4-AA29-FEA19CB09935}"/>
            </a:ext>
          </a:extLst>
        </xdr:cNvPr>
        <xdr:cNvSpPr>
          <a:spLocks noChangeArrowheads="1"/>
        </xdr:cNvSpPr>
      </xdr:nvSpPr>
      <xdr:spPr bwMode="auto">
        <a:xfrm>
          <a:off x="514350" y="356806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11</xdr:row>
      <xdr:rowOff>481965</xdr:rowOff>
    </xdr:from>
    <xdr:to>
      <xdr:col>2</xdr:col>
      <xdr:colOff>427</xdr:colOff>
      <xdr:row>11</xdr:row>
      <xdr:rowOff>624709</xdr:rowOff>
    </xdr:to>
    <xdr:sp macro="" textlink="">
      <xdr:nvSpPr>
        <xdr:cNvPr id="161" name="Oval 27">
          <a:extLst>
            <a:ext uri="{FF2B5EF4-FFF2-40B4-BE49-F238E27FC236}">
              <a16:creationId xmlns:a16="http://schemas.microsoft.com/office/drawing/2014/main" id="{6AC27A2F-0F92-4657-B23F-F9FC2D73D6EA}"/>
            </a:ext>
          </a:extLst>
        </xdr:cNvPr>
        <xdr:cNvSpPr>
          <a:spLocks noChangeArrowheads="1"/>
        </xdr:cNvSpPr>
      </xdr:nvSpPr>
      <xdr:spPr bwMode="auto">
        <a:xfrm>
          <a:off x="514350" y="41929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12</xdr:row>
      <xdr:rowOff>481965</xdr:rowOff>
    </xdr:from>
    <xdr:to>
      <xdr:col>2</xdr:col>
      <xdr:colOff>427</xdr:colOff>
      <xdr:row>12</xdr:row>
      <xdr:rowOff>623889</xdr:rowOff>
    </xdr:to>
    <xdr:sp macro="" textlink="">
      <xdr:nvSpPr>
        <xdr:cNvPr id="162" name="Oval 28">
          <a:extLst>
            <a:ext uri="{FF2B5EF4-FFF2-40B4-BE49-F238E27FC236}">
              <a16:creationId xmlns:a16="http://schemas.microsoft.com/office/drawing/2014/main" id="{4515BFBC-BD92-428D-8A92-3FCB931C8F1B}"/>
            </a:ext>
          </a:extLst>
        </xdr:cNvPr>
        <xdr:cNvSpPr>
          <a:spLocks noChangeArrowheads="1"/>
        </xdr:cNvSpPr>
      </xdr:nvSpPr>
      <xdr:spPr bwMode="auto">
        <a:xfrm>
          <a:off x="514350" y="48177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13</xdr:row>
      <xdr:rowOff>480060</xdr:rowOff>
    </xdr:from>
    <xdr:to>
      <xdr:col>2</xdr:col>
      <xdr:colOff>427</xdr:colOff>
      <xdr:row>13</xdr:row>
      <xdr:rowOff>623768</xdr:rowOff>
    </xdr:to>
    <xdr:sp macro="" textlink="">
      <xdr:nvSpPr>
        <xdr:cNvPr id="163" name="Oval 29">
          <a:extLst>
            <a:ext uri="{FF2B5EF4-FFF2-40B4-BE49-F238E27FC236}">
              <a16:creationId xmlns:a16="http://schemas.microsoft.com/office/drawing/2014/main" id="{5B4EE21F-4B6C-4C34-9F97-01D4D5B8C632}"/>
            </a:ext>
          </a:extLst>
        </xdr:cNvPr>
        <xdr:cNvSpPr>
          <a:spLocks noChangeArrowheads="1"/>
        </xdr:cNvSpPr>
      </xdr:nvSpPr>
      <xdr:spPr bwMode="auto">
        <a:xfrm>
          <a:off x="514350" y="54406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14</xdr:row>
      <xdr:rowOff>481965</xdr:rowOff>
    </xdr:from>
    <xdr:to>
      <xdr:col>2</xdr:col>
      <xdr:colOff>427</xdr:colOff>
      <xdr:row>14</xdr:row>
      <xdr:rowOff>624709</xdr:rowOff>
    </xdr:to>
    <xdr:sp macro="" textlink="">
      <xdr:nvSpPr>
        <xdr:cNvPr id="164" name="Oval 30">
          <a:extLst>
            <a:ext uri="{FF2B5EF4-FFF2-40B4-BE49-F238E27FC236}">
              <a16:creationId xmlns:a16="http://schemas.microsoft.com/office/drawing/2014/main" id="{91F1CED9-FFA5-401B-8CDB-CA432F7BD831}"/>
            </a:ext>
          </a:extLst>
        </xdr:cNvPr>
        <xdr:cNvSpPr>
          <a:spLocks noChangeArrowheads="1"/>
        </xdr:cNvSpPr>
      </xdr:nvSpPr>
      <xdr:spPr bwMode="auto">
        <a:xfrm>
          <a:off x="514350" y="60674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1</xdr:col>
      <xdr:colOff>72390</xdr:colOff>
      <xdr:row>16</xdr:row>
      <xdr:rowOff>481965</xdr:rowOff>
    </xdr:from>
    <xdr:to>
      <xdr:col>2</xdr:col>
      <xdr:colOff>427</xdr:colOff>
      <xdr:row>16</xdr:row>
      <xdr:rowOff>624709</xdr:rowOff>
    </xdr:to>
    <xdr:sp macro="" textlink="">
      <xdr:nvSpPr>
        <xdr:cNvPr id="165" name="Oval 31">
          <a:extLst>
            <a:ext uri="{FF2B5EF4-FFF2-40B4-BE49-F238E27FC236}">
              <a16:creationId xmlns:a16="http://schemas.microsoft.com/office/drawing/2014/main" id="{43E9A748-FD37-4942-9F4F-4581C1230B17}"/>
            </a:ext>
          </a:extLst>
        </xdr:cNvPr>
        <xdr:cNvSpPr>
          <a:spLocks noChangeArrowheads="1"/>
        </xdr:cNvSpPr>
      </xdr:nvSpPr>
      <xdr:spPr bwMode="auto">
        <a:xfrm>
          <a:off x="514350" y="73171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17</xdr:row>
      <xdr:rowOff>481965</xdr:rowOff>
    </xdr:from>
    <xdr:to>
      <xdr:col>2</xdr:col>
      <xdr:colOff>427</xdr:colOff>
      <xdr:row>17</xdr:row>
      <xdr:rowOff>623889</xdr:rowOff>
    </xdr:to>
    <xdr:sp macro="" textlink="">
      <xdr:nvSpPr>
        <xdr:cNvPr id="166" name="Oval 32">
          <a:extLst>
            <a:ext uri="{FF2B5EF4-FFF2-40B4-BE49-F238E27FC236}">
              <a16:creationId xmlns:a16="http://schemas.microsoft.com/office/drawing/2014/main" id="{AD7E71E8-3049-4982-A670-4489B1097975}"/>
            </a:ext>
          </a:extLst>
        </xdr:cNvPr>
        <xdr:cNvSpPr>
          <a:spLocks noChangeArrowheads="1"/>
        </xdr:cNvSpPr>
      </xdr:nvSpPr>
      <xdr:spPr bwMode="auto">
        <a:xfrm>
          <a:off x="514350" y="79419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18</xdr:row>
      <xdr:rowOff>481965</xdr:rowOff>
    </xdr:from>
    <xdr:to>
      <xdr:col>2</xdr:col>
      <xdr:colOff>427</xdr:colOff>
      <xdr:row>18</xdr:row>
      <xdr:rowOff>624709</xdr:rowOff>
    </xdr:to>
    <xdr:sp macro="" textlink="">
      <xdr:nvSpPr>
        <xdr:cNvPr id="167" name="Oval 33">
          <a:extLst>
            <a:ext uri="{FF2B5EF4-FFF2-40B4-BE49-F238E27FC236}">
              <a16:creationId xmlns:a16="http://schemas.microsoft.com/office/drawing/2014/main" id="{5029223C-F62D-4C22-A5DD-407A0C340346}"/>
            </a:ext>
          </a:extLst>
        </xdr:cNvPr>
        <xdr:cNvSpPr>
          <a:spLocks noChangeArrowheads="1"/>
        </xdr:cNvSpPr>
      </xdr:nvSpPr>
      <xdr:spPr bwMode="auto">
        <a:xfrm>
          <a:off x="514350" y="856678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19</xdr:row>
      <xdr:rowOff>481965</xdr:rowOff>
    </xdr:from>
    <xdr:to>
      <xdr:col>2</xdr:col>
      <xdr:colOff>427</xdr:colOff>
      <xdr:row>19</xdr:row>
      <xdr:rowOff>623889</xdr:rowOff>
    </xdr:to>
    <xdr:sp macro="" textlink="">
      <xdr:nvSpPr>
        <xdr:cNvPr id="168" name="Oval 34">
          <a:extLst>
            <a:ext uri="{FF2B5EF4-FFF2-40B4-BE49-F238E27FC236}">
              <a16:creationId xmlns:a16="http://schemas.microsoft.com/office/drawing/2014/main" id="{C2BF947E-C001-4D1A-8A90-98EE1F674931}"/>
            </a:ext>
          </a:extLst>
        </xdr:cNvPr>
        <xdr:cNvSpPr>
          <a:spLocks noChangeArrowheads="1"/>
        </xdr:cNvSpPr>
      </xdr:nvSpPr>
      <xdr:spPr bwMode="auto">
        <a:xfrm>
          <a:off x="514350" y="919162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20</xdr:row>
      <xdr:rowOff>480060</xdr:rowOff>
    </xdr:from>
    <xdr:to>
      <xdr:col>2</xdr:col>
      <xdr:colOff>427</xdr:colOff>
      <xdr:row>20</xdr:row>
      <xdr:rowOff>623768</xdr:rowOff>
    </xdr:to>
    <xdr:sp macro="" textlink="">
      <xdr:nvSpPr>
        <xdr:cNvPr id="169" name="Oval 35">
          <a:extLst>
            <a:ext uri="{FF2B5EF4-FFF2-40B4-BE49-F238E27FC236}">
              <a16:creationId xmlns:a16="http://schemas.microsoft.com/office/drawing/2014/main" id="{F50A2F3D-8367-4219-9D37-5B1CDD3E7D7E}"/>
            </a:ext>
          </a:extLst>
        </xdr:cNvPr>
        <xdr:cNvSpPr>
          <a:spLocks noChangeArrowheads="1"/>
        </xdr:cNvSpPr>
      </xdr:nvSpPr>
      <xdr:spPr bwMode="auto">
        <a:xfrm>
          <a:off x="514350" y="981456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21</xdr:row>
      <xdr:rowOff>481965</xdr:rowOff>
    </xdr:from>
    <xdr:to>
      <xdr:col>2</xdr:col>
      <xdr:colOff>427</xdr:colOff>
      <xdr:row>21</xdr:row>
      <xdr:rowOff>624709</xdr:rowOff>
    </xdr:to>
    <xdr:sp macro="" textlink="">
      <xdr:nvSpPr>
        <xdr:cNvPr id="170" name="Oval 36">
          <a:extLst>
            <a:ext uri="{FF2B5EF4-FFF2-40B4-BE49-F238E27FC236}">
              <a16:creationId xmlns:a16="http://schemas.microsoft.com/office/drawing/2014/main" id="{E2402E51-4905-4EF3-8E34-966A899359D7}"/>
            </a:ext>
          </a:extLst>
        </xdr:cNvPr>
        <xdr:cNvSpPr>
          <a:spLocks noChangeArrowheads="1"/>
        </xdr:cNvSpPr>
      </xdr:nvSpPr>
      <xdr:spPr bwMode="auto">
        <a:xfrm>
          <a:off x="514350" y="104413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22</xdr:row>
      <xdr:rowOff>480060</xdr:rowOff>
    </xdr:from>
    <xdr:to>
      <xdr:col>2</xdr:col>
      <xdr:colOff>427</xdr:colOff>
      <xdr:row>22</xdr:row>
      <xdr:rowOff>623768</xdr:rowOff>
    </xdr:to>
    <xdr:sp macro="" textlink="">
      <xdr:nvSpPr>
        <xdr:cNvPr id="171" name="Oval 37">
          <a:extLst>
            <a:ext uri="{FF2B5EF4-FFF2-40B4-BE49-F238E27FC236}">
              <a16:creationId xmlns:a16="http://schemas.microsoft.com/office/drawing/2014/main" id="{2E9C1FEB-1F57-49C5-A2C6-E792B8C20C13}"/>
            </a:ext>
          </a:extLst>
        </xdr:cNvPr>
        <xdr:cNvSpPr>
          <a:spLocks noChangeArrowheads="1"/>
        </xdr:cNvSpPr>
      </xdr:nvSpPr>
      <xdr:spPr bwMode="auto">
        <a:xfrm>
          <a:off x="514350" y="1106424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0</xdr:col>
      <xdr:colOff>0</xdr:colOff>
      <xdr:row>3</xdr:row>
      <xdr:rowOff>0</xdr:rowOff>
    </xdr:from>
    <xdr:to>
      <xdr:col>3</xdr:col>
      <xdr:colOff>0</xdr:colOff>
      <xdr:row>8</xdr:row>
      <xdr:rowOff>0</xdr:rowOff>
    </xdr:to>
    <xdr:sp macro="" textlink="">
      <xdr:nvSpPr>
        <xdr:cNvPr id="172" name="Line 2">
          <a:extLst>
            <a:ext uri="{FF2B5EF4-FFF2-40B4-BE49-F238E27FC236}">
              <a16:creationId xmlns:a16="http://schemas.microsoft.com/office/drawing/2014/main" id="{9414DABD-2C1E-4C4D-9E36-3E5F30B5B8C1}"/>
            </a:ext>
          </a:extLst>
        </xdr:cNvPr>
        <xdr:cNvSpPr>
          <a:spLocks noChangeShapeType="1"/>
        </xdr:cNvSpPr>
      </xdr:nvSpPr>
      <xdr:spPr bwMode="auto">
        <a:xfrm>
          <a:off x="0" y="502920"/>
          <a:ext cx="2529840" cy="1333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7620</xdr:rowOff>
    </xdr:from>
    <xdr:to>
      <xdr:col>2</xdr:col>
      <xdr:colOff>4351020</xdr:colOff>
      <xdr:row>5</xdr:row>
      <xdr:rowOff>0</xdr:rowOff>
    </xdr:to>
    <xdr:sp macro="" textlink="">
      <xdr:nvSpPr>
        <xdr:cNvPr id="173" name="Line 3">
          <a:extLst>
            <a:ext uri="{FF2B5EF4-FFF2-40B4-BE49-F238E27FC236}">
              <a16:creationId xmlns:a16="http://schemas.microsoft.com/office/drawing/2014/main" id="{9FE0E9B9-E324-4191-818E-9FA319203B2B}"/>
            </a:ext>
          </a:extLst>
        </xdr:cNvPr>
        <xdr:cNvSpPr>
          <a:spLocks noChangeShapeType="1"/>
        </xdr:cNvSpPr>
      </xdr:nvSpPr>
      <xdr:spPr bwMode="auto">
        <a:xfrm>
          <a:off x="0" y="510540"/>
          <a:ext cx="2529840" cy="5257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72390</xdr:colOff>
      <xdr:row>8</xdr:row>
      <xdr:rowOff>480060</xdr:rowOff>
    </xdr:from>
    <xdr:to>
      <xdr:col>2</xdr:col>
      <xdr:colOff>427</xdr:colOff>
      <xdr:row>8</xdr:row>
      <xdr:rowOff>623768</xdr:rowOff>
    </xdr:to>
    <xdr:sp macro="" textlink="">
      <xdr:nvSpPr>
        <xdr:cNvPr id="174" name="Oval 5">
          <a:extLst>
            <a:ext uri="{FF2B5EF4-FFF2-40B4-BE49-F238E27FC236}">
              <a16:creationId xmlns:a16="http://schemas.microsoft.com/office/drawing/2014/main" id="{3F57F576-3603-4B71-A998-78743D1D50A5}"/>
            </a:ext>
          </a:extLst>
        </xdr:cNvPr>
        <xdr:cNvSpPr>
          <a:spLocks noChangeArrowheads="1"/>
        </xdr:cNvSpPr>
      </xdr:nvSpPr>
      <xdr:spPr bwMode="auto">
        <a:xfrm>
          <a:off x="514350" y="23164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15</xdr:row>
      <xdr:rowOff>0</xdr:rowOff>
    </xdr:from>
    <xdr:to>
      <xdr:col>2</xdr:col>
      <xdr:colOff>227</xdr:colOff>
      <xdr:row>15</xdr:row>
      <xdr:rowOff>0</xdr:rowOff>
    </xdr:to>
    <xdr:sp macro="" textlink="">
      <xdr:nvSpPr>
        <xdr:cNvPr id="175" name="Oval 13">
          <a:extLst>
            <a:ext uri="{FF2B5EF4-FFF2-40B4-BE49-F238E27FC236}">
              <a16:creationId xmlns:a16="http://schemas.microsoft.com/office/drawing/2014/main" id="{78EE134F-D86C-47B9-B0D4-C71E3E12B742}"/>
            </a:ext>
          </a:extLst>
        </xdr:cNvPr>
        <xdr:cNvSpPr>
          <a:spLocks noChangeArrowheads="1"/>
        </xdr:cNvSpPr>
      </xdr:nvSpPr>
      <xdr:spPr bwMode="auto">
        <a:xfrm>
          <a:off x="514350" y="6210300"/>
          <a:ext cx="209777" cy="0"/>
        </a:xfrm>
        <a:prstGeom prst="ellipse">
          <a:avLst/>
        </a:prstGeom>
        <a:solidFill>
          <a:srgbClr val="FFFFFF"/>
        </a:solidFill>
        <a:ln w="9525">
          <a:solidFill>
            <a:srgbClr val="000000"/>
          </a:solidFill>
          <a:round/>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他</a:t>
          </a:r>
          <a:r>
            <a:rPr lang="ja-JP" altLang="en-US" sz="1100" b="0" i="0" u="none" strike="noStrike" baseline="0">
              <a:solidFill>
                <a:srgbClr val="000000"/>
              </a:solidFill>
              <a:latin typeface="ＭＳ Ｐゴシック"/>
              <a:ea typeface="ＭＳ Ｐゴシック"/>
            </a:rPr>
            <a:t>々営</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72390</xdr:colOff>
      <xdr:row>9</xdr:row>
      <xdr:rowOff>481965</xdr:rowOff>
    </xdr:from>
    <xdr:to>
      <xdr:col>2</xdr:col>
      <xdr:colOff>427</xdr:colOff>
      <xdr:row>9</xdr:row>
      <xdr:rowOff>624709</xdr:rowOff>
    </xdr:to>
    <xdr:sp macro="" textlink="">
      <xdr:nvSpPr>
        <xdr:cNvPr id="176" name="Oval 25">
          <a:extLst>
            <a:ext uri="{FF2B5EF4-FFF2-40B4-BE49-F238E27FC236}">
              <a16:creationId xmlns:a16="http://schemas.microsoft.com/office/drawing/2014/main" id="{6694CDFA-A5D9-4F5E-ADBD-92B1FACDAA32}"/>
            </a:ext>
          </a:extLst>
        </xdr:cNvPr>
        <xdr:cNvSpPr>
          <a:spLocks noChangeArrowheads="1"/>
        </xdr:cNvSpPr>
      </xdr:nvSpPr>
      <xdr:spPr bwMode="auto">
        <a:xfrm>
          <a:off x="514350" y="29432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10</xdr:row>
      <xdr:rowOff>481965</xdr:rowOff>
    </xdr:from>
    <xdr:to>
      <xdr:col>2</xdr:col>
      <xdr:colOff>427</xdr:colOff>
      <xdr:row>10</xdr:row>
      <xdr:rowOff>623889</xdr:rowOff>
    </xdr:to>
    <xdr:sp macro="" textlink="">
      <xdr:nvSpPr>
        <xdr:cNvPr id="177" name="Oval 26">
          <a:extLst>
            <a:ext uri="{FF2B5EF4-FFF2-40B4-BE49-F238E27FC236}">
              <a16:creationId xmlns:a16="http://schemas.microsoft.com/office/drawing/2014/main" id="{B59ADB46-E22F-4B4C-9BCF-351DB625D8F7}"/>
            </a:ext>
          </a:extLst>
        </xdr:cNvPr>
        <xdr:cNvSpPr>
          <a:spLocks noChangeArrowheads="1"/>
        </xdr:cNvSpPr>
      </xdr:nvSpPr>
      <xdr:spPr bwMode="auto">
        <a:xfrm>
          <a:off x="514350" y="356806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11</xdr:row>
      <xdr:rowOff>481965</xdr:rowOff>
    </xdr:from>
    <xdr:to>
      <xdr:col>2</xdr:col>
      <xdr:colOff>427</xdr:colOff>
      <xdr:row>11</xdr:row>
      <xdr:rowOff>624709</xdr:rowOff>
    </xdr:to>
    <xdr:sp macro="" textlink="">
      <xdr:nvSpPr>
        <xdr:cNvPr id="178" name="Oval 27">
          <a:extLst>
            <a:ext uri="{FF2B5EF4-FFF2-40B4-BE49-F238E27FC236}">
              <a16:creationId xmlns:a16="http://schemas.microsoft.com/office/drawing/2014/main" id="{DE23D7DD-CAD1-4112-A2DC-C99894BD3455}"/>
            </a:ext>
          </a:extLst>
        </xdr:cNvPr>
        <xdr:cNvSpPr>
          <a:spLocks noChangeArrowheads="1"/>
        </xdr:cNvSpPr>
      </xdr:nvSpPr>
      <xdr:spPr bwMode="auto">
        <a:xfrm>
          <a:off x="514350" y="41929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12</xdr:row>
      <xdr:rowOff>481965</xdr:rowOff>
    </xdr:from>
    <xdr:to>
      <xdr:col>2</xdr:col>
      <xdr:colOff>427</xdr:colOff>
      <xdr:row>12</xdr:row>
      <xdr:rowOff>623889</xdr:rowOff>
    </xdr:to>
    <xdr:sp macro="" textlink="">
      <xdr:nvSpPr>
        <xdr:cNvPr id="179" name="Oval 28">
          <a:extLst>
            <a:ext uri="{FF2B5EF4-FFF2-40B4-BE49-F238E27FC236}">
              <a16:creationId xmlns:a16="http://schemas.microsoft.com/office/drawing/2014/main" id="{C6D6B636-179E-45A7-8DBC-BA61FC16CCFA}"/>
            </a:ext>
          </a:extLst>
        </xdr:cNvPr>
        <xdr:cNvSpPr>
          <a:spLocks noChangeArrowheads="1"/>
        </xdr:cNvSpPr>
      </xdr:nvSpPr>
      <xdr:spPr bwMode="auto">
        <a:xfrm>
          <a:off x="514350" y="48177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13</xdr:row>
      <xdr:rowOff>480060</xdr:rowOff>
    </xdr:from>
    <xdr:to>
      <xdr:col>2</xdr:col>
      <xdr:colOff>427</xdr:colOff>
      <xdr:row>13</xdr:row>
      <xdr:rowOff>623768</xdr:rowOff>
    </xdr:to>
    <xdr:sp macro="" textlink="">
      <xdr:nvSpPr>
        <xdr:cNvPr id="180" name="Oval 29">
          <a:extLst>
            <a:ext uri="{FF2B5EF4-FFF2-40B4-BE49-F238E27FC236}">
              <a16:creationId xmlns:a16="http://schemas.microsoft.com/office/drawing/2014/main" id="{015FF216-3F60-43EA-BF94-84625D7481A5}"/>
            </a:ext>
          </a:extLst>
        </xdr:cNvPr>
        <xdr:cNvSpPr>
          <a:spLocks noChangeArrowheads="1"/>
        </xdr:cNvSpPr>
      </xdr:nvSpPr>
      <xdr:spPr bwMode="auto">
        <a:xfrm>
          <a:off x="514350" y="54406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14</xdr:row>
      <xdr:rowOff>481965</xdr:rowOff>
    </xdr:from>
    <xdr:to>
      <xdr:col>2</xdr:col>
      <xdr:colOff>427</xdr:colOff>
      <xdr:row>14</xdr:row>
      <xdr:rowOff>624709</xdr:rowOff>
    </xdr:to>
    <xdr:sp macro="" textlink="">
      <xdr:nvSpPr>
        <xdr:cNvPr id="181" name="Oval 30">
          <a:extLst>
            <a:ext uri="{FF2B5EF4-FFF2-40B4-BE49-F238E27FC236}">
              <a16:creationId xmlns:a16="http://schemas.microsoft.com/office/drawing/2014/main" id="{6376C9B5-8B12-4B4A-8A81-71602221E3D2}"/>
            </a:ext>
          </a:extLst>
        </xdr:cNvPr>
        <xdr:cNvSpPr>
          <a:spLocks noChangeArrowheads="1"/>
        </xdr:cNvSpPr>
      </xdr:nvSpPr>
      <xdr:spPr bwMode="auto">
        <a:xfrm>
          <a:off x="514350" y="60674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1</xdr:col>
      <xdr:colOff>72390</xdr:colOff>
      <xdr:row>16</xdr:row>
      <xdr:rowOff>481965</xdr:rowOff>
    </xdr:from>
    <xdr:to>
      <xdr:col>2</xdr:col>
      <xdr:colOff>427</xdr:colOff>
      <xdr:row>16</xdr:row>
      <xdr:rowOff>624709</xdr:rowOff>
    </xdr:to>
    <xdr:sp macro="" textlink="">
      <xdr:nvSpPr>
        <xdr:cNvPr id="182" name="Oval 31">
          <a:extLst>
            <a:ext uri="{FF2B5EF4-FFF2-40B4-BE49-F238E27FC236}">
              <a16:creationId xmlns:a16="http://schemas.microsoft.com/office/drawing/2014/main" id="{72DB69A8-1C43-4A46-8447-1F5AA72B82CD}"/>
            </a:ext>
          </a:extLst>
        </xdr:cNvPr>
        <xdr:cNvSpPr>
          <a:spLocks noChangeArrowheads="1"/>
        </xdr:cNvSpPr>
      </xdr:nvSpPr>
      <xdr:spPr bwMode="auto">
        <a:xfrm>
          <a:off x="514350" y="73171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17</xdr:row>
      <xdr:rowOff>481965</xdr:rowOff>
    </xdr:from>
    <xdr:to>
      <xdr:col>2</xdr:col>
      <xdr:colOff>427</xdr:colOff>
      <xdr:row>17</xdr:row>
      <xdr:rowOff>623889</xdr:rowOff>
    </xdr:to>
    <xdr:sp macro="" textlink="">
      <xdr:nvSpPr>
        <xdr:cNvPr id="183" name="Oval 32">
          <a:extLst>
            <a:ext uri="{FF2B5EF4-FFF2-40B4-BE49-F238E27FC236}">
              <a16:creationId xmlns:a16="http://schemas.microsoft.com/office/drawing/2014/main" id="{A1A800A8-4432-4993-AFA3-3732D774C7DA}"/>
            </a:ext>
          </a:extLst>
        </xdr:cNvPr>
        <xdr:cNvSpPr>
          <a:spLocks noChangeArrowheads="1"/>
        </xdr:cNvSpPr>
      </xdr:nvSpPr>
      <xdr:spPr bwMode="auto">
        <a:xfrm>
          <a:off x="514350" y="79419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18</xdr:row>
      <xdr:rowOff>481965</xdr:rowOff>
    </xdr:from>
    <xdr:to>
      <xdr:col>2</xdr:col>
      <xdr:colOff>427</xdr:colOff>
      <xdr:row>18</xdr:row>
      <xdr:rowOff>624709</xdr:rowOff>
    </xdr:to>
    <xdr:sp macro="" textlink="">
      <xdr:nvSpPr>
        <xdr:cNvPr id="184" name="Oval 33">
          <a:extLst>
            <a:ext uri="{FF2B5EF4-FFF2-40B4-BE49-F238E27FC236}">
              <a16:creationId xmlns:a16="http://schemas.microsoft.com/office/drawing/2014/main" id="{37861512-B689-489D-B0D2-F3E30163E1D4}"/>
            </a:ext>
          </a:extLst>
        </xdr:cNvPr>
        <xdr:cNvSpPr>
          <a:spLocks noChangeArrowheads="1"/>
        </xdr:cNvSpPr>
      </xdr:nvSpPr>
      <xdr:spPr bwMode="auto">
        <a:xfrm>
          <a:off x="514350" y="856678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19</xdr:row>
      <xdr:rowOff>481965</xdr:rowOff>
    </xdr:from>
    <xdr:to>
      <xdr:col>2</xdr:col>
      <xdr:colOff>427</xdr:colOff>
      <xdr:row>19</xdr:row>
      <xdr:rowOff>623889</xdr:rowOff>
    </xdr:to>
    <xdr:sp macro="" textlink="">
      <xdr:nvSpPr>
        <xdr:cNvPr id="185" name="Oval 34">
          <a:extLst>
            <a:ext uri="{FF2B5EF4-FFF2-40B4-BE49-F238E27FC236}">
              <a16:creationId xmlns:a16="http://schemas.microsoft.com/office/drawing/2014/main" id="{28568893-605B-4A3B-963A-4C236CD7CFC5}"/>
            </a:ext>
          </a:extLst>
        </xdr:cNvPr>
        <xdr:cNvSpPr>
          <a:spLocks noChangeArrowheads="1"/>
        </xdr:cNvSpPr>
      </xdr:nvSpPr>
      <xdr:spPr bwMode="auto">
        <a:xfrm>
          <a:off x="514350" y="919162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20</xdr:row>
      <xdr:rowOff>480060</xdr:rowOff>
    </xdr:from>
    <xdr:to>
      <xdr:col>2</xdr:col>
      <xdr:colOff>427</xdr:colOff>
      <xdr:row>20</xdr:row>
      <xdr:rowOff>623768</xdr:rowOff>
    </xdr:to>
    <xdr:sp macro="" textlink="">
      <xdr:nvSpPr>
        <xdr:cNvPr id="186" name="Oval 35">
          <a:extLst>
            <a:ext uri="{FF2B5EF4-FFF2-40B4-BE49-F238E27FC236}">
              <a16:creationId xmlns:a16="http://schemas.microsoft.com/office/drawing/2014/main" id="{AE1ABA7B-FA45-4CAD-8D12-5644DC14B6AD}"/>
            </a:ext>
          </a:extLst>
        </xdr:cNvPr>
        <xdr:cNvSpPr>
          <a:spLocks noChangeArrowheads="1"/>
        </xdr:cNvSpPr>
      </xdr:nvSpPr>
      <xdr:spPr bwMode="auto">
        <a:xfrm>
          <a:off x="514350" y="981456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21</xdr:row>
      <xdr:rowOff>481965</xdr:rowOff>
    </xdr:from>
    <xdr:to>
      <xdr:col>2</xdr:col>
      <xdr:colOff>427</xdr:colOff>
      <xdr:row>21</xdr:row>
      <xdr:rowOff>624709</xdr:rowOff>
    </xdr:to>
    <xdr:sp macro="" textlink="">
      <xdr:nvSpPr>
        <xdr:cNvPr id="187" name="Oval 36">
          <a:extLst>
            <a:ext uri="{FF2B5EF4-FFF2-40B4-BE49-F238E27FC236}">
              <a16:creationId xmlns:a16="http://schemas.microsoft.com/office/drawing/2014/main" id="{9D95B3F8-7ADB-4FFB-AFFA-EDF291A25E12}"/>
            </a:ext>
          </a:extLst>
        </xdr:cNvPr>
        <xdr:cNvSpPr>
          <a:spLocks noChangeArrowheads="1"/>
        </xdr:cNvSpPr>
      </xdr:nvSpPr>
      <xdr:spPr bwMode="auto">
        <a:xfrm>
          <a:off x="514350" y="104413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22</xdr:row>
      <xdr:rowOff>480060</xdr:rowOff>
    </xdr:from>
    <xdr:to>
      <xdr:col>2</xdr:col>
      <xdr:colOff>427</xdr:colOff>
      <xdr:row>22</xdr:row>
      <xdr:rowOff>623768</xdr:rowOff>
    </xdr:to>
    <xdr:sp macro="" textlink="">
      <xdr:nvSpPr>
        <xdr:cNvPr id="188" name="Oval 37">
          <a:extLst>
            <a:ext uri="{FF2B5EF4-FFF2-40B4-BE49-F238E27FC236}">
              <a16:creationId xmlns:a16="http://schemas.microsoft.com/office/drawing/2014/main" id="{3B44889E-55C5-4E75-999C-4FDB4D500486}"/>
            </a:ext>
          </a:extLst>
        </xdr:cNvPr>
        <xdr:cNvSpPr>
          <a:spLocks noChangeArrowheads="1"/>
        </xdr:cNvSpPr>
      </xdr:nvSpPr>
      <xdr:spPr bwMode="auto">
        <a:xfrm>
          <a:off x="514350" y="1106424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0</xdr:col>
      <xdr:colOff>0</xdr:colOff>
      <xdr:row>3</xdr:row>
      <xdr:rowOff>0</xdr:rowOff>
    </xdr:from>
    <xdr:to>
      <xdr:col>3</xdr:col>
      <xdr:colOff>0</xdr:colOff>
      <xdr:row>8</xdr:row>
      <xdr:rowOff>0</xdr:rowOff>
    </xdr:to>
    <xdr:sp macro="" textlink="">
      <xdr:nvSpPr>
        <xdr:cNvPr id="189" name="Line 2">
          <a:extLst>
            <a:ext uri="{FF2B5EF4-FFF2-40B4-BE49-F238E27FC236}">
              <a16:creationId xmlns:a16="http://schemas.microsoft.com/office/drawing/2014/main" id="{440D78C7-1411-4264-AECA-0502C84FDDB4}"/>
            </a:ext>
          </a:extLst>
        </xdr:cNvPr>
        <xdr:cNvSpPr>
          <a:spLocks noChangeShapeType="1"/>
        </xdr:cNvSpPr>
      </xdr:nvSpPr>
      <xdr:spPr bwMode="auto">
        <a:xfrm>
          <a:off x="0" y="502920"/>
          <a:ext cx="2529840" cy="13335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7620</xdr:rowOff>
    </xdr:from>
    <xdr:to>
      <xdr:col>2</xdr:col>
      <xdr:colOff>4351020</xdr:colOff>
      <xdr:row>5</xdr:row>
      <xdr:rowOff>0</xdr:rowOff>
    </xdr:to>
    <xdr:sp macro="" textlink="">
      <xdr:nvSpPr>
        <xdr:cNvPr id="190" name="Line 3">
          <a:extLst>
            <a:ext uri="{FF2B5EF4-FFF2-40B4-BE49-F238E27FC236}">
              <a16:creationId xmlns:a16="http://schemas.microsoft.com/office/drawing/2014/main" id="{86447D84-A328-4455-89F5-5F071EA9975C}"/>
            </a:ext>
          </a:extLst>
        </xdr:cNvPr>
        <xdr:cNvSpPr>
          <a:spLocks noChangeShapeType="1"/>
        </xdr:cNvSpPr>
      </xdr:nvSpPr>
      <xdr:spPr bwMode="auto">
        <a:xfrm>
          <a:off x="0" y="510540"/>
          <a:ext cx="2529840" cy="5257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72390</xdr:colOff>
      <xdr:row>8</xdr:row>
      <xdr:rowOff>480060</xdr:rowOff>
    </xdr:from>
    <xdr:to>
      <xdr:col>2</xdr:col>
      <xdr:colOff>427</xdr:colOff>
      <xdr:row>8</xdr:row>
      <xdr:rowOff>623768</xdr:rowOff>
    </xdr:to>
    <xdr:sp macro="" textlink="">
      <xdr:nvSpPr>
        <xdr:cNvPr id="191" name="Oval 5">
          <a:extLst>
            <a:ext uri="{FF2B5EF4-FFF2-40B4-BE49-F238E27FC236}">
              <a16:creationId xmlns:a16="http://schemas.microsoft.com/office/drawing/2014/main" id="{4E3EC017-8470-4AFE-982C-5C60FA7DA5A6}"/>
            </a:ext>
          </a:extLst>
        </xdr:cNvPr>
        <xdr:cNvSpPr>
          <a:spLocks noChangeArrowheads="1"/>
        </xdr:cNvSpPr>
      </xdr:nvSpPr>
      <xdr:spPr bwMode="auto">
        <a:xfrm>
          <a:off x="514350" y="23164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15</xdr:row>
      <xdr:rowOff>0</xdr:rowOff>
    </xdr:from>
    <xdr:to>
      <xdr:col>2</xdr:col>
      <xdr:colOff>227</xdr:colOff>
      <xdr:row>15</xdr:row>
      <xdr:rowOff>0</xdr:rowOff>
    </xdr:to>
    <xdr:sp macro="" textlink="">
      <xdr:nvSpPr>
        <xdr:cNvPr id="192" name="Oval 13">
          <a:extLst>
            <a:ext uri="{FF2B5EF4-FFF2-40B4-BE49-F238E27FC236}">
              <a16:creationId xmlns:a16="http://schemas.microsoft.com/office/drawing/2014/main" id="{167313E7-8083-4B63-BCC6-20F1910FB770}"/>
            </a:ext>
          </a:extLst>
        </xdr:cNvPr>
        <xdr:cNvSpPr>
          <a:spLocks noChangeArrowheads="1"/>
        </xdr:cNvSpPr>
      </xdr:nvSpPr>
      <xdr:spPr bwMode="auto">
        <a:xfrm>
          <a:off x="514350" y="6210300"/>
          <a:ext cx="209777" cy="0"/>
        </a:xfrm>
        <a:prstGeom prst="ellipse">
          <a:avLst/>
        </a:prstGeom>
        <a:solidFill>
          <a:srgbClr val="FFFFFF"/>
        </a:solidFill>
        <a:ln w="9525">
          <a:solidFill>
            <a:srgbClr val="000000"/>
          </a:solidFill>
          <a:round/>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他</a:t>
          </a:r>
          <a:r>
            <a:rPr lang="ja-JP" altLang="en-US" sz="1100" b="0" i="0" u="none" strike="noStrike" baseline="0">
              <a:solidFill>
                <a:srgbClr val="000000"/>
              </a:solidFill>
              <a:latin typeface="ＭＳ Ｐゴシック"/>
              <a:ea typeface="ＭＳ Ｐゴシック"/>
            </a:rPr>
            <a:t>々営</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72390</xdr:colOff>
      <xdr:row>9</xdr:row>
      <xdr:rowOff>481965</xdr:rowOff>
    </xdr:from>
    <xdr:to>
      <xdr:col>2</xdr:col>
      <xdr:colOff>427</xdr:colOff>
      <xdr:row>9</xdr:row>
      <xdr:rowOff>624709</xdr:rowOff>
    </xdr:to>
    <xdr:sp macro="" textlink="">
      <xdr:nvSpPr>
        <xdr:cNvPr id="193" name="Oval 25">
          <a:extLst>
            <a:ext uri="{FF2B5EF4-FFF2-40B4-BE49-F238E27FC236}">
              <a16:creationId xmlns:a16="http://schemas.microsoft.com/office/drawing/2014/main" id="{B52563B5-7E6A-48CE-AC97-4E9DE1DE85EF}"/>
            </a:ext>
          </a:extLst>
        </xdr:cNvPr>
        <xdr:cNvSpPr>
          <a:spLocks noChangeArrowheads="1"/>
        </xdr:cNvSpPr>
      </xdr:nvSpPr>
      <xdr:spPr bwMode="auto">
        <a:xfrm>
          <a:off x="514350" y="29432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10</xdr:row>
      <xdr:rowOff>481965</xdr:rowOff>
    </xdr:from>
    <xdr:to>
      <xdr:col>2</xdr:col>
      <xdr:colOff>427</xdr:colOff>
      <xdr:row>10</xdr:row>
      <xdr:rowOff>623889</xdr:rowOff>
    </xdr:to>
    <xdr:sp macro="" textlink="">
      <xdr:nvSpPr>
        <xdr:cNvPr id="194" name="Oval 26">
          <a:extLst>
            <a:ext uri="{FF2B5EF4-FFF2-40B4-BE49-F238E27FC236}">
              <a16:creationId xmlns:a16="http://schemas.microsoft.com/office/drawing/2014/main" id="{F58A527A-C7CA-4094-9501-7EB7C92DE42B}"/>
            </a:ext>
          </a:extLst>
        </xdr:cNvPr>
        <xdr:cNvSpPr>
          <a:spLocks noChangeArrowheads="1"/>
        </xdr:cNvSpPr>
      </xdr:nvSpPr>
      <xdr:spPr bwMode="auto">
        <a:xfrm>
          <a:off x="514350" y="356806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11</xdr:row>
      <xdr:rowOff>481965</xdr:rowOff>
    </xdr:from>
    <xdr:to>
      <xdr:col>2</xdr:col>
      <xdr:colOff>427</xdr:colOff>
      <xdr:row>11</xdr:row>
      <xdr:rowOff>624709</xdr:rowOff>
    </xdr:to>
    <xdr:sp macro="" textlink="">
      <xdr:nvSpPr>
        <xdr:cNvPr id="195" name="Oval 27">
          <a:extLst>
            <a:ext uri="{FF2B5EF4-FFF2-40B4-BE49-F238E27FC236}">
              <a16:creationId xmlns:a16="http://schemas.microsoft.com/office/drawing/2014/main" id="{FEEDA2B8-328A-4E28-BB1E-404E57B098B8}"/>
            </a:ext>
          </a:extLst>
        </xdr:cNvPr>
        <xdr:cNvSpPr>
          <a:spLocks noChangeArrowheads="1"/>
        </xdr:cNvSpPr>
      </xdr:nvSpPr>
      <xdr:spPr bwMode="auto">
        <a:xfrm>
          <a:off x="514350" y="41929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12</xdr:row>
      <xdr:rowOff>481965</xdr:rowOff>
    </xdr:from>
    <xdr:to>
      <xdr:col>2</xdr:col>
      <xdr:colOff>427</xdr:colOff>
      <xdr:row>12</xdr:row>
      <xdr:rowOff>623889</xdr:rowOff>
    </xdr:to>
    <xdr:sp macro="" textlink="">
      <xdr:nvSpPr>
        <xdr:cNvPr id="196" name="Oval 28">
          <a:extLst>
            <a:ext uri="{FF2B5EF4-FFF2-40B4-BE49-F238E27FC236}">
              <a16:creationId xmlns:a16="http://schemas.microsoft.com/office/drawing/2014/main" id="{8BD9A7FC-ABB2-4FA1-AC05-5DDA509D207A}"/>
            </a:ext>
          </a:extLst>
        </xdr:cNvPr>
        <xdr:cNvSpPr>
          <a:spLocks noChangeArrowheads="1"/>
        </xdr:cNvSpPr>
      </xdr:nvSpPr>
      <xdr:spPr bwMode="auto">
        <a:xfrm>
          <a:off x="514350" y="48177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13</xdr:row>
      <xdr:rowOff>480060</xdr:rowOff>
    </xdr:from>
    <xdr:to>
      <xdr:col>2</xdr:col>
      <xdr:colOff>427</xdr:colOff>
      <xdr:row>13</xdr:row>
      <xdr:rowOff>623768</xdr:rowOff>
    </xdr:to>
    <xdr:sp macro="" textlink="">
      <xdr:nvSpPr>
        <xdr:cNvPr id="197" name="Oval 29">
          <a:extLst>
            <a:ext uri="{FF2B5EF4-FFF2-40B4-BE49-F238E27FC236}">
              <a16:creationId xmlns:a16="http://schemas.microsoft.com/office/drawing/2014/main" id="{96F4E6F3-8D28-41C6-B1D9-6B8BFC969AC3}"/>
            </a:ext>
          </a:extLst>
        </xdr:cNvPr>
        <xdr:cNvSpPr>
          <a:spLocks noChangeArrowheads="1"/>
        </xdr:cNvSpPr>
      </xdr:nvSpPr>
      <xdr:spPr bwMode="auto">
        <a:xfrm>
          <a:off x="514350" y="544068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14</xdr:row>
      <xdr:rowOff>481965</xdr:rowOff>
    </xdr:from>
    <xdr:to>
      <xdr:col>2</xdr:col>
      <xdr:colOff>427</xdr:colOff>
      <xdr:row>14</xdr:row>
      <xdr:rowOff>624709</xdr:rowOff>
    </xdr:to>
    <xdr:sp macro="" textlink="">
      <xdr:nvSpPr>
        <xdr:cNvPr id="198" name="Oval 30">
          <a:extLst>
            <a:ext uri="{FF2B5EF4-FFF2-40B4-BE49-F238E27FC236}">
              <a16:creationId xmlns:a16="http://schemas.microsoft.com/office/drawing/2014/main" id="{D56B1C7F-5A3B-4155-A44F-D4FC7C0D5D34}"/>
            </a:ext>
          </a:extLst>
        </xdr:cNvPr>
        <xdr:cNvSpPr>
          <a:spLocks noChangeArrowheads="1"/>
        </xdr:cNvSpPr>
      </xdr:nvSpPr>
      <xdr:spPr bwMode="auto">
        <a:xfrm>
          <a:off x="514350" y="606742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twoCellAnchor>
    <xdr:from>
      <xdr:col>1</xdr:col>
      <xdr:colOff>72390</xdr:colOff>
      <xdr:row>16</xdr:row>
      <xdr:rowOff>481965</xdr:rowOff>
    </xdr:from>
    <xdr:to>
      <xdr:col>2</xdr:col>
      <xdr:colOff>427</xdr:colOff>
      <xdr:row>16</xdr:row>
      <xdr:rowOff>624709</xdr:rowOff>
    </xdr:to>
    <xdr:sp macro="" textlink="">
      <xdr:nvSpPr>
        <xdr:cNvPr id="199" name="Oval 31">
          <a:extLst>
            <a:ext uri="{FF2B5EF4-FFF2-40B4-BE49-F238E27FC236}">
              <a16:creationId xmlns:a16="http://schemas.microsoft.com/office/drawing/2014/main" id="{CAB9281C-136B-4532-8E99-CC8C54541A9D}"/>
            </a:ext>
          </a:extLst>
        </xdr:cNvPr>
        <xdr:cNvSpPr>
          <a:spLocks noChangeArrowheads="1"/>
        </xdr:cNvSpPr>
      </xdr:nvSpPr>
      <xdr:spPr bwMode="auto">
        <a:xfrm>
          <a:off x="514350" y="73171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営</a:t>
          </a:r>
        </a:p>
      </xdr:txBody>
    </xdr:sp>
    <xdr:clientData/>
  </xdr:twoCellAnchor>
  <xdr:twoCellAnchor>
    <xdr:from>
      <xdr:col>1</xdr:col>
      <xdr:colOff>72390</xdr:colOff>
      <xdr:row>17</xdr:row>
      <xdr:rowOff>481965</xdr:rowOff>
    </xdr:from>
    <xdr:to>
      <xdr:col>2</xdr:col>
      <xdr:colOff>427</xdr:colOff>
      <xdr:row>17</xdr:row>
      <xdr:rowOff>623889</xdr:rowOff>
    </xdr:to>
    <xdr:sp macro="" textlink="">
      <xdr:nvSpPr>
        <xdr:cNvPr id="200" name="Oval 32">
          <a:extLst>
            <a:ext uri="{FF2B5EF4-FFF2-40B4-BE49-F238E27FC236}">
              <a16:creationId xmlns:a16="http://schemas.microsoft.com/office/drawing/2014/main" id="{DFF2A5AC-BEBC-4D22-A789-2B50498F7D53}"/>
            </a:ext>
          </a:extLst>
        </xdr:cNvPr>
        <xdr:cNvSpPr>
          <a:spLocks noChangeArrowheads="1"/>
        </xdr:cNvSpPr>
      </xdr:nvSpPr>
      <xdr:spPr bwMode="auto">
        <a:xfrm>
          <a:off x="514350" y="794194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石</a:t>
          </a:r>
        </a:p>
      </xdr:txBody>
    </xdr:sp>
    <xdr:clientData/>
  </xdr:twoCellAnchor>
  <xdr:twoCellAnchor>
    <xdr:from>
      <xdr:col>1</xdr:col>
      <xdr:colOff>72390</xdr:colOff>
      <xdr:row>18</xdr:row>
      <xdr:rowOff>481965</xdr:rowOff>
    </xdr:from>
    <xdr:to>
      <xdr:col>2</xdr:col>
      <xdr:colOff>427</xdr:colOff>
      <xdr:row>18</xdr:row>
      <xdr:rowOff>624709</xdr:rowOff>
    </xdr:to>
    <xdr:sp macro="" textlink="">
      <xdr:nvSpPr>
        <xdr:cNvPr id="201" name="Oval 33">
          <a:extLst>
            <a:ext uri="{FF2B5EF4-FFF2-40B4-BE49-F238E27FC236}">
              <a16:creationId xmlns:a16="http://schemas.microsoft.com/office/drawing/2014/main" id="{5F0A9F42-EB7F-4968-BF5E-B366099A034A}"/>
            </a:ext>
          </a:extLst>
        </xdr:cNvPr>
        <xdr:cNvSpPr>
          <a:spLocks noChangeArrowheads="1"/>
        </xdr:cNvSpPr>
      </xdr:nvSpPr>
      <xdr:spPr bwMode="auto">
        <a:xfrm>
          <a:off x="514350" y="856678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砕</a:t>
          </a:r>
        </a:p>
      </xdr:txBody>
    </xdr:sp>
    <xdr:clientData/>
  </xdr:twoCellAnchor>
  <xdr:twoCellAnchor>
    <xdr:from>
      <xdr:col>1</xdr:col>
      <xdr:colOff>72390</xdr:colOff>
      <xdr:row>19</xdr:row>
      <xdr:rowOff>481965</xdr:rowOff>
    </xdr:from>
    <xdr:to>
      <xdr:col>2</xdr:col>
      <xdr:colOff>427</xdr:colOff>
      <xdr:row>19</xdr:row>
      <xdr:rowOff>623889</xdr:rowOff>
    </xdr:to>
    <xdr:sp macro="" textlink="">
      <xdr:nvSpPr>
        <xdr:cNvPr id="202" name="Oval 34">
          <a:extLst>
            <a:ext uri="{FF2B5EF4-FFF2-40B4-BE49-F238E27FC236}">
              <a16:creationId xmlns:a16="http://schemas.microsoft.com/office/drawing/2014/main" id="{37E43691-CAEB-42AF-950A-E59CFCE60AC2}"/>
            </a:ext>
          </a:extLst>
        </xdr:cNvPr>
        <xdr:cNvSpPr>
          <a:spLocks noChangeArrowheads="1"/>
        </xdr:cNvSpPr>
      </xdr:nvSpPr>
      <xdr:spPr bwMode="auto">
        <a:xfrm>
          <a:off x="514350" y="9191625"/>
          <a:ext cx="209977" cy="14192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砂</a:t>
          </a:r>
        </a:p>
      </xdr:txBody>
    </xdr:sp>
    <xdr:clientData/>
  </xdr:twoCellAnchor>
  <xdr:twoCellAnchor>
    <xdr:from>
      <xdr:col>1</xdr:col>
      <xdr:colOff>72390</xdr:colOff>
      <xdr:row>20</xdr:row>
      <xdr:rowOff>480060</xdr:rowOff>
    </xdr:from>
    <xdr:to>
      <xdr:col>2</xdr:col>
      <xdr:colOff>427</xdr:colOff>
      <xdr:row>20</xdr:row>
      <xdr:rowOff>623768</xdr:rowOff>
    </xdr:to>
    <xdr:sp macro="" textlink="">
      <xdr:nvSpPr>
        <xdr:cNvPr id="203" name="Oval 35">
          <a:extLst>
            <a:ext uri="{FF2B5EF4-FFF2-40B4-BE49-F238E27FC236}">
              <a16:creationId xmlns:a16="http://schemas.microsoft.com/office/drawing/2014/main" id="{5F194B9F-73E5-44A6-8A94-A6BB35455236}"/>
            </a:ext>
          </a:extLst>
        </xdr:cNvPr>
        <xdr:cNvSpPr>
          <a:spLocks noChangeArrowheads="1"/>
        </xdr:cNvSpPr>
      </xdr:nvSpPr>
      <xdr:spPr bwMode="auto">
        <a:xfrm>
          <a:off x="514350" y="981456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販</a:t>
          </a:r>
        </a:p>
      </xdr:txBody>
    </xdr:sp>
    <xdr:clientData/>
  </xdr:twoCellAnchor>
  <xdr:twoCellAnchor>
    <xdr:from>
      <xdr:col>1</xdr:col>
      <xdr:colOff>72390</xdr:colOff>
      <xdr:row>21</xdr:row>
      <xdr:rowOff>481965</xdr:rowOff>
    </xdr:from>
    <xdr:to>
      <xdr:col>2</xdr:col>
      <xdr:colOff>427</xdr:colOff>
      <xdr:row>21</xdr:row>
      <xdr:rowOff>624709</xdr:rowOff>
    </xdr:to>
    <xdr:sp macro="" textlink="">
      <xdr:nvSpPr>
        <xdr:cNvPr id="204" name="Oval 36">
          <a:extLst>
            <a:ext uri="{FF2B5EF4-FFF2-40B4-BE49-F238E27FC236}">
              <a16:creationId xmlns:a16="http://schemas.microsoft.com/office/drawing/2014/main" id="{DE59C981-BCFD-42F8-BD33-95B2D09020DD}"/>
            </a:ext>
          </a:extLst>
        </xdr:cNvPr>
        <xdr:cNvSpPr>
          <a:spLocks noChangeArrowheads="1"/>
        </xdr:cNvSpPr>
      </xdr:nvSpPr>
      <xdr:spPr bwMode="auto">
        <a:xfrm>
          <a:off x="514350" y="10441305"/>
          <a:ext cx="209977" cy="142744"/>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建</a:t>
          </a:r>
        </a:p>
      </xdr:txBody>
    </xdr:sp>
    <xdr:clientData/>
  </xdr:twoCellAnchor>
  <xdr:twoCellAnchor>
    <xdr:from>
      <xdr:col>1</xdr:col>
      <xdr:colOff>72390</xdr:colOff>
      <xdr:row>22</xdr:row>
      <xdr:rowOff>480060</xdr:rowOff>
    </xdr:from>
    <xdr:to>
      <xdr:col>2</xdr:col>
      <xdr:colOff>427</xdr:colOff>
      <xdr:row>22</xdr:row>
      <xdr:rowOff>623768</xdr:rowOff>
    </xdr:to>
    <xdr:sp macro="" textlink="">
      <xdr:nvSpPr>
        <xdr:cNvPr id="205" name="Oval 37">
          <a:extLst>
            <a:ext uri="{FF2B5EF4-FFF2-40B4-BE49-F238E27FC236}">
              <a16:creationId xmlns:a16="http://schemas.microsoft.com/office/drawing/2014/main" id="{CF8A6B45-78BD-4786-A9CF-00391AEE1505}"/>
            </a:ext>
          </a:extLst>
        </xdr:cNvPr>
        <xdr:cNvSpPr>
          <a:spLocks noChangeArrowheads="1"/>
        </xdr:cNvSpPr>
      </xdr:nvSpPr>
      <xdr:spPr bwMode="auto">
        <a:xfrm>
          <a:off x="514350" y="11064240"/>
          <a:ext cx="209977" cy="143708"/>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他</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5</xdr:row>
      <xdr:rowOff>0</xdr:rowOff>
    </xdr:to>
    <xdr:sp macro="" textlink="">
      <xdr:nvSpPr>
        <xdr:cNvPr id="2" name="Line 1">
          <a:extLst>
            <a:ext uri="{FF2B5EF4-FFF2-40B4-BE49-F238E27FC236}">
              <a16:creationId xmlns:a16="http://schemas.microsoft.com/office/drawing/2014/main" id="{A16606FE-2C77-4514-9A7A-253186D3A456}"/>
            </a:ext>
          </a:extLst>
        </xdr:cNvPr>
        <xdr:cNvSpPr>
          <a:spLocks noChangeShapeType="1"/>
        </xdr:cNvSpPr>
      </xdr:nvSpPr>
      <xdr:spPr bwMode="auto">
        <a:xfrm>
          <a:off x="180975" y="914400"/>
          <a:ext cx="885825" cy="609600"/>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3</xdr:col>
      <xdr:colOff>0</xdr:colOff>
      <xdr:row>5</xdr:row>
      <xdr:rowOff>0</xdr:rowOff>
    </xdr:to>
    <xdr:sp macro="" textlink="">
      <xdr:nvSpPr>
        <xdr:cNvPr id="3" name="Line 1">
          <a:extLst>
            <a:ext uri="{FF2B5EF4-FFF2-40B4-BE49-F238E27FC236}">
              <a16:creationId xmlns:a16="http://schemas.microsoft.com/office/drawing/2014/main" id="{007AA79C-371B-47A9-B0A9-23D37951CD47}"/>
            </a:ext>
          </a:extLst>
        </xdr:cNvPr>
        <xdr:cNvSpPr>
          <a:spLocks noChangeShapeType="1"/>
        </xdr:cNvSpPr>
      </xdr:nvSpPr>
      <xdr:spPr bwMode="auto">
        <a:xfrm>
          <a:off x="180975" y="914400"/>
          <a:ext cx="885825" cy="609600"/>
        </a:xfrm>
        <a:prstGeom prst="line">
          <a:avLst/>
        </a:prstGeom>
        <a:noFill/>
        <a:ln w="9525">
          <a:solidFill>
            <a:srgbClr val="000000"/>
          </a:solidFill>
          <a:round/>
          <a:headEnd/>
          <a:tailEnd/>
        </a:ln>
      </xdr:spPr>
    </xdr:sp>
    <xdr:clientData/>
  </xdr:twoCellAnchor>
  <xdr:twoCellAnchor>
    <xdr:from>
      <xdr:col>1</xdr:col>
      <xdr:colOff>0</xdr:colOff>
      <xdr:row>3</xdr:row>
      <xdr:rowOff>0</xdr:rowOff>
    </xdr:from>
    <xdr:to>
      <xdr:col>3</xdr:col>
      <xdr:colOff>0</xdr:colOff>
      <xdr:row>5</xdr:row>
      <xdr:rowOff>0</xdr:rowOff>
    </xdr:to>
    <xdr:sp macro="" textlink="">
      <xdr:nvSpPr>
        <xdr:cNvPr id="4" name="Line 1">
          <a:extLst>
            <a:ext uri="{FF2B5EF4-FFF2-40B4-BE49-F238E27FC236}">
              <a16:creationId xmlns:a16="http://schemas.microsoft.com/office/drawing/2014/main" id="{75A677DB-A44F-45DB-BF5C-BA1831BE5855}"/>
            </a:ext>
          </a:extLst>
        </xdr:cNvPr>
        <xdr:cNvSpPr>
          <a:spLocks noChangeShapeType="1"/>
        </xdr:cNvSpPr>
      </xdr:nvSpPr>
      <xdr:spPr bwMode="auto">
        <a:xfrm>
          <a:off x="180975" y="914400"/>
          <a:ext cx="885825" cy="6096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3</xdr:row>
      <xdr:rowOff>104775</xdr:rowOff>
    </xdr:from>
    <xdr:to>
      <xdr:col>10</xdr:col>
      <xdr:colOff>409575</xdr:colOff>
      <xdr:row>33</xdr:row>
      <xdr:rowOff>66675</xdr:rowOff>
    </xdr:to>
    <xdr:graphicFrame macro="">
      <xdr:nvGraphicFramePr>
        <xdr:cNvPr id="2" name="Chart 2">
          <a:extLst>
            <a:ext uri="{FF2B5EF4-FFF2-40B4-BE49-F238E27FC236}">
              <a16:creationId xmlns:a16="http://schemas.microsoft.com/office/drawing/2014/main" id="{489EBAAF-37A1-4059-8634-87974500C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xdr:col>
      <xdr:colOff>0</xdr:colOff>
      <xdr:row>37</xdr:row>
      <xdr:rowOff>0</xdr:rowOff>
    </xdr:to>
    <xdr:sp macro="" textlink="">
      <xdr:nvSpPr>
        <xdr:cNvPr id="5" name="Line 4">
          <a:extLst>
            <a:ext uri="{FF2B5EF4-FFF2-40B4-BE49-F238E27FC236}">
              <a16:creationId xmlns:a16="http://schemas.microsoft.com/office/drawing/2014/main" id="{DE4F433A-E1C0-47B3-BB2F-3A6119F6DFAD}"/>
            </a:ext>
          </a:extLst>
        </xdr:cNvPr>
        <xdr:cNvSpPr>
          <a:spLocks noChangeShapeType="1"/>
        </xdr:cNvSpPr>
      </xdr:nvSpPr>
      <xdr:spPr bwMode="auto">
        <a:xfrm>
          <a:off x="0" y="7772400"/>
          <a:ext cx="594360" cy="6858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0</xdr:colOff>
      <xdr:row>4</xdr:row>
      <xdr:rowOff>0</xdr:rowOff>
    </xdr:to>
    <xdr:sp macro="" textlink="">
      <xdr:nvSpPr>
        <xdr:cNvPr id="4" name="Line 1">
          <a:extLst>
            <a:ext uri="{FF2B5EF4-FFF2-40B4-BE49-F238E27FC236}">
              <a16:creationId xmlns:a16="http://schemas.microsoft.com/office/drawing/2014/main" id="{493AEAAA-5AB0-4C4F-81A5-9EE14E7D215A}"/>
            </a:ext>
          </a:extLst>
        </xdr:cNvPr>
        <xdr:cNvSpPr>
          <a:spLocks noChangeShapeType="1"/>
        </xdr:cNvSpPr>
      </xdr:nvSpPr>
      <xdr:spPr bwMode="auto">
        <a:xfrm>
          <a:off x="182880" y="609600"/>
          <a:ext cx="1005840" cy="685800"/>
        </a:xfrm>
        <a:prstGeom prst="line">
          <a:avLst/>
        </a:prstGeom>
        <a:noFill/>
        <a:ln w="9525">
          <a:solidFill>
            <a:srgbClr val="000000"/>
          </a:solidFill>
          <a:round/>
          <a:headEnd/>
          <a:tailEnd/>
        </a:ln>
      </xdr:spPr>
    </xdr:sp>
    <xdr:clientData/>
  </xdr:twoCellAnchor>
  <xdr:twoCellAnchor>
    <xdr:from>
      <xdr:col>8</xdr:col>
      <xdr:colOff>0</xdr:colOff>
      <xdr:row>26</xdr:row>
      <xdr:rowOff>0</xdr:rowOff>
    </xdr:from>
    <xdr:to>
      <xdr:col>9</xdr:col>
      <xdr:colOff>0</xdr:colOff>
      <xdr:row>27</xdr:row>
      <xdr:rowOff>0</xdr:rowOff>
    </xdr:to>
    <xdr:sp macro="" textlink="">
      <xdr:nvSpPr>
        <xdr:cNvPr id="5" name="Line 2">
          <a:extLst>
            <a:ext uri="{FF2B5EF4-FFF2-40B4-BE49-F238E27FC236}">
              <a16:creationId xmlns:a16="http://schemas.microsoft.com/office/drawing/2014/main" id="{5B0D6B65-0F00-433B-89D0-5E6366284433}"/>
            </a:ext>
          </a:extLst>
        </xdr:cNvPr>
        <xdr:cNvSpPr>
          <a:spLocks noChangeShapeType="1"/>
        </xdr:cNvSpPr>
      </xdr:nvSpPr>
      <xdr:spPr bwMode="auto">
        <a:xfrm flipH="1">
          <a:off x="5189220" y="8839200"/>
          <a:ext cx="800100" cy="3429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9" name="Line 2">
          <a:extLst>
            <a:ext uri="{FF2B5EF4-FFF2-40B4-BE49-F238E27FC236}">
              <a16:creationId xmlns:a16="http://schemas.microsoft.com/office/drawing/2014/main" id="{0EB6C133-5482-458C-A88D-BC96202400C5}"/>
            </a:ext>
          </a:extLst>
        </xdr:cNvPr>
        <xdr:cNvSpPr>
          <a:spLocks noChangeShapeType="1"/>
        </xdr:cNvSpPr>
      </xdr:nvSpPr>
      <xdr:spPr bwMode="auto">
        <a:xfrm>
          <a:off x="0" y="754380"/>
          <a:ext cx="1005840" cy="502920"/>
        </a:xfrm>
        <a:prstGeom prst="line">
          <a:avLst/>
        </a:prstGeom>
        <a:noFill/>
        <a:ln w="9525">
          <a:solidFill>
            <a:srgbClr val="000000"/>
          </a:solidFill>
          <a:round/>
          <a:headEnd/>
          <a:tailEnd/>
        </a:ln>
      </xdr:spPr>
    </xdr:sp>
    <xdr:clientData/>
  </xdr:twoCellAnchor>
  <xdr:twoCellAnchor>
    <xdr:from>
      <xdr:col>0</xdr:col>
      <xdr:colOff>0</xdr:colOff>
      <xdr:row>58</xdr:row>
      <xdr:rowOff>0</xdr:rowOff>
    </xdr:from>
    <xdr:to>
      <xdr:col>1</xdr:col>
      <xdr:colOff>0</xdr:colOff>
      <xdr:row>60</xdr:row>
      <xdr:rowOff>0</xdr:rowOff>
    </xdr:to>
    <xdr:sp macro="" textlink="">
      <xdr:nvSpPr>
        <xdr:cNvPr id="10" name="Line 3">
          <a:extLst>
            <a:ext uri="{FF2B5EF4-FFF2-40B4-BE49-F238E27FC236}">
              <a16:creationId xmlns:a16="http://schemas.microsoft.com/office/drawing/2014/main" id="{3AFBC312-52FA-44CB-A120-4D37E9827B01}"/>
            </a:ext>
          </a:extLst>
        </xdr:cNvPr>
        <xdr:cNvSpPr>
          <a:spLocks noChangeShapeType="1"/>
        </xdr:cNvSpPr>
      </xdr:nvSpPr>
      <xdr:spPr bwMode="auto">
        <a:xfrm>
          <a:off x="0" y="14584680"/>
          <a:ext cx="1005840" cy="502920"/>
        </a:xfrm>
        <a:prstGeom prst="line">
          <a:avLst/>
        </a:prstGeom>
        <a:noFill/>
        <a:ln w="9525">
          <a:solidFill>
            <a:srgbClr val="000000"/>
          </a:solidFill>
          <a:round/>
          <a:headEnd/>
          <a:tailEnd/>
        </a:ln>
      </xdr:spPr>
    </xdr:sp>
    <xdr:clientData/>
  </xdr:twoCellAnchor>
  <xdr:twoCellAnchor>
    <xdr:from>
      <xdr:col>0</xdr:col>
      <xdr:colOff>0</xdr:colOff>
      <xdr:row>108</xdr:row>
      <xdr:rowOff>0</xdr:rowOff>
    </xdr:from>
    <xdr:to>
      <xdr:col>1</xdr:col>
      <xdr:colOff>0</xdr:colOff>
      <xdr:row>110</xdr:row>
      <xdr:rowOff>0</xdr:rowOff>
    </xdr:to>
    <xdr:sp macro="" textlink="">
      <xdr:nvSpPr>
        <xdr:cNvPr id="11" name="Line 4">
          <a:extLst>
            <a:ext uri="{FF2B5EF4-FFF2-40B4-BE49-F238E27FC236}">
              <a16:creationId xmlns:a16="http://schemas.microsoft.com/office/drawing/2014/main" id="{CDB711A0-050D-4764-AC13-B43D72151C63}"/>
            </a:ext>
          </a:extLst>
        </xdr:cNvPr>
        <xdr:cNvSpPr>
          <a:spLocks noChangeShapeType="1"/>
        </xdr:cNvSpPr>
      </xdr:nvSpPr>
      <xdr:spPr bwMode="auto">
        <a:xfrm>
          <a:off x="0" y="27157680"/>
          <a:ext cx="1005840" cy="502920"/>
        </a:xfrm>
        <a:prstGeom prst="line">
          <a:avLst/>
        </a:prstGeom>
        <a:noFill/>
        <a:ln w="9525">
          <a:solidFill>
            <a:srgbClr val="000000"/>
          </a:solidFill>
          <a:round/>
          <a:headEnd/>
          <a:tailEnd/>
        </a:ln>
      </xdr:spPr>
    </xdr:sp>
    <xdr:clientData/>
  </xdr:twoCellAnchor>
  <xdr:twoCellAnchor>
    <xdr:from>
      <xdr:col>0</xdr:col>
      <xdr:colOff>0</xdr:colOff>
      <xdr:row>160</xdr:row>
      <xdr:rowOff>0</xdr:rowOff>
    </xdr:from>
    <xdr:to>
      <xdr:col>1</xdr:col>
      <xdr:colOff>0</xdr:colOff>
      <xdr:row>162</xdr:row>
      <xdr:rowOff>0</xdr:rowOff>
    </xdr:to>
    <xdr:sp macro="" textlink="">
      <xdr:nvSpPr>
        <xdr:cNvPr id="12" name="Line 5">
          <a:extLst>
            <a:ext uri="{FF2B5EF4-FFF2-40B4-BE49-F238E27FC236}">
              <a16:creationId xmlns:a16="http://schemas.microsoft.com/office/drawing/2014/main" id="{968189B0-F4FF-4409-BEE7-4E5A2A51D529}"/>
            </a:ext>
          </a:extLst>
        </xdr:cNvPr>
        <xdr:cNvSpPr>
          <a:spLocks noChangeShapeType="1"/>
        </xdr:cNvSpPr>
      </xdr:nvSpPr>
      <xdr:spPr bwMode="auto">
        <a:xfrm>
          <a:off x="0" y="40233600"/>
          <a:ext cx="1005840" cy="502920"/>
        </a:xfrm>
        <a:prstGeom prst="line">
          <a:avLst/>
        </a:prstGeom>
        <a:noFill/>
        <a:ln w="9525">
          <a:solidFill>
            <a:srgbClr val="000000"/>
          </a:solidFill>
          <a:round/>
          <a:headEnd/>
          <a:tailEnd/>
        </a:ln>
      </xdr:spPr>
    </xdr:sp>
    <xdr:clientData/>
  </xdr:twoCellAnchor>
  <xdr:twoCellAnchor>
    <xdr:from>
      <xdr:col>0</xdr:col>
      <xdr:colOff>0</xdr:colOff>
      <xdr:row>207</xdr:row>
      <xdr:rowOff>0</xdr:rowOff>
    </xdr:from>
    <xdr:to>
      <xdr:col>1</xdr:col>
      <xdr:colOff>0</xdr:colOff>
      <xdr:row>209</xdr:row>
      <xdr:rowOff>0</xdr:rowOff>
    </xdr:to>
    <xdr:sp macro="" textlink="">
      <xdr:nvSpPr>
        <xdr:cNvPr id="13" name="Line 6">
          <a:extLst>
            <a:ext uri="{FF2B5EF4-FFF2-40B4-BE49-F238E27FC236}">
              <a16:creationId xmlns:a16="http://schemas.microsoft.com/office/drawing/2014/main" id="{2BA71FF6-59EF-454C-A3B6-4625CDB85477}"/>
            </a:ext>
          </a:extLst>
        </xdr:cNvPr>
        <xdr:cNvSpPr>
          <a:spLocks noChangeShapeType="1"/>
        </xdr:cNvSpPr>
      </xdr:nvSpPr>
      <xdr:spPr bwMode="auto">
        <a:xfrm>
          <a:off x="0" y="52052220"/>
          <a:ext cx="1005840" cy="502920"/>
        </a:xfrm>
        <a:prstGeom prst="line">
          <a:avLst/>
        </a:prstGeom>
        <a:noFill/>
        <a:ln w="9525">
          <a:solidFill>
            <a:srgbClr val="000000"/>
          </a:solidFill>
          <a:round/>
          <a:headEnd/>
          <a:tailEnd/>
        </a:ln>
      </xdr:spPr>
    </xdr:sp>
    <xdr:clientData/>
  </xdr:twoCellAnchor>
  <xdr:twoCellAnchor>
    <xdr:from>
      <xdr:col>0</xdr:col>
      <xdr:colOff>0</xdr:colOff>
      <xdr:row>262</xdr:row>
      <xdr:rowOff>0</xdr:rowOff>
    </xdr:from>
    <xdr:to>
      <xdr:col>1</xdr:col>
      <xdr:colOff>0</xdr:colOff>
      <xdr:row>264</xdr:row>
      <xdr:rowOff>0</xdr:rowOff>
    </xdr:to>
    <xdr:sp macro="" textlink="">
      <xdr:nvSpPr>
        <xdr:cNvPr id="14" name="Line 7">
          <a:extLst>
            <a:ext uri="{FF2B5EF4-FFF2-40B4-BE49-F238E27FC236}">
              <a16:creationId xmlns:a16="http://schemas.microsoft.com/office/drawing/2014/main" id="{AE08AB7D-E8EE-41B9-BA95-C7743275F8C5}"/>
            </a:ext>
          </a:extLst>
        </xdr:cNvPr>
        <xdr:cNvSpPr>
          <a:spLocks noChangeShapeType="1"/>
        </xdr:cNvSpPr>
      </xdr:nvSpPr>
      <xdr:spPr bwMode="auto">
        <a:xfrm>
          <a:off x="0" y="65882520"/>
          <a:ext cx="1005840" cy="502920"/>
        </a:xfrm>
        <a:prstGeom prst="line">
          <a:avLst/>
        </a:prstGeom>
        <a:noFill/>
        <a:ln w="9525">
          <a:solidFill>
            <a:srgbClr val="000000"/>
          </a:solidFill>
          <a:round/>
          <a:headEnd/>
          <a:tailEnd/>
        </a:ln>
      </xdr:spPr>
    </xdr:sp>
    <xdr:clientData/>
  </xdr:twoCellAnchor>
  <xdr:twoCellAnchor>
    <xdr:from>
      <xdr:col>6</xdr:col>
      <xdr:colOff>762000</xdr:colOff>
      <xdr:row>288</xdr:row>
      <xdr:rowOff>0</xdr:rowOff>
    </xdr:from>
    <xdr:to>
      <xdr:col>8</xdr:col>
      <xdr:colOff>11206</xdr:colOff>
      <xdr:row>288</xdr:row>
      <xdr:rowOff>0</xdr:rowOff>
    </xdr:to>
    <xdr:cxnSp macro="">
      <xdr:nvCxnSpPr>
        <xdr:cNvPr id="15" name="直線コネクタ 14">
          <a:extLst>
            <a:ext uri="{FF2B5EF4-FFF2-40B4-BE49-F238E27FC236}">
              <a16:creationId xmlns:a16="http://schemas.microsoft.com/office/drawing/2014/main" id="{C1F2084D-F88A-4C54-9AB5-BEC9F1C2FE73}"/>
            </a:ext>
          </a:extLst>
        </xdr:cNvPr>
        <xdr:cNvCxnSpPr/>
      </xdr:nvCxnSpPr>
      <xdr:spPr bwMode="auto">
        <a:xfrm>
          <a:off x="5166360" y="72420480"/>
          <a:ext cx="811306" cy="0"/>
        </a:xfrm>
        <a:prstGeom prst="line">
          <a:avLst/>
        </a:prstGeom>
        <a:ln w="3175">
          <a:solidFill>
            <a:schemeClr val="tx1"/>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3</xdr:row>
      <xdr:rowOff>171450</xdr:rowOff>
    </xdr:to>
    <xdr:sp macro="" textlink="">
      <xdr:nvSpPr>
        <xdr:cNvPr id="5" name="Line 1">
          <a:extLst>
            <a:ext uri="{FF2B5EF4-FFF2-40B4-BE49-F238E27FC236}">
              <a16:creationId xmlns:a16="http://schemas.microsoft.com/office/drawing/2014/main" id="{3979EA99-FC20-43F1-91B8-AD6D4B425916}"/>
            </a:ext>
          </a:extLst>
        </xdr:cNvPr>
        <xdr:cNvSpPr>
          <a:spLocks noChangeShapeType="1"/>
        </xdr:cNvSpPr>
      </xdr:nvSpPr>
      <xdr:spPr bwMode="auto">
        <a:xfrm>
          <a:off x="0" y="381000"/>
          <a:ext cx="617220" cy="3619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1</xdr:col>
      <xdr:colOff>638175</xdr:colOff>
      <xdr:row>3</xdr:row>
      <xdr:rowOff>0</xdr:rowOff>
    </xdr:to>
    <xdr:sp macro="" textlink="">
      <xdr:nvSpPr>
        <xdr:cNvPr id="6" name="Line 3">
          <a:extLst>
            <a:ext uri="{FF2B5EF4-FFF2-40B4-BE49-F238E27FC236}">
              <a16:creationId xmlns:a16="http://schemas.microsoft.com/office/drawing/2014/main" id="{AE20CDD2-75B5-45A4-BEA4-895446DE24ED}"/>
            </a:ext>
          </a:extLst>
        </xdr:cNvPr>
        <xdr:cNvSpPr>
          <a:spLocks noChangeShapeType="1"/>
        </xdr:cNvSpPr>
      </xdr:nvSpPr>
      <xdr:spPr bwMode="auto">
        <a:xfrm>
          <a:off x="0" y="381000"/>
          <a:ext cx="1255395" cy="190500"/>
        </a:xfrm>
        <a:prstGeom prst="line">
          <a:avLst/>
        </a:prstGeom>
        <a:noFill/>
        <a:ln w="9525">
          <a:solidFill>
            <a:srgbClr val="000000"/>
          </a:solidFill>
          <a:round/>
          <a:headEnd/>
          <a:tailEnd/>
        </a:ln>
      </xdr:spPr>
    </xdr:sp>
    <xdr:clientData/>
  </xdr:twoCellAnchor>
  <xdr:twoCellAnchor>
    <xdr:from>
      <xdr:col>1</xdr:col>
      <xdr:colOff>638175</xdr:colOff>
      <xdr:row>3</xdr:row>
      <xdr:rowOff>0</xdr:rowOff>
    </xdr:from>
    <xdr:to>
      <xdr:col>2</xdr:col>
      <xdr:colOff>0</xdr:colOff>
      <xdr:row>3</xdr:row>
      <xdr:rowOff>171450</xdr:rowOff>
    </xdr:to>
    <xdr:sp macro="" textlink="">
      <xdr:nvSpPr>
        <xdr:cNvPr id="7" name="Line 4">
          <a:extLst>
            <a:ext uri="{FF2B5EF4-FFF2-40B4-BE49-F238E27FC236}">
              <a16:creationId xmlns:a16="http://schemas.microsoft.com/office/drawing/2014/main" id="{40789B22-6FA7-476E-B5E5-40297B96A763}"/>
            </a:ext>
          </a:extLst>
        </xdr:cNvPr>
        <xdr:cNvSpPr>
          <a:spLocks noChangeShapeType="1"/>
        </xdr:cNvSpPr>
      </xdr:nvSpPr>
      <xdr:spPr bwMode="auto">
        <a:xfrm>
          <a:off x="1255395" y="571500"/>
          <a:ext cx="382905" cy="17145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19</xdr:row>
      <xdr:rowOff>0</xdr:rowOff>
    </xdr:from>
    <xdr:to>
      <xdr:col>4</xdr:col>
      <xdr:colOff>0</xdr:colOff>
      <xdr:row>21</xdr:row>
      <xdr:rowOff>0</xdr:rowOff>
    </xdr:to>
    <xdr:sp macro="" textlink="">
      <xdr:nvSpPr>
        <xdr:cNvPr id="3" name="Line 2">
          <a:extLst>
            <a:ext uri="{FF2B5EF4-FFF2-40B4-BE49-F238E27FC236}">
              <a16:creationId xmlns:a16="http://schemas.microsoft.com/office/drawing/2014/main" id="{79751872-7010-46BB-BD8D-384F1DD9E906}"/>
            </a:ext>
          </a:extLst>
        </xdr:cNvPr>
        <xdr:cNvSpPr>
          <a:spLocks noChangeShapeType="1"/>
        </xdr:cNvSpPr>
      </xdr:nvSpPr>
      <xdr:spPr bwMode="auto">
        <a:xfrm flipH="1" flipV="1">
          <a:off x="594360" y="5021580"/>
          <a:ext cx="1653540" cy="5029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19879</xdr:colOff>
      <xdr:row>1</xdr:row>
      <xdr:rowOff>152400</xdr:rowOff>
    </xdr:from>
    <xdr:to>
      <xdr:col>21</xdr:col>
      <xdr:colOff>154708</xdr:colOff>
      <xdr:row>18</xdr:row>
      <xdr:rowOff>48216</xdr:rowOff>
    </xdr:to>
    <xdr:graphicFrame macro="">
      <xdr:nvGraphicFramePr>
        <xdr:cNvPr id="6" name="Chart 5">
          <a:extLst>
            <a:ext uri="{FF2B5EF4-FFF2-40B4-BE49-F238E27FC236}">
              <a16:creationId xmlns:a16="http://schemas.microsoft.com/office/drawing/2014/main" id="{867C9ACE-634F-4E67-B5F9-2F55B0437A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66261</xdr:colOff>
      <xdr:row>31</xdr:row>
      <xdr:rowOff>19879</xdr:rowOff>
    </xdr:from>
    <xdr:to>
      <xdr:col>21</xdr:col>
      <xdr:colOff>72888</xdr:colOff>
      <xdr:row>46</xdr:row>
      <xdr:rowOff>125896</xdr:rowOff>
    </xdr:to>
    <xdr:graphicFrame macro="">
      <xdr:nvGraphicFramePr>
        <xdr:cNvPr id="7" name="Chart 6">
          <a:extLst>
            <a:ext uri="{FF2B5EF4-FFF2-40B4-BE49-F238E27FC236}">
              <a16:creationId xmlns:a16="http://schemas.microsoft.com/office/drawing/2014/main" id="{59B57495-1314-4CA8-9285-E6E388406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30480</xdr:colOff>
      <xdr:row>2</xdr:row>
      <xdr:rowOff>7620</xdr:rowOff>
    </xdr:from>
    <xdr:to>
      <xdr:col>7</xdr:col>
      <xdr:colOff>725805</xdr:colOff>
      <xdr:row>26</xdr:row>
      <xdr:rowOff>7620</xdr:rowOff>
    </xdr:to>
    <xdr:graphicFrame macro="">
      <xdr:nvGraphicFramePr>
        <xdr:cNvPr id="2" name="Chart 5">
          <a:extLst>
            <a:ext uri="{FF2B5EF4-FFF2-40B4-BE49-F238E27FC236}">
              <a16:creationId xmlns:a16="http://schemas.microsoft.com/office/drawing/2014/main" id="{90E7BCAA-A457-43C8-811F-72F6256E6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466725</xdr:colOff>
      <xdr:row>6</xdr:row>
      <xdr:rowOff>0</xdr:rowOff>
    </xdr:from>
    <xdr:to>
      <xdr:col>1</xdr:col>
      <xdr:colOff>104775</xdr:colOff>
      <xdr:row>6</xdr:row>
      <xdr:rowOff>104775</xdr:rowOff>
    </xdr:to>
    <xdr:sp macro="" textlink="">
      <xdr:nvSpPr>
        <xdr:cNvPr id="2" name="Text Box 1">
          <a:extLst>
            <a:ext uri="{FF2B5EF4-FFF2-40B4-BE49-F238E27FC236}">
              <a16:creationId xmlns:a16="http://schemas.microsoft.com/office/drawing/2014/main" id="{277A0261-92A8-4826-A5E4-11014670B400}"/>
            </a:ext>
          </a:extLst>
        </xdr:cNvPr>
        <xdr:cNvSpPr txBox="1">
          <a:spLocks noChangeArrowheads="1"/>
        </xdr:cNvSpPr>
      </xdr:nvSpPr>
      <xdr:spPr bwMode="auto">
        <a:xfrm>
          <a:off x="463550" y="13716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104775</xdr:colOff>
      <xdr:row>9</xdr:row>
      <xdr:rowOff>104775</xdr:rowOff>
    </xdr:to>
    <xdr:sp macro="" textlink="">
      <xdr:nvSpPr>
        <xdr:cNvPr id="3" name="Text Box 2">
          <a:extLst>
            <a:ext uri="{FF2B5EF4-FFF2-40B4-BE49-F238E27FC236}">
              <a16:creationId xmlns:a16="http://schemas.microsoft.com/office/drawing/2014/main" id="{F991F78B-6AD6-45EB-AAEE-81E941FC4410}"/>
            </a:ext>
          </a:extLst>
        </xdr:cNvPr>
        <xdr:cNvSpPr txBox="1">
          <a:spLocks noChangeArrowheads="1"/>
        </xdr:cNvSpPr>
      </xdr:nvSpPr>
      <xdr:spPr bwMode="auto">
        <a:xfrm>
          <a:off x="463550" y="2314575"/>
          <a:ext cx="219075" cy="101600"/>
        </a:xfrm>
        <a:prstGeom prst="rect">
          <a:avLst/>
        </a:prstGeom>
        <a:noFill/>
        <a:ln w="9525">
          <a:noFill/>
          <a:miter lim="800000"/>
          <a:headEnd/>
          <a:tailEnd/>
        </a:ln>
      </xdr:spPr>
    </xdr:sp>
    <xdr:clientData/>
  </xdr:twoCellAnchor>
  <xdr:twoCellAnchor editAs="oneCell">
    <xdr:from>
      <xdr:col>0</xdr:col>
      <xdr:colOff>466725</xdr:colOff>
      <xdr:row>12</xdr:row>
      <xdr:rowOff>0</xdr:rowOff>
    </xdr:from>
    <xdr:to>
      <xdr:col>1</xdr:col>
      <xdr:colOff>104775</xdr:colOff>
      <xdr:row>12</xdr:row>
      <xdr:rowOff>104775</xdr:rowOff>
    </xdr:to>
    <xdr:sp macro="" textlink="">
      <xdr:nvSpPr>
        <xdr:cNvPr id="4" name="Text Box 3">
          <a:extLst>
            <a:ext uri="{FF2B5EF4-FFF2-40B4-BE49-F238E27FC236}">
              <a16:creationId xmlns:a16="http://schemas.microsoft.com/office/drawing/2014/main" id="{2A396B23-73EE-4F39-AF2B-5F7D3BD95D80}"/>
            </a:ext>
          </a:extLst>
        </xdr:cNvPr>
        <xdr:cNvSpPr txBox="1">
          <a:spLocks noChangeArrowheads="1"/>
        </xdr:cNvSpPr>
      </xdr:nvSpPr>
      <xdr:spPr bwMode="auto">
        <a:xfrm>
          <a:off x="463550" y="32575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104775</xdr:colOff>
      <xdr:row>15</xdr:row>
      <xdr:rowOff>104775</xdr:rowOff>
    </xdr:to>
    <xdr:sp macro="" textlink="">
      <xdr:nvSpPr>
        <xdr:cNvPr id="5" name="Text Box 4">
          <a:extLst>
            <a:ext uri="{FF2B5EF4-FFF2-40B4-BE49-F238E27FC236}">
              <a16:creationId xmlns:a16="http://schemas.microsoft.com/office/drawing/2014/main" id="{7402DDEC-1450-4EFE-90BB-D545482CE9A2}"/>
            </a:ext>
          </a:extLst>
        </xdr:cNvPr>
        <xdr:cNvSpPr txBox="1">
          <a:spLocks noChangeArrowheads="1"/>
        </xdr:cNvSpPr>
      </xdr:nvSpPr>
      <xdr:spPr bwMode="auto">
        <a:xfrm>
          <a:off x="463550" y="4200525"/>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6" name="Text Box 5">
          <a:extLst>
            <a:ext uri="{FF2B5EF4-FFF2-40B4-BE49-F238E27FC236}">
              <a16:creationId xmlns:a16="http://schemas.microsoft.com/office/drawing/2014/main" id="{F5794AE3-4FA2-4BAF-8E54-5D75B2A8FA50}"/>
            </a:ext>
          </a:extLst>
        </xdr:cNvPr>
        <xdr:cNvSpPr txBox="1">
          <a:spLocks noChangeArrowheads="1"/>
        </xdr:cNvSpPr>
      </xdr:nvSpPr>
      <xdr:spPr bwMode="auto">
        <a:xfrm>
          <a:off x="463550" y="5143500"/>
          <a:ext cx="219075" cy="101600"/>
        </a:xfrm>
        <a:prstGeom prst="rect">
          <a:avLst/>
        </a:prstGeom>
        <a:noFill/>
        <a:ln w="9525">
          <a:noFill/>
          <a:miter lim="800000"/>
          <a:headEnd/>
          <a:tailEnd/>
        </a:ln>
      </xdr:spPr>
    </xdr:sp>
    <xdr:clientData/>
  </xdr:twoCellAnchor>
  <xdr:twoCellAnchor editAs="oneCell">
    <xdr:from>
      <xdr:col>0</xdr:col>
      <xdr:colOff>466725</xdr:colOff>
      <xdr:row>21</xdr:row>
      <xdr:rowOff>0</xdr:rowOff>
    </xdr:from>
    <xdr:to>
      <xdr:col>1</xdr:col>
      <xdr:colOff>104775</xdr:colOff>
      <xdr:row>21</xdr:row>
      <xdr:rowOff>104775</xdr:rowOff>
    </xdr:to>
    <xdr:sp macro="" textlink="">
      <xdr:nvSpPr>
        <xdr:cNvPr id="7" name="Text Box 6">
          <a:extLst>
            <a:ext uri="{FF2B5EF4-FFF2-40B4-BE49-F238E27FC236}">
              <a16:creationId xmlns:a16="http://schemas.microsoft.com/office/drawing/2014/main" id="{B8B8E15A-82D7-44D7-98C8-9E335B3B5391}"/>
            </a:ext>
          </a:extLst>
        </xdr:cNvPr>
        <xdr:cNvSpPr txBox="1">
          <a:spLocks noChangeArrowheads="1"/>
        </xdr:cNvSpPr>
      </xdr:nvSpPr>
      <xdr:spPr bwMode="auto">
        <a:xfrm>
          <a:off x="463550" y="6086475"/>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8" name="Text Box 7">
          <a:extLst>
            <a:ext uri="{FF2B5EF4-FFF2-40B4-BE49-F238E27FC236}">
              <a16:creationId xmlns:a16="http://schemas.microsoft.com/office/drawing/2014/main" id="{1A8E5791-0B6B-4A43-A83F-47D03FEFB977}"/>
            </a:ext>
          </a:extLst>
        </xdr:cNvPr>
        <xdr:cNvSpPr txBox="1">
          <a:spLocks noChangeArrowheads="1"/>
        </xdr:cNvSpPr>
      </xdr:nvSpPr>
      <xdr:spPr bwMode="auto">
        <a:xfrm>
          <a:off x="463550" y="702945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104775</xdr:colOff>
      <xdr:row>27</xdr:row>
      <xdr:rowOff>104775</xdr:rowOff>
    </xdr:to>
    <xdr:sp macro="" textlink="">
      <xdr:nvSpPr>
        <xdr:cNvPr id="9" name="Text Box 8">
          <a:extLst>
            <a:ext uri="{FF2B5EF4-FFF2-40B4-BE49-F238E27FC236}">
              <a16:creationId xmlns:a16="http://schemas.microsoft.com/office/drawing/2014/main" id="{69CDDA5B-5DEA-47EA-8A3A-C961E1694C6C}"/>
            </a:ext>
          </a:extLst>
        </xdr:cNvPr>
        <xdr:cNvSpPr txBox="1">
          <a:spLocks noChangeArrowheads="1"/>
        </xdr:cNvSpPr>
      </xdr:nvSpPr>
      <xdr:spPr bwMode="auto">
        <a:xfrm>
          <a:off x="463550" y="7972425"/>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104775</xdr:colOff>
      <xdr:row>9</xdr:row>
      <xdr:rowOff>104775</xdr:rowOff>
    </xdr:to>
    <xdr:sp macro="" textlink="">
      <xdr:nvSpPr>
        <xdr:cNvPr id="10" name="Text Box 9">
          <a:extLst>
            <a:ext uri="{FF2B5EF4-FFF2-40B4-BE49-F238E27FC236}">
              <a16:creationId xmlns:a16="http://schemas.microsoft.com/office/drawing/2014/main" id="{F57FC07D-CB45-47E9-8619-3D9F3910A25C}"/>
            </a:ext>
          </a:extLst>
        </xdr:cNvPr>
        <xdr:cNvSpPr txBox="1">
          <a:spLocks noChangeArrowheads="1"/>
        </xdr:cNvSpPr>
      </xdr:nvSpPr>
      <xdr:spPr bwMode="auto">
        <a:xfrm>
          <a:off x="463550" y="2314575"/>
          <a:ext cx="219075" cy="101600"/>
        </a:xfrm>
        <a:prstGeom prst="rect">
          <a:avLst/>
        </a:prstGeom>
        <a:noFill/>
        <a:ln w="9525">
          <a:noFill/>
          <a:miter lim="800000"/>
          <a:headEnd/>
          <a:tailEnd/>
        </a:ln>
      </xdr:spPr>
    </xdr:sp>
    <xdr:clientData/>
  </xdr:twoCellAnchor>
  <xdr:twoCellAnchor editAs="oneCell">
    <xdr:from>
      <xdr:col>0</xdr:col>
      <xdr:colOff>466725</xdr:colOff>
      <xdr:row>12</xdr:row>
      <xdr:rowOff>0</xdr:rowOff>
    </xdr:from>
    <xdr:to>
      <xdr:col>1</xdr:col>
      <xdr:colOff>104775</xdr:colOff>
      <xdr:row>12</xdr:row>
      <xdr:rowOff>104775</xdr:rowOff>
    </xdr:to>
    <xdr:sp macro="" textlink="">
      <xdr:nvSpPr>
        <xdr:cNvPr id="11" name="Text Box 10">
          <a:extLst>
            <a:ext uri="{FF2B5EF4-FFF2-40B4-BE49-F238E27FC236}">
              <a16:creationId xmlns:a16="http://schemas.microsoft.com/office/drawing/2014/main" id="{C6EF2BE6-8676-43D3-B53F-0A36FD0C29E6}"/>
            </a:ext>
          </a:extLst>
        </xdr:cNvPr>
        <xdr:cNvSpPr txBox="1">
          <a:spLocks noChangeArrowheads="1"/>
        </xdr:cNvSpPr>
      </xdr:nvSpPr>
      <xdr:spPr bwMode="auto">
        <a:xfrm>
          <a:off x="463550" y="32575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104775</xdr:colOff>
      <xdr:row>15</xdr:row>
      <xdr:rowOff>104775</xdr:rowOff>
    </xdr:to>
    <xdr:sp macro="" textlink="">
      <xdr:nvSpPr>
        <xdr:cNvPr id="12" name="Text Box 11">
          <a:extLst>
            <a:ext uri="{FF2B5EF4-FFF2-40B4-BE49-F238E27FC236}">
              <a16:creationId xmlns:a16="http://schemas.microsoft.com/office/drawing/2014/main" id="{04DFD70F-E39F-482A-98D8-13327DDDE280}"/>
            </a:ext>
          </a:extLst>
        </xdr:cNvPr>
        <xdr:cNvSpPr txBox="1">
          <a:spLocks noChangeArrowheads="1"/>
        </xdr:cNvSpPr>
      </xdr:nvSpPr>
      <xdr:spPr bwMode="auto">
        <a:xfrm>
          <a:off x="463550" y="4200525"/>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13" name="Text Box 12">
          <a:extLst>
            <a:ext uri="{FF2B5EF4-FFF2-40B4-BE49-F238E27FC236}">
              <a16:creationId xmlns:a16="http://schemas.microsoft.com/office/drawing/2014/main" id="{BCB6FC73-34D3-4B48-AF79-4827239A590A}"/>
            </a:ext>
          </a:extLst>
        </xdr:cNvPr>
        <xdr:cNvSpPr txBox="1">
          <a:spLocks noChangeArrowheads="1"/>
        </xdr:cNvSpPr>
      </xdr:nvSpPr>
      <xdr:spPr bwMode="auto">
        <a:xfrm>
          <a:off x="463550" y="5143500"/>
          <a:ext cx="219075" cy="101600"/>
        </a:xfrm>
        <a:prstGeom prst="rect">
          <a:avLst/>
        </a:prstGeom>
        <a:noFill/>
        <a:ln w="9525">
          <a:noFill/>
          <a:miter lim="800000"/>
          <a:headEnd/>
          <a:tailEnd/>
        </a:ln>
      </xdr:spPr>
    </xdr:sp>
    <xdr:clientData/>
  </xdr:twoCellAnchor>
  <xdr:twoCellAnchor editAs="oneCell">
    <xdr:from>
      <xdr:col>0</xdr:col>
      <xdr:colOff>466725</xdr:colOff>
      <xdr:row>21</xdr:row>
      <xdr:rowOff>0</xdr:rowOff>
    </xdr:from>
    <xdr:to>
      <xdr:col>1</xdr:col>
      <xdr:colOff>104775</xdr:colOff>
      <xdr:row>21</xdr:row>
      <xdr:rowOff>104775</xdr:rowOff>
    </xdr:to>
    <xdr:sp macro="" textlink="">
      <xdr:nvSpPr>
        <xdr:cNvPr id="14" name="Text Box 13">
          <a:extLst>
            <a:ext uri="{FF2B5EF4-FFF2-40B4-BE49-F238E27FC236}">
              <a16:creationId xmlns:a16="http://schemas.microsoft.com/office/drawing/2014/main" id="{94BADB76-A357-4E5B-A4F0-4DDDE27AAFEB}"/>
            </a:ext>
          </a:extLst>
        </xdr:cNvPr>
        <xdr:cNvSpPr txBox="1">
          <a:spLocks noChangeArrowheads="1"/>
        </xdr:cNvSpPr>
      </xdr:nvSpPr>
      <xdr:spPr bwMode="auto">
        <a:xfrm>
          <a:off x="463550" y="6086475"/>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15" name="Text Box 14">
          <a:extLst>
            <a:ext uri="{FF2B5EF4-FFF2-40B4-BE49-F238E27FC236}">
              <a16:creationId xmlns:a16="http://schemas.microsoft.com/office/drawing/2014/main" id="{38F770D0-86AB-44AD-95DD-06A4560B5967}"/>
            </a:ext>
          </a:extLst>
        </xdr:cNvPr>
        <xdr:cNvSpPr txBox="1">
          <a:spLocks noChangeArrowheads="1"/>
        </xdr:cNvSpPr>
      </xdr:nvSpPr>
      <xdr:spPr bwMode="auto">
        <a:xfrm>
          <a:off x="463550" y="702945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104775</xdr:colOff>
      <xdr:row>27</xdr:row>
      <xdr:rowOff>104775</xdr:rowOff>
    </xdr:to>
    <xdr:sp macro="" textlink="">
      <xdr:nvSpPr>
        <xdr:cNvPr id="16" name="Text Box 15">
          <a:extLst>
            <a:ext uri="{FF2B5EF4-FFF2-40B4-BE49-F238E27FC236}">
              <a16:creationId xmlns:a16="http://schemas.microsoft.com/office/drawing/2014/main" id="{6B25233D-27AB-459E-BDEA-D67FFD175DAB}"/>
            </a:ext>
          </a:extLst>
        </xdr:cNvPr>
        <xdr:cNvSpPr txBox="1">
          <a:spLocks noChangeArrowheads="1"/>
        </xdr:cNvSpPr>
      </xdr:nvSpPr>
      <xdr:spPr bwMode="auto">
        <a:xfrm>
          <a:off x="463550" y="7972425"/>
          <a:ext cx="219075" cy="101600"/>
        </a:xfrm>
        <a:prstGeom prst="rect">
          <a:avLst/>
        </a:prstGeom>
        <a:noFill/>
        <a:ln w="9525">
          <a:noFill/>
          <a:miter lim="800000"/>
          <a:headEnd/>
          <a:tailEnd/>
        </a:ln>
      </xdr:spPr>
    </xdr:sp>
    <xdr:clientData/>
  </xdr:twoCellAnchor>
  <xdr:twoCellAnchor>
    <xdr:from>
      <xdr:col>0</xdr:col>
      <xdr:colOff>9525</xdr:colOff>
      <xdr:row>4</xdr:row>
      <xdr:rowOff>0</xdr:rowOff>
    </xdr:from>
    <xdr:to>
      <xdr:col>1</xdr:col>
      <xdr:colOff>9525</xdr:colOff>
      <xdr:row>6</xdr:row>
      <xdr:rowOff>0</xdr:rowOff>
    </xdr:to>
    <xdr:sp macro="" textlink="">
      <xdr:nvSpPr>
        <xdr:cNvPr id="17" name="Line 17">
          <a:extLst>
            <a:ext uri="{FF2B5EF4-FFF2-40B4-BE49-F238E27FC236}">
              <a16:creationId xmlns:a16="http://schemas.microsoft.com/office/drawing/2014/main" id="{6DF7D4F1-6E92-4219-A1C6-65E8BF6A8C20}"/>
            </a:ext>
          </a:extLst>
        </xdr:cNvPr>
        <xdr:cNvSpPr>
          <a:spLocks noChangeShapeType="1"/>
        </xdr:cNvSpPr>
      </xdr:nvSpPr>
      <xdr:spPr bwMode="auto">
        <a:xfrm flipH="1" flipV="1">
          <a:off x="6350" y="742950"/>
          <a:ext cx="581025" cy="628650"/>
        </a:xfrm>
        <a:prstGeom prst="line">
          <a:avLst/>
        </a:prstGeom>
        <a:noFill/>
        <a:ln w="9525">
          <a:solidFill>
            <a:srgbClr val="000000"/>
          </a:solidFill>
          <a:round/>
          <a:headEnd/>
          <a:tailEnd/>
        </a:ln>
      </xdr:spPr>
    </xdr:sp>
    <xdr:clientData/>
  </xdr:twoCellAnchor>
  <xdr:twoCellAnchor>
    <xdr:from>
      <xdr:col>0</xdr:col>
      <xdr:colOff>9525</xdr:colOff>
      <xdr:row>4</xdr:row>
      <xdr:rowOff>9525</xdr:rowOff>
    </xdr:from>
    <xdr:to>
      <xdr:col>2</xdr:col>
      <xdr:colOff>9525</xdr:colOff>
      <xdr:row>6</xdr:row>
      <xdr:rowOff>0</xdr:rowOff>
    </xdr:to>
    <xdr:sp macro="" textlink="">
      <xdr:nvSpPr>
        <xdr:cNvPr id="18" name="Line 22">
          <a:extLst>
            <a:ext uri="{FF2B5EF4-FFF2-40B4-BE49-F238E27FC236}">
              <a16:creationId xmlns:a16="http://schemas.microsoft.com/office/drawing/2014/main" id="{69242DBC-E242-4A8D-82A5-CC8E84F86A7F}"/>
            </a:ext>
          </a:extLst>
        </xdr:cNvPr>
        <xdr:cNvSpPr>
          <a:spLocks noChangeShapeType="1"/>
        </xdr:cNvSpPr>
      </xdr:nvSpPr>
      <xdr:spPr bwMode="auto">
        <a:xfrm>
          <a:off x="6350" y="749300"/>
          <a:ext cx="1495425" cy="622300"/>
        </a:xfrm>
        <a:prstGeom prst="line">
          <a:avLst/>
        </a:prstGeom>
        <a:noFill/>
        <a:ln w="6350">
          <a:solidFill>
            <a:srgbClr val="000000"/>
          </a:solidFill>
          <a:round/>
          <a:headEnd/>
          <a:tailEnd/>
        </a:ln>
      </xdr:spPr>
    </xdr:sp>
    <xdr:clientData/>
  </xdr:twoCellAnchor>
  <xdr:twoCellAnchor editAs="oneCell">
    <xdr:from>
      <xdr:col>0</xdr:col>
      <xdr:colOff>466725</xdr:colOff>
      <xdr:row>15</xdr:row>
      <xdr:rowOff>0</xdr:rowOff>
    </xdr:from>
    <xdr:to>
      <xdr:col>1</xdr:col>
      <xdr:colOff>104775</xdr:colOff>
      <xdr:row>15</xdr:row>
      <xdr:rowOff>104775</xdr:rowOff>
    </xdr:to>
    <xdr:sp macro="" textlink="">
      <xdr:nvSpPr>
        <xdr:cNvPr id="19" name="Text Box 23">
          <a:extLst>
            <a:ext uri="{FF2B5EF4-FFF2-40B4-BE49-F238E27FC236}">
              <a16:creationId xmlns:a16="http://schemas.microsoft.com/office/drawing/2014/main" id="{D7DBD98A-449E-43DA-AC24-62DB26CEF98D}"/>
            </a:ext>
          </a:extLst>
        </xdr:cNvPr>
        <xdr:cNvSpPr txBox="1">
          <a:spLocks noChangeArrowheads="1"/>
        </xdr:cNvSpPr>
      </xdr:nvSpPr>
      <xdr:spPr bwMode="auto">
        <a:xfrm>
          <a:off x="463550" y="4200525"/>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104775</xdr:colOff>
      <xdr:row>15</xdr:row>
      <xdr:rowOff>104775</xdr:rowOff>
    </xdr:to>
    <xdr:sp macro="" textlink="">
      <xdr:nvSpPr>
        <xdr:cNvPr id="20" name="Text Box 24">
          <a:extLst>
            <a:ext uri="{FF2B5EF4-FFF2-40B4-BE49-F238E27FC236}">
              <a16:creationId xmlns:a16="http://schemas.microsoft.com/office/drawing/2014/main" id="{D63A26CF-AF60-44D3-BAA2-A3D3BAD0725E}"/>
            </a:ext>
          </a:extLst>
        </xdr:cNvPr>
        <xdr:cNvSpPr txBox="1">
          <a:spLocks noChangeArrowheads="1"/>
        </xdr:cNvSpPr>
      </xdr:nvSpPr>
      <xdr:spPr bwMode="auto">
        <a:xfrm>
          <a:off x="463550" y="4200525"/>
          <a:ext cx="219075" cy="1016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466725</xdr:colOff>
      <xdr:row>4</xdr:row>
      <xdr:rowOff>0</xdr:rowOff>
    </xdr:from>
    <xdr:to>
      <xdr:col>1</xdr:col>
      <xdr:colOff>104775</xdr:colOff>
      <xdr:row>4</xdr:row>
      <xdr:rowOff>104775</xdr:rowOff>
    </xdr:to>
    <xdr:sp macro="" textlink="">
      <xdr:nvSpPr>
        <xdr:cNvPr id="2" name="Text Box 1">
          <a:extLst>
            <a:ext uri="{FF2B5EF4-FFF2-40B4-BE49-F238E27FC236}">
              <a16:creationId xmlns:a16="http://schemas.microsoft.com/office/drawing/2014/main" id="{931E6E36-A9F6-4A17-BB21-B0B45D1EE7B6}"/>
            </a:ext>
          </a:extLst>
        </xdr:cNvPr>
        <xdr:cNvSpPr txBox="1">
          <a:spLocks noChangeArrowheads="1"/>
        </xdr:cNvSpPr>
      </xdr:nvSpPr>
      <xdr:spPr bwMode="auto">
        <a:xfrm>
          <a:off x="463550" y="1009650"/>
          <a:ext cx="219075" cy="101600"/>
        </a:xfrm>
        <a:prstGeom prst="rect">
          <a:avLst/>
        </a:prstGeom>
        <a:noFill/>
        <a:ln w="9525">
          <a:noFill/>
          <a:miter lim="800000"/>
          <a:headEnd/>
          <a:tailEnd/>
        </a:ln>
      </xdr:spPr>
    </xdr:sp>
    <xdr:clientData/>
  </xdr:twoCellAnchor>
  <xdr:twoCellAnchor editAs="oneCell">
    <xdr:from>
      <xdr:col>0</xdr:col>
      <xdr:colOff>466725</xdr:colOff>
      <xdr:row>6</xdr:row>
      <xdr:rowOff>0</xdr:rowOff>
    </xdr:from>
    <xdr:to>
      <xdr:col>1</xdr:col>
      <xdr:colOff>104775</xdr:colOff>
      <xdr:row>6</xdr:row>
      <xdr:rowOff>104775</xdr:rowOff>
    </xdr:to>
    <xdr:sp macro="" textlink="">
      <xdr:nvSpPr>
        <xdr:cNvPr id="3" name="Text Box 2">
          <a:extLst>
            <a:ext uri="{FF2B5EF4-FFF2-40B4-BE49-F238E27FC236}">
              <a16:creationId xmlns:a16="http://schemas.microsoft.com/office/drawing/2014/main" id="{2E65C899-0177-439D-8C4B-D3D6E2DA4CFB}"/>
            </a:ext>
          </a:extLst>
        </xdr:cNvPr>
        <xdr:cNvSpPr txBox="1">
          <a:spLocks noChangeArrowheads="1"/>
        </xdr:cNvSpPr>
      </xdr:nvSpPr>
      <xdr:spPr bwMode="auto">
        <a:xfrm>
          <a:off x="463550" y="152400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4" name="Text Box 3">
          <a:extLst>
            <a:ext uri="{FF2B5EF4-FFF2-40B4-BE49-F238E27FC236}">
              <a16:creationId xmlns:a16="http://schemas.microsoft.com/office/drawing/2014/main" id="{5B0A8F17-63FB-496A-8354-B9AE712D64EB}"/>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5" name="Text Box 4">
          <a:extLst>
            <a:ext uri="{FF2B5EF4-FFF2-40B4-BE49-F238E27FC236}">
              <a16:creationId xmlns:a16="http://schemas.microsoft.com/office/drawing/2014/main" id="{6689F559-7385-4A23-B419-AB797967B1A6}"/>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12</xdr:row>
      <xdr:rowOff>0</xdr:rowOff>
    </xdr:from>
    <xdr:to>
      <xdr:col>1</xdr:col>
      <xdr:colOff>104775</xdr:colOff>
      <xdr:row>12</xdr:row>
      <xdr:rowOff>104775</xdr:rowOff>
    </xdr:to>
    <xdr:sp macro="" textlink="">
      <xdr:nvSpPr>
        <xdr:cNvPr id="6" name="Text Box 5">
          <a:extLst>
            <a:ext uri="{FF2B5EF4-FFF2-40B4-BE49-F238E27FC236}">
              <a16:creationId xmlns:a16="http://schemas.microsoft.com/office/drawing/2014/main" id="{CD56E7E2-058A-4AF4-9416-BE890BBB0833}"/>
            </a:ext>
          </a:extLst>
        </xdr:cNvPr>
        <xdr:cNvSpPr txBox="1">
          <a:spLocks noChangeArrowheads="1"/>
        </xdr:cNvSpPr>
      </xdr:nvSpPr>
      <xdr:spPr bwMode="auto">
        <a:xfrm>
          <a:off x="463550" y="306705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7" name="Text Box 6">
          <a:extLst>
            <a:ext uri="{FF2B5EF4-FFF2-40B4-BE49-F238E27FC236}">
              <a16:creationId xmlns:a16="http://schemas.microsoft.com/office/drawing/2014/main" id="{F99533D7-E879-4A8F-9BB7-FF7BFE1B3596}"/>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16</xdr:row>
      <xdr:rowOff>0</xdr:rowOff>
    </xdr:from>
    <xdr:to>
      <xdr:col>1</xdr:col>
      <xdr:colOff>104775</xdr:colOff>
      <xdr:row>16</xdr:row>
      <xdr:rowOff>104775</xdr:rowOff>
    </xdr:to>
    <xdr:sp macro="" textlink="">
      <xdr:nvSpPr>
        <xdr:cNvPr id="8" name="Text Box 7">
          <a:extLst>
            <a:ext uri="{FF2B5EF4-FFF2-40B4-BE49-F238E27FC236}">
              <a16:creationId xmlns:a16="http://schemas.microsoft.com/office/drawing/2014/main" id="{2980F0DF-45F8-40A3-B1C7-C3AB3CD4D3C7}"/>
            </a:ext>
          </a:extLst>
        </xdr:cNvPr>
        <xdr:cNvSpPr txBox="1">
          <a:spLocks noChangeArrowheads="1"/>
        </xdr:cNvSpPr>
      </xdr:nvSpPr>
      <xdr:spPr bwMode="auto">
        <a:xfrm>
          <a:off x="463550" y="409575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9" name="Text Box 8">
          <a:extLst>
            <a:ext uri="{FF2B5EF4-FFF2-40B4-BE49-F238E27FC236}">
              <a16:creationId xmlns:a16="http://schemas.microsoft.com/office/drawing/2014/main" id="{D5B930F5-245A-498F-BB03-2C5AD10A57ED}"/>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6</xdr:row>
      <xdr:rowOff>0</xdr:rowOff>
    </xdr:from>
    <xdr:to>
      <xdr:col>1</xdr:col>
      <xdr:colOff>104775</xdr:colOff>
      <xdr:row>6</xdr:row>
      <xdr:rowOff>104775</xdr:rowOff>
    </xdr:to>
    <xdr:sp macro="" textlink="">
      <xdr:nvSpPr>
        <xdr:cNvPr id="10" name="Text Box 9">
          <a:extLst>
            <a:ext uri="{FF2B5EF4-FFF2-40B4-BE49-F238E27FC236}">
              <a16:creationId xmlns:a16="http://schemas.microsoft.com/office/drawing/2014/main" id="{180E8AFB-5801-4925-8BE1-FC9B1E4223D0}"/>
            </a:ext>
          </a:extLst>
        </xdr:cNvPr>
        <xdr:cNvSpPr txBox="1">
          <a:spLocks noChangeArrowheads="1"/>
        </xdr:cNvSpPr>
      </xdr:nvSpPr>
      <xdr:spPr bwMode="auto">
        <a:xfrm>
          <a:off x="463550" y="152400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11" name="Text Box 10">
          <a:extLst>
            <a:ext uri="{FF2B5EF4-FFF2-40B4-BE49-F238E27FC236}">
              <a16:creationId xmlns:a16="http://schemas.microsoft.com/office/drawing/2014/main" id="{BCA254AA-EBB9-4FC1-A0AD-74DA718767EE}"/>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12" name="Text Box 11">
          <a:extLst>
            <a:ext uri="{FF2B5EF4-FFF2-40B4-BE49-F238E27FC236}">
              <a16:creationId xmlns:a16="http://schemas.microsoft.com/office/drawing/2014/main" id="{D15B5F2C-0337-471C-893B-A5F2A58A6B2A}"/>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12</xdr:row>
      <xdr:rowOff>0</xdr:rowOff>
    </xdr:from>
    <xdr:to>
      <xdr:col>1</xdr:col>
      <xdr:colOff>104775</xdr:colOff>
      <xdr:row>12</xdr:row>
      <xdr:rowOff>104775</xdr:rowOff>
    </xdr:to>
    <xdr:sp macro="" textlink="">
      <xdr:nvSpPr>
        <xdr:cNvPr id="13" name="Text Box 12">
          <a:extLst>
            <a:ext uri="{FF2B5EF4-FFF2-40B4-BE49-F238E27FC236}">
              <a16:creationId xmlns:a16="http://schemas.microsoft.com/office/drawing/2014/main" id="{2A8E4010-D91A-46C1-83DE-75E5FD5AF6E6}"/>
            </a:ext>
          </a:extLst>
        </xdr:cNvPr>
        <xdr:cNvSpPr txBox="1">
          <a:spLocks noChangeArrowheads="1"/>
        </xdr:cNvSpPr>
      </xdr:nvSpPr>
      <xdr:spPr bwMode="auto">
        <a:xfrm>
          <a:off x="463550" y="306705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14" name="Text Box 13">
          <a:extLst>
            <a:ext uri="{FF2B5EF4-FFF2-40B4-BE49-F238E27FC236}">
              <a16:creationId xmlns:a16="http://schemas.microsoft.com/office/drawing/2014/main" id="{B8AFB3B1-03BA-47A1-81FB-9F496A3BAB7C}"/>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16</xdr:row>
      <xdr:rowOff>0</xdr:rowOff>
    </xdr:from>
    <xdr:to>
      <xdr:col>1</xdr:col>
      <xdr:colOff>104775</xdr:colOff>
      <xdr:row>16</xdr:row>
      <xdr:rowOff>104775</xdr:rowOff>
    </xdr:to>
    <xdr:sp macro="" textlink="">
      <xdr:nvSpPr>
        <xdr:cNvPr id="15" name="Text Box 14">
          <a:extLst>
            <a:ext uri="{FF2B5EF4-FFF2-40B4-BE49-F238E27FC236}">
              <a16:creationId xmlns:a16="http://schemas.microsoft.com/office/drawing/2014/main" id="{918F3DBE-94C8-4DD1-951F-3433412F81B9}"/>
            </a:ext>
          </a:extLst>
        </xdr:cNvPr>
        <xdr:cNvSpPr txBox="1">
          <a:spLocks noChangeArrowheads="1"/>
        </xdr:cNvSpPr>
      </xdr:nvSpPr>
      <xdr:spPr bwMode="auto">
        <a:xfrm>
          <a:off x="463550" y="409575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16" name="Text Box 15">
          <a:extLst>
            <a:ext uri="{FF2B5EF4-FFF2-40B4-BE49-F238E27FC236}">
              <a16:creationId xmlns:a16="http://schemas.microsoft.com/office/drawing/2014/main" id="{09C20E65-B8D4-4B1D-AAB0-D1CF93D0C8F1}"/>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17" name="Text Box 19">
          <a:extLst>
            <a:ext uri="{FF2B5EF4-FFF2-40B4-BE49-F238E27FC236}">
              <a16:creationId xmlns:a16="http://schemas.microsoft.com/office/drawing/2014/main" id="{5140F8A6-6ACF-4A63-AA23-286B91776687}"/>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8" name="Text Box 20">
          <a:extLst>
            <a:ext uri="{FF2B5EF4-FFF2-40B4-BE49-F238E27FC236}">
              <a16:creationId xmlns:a16="http://schemas.microsoft.com/office/drawing/2014/main" id="{E8101EAF-CCB6-43ED-9A3F-34EC95B4BACD}"/>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19" name="Text Box 21">
          <a:extLst>
            <a:ext uri="{FF2B5EF4-FFF2-40B4-BE49-F238E27FC236}">
              <a16:creationId xmlns:a16="http://schemas.microsoft.com/office/drawing/2014/main" id="{7C56802C-2736-42B2-96E6-EC680B5F7EC6}"/>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20" name="Text Box 22">
          <a:extLst>
            <a:ext uri="{FF2B5EF4-FFF2-40B4-BE49-F238E27FC236}">
              <a16:creationId xmlns:a16="http://schemas.microsoft.com/office/drawing/2014/main" id="{5C960F50-33C3-48C4-82E0-DF35DDA13397}"/>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21" name="Text Box 23">
          <a:extLst>
            <a:ext uri="{FF2B5EF4-FFF2-40B4-BE49-F238E27FC236}">
              <a16:creationId xmlns:a16="http://schemas.microsoft.com/office/drawing/2014/main" id="{7A6EC051-7E98-4BE5-872F-A9965B6E7BB6}"/>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22" name="Text Box 24">
          <a:extLst>
            <a:ext uri="{FF2B5EF4-FFF2-40B4-BE49-F238E27FC236}">
              <a16:creationId xmlns:a16="http://schemas.microsoft.com/office/drawing/2014/main" id="{EA8B17C9-7867-4B98-9302-D75FD3E4E8EE}"/>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23" name="Text Box 25">
          <a:extLst>
            <a:ext uri="{FF2B5EF4-FFF2-40B4-BE49-F238E27FC236}">
              <a16:creationId xmlns:a16="http://schemas.microsoft.com/office/drawing/2014/main" id="{16E0EA3A-4F6C-43FE-9F19-D50E8ACE383B}"/>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24" name="Text Box 26">
          <a:extLst>
            <a:ext uri="{FF2B5EF4-FFF2-40B4-BE49-F238E27FC236}">
              <a16:creationId xmlns:a16="http://schemas.microsoft.com/office/drawing/2014/main" id="{55BF5DA1-0257-459B-8197-2683CBCE868D}"/>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25" name="Text Box 27">
          <a:extLst>
            <a:ext uri="{FF2B5EF4-FFF2-40B4-BE49-F238E27FC236}">
              <a16:creationId xmlns:a16="http://schemas.microsoft.com/office/drawing/2014/main" id="{745D4C34-571E-42D3-A3E4-E2104ED99097}"/>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26" name="Text Box 28">
          <a:extLst>
            <a:ext uri="{FF2B5EF4-FFF2-40B4-BE49-F238E27FC236}">
              <a16:creationId xmlns:a16="http://schemas.microsoft.com/office/drawing/2014/main" id="{F8A3505D-A47F-4653-AA7D-C287DAB7F958}"/>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27" name="Text Box 29">
          <a:extLst>
            <a:ext uri="{FF2B5EF4-FFF2-40B4-BE49-F238E27FC236}">
              <a16:creationId xmlns:a16="http://schemas.microsoft.com/office/drawing/2014/main" id="{09BEF8B8-5228-42DA-BD2F-62FD8F210C11}"/>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28" name="Text Box 30">
          <a:extLst>
            <a:ext uri="{FF2B5EF4-FFF2-40B4-BE49-F238E27FC236}">
              <a16:creationId xmlns:a16="http://schemas.microsoft.com/office/drawing/2014/main" id="{0A21BC2C-AC8B-4B0E-8E06-941781B7A870}"/>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29" name="Text Box 31">
          <a:extLst>
            <a:ext uri="{FF2B5EF4-FFF2-40B4-BE49-F238E27FC236}">
              <a16:creationId xmlns:a16="http://schemas.microsoft.com/office/drawing/2014/main" id="{996F31F8-4FB1-432C-8EE7-3D31C887493F}"/>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30" name="Text Box 32">
          <a:extLst>
            <a:ext uri="{FF2B5EF4-FFF2-40B4-BE49-F238E27FC236}">
              <a16:creationId xmlns:a16="http://schemas.microsoft.com/office/drawing/2014/main" id="{68D9A0E8-D592-47F2-BA77-1C2E8DEFC18B}"/>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31" name="Text Box 33">
          <a:extLst>
            <a:ext uri="{FF2B5EF4-FFF2-40B4-BE49-F238E27FC236}">
              <a16:creationId xmlns:a16="http://schemas.microsoft.com/office/drawing/2014/main" id="{B1453429-42E5-4A60-8C26-3A886C3E2C7E}"/>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32" name="Text Box 34">
          <a:extLst>
            <a:ext uri="{FF2B5EF4-FFF2-40B4-BE49-F238E27FC236}">
              <a16:creationId xmlns:a16="http://schemas.microsoft.com/office/drawing/2014/main" id="{6EE8EC4D-1B1A-49A2-BA61-0D677B9C0B9B}"/>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33" name="Text Box 35">
          <a:extLst>
            <a:ext uri="{FF2B5EF4-FFF2-40B4-BE49-F238E27FC236}">
              <a16:creationId xmlns:a16="http://schemas.microsoft.com/office/drawing/2014/main" id="{9500D4E3-7172-4C61-8AF5-9C15DBABB05B}"/>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34" name="Text Box 36">
          <a:extLst>
            <a:ext uri="{FF2B5EF4-FFF2-40B4-BE49-F238E27FC236}">
              <a16:creationId xmlns:a16="http://schemas.microsoft.com/office/drawing/2014/main" id="{83C550DB-6CD6-4D2F-BC51-2F775991F870}"/>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35" name="Text Box 37">
          <a:extLst>
            <a:ext uri="{FF2B5EF4-FFF2-40B4-BE49-F238E27FC236}">
              <a16:creationId xmlns:a16="http://schemas.microsoft.com/office/drawing/2014/main" id="{9B46C538-6425-4D5B-BE25-D812B7605C57}"/>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36" name="Text Box 38">
          <a:extLst>
            <a:ext uri="{FF2B5EF4-FFF2-40B4-BE49-F238E27FC236}">
              <a16:creationId xmlns:a16="http://schemas.microsoft.com/office/drawing/2014/main" id="{63DBD2FF-3474-41D3-8D17-5D35C5FD08BE}"/>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37" name="Text Box 39">
          <a:extLst>
            <a:ext uri="{FF2B5EF4-FFF2-40B4-BE49-F238E27FC236}">
              <a16:creationId xmlns:a16="http://schemas.microsoft.com/office/drawing/2014/main" id="{4763F6E8-A891-4F23-AE43-EB202F327692}"/>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38" name="Text Box 40">
          <a:extLst>
            <a:ext uri="{FF2B5EF4-FFF2-40B4-BE49-F238E27FC236}">
              <a16:creationId xmlns:a16="http://schemas.microsoft.com/office/drawing/2014/main" id="{B705EA35-711B-4409-AFC8-2D3333F5C9C5}"/>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39" name="Text Box 41">
          <a:extLst>
            <a:ext uri="{FF2B5EF4-FFF2-40B4-BE49-F238E27FC236}">
              <a16:creationId xmlns:a16="http://schemas.microsoft.com/office/drawing/2014/main" id="{C4044CB3-0D8A-4D92-AF21-AE3AE5D05570}"/>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40" name="Text Box 42">
          <a:extLst>
            <a:ext uri="{FF2B5EF4-FFF2-40B4-BE49-F238E27FC236}">
              <a16:creationId xmlns:a16="http://schemas.microsoft.com/office/drawing/2014/main" id="{3C0E34FB-2C53-4AEC-B35E-AD29A51EFB96}"/>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41" name="Text Box 43">
          <a:extLst>
            <a:ext uri="{FF2B5EF4-FFF2-40B4-BE49-F238E27FC236}">
              <a16:creationId xmlns:a16="http://schemas.microsoft.com/office/drawing/2014/main" id="{11E69B88-7416-423D-B354-20913A1C8247}"/>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42" name="Text Box 44">
          <a:extLst>
            <a:ext uri="{FF2B5EF4-FFF2-40B4-BE49-F238E27FC236}">
              <a16:creationId xmlns:a16="http://schemas.microsoft.com/office/drawing/2014/main" id="{27BCFFDD-18FD-4FD8-9E02-1973A7268D65}"/>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43" name="Text Box 45">
          <a:extLst>
            <a:ext uri="{FF2B5EF4-FFF2-40B4-BE49-F238E27FC236}">
              <a16:creationId xmlns:a16="http://schemas.microsoft.com/office/drawing/2014/main" id="{FCBF3A73-5E52-415A-939F-CC1020191CE8}"/>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44" name="Text Box 46">
          <a:extLst>
            <a:ext uri="{FF2B5EF4-FFF2-40B4-BE49-F238E27FC236}">
              <a16:creationId xmlns:a16="http://schemas.microsoft.com/office/drawing/2014/main" id="{1ADF72F9-5C77-408F-A872-CD03A8A40912}"/>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45" name="Text Box 47">
          <a:extLst>
            <a:ext uri="{FF2B5EF4-FFF2-40B4-BE49-F238E27FC236}">
              <a16:creationId xmlns:a16="http://schemas.microsoft.com/office/drawing/2014/main" id="{E880C53C-E411-4603-A607-CE0464FB141B}"/>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46" name="Text Box 48">
          <a:extLst>
            <a:ext uri="{FF2B5EF4-FFF2-40B4-BE49-F238E27FC236}">
              <a16:creationId xmlns:a16="http://schemas.microsoft.com/office/drawing/2014/main" id="{D870CF86-4D2B-4750-BC32-7666A09832D7}"/>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47" name="Text Box 49">
          <a:extLst>
            <a:ext uri="{FF2B5EF4-FFF2-40B4-BE49-F238E27FC236}">
              <a16:creationId xmlns:a16="http://schemas.microsoft.com/office/drawing/2014/main" id="{272F8BEE-DCB6-4504-A016-10F2010E9FBD}"/>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48" name="Text Box 50">
          <a:extLst>
            <a:ext uri="{FF2B5EF4-FFF2-40B4-BE49-F238E27FC236}">
              <a16:creationId xmlns:a16="http://schemas.microsoft.com/office/drawing/2014/main" id="{B648F3C5-5778-4F9E-A39A-76199C9351DA}"/>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49" name="Text Box 51">
          <a:extLst>
            <a:ext uri="{FF2B5EF4-FFF2-40B4-BE49-F238E27FC236}">
              <a16:creationId xmlns:a16="http://schemas.microsoft.com/office/drawing/2014/main" id="{C295DCD9-9499-45BD-97DB-403D924C047A}"/>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50" name="Text Box 52">
          <a:extLst>
            <a:ext uri="{FF2B5EF4-FFF2-40B4-BE49-F238E27FC236}">
              <a16:creationId xmlns:a16="http://schemas.microsoft.com/office/drawing/2014/main" id="{3C4280F0-81C1-450F-A369-0F21D13B5CA3}"/>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51" name="Text Box 53">
          <a:extLst>
            <a:ext uri="{FF2B5EF4-FFF2-40B4-BE49-F238E27FC236}">
              <a16:creationId xmlns:a16="http://schemas.microsoft.com/office/drawing/2014/main" id="{F36C09D5-C6ED-4EA7-AA50-803F5D6F95A7}"/>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52" name="Text Box 54">
          <a:extLst>
            <a:ext uri="{FF2B5EF4-FFF2-40B4-BE49-F238E27FC236}">
              <a16:creationId xmlns:a16="http://schemas.microsoft.com/office/drawing/2014/main" id="{13B0AD3C-CA01-43C7-9761-DE8D16E892A5}"/>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53" name="Text Box 67">
          <a:extLst>
            <a:ext uri="{FF2B5EF4-FFF2-40B4-BE49-F238E27FC236}">
              <a16:creationId xmlns:a16="http://schemas.microsoft.com/office/drawing/2014/main" id="{3425386C-B70B-4215-9715-C79302731887}"/>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10</xdr:row>
      <xdr:rowOff>0</xdr:rowOff>
    </xdr:from>
    <xdr:to>
      <xdr:col>1</xdr:col>
      <xdr:colOff>104775</xdr:colOff>
      <xdr:row>10</xdr:row>
      <xdr:rowOff>104775</xdr:rowOff>
    </xdr:to>
    <xdr:sp macro="" textlink="">
      <xdr:nvSpPr>
        <xdr:cNvPr id="54" name="Text Box 68">
          <a:extLst>
            <a:ext uri="{FF2B5EF4-FFF2-40B4-BE49-F238E27FC236}">
              <a16:creationId xmlns:a16="http://schemas.microsoft.com/office/drawing/2014/main" id="{89F29CE4-BFAD-4CE4-986E-0BB7BC6A07B4}"/>
            </a:ext>
          </a:extLst>
        </xdr:cNvPr>
        <xdr:cNvSpPr txBox="1">
          <a:spLocks noChangeArrowheads="1"/>
        </xdr:cNvSpPr>
      </xdr:nvSpPr>
      <xdr:spPr bwMode="auto">
        <a:xfrm>
          <a:off x="463550" y="2552700"/>
          <a:ext cx="219075" cy="101600"/>
        </a:xfrm>
        <a:prstGeom prst="rect">
          <a:avLst/>
        </a:prstGeom>
        <a:noFill/>
        <a:ln w="9525">
          <a:noFill/>
          <a:miter lim="800000"/>
          <a:headEnd/>
          <a:tailEnd/>
        </a:ln>
      </xdr:spPr>
    </xdr:sp>
    <xdr:clientData/>
  </xdr:twoCellAnchor>
  <xdr:twoCellAnchor editAs="oneCell">
    <xdr:from>
      <xdr:col>0</xdr:col>
      <xdr:colOff>466725</xdr:colOff>
      <xdr:row>10</xdr:row>
      <xdr:rowOff>0</xdr:rowOff>
    </xdr:from>
    <xdr:to>
      <xdr:col>1</xdr:col>
      <xdr:colOff>104775</xdr:colOff>
      <xdr:row>10</xdr:row>
      <xdr:rowOff>104775</xdr:rowOff>
    </xdr:to>
    <xdr:sp macro="" textlink="">
      <xdr:nvSpPr>
        <xdr:cNvPr id="55" name="Text Box 69">
          <a:extLst>
            <a:ext uri="{FF2B5EF4-FFF2-40B4-BE49-F238E27FC236}">
              <a16:creationId xmlns:a16="http://schemas.microsoft.com/office/drawing/2014/main" id="{D90AE45D-1E36-4185-ABD9-9FDBBC16BC9F}"/>
            </a:ext>
          </a:extLst>
        </xdr:cNvPr>
        <xdr:cNvSpPr txBox="1">
          <a:spLocks noChangeArrowheads="1"/>
        </xdr:cNvSpPr>
      </xdr:nvSpPr>
      <xdr:spPr bwMode="auto">
        <a:xfrm>
          <a:off x="463550" y="2552700"/>
          <a:ext cx="219075" cy="101600"/>
        </a:xfrm>
        <a:prstGeom prst="rect">
          <a:avLst/>
        </a:prstGeom>
        <a:noFill/>
        <a:ln w="9525">
          <a:noFill/>
          <a:miter lim="800000"/>
          <a:headEnd/>
          <a:tailEnd/>
        </a:ln>
      </xdr:spPr>
    </xdr:sp>
    <xdr:clientData/>
  </xdr:twoCellAnchor>
  <xdr:twoCellAnchor editAs="oneCell">
    <xdr:from>
      <xdr:col>0</xdr:col>
      <xdr:colOff>466725</xdr:colOff>
      <xdr:row>12</xdr:row>
      <xdr:rowOff>0</xdr:rowOff>
    </xdr:from>
    <xdr:to>
      <xdr:col>1</xdr:col>
      <xdr:colOff>104775</xdr:colOff>
      <xdr:row>12</xdr:row>
      <xdr:rowOff>104775</xdr:rowOff>
    </xdr:to>
    <xdr:sp macro="" textlink="">
      <xdr:nvSpPr>
        <xdr:cNvPr id="56" name="Text Box 70">
          <a:extLst>
            <a:ext uri="{FF2B5EF4-FFF2-40B4-BE49-F238E27FC236}">
              <a16:creationId xmlns:a16="http://schemas.microsoft.com/office/drawing/2014/main" id="{95B7F84C-AD8E-481B-B753-47EFD16CE5FC}"/>
            </a:ext>
          </a:extLst>
        </xdr:cNvPr>
        <xdr:cNvSpPr txBox="1">
          <a:spLocks noChangeArrowheads="1"/>
        </xdr:cNvSpPr>
      </xdr:nvSpPr>
      <xdr:spPr bwMode="auto">
        <a:xfrm>
          <a:off x="463550" y="306705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57" name="Text Box 71">
          <a:extLst>
            <a:ext uri="{FF2B5EF4-FFF2-40B4-BE49-F238E27FC236}">
              <a16:creationId xmlns:a16="http://schemas.microsoft.com/office/drawing/2014/main" id="{EFD30B75-35F5-4522-AA91-08AD4A285A9D}"/>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58" name="Text Box 72">
          <a:extLst>
            <a:ext uri="{FF2B5EF4-FFF2-40B4-BE49-F238E27FC236}">
              <a16:creationId xmlns:a16="http://schemas.microsoft.com/office/drawing/2014/main" id="{B3FE903A-3DBD-4B32-8070-943A632B63FB}"/>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16</xdr:row>
      <xdr:rowOff>0</xdr:rowOff>
    </xdr:from>
    <xdr:to>
      <xdr:col>1</xdr:col>
      <xdr:colOff>104775</xdr:colOff>
      <xdr:row>16</xdr:row>
      <xdr:rowOff>104775</xdr:rowOff>
    </xdr:to>
    <xdr:sp macro="" textlink="">
      <xdr:nvSpPr>
        <xdr:cNvPr id="59" name="Text Box 73">
          <a:extLst>
            <a:ext uri="{FF2B5EF4-FFF2-40B4-BE49-F238E27FC236}">
              <a16:creationId xmlns:a16="http://schemas.microsoft.com/office/drawing/2014/main" id="{D4E166B9-BDC7-4E34-A5A8-C0ADBB9F1A2D}"/>
            </a:ext>
          </a:extLst>
        </xdr:cNvPr>
        <xdr:cNvSpPr txBox="1">
          <a:spLocks noChangeArrowheads="1"/>
        </xdr:cNvSpPr>
      </xdr:nvSpPr>
      <xdr:spPr bwMode="auto">
        <a:xfrm>
          <a:off x="463550" y="409575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60" name="Text Box 74">
          <a:extLst>
            <a:ext uri="{FF2B5EF4-FFF2-40B4-BE49-F238E27FC236}">
              <a16:creationId xmlns:a16="http://schemas.microsoft.com/office/drawing/2014/main" id="{B12341D0-BD94-4B63-87A7-187AFA890F6F}"/>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61" name="Text Box 75">
          <a:extLst>
            <a:ext uri="{FF2B5EF4-FFF2-40B4-BE49-F238E27FC236}">
              <a16:creationId xmlns:a16="http://schemas.microsoft.com/office/drawing/2014/main" id="{DBFEFBED-A8AF-49C3-AEDC-8EEFD41A3C46}"/>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62" name="Text Box 76">
          <a:extLst>
            <a:ext uri="{FF2B5EF4-FFF2-40B4-BE49-F238E27FC236}">
              <a16:creationId xmlns:a16="http://schemas.microsoft.com/office/drawing/2014/main" id="{C00780F8-A444-4DD0-B8D7-4E56FE8C6635}"/>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63" name="Text Box 77">
          <a:extLst>
            <a:ext uri="{FF2B5EF4-FFF2-40B4-BE49-F238E27FC236}">
              <a16:creationId xmlns:a16="http://schemas.microsoft.com/office/drawing/2014/main" id="{76BBA039-139A-4712-80EB-05DBFF71ECBE}"/>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64" name="Text Box 78">
          <a:extLst>
            <a:ext uri="{FF2B5EF4-FFF2-40B4-BE49-F238E27FC236}">
              <a16:creationId xmlns:a16="http://schemas.microsoft.com/office/drawing/2014/main" id="{C8009CA3-51D6-4983-8C9C-CEE0017ABC45}"/>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65" name="Text Box 79">
          <a:extLst>
            <a:ext uri="{FF2B5EF4-FFF2-40B4-BE49-F238E27FC236}">
              <a16:creationId xmlns:a16="http://schemas.microsoft.com/office/drawing/2014/main" id="{2CA4A63E-4E76-499C-AABC-60920B2A9379}"/>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66" name="Text Box 80">
          <a:extLst>
            <a:ext uri="{FF2B5EF4-FFF2-40B4-BE49-F238E27FC236}">
              <a16:creationId xmlns:a16="http://schemas.microsoft.com/office/drawing/2014/main" id="{E1CDDDF4-04D0-4B2B-87BC-97B1356DE0A0}"/>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67" name="Text Box 81">
          <a:extLst>
            <a:ext uri="{FF2B5EF4-FFF2-40B4-BE49-F238E27FC236}">
              <a16:creationId xmlns:a16="http://schemas.microsoft.com/office/drawing/2014/main" id="{70C5AA87-99CC-4AD1-8937-4544C54E2316}"/>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68" name="Text Box 82">
          <a:extLst>
            <a:ext uri="{FF2B5EF4-FFF2-40B4-BE49-F238E27FC236}">
              <a16:creationId xmlns:a16="http://schemas.microsoft.com/office/drawing/2014/main" id="{07C39711-46CD-4863-A8D1-CC00DBA4F176}"/>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69" name="Text Box 83">
          <a:extLst>
            <a:ext uri="{FF2B5EF4-FFF2-40B4-BE49-F238E27FC236}">
              <a16:creationId xmlns:a16="http://schemas.microsoft.com/office/drawing/2014/main" id="{08BEDBA6-060B-493B-A283-7A46E466A2AF}"/>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70" name="Text Box 84">
          <a:extLst>
            <a:ext uri="{FF2B5EF4-FFF2-40B4-BE49-F238E27FC236}">
              <a16:creationId xmlns:a16="http://schemas.microsoft.com/office/drawing/2014/main" id="{0AF959BF-9D57-47EA-ABF9-4FE1BCEB6ECA}"/>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71" name="Text Box 85">
          <a:extLst>
            <a:ext uri="{FF2B5EF4-FFF2-40B4-BE49-F238E27FC236}">
              <a16:creationId xmlns:a16="http://schemas.microsoft.com/office/drawing/2014/main" id="{3CB116A4-F3DA-446E-803D-663AE6B2F140}"/>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72" name="Text Box 86">
          <a:extLst>
            <a:ext uri="{FF2B5EF4-FFF2-40B4-BE49-F238E27FC236}">
              <a16:creationId xmlns:a16="http://schemas.microsoft.com/office/drawing/2014/main" id="{C42C97D6-6901-447A-8E6D-D9934D592906}"/>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73" name="Text Box 87">
          <a:extLst>
            <a:ext uri="{FF2B5EF4-FFF2-40B4-BE49-F238E27FC236}">
              <a16:creationId xmlns:a16="http://schemas.microsoft.com/office/drawing/2014/main" id="{6EED6463-F9C4-4ECC-9E3A-FBCD16F2DD6E}"/>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74" name="Text Box 88">
          <a:extLst>
            <a:ext uri="{FF2B5EF4-FFF2-40B4-BE49-F238E27FC236}">
              <a16:creationId xmlns:a16="http://schemas.microsoft.com/office/drawing/2014/main" id="{27280B4F-0F0E-4A68-9A03-FCC793455901}"/>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75" name="Text Box 89">
          <a:extLst>
            <a:ext uri="{FF2B5EF4-FFF2-40B4-BE49-F238E27FC236}">
              <a16:creationId xmlns:a16="http://schemas.microsoft.com/office/drawing/2014/main" id="{72219D6A-6CB1-4EC5-AC8F-CD755EA90CB9}"/>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76" name="Text Box 90">
          <a:extLst>
            <a:ext uri="{FF2B5EF4-FFF2-40B4-BE49-F238E27FC236}">
              <a16:creationId xmlns:a16="http://schemas.microsoft.com/office/drawing/2014/main" id="{3D19078D-7117-4A9B-AE50-23D9FAB6FF56}"/>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77" name="Text Box 91">
          <a:extLst>
            <a:ext uri="{FF2B5EF4-FFF2-40B4-BE49-F238E27FC236}">
              <a16:creationId xmlns:a16="http://schemas.microsoft.com/office/drawing/2014/main" id="{CA2E3D49-F3AC-421D-94E9-716F46C8CFA6}"/>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78" name="Text Box 92">
          <a:extLst>
            <a:ext uri="{FF2B5EF4-FFF2-40B4-BE49-F238E27FC236}">
              <a16:creationId xmlns:a16="http://schemas.microsoft.com/office/drawing/2014/main" id="{C8B6C606-1E84-48CD-9D18-9962DCED695A}"/>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79" name="Text Box 93">
          <a:extLst>
            <a:ext uri="{FF2B5EF4-FFF2-40B4-BE49-F238E27FC236}">
              <a16:creationId xmlns:a16="http://schemas.microsoft.com/office/drawing/2014/main" id="{531334B7-FA01-4378-A032-5812BFE32CC5}"/>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80" name="Text Box 94">
          <a:extLst>
            <a:ext uri="{FF2B5EF4-FFF2-40B4-BE49-F238E27FC236}">
              <a16:creationId xmlns:a16="http://schemas.microsoft.com/office/drawing/2014/main" id="{CE82A04E-F2B4-41F1-A336-A77324BF7A3F}"/>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81" name="Text Box 95">
          <a:extLst>
            <a:ext uri="{FF2B5EF4-FFF2-40B4-BE49-F238E27FC236}">
              <a16:creationId xmlns:a16="http://schemas.microsoft.com/office/drawing/2014/main" id="{A809E709-CC7B-43BA-ABCA-635643505271}"/>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82" name="Text Box 96">
          <a:extLst>
            <a:ext uri="{FF2B5EF4-FFF2-40B4-BE49-F238E27FC236}">
              <a16:creationId xmlns:a16="http://schemas.microsoft.com/office/drawing/2014/main" id="{7E019754-D107-4F6E-8CCA-8CDD99241686}"/>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83" name="Text Box 97">
          <a:extLst>
            <a:ext uri="{FF2B5EF4-FFF2-40B4-BE49-F238E27FC236}">
              <a16:creationId xmlns:a16="http://schemas.microsoft.com/office/drawing/2014/main" id="{7DF0B1E3-2EA7-4976-8763-789178C104E8}"/>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84" name="Text Box 98">
          <a:extLst>
            <a:ext uri="{FF2B5EF4-FFF2-40B4-BE49-F238E27FC236}">
              <a16:creationId xmlns:a16="http://schemas.microsoft.com/office/drawing/2014/main" id="{6475DDBF-F2C8-459B-AB58-7430C66515F8}"/>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85" name="Text Box 99">
          <a:extLst>
            <a:ext uri="{FF2B5EF4-FFF2-40B4-BE49-F238E27FC236}">
              <a16:creationId xmlns:a16="http://schemas.microsoft.com/office/drawing/2014/main" id="{0F74805F-4477-4392-92D8-0A1770F5BD40}"/>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86" name="Text Box 100">
          <a:extLst>
            <a:ext uri="{FF2B5EF4-FFF2-40B4-BE49-F238E27FC236}">
              <a16:creationId xmlns:a16="http://schemas.microsoft.com/office/drawing/2014/main" id="{B4AE6DAE-6FEF-4C8D-80AF-B4C80809FA6B}"/>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87" name="Text Box 101">
          <a:extLst>
            <a:ext uri="{FF2B5EF4-FFF2-40B4-BE49-F238E27FC236}">
              <a16:creationId xmlns:a16="http://schemas.microsoft.com/office/drawing/2014/main" id="{C6413D85-118A-4C7E-949F-D5EE026DF522}"/>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88" name="Text Box 102">
          <a:extLst>
            <a:ext uri="{FF2B5EF4-FFF2-40B4-BE49-F238E27FC236}">
              <a16:creationId xmlns:a16="http://schemas.microsoft.com/office/drawing/2014/main" id="{0BF7D9F8-4E8D-4B24-949D-611AA2F52087}"/>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89" name="Text Box 103">
          <a:extLst>
            <a:ext uri="{FF2B5EF4-FFF2-40B4-BE49-F238E27FC236}">
              <a16:creationId xmlns:a16="http://schemas.microsoft.com/office/drawing/2014/main" id="{84B35D6B-6C06-46CF-A900-0962F7D94A1C}"/>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4</xdr:row>
      <xdr:rowOff>0</xdr:rowOff>
    </xdr:from>
    <xdr:to>
      <xdr:col>1</xdr:col>
      <xdr:colOff>104775</xdr:colOff>
      <xdr:row>4</xdr:row>
      <xdr:rowOff>104775</xdr:rowOff>
    </xdr:to>
    <xdr:sp macro="" textlink="">
      <xdr:nvSpPr>
        <xdr:cNvPr id="90" name="Text Box 105">
          <a:extLst>
            <a:ext uri="{FF2B5EF4-FFF2-40B4-BE49-F238E27FC236}">
              <a16:creationId xmlns:a16="http://schemas.microsoft.com/office/drawing/2014/main" id="{5CB9F064-6899-428E-8A34-CA070481A6B4}"/>
            </a:ext>
          </a:extLst>
        </xdr:cNvPr>
        <xdr:cNvSpPr txBox="1">
          <a:spLocks noChangeArrowheads="1"/>
        </xdr:cNvSpPr>
      </xdr:nvSpPr>
      <xdr:spPr bwMode="auto">
        <a:xfrm>
          <a:off x="463550" y="1009650"/>
          <a:ext cx="219075" cy="101600"/>
        </a:xfrm>
        <a:prstGeom prst="rect">
          <a:avLst/>
        </a:prstGeom>
        <a:noFill/>
        <a:ln w="9525">
          <a:noFill/>
          <a:miter lim="800000"/>
          <a:headEnd/>
          <a:tailEnd/>
        </a:ln>
      </xdr:spPr>
    </xdr:sp>
    <xdr:clientData/>
  </xdr:twoCellAnchor>
  <xdr:twoCellAnchor>
    <xdr:from>
      <xdr:col>0</xdr:col>
      <xdr:colOff>0</xdr:colOff>
      <xdr:row>2</xdr:row>
      <xdr:rowOff>0</xdr:rowOff>
    </xdr:from>
    <xdr:to>
      <xdr:col>1</xdr:col>
      <xdr:colOff>0</xdr:colOff>
      <xdr:row>4</xdr:row>
      <xdr:rowOff>0</xdr:rowOff>
    </xdr:to>
    <xdr:sp macro="" textlink="">
      <xdr:nvSpPr>
        <xdr:cNvPr id="91" name="Line 106">
          <a:extLst>
            <a:ext uri="{FF2B5EF4-FFF2-40B4-BE49-F238E27FC236}">
              <a16:creationId xmlns:a16="http://schemas.microsoft.com/office/drawing/2014/main" id="{B352AA38-5399-4E17-BB98-B9C13F900943}"/>
            </a:ext>
          </a:extLst>
        </xdr:cNvPr>
        <xdr:cNvSpPr>
          <a:spLocks noChangeShapeType="1"/>
        </xdr:cNvSpPr>
      </xdr:nvSpPr>
      <xdr:spPr bwMode="auto">
        <a:xfrm flipH="1" flipV="1">
          <a:off x="0" y="400050"/>
          <a:ext cx="581025" cy="609600"/>
        </a:xfrm>
        <a:prstGeom prst="line">
          <a:avLst/>
        </a:prstGeom>
        <a:noFill/>
        <a:ln w="6350">
          <a:solidFill>
            <a:srgbClr val="000000"/>
          </a:solidFill>
          <a:round/>
          <a:headEnd/>
          <a:tailEnd/>
        </a:ln>
      </xdr:spPr>
    </xdr:sp>
    <xdr:clientData/>
  </xdr:twoCellAnchor>
  <xdr:twoCellAnchor>
    <xdr:from>
      <xdr:col>0</xdr:col>
      <xdr:colOff>9525</xdr:colOff>
      <xdr:row>2</xdr:row>
      <xdr:rowOff>9525</xdr:rowOff>
    </xdr:from>
    <xdr:to>
      <xdr:col>2</xdr:col>
      <xdr:colOff>0</xdr:colOff>
      <xdr:row>4</xdr:row>
      <xdr:rowOff>0</xdr:rowOff>
    </xdr:to>
    <xdr:sp macro="" textlink="">
      <xdr:nvSpPr>
        <xdr:cNvPr id="92" name="Line 107">
          <a:extLst>
            <a:ext uri="{FF2B5EF4-FFF2-40B4-BE49-F238E27FC236}">
              <a16:creationId xmlns:a16="http://schemas.microsoft.com/office/drawing/2014/main" id="{F2E51BB6-603B-4C8E-AB1D-0E39CA3F309E}"/>
            </a:ext>
          </a:extLst>
        </xdr:cNvPr>
        <xdr:cNvSpPr>
          <a:spLocks noChangeShapeType="1"/>
        </xdr:cNvSpPr>
      </xdr:nvSpPr>
      <xdr:spPr bwMode="auto">
        <a:xfrm>
          <a:off x="6350" y="406400"/>
          <a:ext cx="1479550" cy="603250"/>
        </a:xfrm>
        <a:prstGeom prst="line">
          <a:avLst/>
        </a:prstGeom>
        <a:noFill/>
        <a:ln w="6350">
          <a:solidFill>
            <a:srgbClr val="000000"/>
          </a:solidFill>
          <a:round/>
          <a:headEnd/>
          <a:tailEnd/>
        </a:ln>
      </xdr:spPr>
    </xdr:sp>
    <xdr:clientData/>
  </xdr:twoCellAnchor>
  <xdr:twoCellAnchor editAs="oneCell">
    <xdr:from>
      <xdr:col>0</xdr:col>
      <xdr:colOff>466725</xdr:colOff>
      <xdr:row>4</xdr:row>
      <xdr:rowOff>0</xdr:rowOff>
    </xdr:from>
    <xdr:to>
      <xdr:col>1</xdr:col>
      <xdr:colOff>104775</xdr:colOff>
      <xdr:row>4</xdr:row>
      <xdr:rowOff>104775</xdr:rowOff>
    </xdr:to>
    <xdr:sp macro="" textlink="">
      <xdr:nvSpPr>
        <xdr:cNvPr id="93" name="Text Box 108">
          <a:extLst>
            <a:ext uri="{FF2B5EF4-FFF2-40B4-BE49-F238E27FC236}">
              <a16:creationId xmlns:a16="http://schemas.microsoft.com/office/drawing/2014/main" id="{1F6520AA-A06A-4DBB-B27B-33F7844E30CB}"/>
            </a:ext>
          </a:extLst>
        </xdr:cNvPr>
        <xdr:cNvSpPr txBox="1">
          <a:spLocks noChangeArrowheads="1"/>
        </xdr:cNvSpPr>
      </xdr:nvSpPr>
      <xdr:spPr bwMode="auto">
        <a:xfrm>
          <a:off x="463550" y="1009650"/>
          <a:ext cx="219075" cy="101600"/>
        </a:xfrm>
        <a:prstGeom prst="rect">
          <a:avLst/>
        </a:prstGeom>
        <a:noFill/>
        <a:ln w="9525">
          <a:noFill/>
          <a:miter lim="800000"/>
          <a:headEnd/>
          <a:tailEnd/>
        </a:ln>
      </xdr:spPr>
    </xdr:sp>
    <xdr:clientData/>
  </xdr:twoCellAnchor>
  <xdr:twoCellAnchor editAs="oneCell">
    <xdr:from>
      <xdr:col>0</xdr:col>
      <xdr:colOff>466725</xdr:colOff>
      <xdr:row>6</xdr:row>
      <xdr:rowOff>0</xdr:rowOff>
    </xdr:from>
    <xdr:to>
      <xdr:col>1</xdr:col>
      <xdr:colOff>104775</xdr:colOff>
      <xdr:row>6</xdr:row>
      <xdr:rowOff>104775</xdr:rowOff>
    </xdr:to>
    <xdr:sp macro="" textlink="">
      <xdr:nvSpPr>
        <xdr:cNvPr id="94" name="Text Box 109">
          <a:extLst>
            <a:ext uri="{FF2B5EF4-FFF2-40B4-BE49-F238E27FC236}">
              <a16:creationId xmlns:a16="http://schemas.microsoft.com/office/drawing/2014/main" id="{7C287DBD-5553-4725-B980-E04F8A0EBE51}"/>
            </a:ext>
          </a:extLst>
        </xdr:cNvPr>
        <xdr:cNvSpPr txBox="1">
          <a:spLocks noChangeArrowheads="1"/>
        </xdr:cNvSpPr>
      </xdr:nvSpPr>
      <xdr:spPr bwMode="auto">
        <a:xfrm>
          <a:off x="463550" y="1524000"/>
          <a:ext cx="219075" cy="101600"/>
        </a:xfrm>
        <a:prstGeom prst="rect">
          <a:avLst/>
        </a:prstGeom>
        <a:noFill/>
        <a:ln w="9525">
          <a:noFill/>
          <a:miter lim="800000"/>
          <a:headEnd/>
          <a:tailEnd/>
        </a:ln>
      </xdr:spPr>
    </xdr:sp>
    <xdr:clientData/>
  </xdr:twoCellAnchor>
  <xdr:twoCellAnchor editAs="oneCell">
    <xdr:from>
      <xdr:col>0</xdr:col>
      <xdr:colOff>466725</xdr:colOff>
      <xdr:row>6</xdr:row>
      <xdr:rowOff>0</xdr:rowOff>
    </xdr:from>
    <xdr:to>
      <xdr:col>1</xdr:col>
      <xdr:colOff>104775</xdr:colOff>
      <xdr:row>6</xdr:row>
      <xdr:rowOff>104775</xdr:rowOff>
    </xdr:to>
    <xdr:sp macro="" textlink="">
      <xdr:nvSpPr>
        <xdr:cNvPr id="95" name="Text Box 110">
          <a:extLst>
            <a:ext uri="{FF2B5EF4-FFF2-40B4-BE49-F238E27FC236}">
              <a16:creationId xmlns:a16="http://schemas.microsoft.com/office/drawing/2014/main" id="{74AD0E32-C84B-4087-A5F9-19B03C8496A0}"/>
            </a:ext>
          </a:extLst>
        </xdr:cNvPr>
        <xdr:cNvSpPr txBox="1">
          <a:spLocks noChangeArrowheads="1"/>
        </xdr:cNvSpPr>
      </xdr:nvSpPr>
      <xdr:spPr bwMode="auto">
        <a:xfrm>
          <a:off x="463550" y="1524000"/>
          <a:ext cx="219075" cy="101600"/>
        </a:xfrm>
        <a:prstGeom prst="rect">
          <a:avLst/>
        </a:prstGeom>
        <a:noFill/>
        <a:ln w="9525">
          <a:noFill/>
          <a:miter lim="800000"/>
          <a:headEnd/>
          <a:tailEnd/>
        </a:ln>
      </xdr:spPr>
    </xdr:sp>
    <xdr:clientData/>
  </xdr:twoCellAnchor>
  <xdr:twoCellAnchor editAs="oneCell">
    <xdr:from>
      <xdr:col>0</xdr:col>
      <xdr:colOff>466725</xdr:colOff>
      <xdr:row>4</xdr:row>
      <xdr:rowOff>0</xdr:rowOff>
    </xdr:from>
    <xdr:to>
      <xdr:col>1</xdr:col>
      <xdr:colOff>104775</xdr:colOff>
      <xdr:row>4</xdr:row>
      <xdr:rowOff>104775</xdr:rowOff>
    </xdr:to>
    <xdr:sp macro="" textlink="">
      <xdr:nvSpPr>
        <xdr:cNvPr id="96" name="Text Box 111">
          <a:extLst>
            <a:ext uri="{FF2B5EF4-FFF2-40B4-BE49-F238E27FC236}">
              <a16:creationId xmlns:a16="http://schemas.microsoft.com/office/drawing/2014/main" id="{052139F5-06F4-423B-B751-9539D410FE8B}"/>
            </a:ext>
          </a:extLst>
        </xdr:cNvPr>
        <xdr:cNvSpPr txBox="1">
          <a:spLocks noChangeArrowheads="1"/>
        </xdr:cNvSpPr>
      </xdr:nvSpPr>
      <xdr:spPr bwMode="auto">
        <a:xfrm>
          <a:off x="463550" y="1009650"/>
          <a:ext cx="219075" cy="101600"/>
        </a:xfrm>
        <a:prstGeom prst="rect">
          <a:avLst/>
        </a:prstGeom>
        <a:noFill/>
        <a:ln w="9525">
          <a:noFill/>
          <a:miter lim="800000"/>
          <a:headEnd/>
          <a:tailEnd/>
        </a:ln>
      </xdr:spPr>
    </xdr:sp>
    <xdr:clientData/>
  </xdr:twoCellAnchor>
  <xdr:twoCellAnchor editAs="oneCell">
    <xdr:from>
      <xdr:col>0</xdr:col>
      <xdr:colOff>466725</xdr:colOff>
      <xdr:row>6</xdr:row>
      <xdr:rowOff>0</xdr:rowOff>
    </xdr:from>
    <xdr:to>
      <xdr:col>1</xdr:col>
      <xdr:colOff>104775</xdr:colOff>
      <xdr:row>6</xdr:row>
      <xdr:rowOff>104775</xdr:rowOff>
    </xdr:to>
    <xdr:sp macro="" textlink="">
      <xdr:nvSpPr>
        <xdr:cNvPr id="97" name="Text Box 112">
          <a:extLst>
            <a:ext uri="{FF2B5EF4-FFF2-40B4-BE49-F238E27FC236}">
              <a16:creationId xmlns:a16="http://schemas.microsoft.com/office/drawing/2014/main" id="{17BE89A9-70BF-4122-9614-F34023F72F8F}"/>
            </a:ext>
          </a:extLst>
        </xdr:cNvPr>
        <xdr:cNvSpPr txBox="1">
          <a:spLocks noChangeArrowheads="1"/>
        </xdr:cNvSpPr>
      </xdr:nvSpPr>
      <xdr:spPr bwMode="auto">
        <a:xfrm>
          <a:off x="463550" y="152400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98" name="Text Box 113">
          <a:extLst>
            <a:ext uri="{FF2B5EF4-FFF2-40B4-BE49-F238E27FC236}">
              <a16:creationId xmlns:a16="http://schemas.microsoft.com/office/drawing/2014/main" id="{FE3E54D2-F516-403F-B5D9-28FA21C3FDEF}"/>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99" name="Text Box 114">
          <a:extLst>
            <a:ext uri="{FF2B5EF4-FFF2-40B4-BE49-F238E27FC236}">
              <a16:creationId xmlns:a16="http://schemas.microsoft.com/office/drawing/2014/main" id="{17DA69A5-E875-45B2-927B-4BA4544C4FA7}"/>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12</xdr:row>
      <xdr:rowOff>0</xdr:rowOff>
    </xdr:from>
    <xdr:to>
      <xdr:col>1</xdr:col>
      <xdr:colOff>104775</xdr:colOff>
      <xdr:row>12</xdr:row>
      <xdr:rowOff>104775</xdr:rowOff>
    </xdr:to>
    <xdr:sp macro="" textlink="">
      <xdr:nvSpPr>
        <xdr:cNvPr id="100" name="Text Box 115">
          <a:extLst>
            <a:ext uri="{FF2B5EF4-FFF2-40B4-BE49-F238E27FC236}">
              <a16:creationId xmlns:a16="http://schemas.microsoft.com/office/drawing/2014/main" id="{6FAF87A5-B62A-476C-82DE-6A364F451DD3}"/>
            </a:ext>
          </a:extLst>
        </xdr:cNvPr>
        <xdr:cNvSpPr txBox="1">
          <a:spLocks noChangeArrowheads="1"/>
        </xdr:cNvSpPr>
      </xdr:nvSpPr>
      <xdr:spPr bwMode="auto">
        <a:xfrm>
          <a:off x="463550" y="306705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101" name="Text Box 116">
          <a:extLst>
            <a:ext uri="{FF2B5EF4-FFF2-40B4-BE49-F238E27FC236}">
              <a16:creationId xmlns:a16="http://schemas.microsoft.com/office/drawing/2014/main" id="{6901661E-9D94-4151-866B-F0B3FB8C5720}"/>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16</xdr:row>
      <xdr:rowOff>0</xdr:rowOff>
    </xdr:from>
    <xdr:to>
      <xdr:col>1</xdr:col>
      <xdr:colOff>104775</xdr:colOff>
      <xdr:row>16</xdr:row>
      <xdr:rowOff>104775</xdr:rowOff>
    </xdr:to>
    <xdr:sp macro="" textlink="">
      <xdr:nvSpPr>
        <xdr:cNvPr id="102" name="Text Box 117">
          <a:extLst>
            <a:ext uri="{FF2B5EF4-FFF2-40B4-BE49-F238E27FC236}">
              <a16:creationId xmlns:a16="http://schemas.microsoft.com/office/drawing/2014/main" id="{54C7F309-69C6-4283-802A-1185E6CF1AD5}"/>
            </a:ext>
          </a:extLst>
        </xdr:cNvPr>
        <xdr:cNvSpPr txBox="1">
          <a:spLocks noChangeArrowheads="1"/>
        </xdr:cNvSpPr>
      </xdr:nvSpPr>
      <xdr:spPr bwMode="auto">
        <a:xfrm>
          <a:off x="463550" y="409575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103" name="Text Box 118">
          <a:extLst>
            <a:ext uri="{FF2B5EF4-FFF2-40B4-BE49-F238E27FC236}">
              <a16:creationId xmlns:a16="http://schemas.microsoft.com/office/drawing/2014/main" id="{3DD9824C-6FAE-45E1-91DE-8608AE85ADCB}"/>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6</xdr:row>
      <xdr:rowOff>0</xdr:rowOff>
    </xdr:from>
    <xdr:to>
      <xdr:col>1</xdr:col>
      <xdr:colOff>104775</xdr:colOff>
      <xdr:row>6</xdr:row>
      <xdr:rowOff>104775</xdr:rowOff>
    </xdr:to>
    <xdr:sp macro="" textlink="">
      <xdr:nvSpPr>
        <xdr:cNvPr id="104" name="Text Box 119">
          <a:extLst>
            <a:ext uri="{FF2B5EF4-FFF2-40B4-BE49-F238E27FC236}">
              <a16:creationId xmlns:a16="http://schemas.microsoft.com/office/drawing/2014/main" id="{FB2E17DB-105A-4229-A280-631EBDE88D3D}"/>
            </a:ext>
          </a:extLst>
        </xdr:cNvPr>
        <xdr:cNvSpPr txBox="1">
          <a:spLocks noChangeArrowheads="1"/>
        </xdr:cNvSpPr>
      </xdr:nvSpPr>
      <xdr:spPr bwMode="auto">
        <a:xfrm>
          <a:off x="463550" y="152400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105" name="Text Box 120">
          <a:extLst>
            <a:ext uri="{FF2B5EF4-FFF2-40B4-BE49-F238E27FC236}">
              <a16:creationId xmlns:a16="http://schemas.microsoft.com/office/drawing/2014/main" id="{BA46618B-1021-4924-A5B2-BE9595800FF6}"/>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106" name="Text Box 121">
          <a:extLst>
            <a:ext uri="{FF2B5EF4-FFF2-40B4-BE49-F238E27FC236}">
              <a16:creationId xmlns:a16="http://schemas.microsoft.com/office/drawing/2014/main" id="{FDC7F221-6044-484F-BB73-2FBD589DFE93}"/>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12</xdr:row>
      <xdr:rowOff>0</xdr:rowOff>
    </xdr:from>
    <xdr:to>
      <xdr:col>1</xdr:col>
      <xdr:colOff>104775</xdr:colOff>
      <xdr:row>12</xdr:row>
      <xdr:rowOff>104775</xdr:rowOff>
    </xdr:to>
    <xdr:sp macro="" textlink="">
      <xdr:nvSpPr>
        <xdr:cNvPr id="107" name="Text Box 122">
          <a:extLst>
            <a:ext uri="{FF2B5EF4-FFF2-40B4-BE49-F238E27FC236}">
              <a16:creationId xmlns:a16="http://schemas.microsoft.com/office/drawing/2014/main" id="{FE44EA63-F143-4AD3-8472-93B77C8113D6}"/>
            </a:ext>
          </a:extLst>
        </xdr:cNvPr>
        <xdr:cNvSpPr txBox="1">
          <a:spLocks noChangeArrowheads="1"/>
        </xdr:cNvSpPr>
      </xdr:nvSpPr>
      <xdr:spPr bwMode="auto">
        <a:xfrm>
          <a:off x="463550" y="306705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108" name="Text Box 123">
          <a:extLst>
            <a:ext uri="{FF2B5EF4-FFF2-40B4-BE49-F238E27FC236}">
              <a16:creationId xmlns:a16="http://schemas.microsoft.com/office/drawing/2014/main" id="{2EBBAD52-9FD5-49C4-AC36-C48E3CDB0CB1}"/>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16</xdr:row>
      <xdr:rowOff>0</xdr:rowOff>
    </xdr:from>
    <xdr:to>
      <xdr:col>1</xdr:col>
      <xdr:colOff>104775</xdr:colOff>
      <xdr:row>16</xdr:row>
      <xdr:rowOff>104775</xdr:rowOff>
    </xdr:to>
    <xdr:sp macro="" textlink="">
      <xdr:nvSpPr>
        <xdr:cNvPr id="109" name="Text Box 124">
          <a:extLst>
            <a:ext uri="{FF2B5EF4-FFF2-40B4-BE49-F238E27FC236}">
              <a16:creationId xmlns:a16="http://schemas.microsoft.com/office/drawing/2014/main" id="{F4C84C2A-B3AE-4981-AEAE-73DFED627C5E}"/>
            </a:ext>
          </a:extLst>
        </xdr:cNvPr>
        <xdr:cNvSpPr txBox="1">
          <a:spLocks noChangeArrowheads="1"/>
        </xdr:cNvSpPr>
      </xdr:nvSpPr>
      <xdr:spPr bwMode="auto">
        <a:xfrm>
          <a:off x="463550" y="409575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110" name="Text Box 125">
          <a:extLst>
            <a:ext uri="{FF2B5EF4-FFF2-40B4-BE49-F238E27FC236}">
              <a16:creationId xmlns:a16="http://schemas.microsoft.com/office/drawing/2014/main" id="{DFCC7D36-3EEE-4EC2-B87D-FF8E112BE63E}"/>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111" name="Text Box 126">
          <a:extLst>
            <a:ext uri="{FF2B5EF4-FFF2-40B4-BE49-F238E27FC236}">
              <a16:creationId xmlns:a16="http://schemas.microsoft.com/office/drawing/2014/main" id="{2A35212B-A118-4F8A-B2B6-85AA8B4A11F2}"/>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12" name="Text Box 127">
          <a:extLst>
            <a:ext uri="{FF2B5EF4-FFF2-40B4-BE49-F238E27FC236}">
              <a16:creationId xmlns:a16="http://schemas.microsoft.com/office/drawing/2014/main" id="{8C09497A-9F96-4F2A-845A-660830A2059A}"/>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113" name="Text Box 128">
          <a:extLst>
            <a:ext uri="{FF2B5EF4-FFF2-40B4-BE49-F238E27FC236}">
              <a16:creationId xmlns:a16="http://schemas.microsoft.com/office/drawing/2014/main" id="{6261DED4-3CE6-4723-9EA8-9E9F219A765F}"/>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14" name="Text Box 129">
          <a:extLst>
            <a:ext uri="{FF2B5EF4-FFF2-40B4-BE49-F238E27FC236}">
              <a16:creationId xmlns:a16="http://schemas.microsoft.com/office/drawing/2014/main" id="{E570D1B1-768F-4021-8870-C5F68EE88A96}"/>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115" name="Text Box 130">
          <a:extLst>
            <a:ext uri="{FF2B5EF4-FFF2-40B4-BE49-F238E27FC236}">
              <a16:creationId xmlns:a16="http://schemas.microsoft.com/office/drawing/2014/main" id="{8AF4965C-9546-41E0-999A-9A8D3184AF3E}"/>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16" name="Text Box 131">
          <a:extLst>
            <a:ext uri="{FF2B5EF4-FFF2-40B4-BE49-F238E27FC236}">
              <a16:creationId xmlns:a16="http://schemas.microsoft.com/office/drawing/2014/main" id="{634CFEBF-3C8E-46A5-BFC6-E0D3EE34E392}"/>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117" name="Text Box 132">
          <a:extLst>
            <a:ext uri="{FF2B5EF4-FFF2-40B4-BE49-F238E27FC236}">
              <a16:creationId xmlns:a16="http://schemas.microsoft.com/office/drawing/2014/main" id="{7A021575-65C0-4C17-80A1-1551311816FC}"/>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18" name="Text Box 133">
          <a:extLst>
            <a:ext uri="{FF2B5EF4-FFF2-40B4-BE49-F238E27FC236}">
              <a16:creationId xmlns:a16="http://schemas.microsoft.com/office/drawing/2014/main" id="{C9582177-B52D-4F46-B73B-C675E5587C6B}"/>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119" name="Text Box 134">
          <a:extLst>
            <a:ext uri="{FF2B5EF4-FFF2-40B4-BE49-F238E27FC236}">
              <a16:creationId xmlns:a16="http://schemas.microsoft.com/office/drawing/2014/main" id="{4424A3B9-B1AE-42CA-91D8-78A3AAADF13F}"/>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120" name="Text Box 135">
          <a:extLst>
            <a:ext uri="{FF2B5EF4-FFF2-40B4-BE49-F238E27FC236}">
              <a16:creationId xmlns:a16="http://schemas.microsoft.com/office/drawing/2014/main" id="{96B3B823-DFDA-4413-80DF-2E9CD7ACA613}"/>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21" name="Text Box 136">
          <a:extLst>
            <a:ext uri="{FF2B5EF4-FFF2-40B4-BE49-F238E27FC236}">
              <a16:creationId xmlns:a16="http://schemas.microsoft.com/office/drawing/2014/main" id="{2446B209-AC96-4B3F-80AB-DBE3D73B25F1}"/>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22" name="Text Box 137">
          <a:extLst>
            <a:ext uri="{FF2B5EF4-FFF2-40B4-BE49-F238E27FC236}">
              <a16:creationId xmlns:a16="http://schemas.microsoft.com/office/drawing/2014/main" id="{540F8BA9-3FBB-46BF-9743-5574C296AFEA}"/>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23" name="Text Box 138">
          <a:extLst>
            <a:ext uri="{FF2B5EF4-FFF2-40B4-BE49-F238E27FC236}">
              <a16:creationId xmlns:a16="http://schemas.microsoft.com/office/drawing/2014/main" id="{F58ED926-1026-4EC3-99C7-0115CCD073B1}"/>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24" name="Text Box 139">
          <a:extLst>
            <a:ext uri="{FF2B5EF4-FFF2-40B4-BE49-F238E27FC236}">
              <a16:creationId xmlns:a16="http://schemas.microsoft.com/office/drawing/2014/main" id="{A48E661F-7676-46AA-85F5-B203C91F110A}"/>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25" name="Text Box 140">
          <a:extLst>
            <a:ext uri="{FF2B5EF4-FFF2-40B4-BE49-F238E27FC236}">
              <a16:creationId xmlns:a16="http://schemas.microsoft.com/office/drawing/2014/main" id="{9FA75F46-2423-496B-9570-FD495BA75062}"/>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26" name="Text Box 141">
          <a:extLst>
            <a:ext uri="{FF2B5EF4-FFF2-40B4-BE49-F238E27FC236}">
              <a16:creationId xmlns:a16="http://schemas.microsoft.com/office/drawing/2014/main" id="{1CE65607-FF36-45C7-9C3A-05924CB2906E}"/>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27" name="Text Box 142">
          <a:extLst>
            <a:ext uri="{FF2B5EF4-FFF2-40B4-BE49-F238E27FC236}">
              <a16:creationId xmlns:a16="http://schemas.microsoft.com/office/drawing/2014/main" id="{E352FD7A-35F6-437E-AFAE-517E68A107B5}"/>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28" name="Text Box 143">
          <a:extLst>
            <a:ext uri="{FF2B5EF4-FFF2-40B4-BE49-F238E27FC236}">
              <a16:creationId xmlns:a16="http://schemas.microsoft.com/office/drawing/2014/main" id="{7FC94651-1791-44C5-8C37-84C9F8422726}"/>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29" name="Text Box 144">
          <a:extLst>
            <a:ext uri="{FF2B5EF4-FFF2-40B4-BE49-F238E27FC236}">
              <a16:creationId xmlns:a16="http://schemas.microsoft.com/office/drawing/2014/main" id="{4F3FAF9D-6329-41AE-A66B-C47FC58E2058}"/>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30" name="Text Box 145">
          <a:extLst>
            <a:ext uri="{FF2B5EF4-FFF2-40B4-BE49-F238E27FC236}">
              <a16:creationId xmlns:a16="http://schemas.microsoft.com/office/drawing/2014/main" id="{61F38B33-F6BA-416B-9B1F-7C46F23436FD}"/>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31" name="Text Box 146">
          <a:extLst>
            <a:ext uri="{FF2B5EF4-FFF2-40B4-BE49-F238E27FC236}">
              <a16:creationId xmlns:a16="http://schemas.microsoft.com/office/drawing/2014/main" id="{ACD366F0-FB6F-4D55-AB2C-AEB87A63DE24}"/>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132" name="Text Box 147">
          <a:extLst>
            <a:ext uri="{FF2B5EF4-FFF2-40B4-BE49-F238E27FC236}">
              <a16:creationId xmlns:a16="http://schemas.microsoft.com/office/drawing/2014/main" id="{BF6E8DA4-6843-4658-AF49-601D4623CDA3}"/>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33" name="Text Box 148">
          <a:extLst>
            <a:ext uri="{FF2B5EF4-FFF2-40B4-BE49-F238E27FC236}">
              <a16:creationId xmlns:a16="http://schemas.microsoft.com/office/drawing/2014/main" id="{A7A30D97-72DE-4553-98F9-EC1B9504A4AA}"/>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134" name="Text Box 149">
          <a:extLst>
            <a:ext uri="{FF2B5EF4-FFF2-40B4-BE49-F238E27FC236}">
              <a16:creationId xmlns:a16="http://schemas.microsoft.com/office/drawing/2014/main" id="{B638F5F3-CAE6-4C59-B0EA-0E161CEF7470}"/>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35" name="Text Box 150">
          <a:extLst>
            <a:ext uri="{FF2B5EF4-FFF2-40B4-BE49-F238E27FC236}">
              <a16:creationId xmlns:a16="http://schemas.microsoft.com/office/drawing/2014/main" id="{73A0D0FD-4BA2-42D2-9393-35D91DDBB9DF}"/>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36" name="Text Box 151">
          <a:extLst>
            <a:ext uri="{FF2B5EF4-FFF2-40B4-BE49-F238E27FC236}">
              <a16:creationId xmlns:a16="http://schemas.microsoft.com/office/drawing/2014/main" id="{F1D45EAC-241B-41BF-B562-C3494ADD86F4}"/>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137" name="Text Box 152">
          <a:extLst>
            <a:ext uri="{FF2B5EF4-FFF2-40B4-BE49-F238E27FC236}">
              <a16:creationId xmlns:a16="http://schemas.microsoft.com/office/drawing/2014/main" id="{7453C877-21EF-4BCE-92C5-3C99DAB1330A}"/>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138" name="Text Box 153">
          <a:extLst>
            <a:ext uri="{FF2B5EF4-FFF2-40B4-BE49-F238E27FC236}">
              <a16:creationId xmlns:a16="http://schemas.microsoft.com/office/drawing/2014/main" id="{13BB72EC-C0BA-40D5-AA85-2B1A4F09549A}"/>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39" name="Text Box 154">
          <a:extLst>
            <a:ext uri="{FF2B5EF4-FFF2-40B4-BE49-F238E27FC236}">
              <a16:creationId xmlns:a16="http://schemas.microsoft.com/office/drawing/2014/main" id="{D5A3FBAE-846F-4B41-8FD3-01C68E06036E}"/>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40" name="Text Box 155">
          <a:extLst>
            <a:ext uri="{FF2B5EF4-FFF2-40B4-BE49-F238E27FC236}">
              <a16:creationId xmlns:a16="http://schemas.microsoft.com/office/drawing/2014/main" id="{4E836BDD-E520-4731-9751-EE8648B8D73F}"/>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41" name="Text Box 156">
          <a:extLst>
            <a:ext uri="{FF2B5EF4-FFF2-40B4-BE49-F238E27FC236}">
              <a16:creationId xmlns:a16="http://schemas.microsoft.com/office/drawing/2014/main" id="{B4E12F07-F049-405E-8E3A-C3EF92F7A78A}"/>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42" name="Text Box 157">
          <a:extLst>
            <a:ext uri="{FF2B5EF4-FFF2-40B4-BE49-F238E27FC236}">
              <a16:creationId xmlns:a16="http://schemas.microsoft.com/office/drawing/2014/main" id="{0F333A12-7B0F-4AF4-A19E-84CBCDD1AEFE}"/>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43" name="Text Box 158">
          <a:extLst>
            <a:ext uri="{FF2B5EF4-FFF2-40B4-BE49-F238E27FC236}">
              <a16:creationId xmlns:a16="http://schemas.microsoft.com/office/drawing/2014/main" id="{80B3EF91-A3D0-45C8-908E-5777B3EA3320}"/>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44" name="Text Box 159">
          <a:extLst>
            <a:ext uri="{FF2B5EF4-FFF2-40B4-BE49-F238E27FC236}">
              <a16:creationId xmlns:a16="http://schemas.microsoft.com/office/drawing/2014/main" id="{ECFB119A-4F90-44EE-915A-AFDE7CAA5360}"/>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45" name="Text Box 160">
          <a:extLst>
            <a:ext uri="{FF2B5EF4-FFF2-40B4-BE49-F238E27FC236}">
              <a16:creationId xmlns:a16="http://schemas.microsoft.com/office/drawing/2014/main" id="{2DAF4D2B-BB91-45D8-AEEC-3EFB93083C02}"/>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46" name="Text Box 161">
          <a:extLst>
            <a:ext uri="{FF2B5EF4-FFF2-40B4-BE49-F238E27FC236}">
              <a16:creationId xmlns:a16="http://schemas.microsoft.com/office/drawing/2014/main" id="{64BEDDD0-8948-4A15-B042-DBA710DF05F7}"/>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8</xdr:row>
      <xdr:rowOff>0</xdr:rowOff>
    </xdr:from>
    <xdr:to>
      <xdr:col>1</xdr:col>
      <xdr:colOff>104775</xdr:colOff>
      <xdr:row>8</xdr:row>
      <xdr:rowOff>104775</xdr:rowOff>
    </xdr:to>
    <xdr:sp macro="" textlink="">
      <xdr:nvSpPr>
        <xdr:cNvPr id="147" name="Text Box 162">
          <a:extLst>
            <a:ext uri="{FF2B5EF4-FFF2-40B4-BE49-F238E27FC236}">
              <a16:creationId xmlns:a16="http://schemas.microsoft.com/office/drawing/2014/main" id="{49244769-F717-4F2D-935E-AACFA105D233}"/>
            </a:ext>
          </a:extLst>
        </xdr:cNvPr>
        <xdr:cNvSpPr txBox="1">
          <a:spLocks noChangeArrowheads="1"/>
        </xdr:cNvSpPr>
      </xdr:nvSpPr>
      <xdr:spPr bwMode="auto">
        <a:xfrm>
          <a:off x="463550" y="2038350"/>
          <a:ext cx="219075" cy="101600"/>
        </a:xfrm>
        <a:prstGeom prst="rect">
          <a:avLst/>
        </a:prstGeom>
        <a:noFill/>
        <a:ln w="9525">
          <a:noFill/>
          <a:miter lim="800000"/>
          <a:headEnd/>
          <a:tailEnd/>
        </a:ln>
      </xdr:spPr>
    </xdr:sp>
    <xdr:clientData/>
  </xdr:twoCellAnchor>
  <xdr:twoCellAnchor editAs="oneCell">
    <xdr:from>
      <xdr:col>0</xdr:col>
      <xdr:colOff>466725</xdr:colOff>
      <xdr:row>10</xdr:row>
      <xdr:rowOff>0</xdr:rowOff>
    </xdr:from>
    <xdr:to>
      <xdr:col>1</xdr:col>
      <xdr:colOff>104775</xdr:colOff>
      <xdr:row>10</xdr:row>
      <xdr:rowOff>104775</xdr:rowOff>
    </xdr:to>
    <xdr:sp macro="" textlink="">
      <xdr:nvSpPr>
        <xdr:cNvPr id="148" name="Text Box 163">
          <a:extLst>
            <a:ext uri="{FF2B5EF4-FFF2-40B4-BE49-F238E27FC236}">
              <a16:creationId xmlns:a16="http://schemas.microsoft.com/office/drawing/2014/main" id="{F7AD8426-80A1-41F2-8A5E-74C6D37FBBA8}"/>
            </a:ext>
          </a:extLst>
        </xdr:cNvPr>
        <xdr:cNvSpPr txBox="1">
          <a:spLocks noChangeArrowheads="1"/>
        </xdr:cNvSpPr>
      </xdr:nvSpPr>
      <xdr:spPr bwMode="auto">
        <a:xfrm>
          <a:off x="463550" y="2552700"/>
          <a:ext cx="219075" cy="101600"/>
        </a:xfrm>
        <a:prstGeom prst="rect">
          <a:avLst/>
        </a:prstGeom>
        <a:noFill/>
        <a:ln w="9525">
          <a:noFill/>
          <a:miter lim="800000"/>
          <a:headEnd/>
          <a:tailEnd/>
        </a:ln>
      </xdr:spPr>
    </xdr:sp>
    <xdr:clientData/>
  </xdr:twoCellAnchor>
  <xdr:twoCellAnchor editAs="oneCell">
    <xdr:from>
      <xdr:col>0</xdr:col>
      <xdr:colOff>466725</xdr:colOff>
      <xdr:row>10</xdr:row>
      <xdr:rowOff>0</xdr:rowOff>
    </xdr:from>
    <xdr:to>
      <xdr:col>1</xdr:col>
      <xdr:colOff>104775</xdr:colOff>
      <xdr:row>10</xdr:row>
      <xdr:rowOff>104775</xdr:rowOff>
    </xdr:to>
    <xdr:sp macro="" textlink="">
      <xdr:nvSpPr>
        <xdr:cNvPr id="149" name="Text Box 164">
          <a:extLst>
            <a:ext uri="{FF2B5EF4-FFF2-40B4-BE49-F238E27FC236}">
              <a16:creationId xmlns:a16="http://schemas.microsoft.com/office/drawing/2014/main" id="{AEEC48F2-A8EC-42AF-A86A-18AE70D3236E}"/>
            </a:ext>
          </a:extLst>
        </xdr:cNvPr>
        <xdr:cNvSpPr txBox="1">
          <a:spLocks noChangeArrowheads="1"/>
        </xdr:cNvSpPr>
      </xdr:nvSpPr>
      <xdr:spPr bwMode="auto">
        <a:xfrm>
          <a:off x="463550" y="2552700"/>
          <a:ext cx="219075" cy="101600"/>
        </a:xfrm>
        <a:prstGeom prst="rect">
          <a:avLst/>
        </a:prstGeom>
        <a:noFill/>
        <a:ln w="9525">
          <a:noFill/>
          <a:miter lim="800000"/>
          <a:headEnd/>
          <a:tailEnd/>
        </a:ln>
      </xdr:spPr>
    </xdr:sp>
    <xdr:clientData/>
  </xdr:twoCellAnchor>
  <xdr:twoCellAnchor editAs="oneCell">
    <xdr:from>
      <xdr:col>0</xdr:col>
      <xdr:colOff>466725</xdr:colOff>
      <xdr:row>12</xdr:row>
      <xdr:rowOff>0</xdr:rowOff>
    </xdr:from>
    <xdr:to>
      <xdr:col>1</xdr:col>
      <xdr:colOff>104775</xdr:colOff>
      <xdr:row>12</xdr:row>
      <xdr:rowOff>104775</xdr:rowOff>
    </xdr:to>
    <xdr:sp macro="" textlink="">
      <xdr:nvSpPr>
        <xdr:cNvPr id="150" name="Text Box 165">
          <a:extLst>
            <a:ext uri="{FF2B5EF4-FFF2-40B4-BE49-F238E27FC236}">
              <a16:creationId xmlns:a16="http://schemas.microsoft.com/office/drawing/2014/main" id="{39B10DDB-6029-47CF-93F4-7E4181DC44F7}"/>
            </a:ext>
          </a:extLst>
        </xdr:cNvPr>
        <xdr:cNvSpPr txBox="1">
          <a:spLocks noChangeArrowheads="1"/>
        </xdr:cNvSpPr>
      </xdr:nvSpPr>
      <xdr:spPr bwMode="auto">
        <a:xfrm>
          <a:off x="463550" y="306705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151" name="Text Box 166">
          <a:extLst>
            <a:ext uri="{FF2B5EF4-FFF2-40B4-BE49-F238E27FC236}">
              <a16:creationId xmlns:a16="http://schemas.microsoft.com/office/drawing/2014/main" id="{28B9615E-0E2B-48EA-828C-299C2040A1D5}"/>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152" name="Text Box 167">
          <a:extLst>
            <a:ext uri="{FF2B5EF4-FFF2-40B4-BE49-F238E27FC236}">
              <a16:creationId xmlns:a16="http://schemas.microsoft.com/office/drawing/2014/main" id="{C8B026F4-3B35-456C-A4DD-C0A8C2DD918D}"/>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16</xdr:row>
      <xdr:rowOff>0</xdr:rowOff>
    </xdr:from>
    <xdr:to>
      <xdr:col>1</xdr:col>
      <xdr:colOff>104775</xdr:colOff>
      <xdr:row>16</xdr:row>
      <xdr:rowOff>104775</xdr:rowOff>
    </xdr:to>
    <xdr:sp macro="" textlink="">
      <xdr:nvSpPr>
        <xdr:cNvPr id="153" name="Text Box 168">
          <a:extLst>
            <a:ext uri="{FF2B5EF4-FFF2-40B4-BE49-F238E27FC236}">
              <a16:creationId xmlns:a16="http://schemas.microsoft.com/office/drawing/2014/main" id="{97AA8D93-191C-481C-BA8A-DCC502761885}"/>
            </a:ext>
          </a:extLst>
        </xdr:cNvPr>
        <xdr:cNvSpPr txBox="1">
          <a:spLocks noChangeArrowheads="1"/>
        </xdr:cNvSpPr>
      </xdr:nvSpPr>
      <xdr:spPr bwMode="auto">
        <a:xfrm>
          <a:off x="463550" y="409575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154" name="Text Box 169">
          <a:extLst>
            <a:ext uri="{FF2B5EF4-FFF2-40B4-BE49-F238E27FC236}">
              <a16:creationId xmlns:a16="http://schemas.microsoft.com/office/drawing/2014/main" id="{75D25D57-80D9-411D-AA4B-CF05693A6132}"/>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155" name="Text Box 170">
          <a:extLst>
            <a:ext uri="{FF2B5EF4-FFF2-40B4-BE49-F238E27FC236}">
              <a16:creationId xmlns:a16="http://schemas.microsoft.com/office/drawing/2014/main" id="{C5C47571-816A-4117-8F21-8E35048AE7FB}"/>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156" name="Text Box 171">
          <a:extLst>
            <a:ext uri="{FF2B5EF4-FFF2-40B4-BE49-F238E27FC236}">
              <a16:creationId xmlns:a16="http://schemas.microsoft.com/office/drawing/2014/main" id="{83B45A6A-9D55-4807-A760-70622B3E14BF}"/>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57" name="Text Box 172">
          <a:extLst>
            <a:ext uri="{FF2B5EF4-FFF2-40B4-BE49-F238E27FC236}">
              <a16:creationId xmlns:a16="http://schemas.microsoft.com/office/drawing/2014/main" id="{2213ABAB-12EF-4207-AC5E-9CC6B56BDBDE}"/>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158" name="Text Box 173">
          <a:extLst>
            <a:ext uri="{FF2B5EF4-FFF2-40B4-BE49-F238E27FC236}">
              <a16:creationId xmlns:a16="http://schemas.microsoft.com/office/drawing/2014/main" id="{8C3E7987-D40C-43A9-A2BE-991540C68900}"/>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59" name="Text Box 174">
          <a:extLst>
            <a:ext uri="{FF2B5EF4-FFF2-40B4-BE49-F238E27FC236}">
              <a16:creationId xmlns:a16="http://schemas.microsoft.com/office/drawing/2014/main" id="{C873110F-D333-41E5-B465-C2031BEE9A31}"/>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20</xdr:row>
      <xdr:rowOff>0</xdr:rowOff>
    </xdr:from>
    <xdr:to>
      <xdr:col>1</xdr:col>
      <xdr:colOff>104775</xdr:colOff>
      <xdr:row>20</xdr:row>
      <xdr:rowOff>104775</xdr:rowOff>
    </xdr:to>
    <xdr:sp macro="" textlink="">
      <xdr:nvSpPr>
        <xdr:cNvPr id="160" name="Text Box 175">
          <a:extLst>
            <a:ext uri="{FF2B5EF4-FFF2-40B4-BE49-F238E27FC236}">
              <a16:creationId xmlns:a16="http://schemas.microsoft.com/office/drawing/2014/main" id="{56FC1FEF-2ABB-42B2-9240-9C517B764173}"/>
            </a:ext>
          </a:extLst>
        </xdr:cNvPr>
        <xdr:cNvSpPr txBox="1">
          <a:spLocks noChangeArrowheads="1"/>
        </xdr:cNvSpPr>
      </xdr:nvSpPr>
      <xdr:spPr bwMode="auto">
        <a:xfrm>
          <a:off x="463550" y="512445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61" name="Text Box 176">
          <a:extLst>
            <a:ext uri="{FF2B5EF4-FFF2-40B4-BE49-F238E27FC236}">
              <a16:creationId xmlns:a16="http://schemas.microsoft.com/office/drawing/2014/main" id="{97AAC4BE-7A8F-4B7A-B01D-9574D783CA24}"/>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62" name="Text Box 177">
          <a:extLst>
            <a:ext uri="{FF2B5EF4-FFF2-40B4-BE49-F238E27FC236}">
              <a16:creationId xmlns:a16="http://schemas.microsoft.com/office/drawing/2014/main" id="{91B772DD-6373-4A5F-BB2B-ABBD083F1A62}"/>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163" name="Text Box 178">
          <a:extLst>
            <a:ext uri="{FF2B5EF4-FFF2-40B4-BE49-F238E27FC236}">
              <a16:creationId xmlns:a16="http://schemas.microsoft.com/office/drawing/2014/main" id="{302AD036-352A-4084-90C1-4C11D5BEAFCB}"/>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64" name="Text Box 179">
          <a:extLst>
            <a:ext uri="{FF2B5EF4-FFF2-40B4-BE49-F238E27FC236}">
              <a16:creationId xmlns:a16="http://schemas.microsoft.com/office/drawing/2014/main" id="{B43BDD81-B765-4F35-8505-5E2D09F4ABED}"/>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165" name="Text Box 180">
          <a:extLst>
            <a:ext uri="{FF2B5EF4-FFF2-40B4-BE49-F238E27FC236}">
              <a16:creationId xmlns:a16="http://schemas.microsoft.com/office/drawing/2014/main" id="{EBD701FF-9B68-40DA-ACA1-51203FAB61D4}"/>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66" name="Text Box 181">
          <a:extLst>
            <a:ext uri="{FF2B5EF4-FFF2-40B4-BE49-F238E27FC236}">
              <a16:creationId xmlns:a16="http://schemas.microsoft.com/office/drawing/2014/main" id="{EF9A14D4-A6FF-411C-A866-EFBFB1B4098D}"/>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24</xdr:row>
      <xdr:rowOff>0</xdr:rowOff>
    </xdr:from>
    <xdr:to>
      <xdr:col>1</xdr:col>
      <xdr:colOff>104775</xdr:colOff>
      <xdr:row>24</xdr:row>
      <xdr:rowOff>104775</xdr:rowOff>
    </xdr:to>
    <xdr:sp macro="" textlink="">
      <xdr:nvSpPr>
        <xdr:cNvPr id="167" name="Text Box 182">
          <a:extLst>
            <a:ext uri="{FF2B5EF4-FFF2-40B4-BE49-F238E27FC236}">
              <a16:creationId xmlns:a16="http://schemas.microsoft.com/office/drawing/2014/main" id="{84261924-81D2-4FEE-A8EB-AC103F783FD9}"/>
            </a:ext>
          </a:extLst>
        </xdr:cNvPr>
        <xdr:cNvSpPr txBox="1">
          <a:spLocks noChangeArrowheads="1"/>
        </xdr:cNvSpPr>
      </xdr:nvSpPr>
      <xdr:spPr bwMode="auto">
        <a:xfrm>
          <a:off x="463550" y="615315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68" name="Text Box 183">
          <a:extLst>
            <a:ext uri="{FF2B5EF4-FFF2-40B4-BE49-F238E27FC236}">
              <a16:creationId xmlns:a16="http://schemas.microsoft.com/office/drawing/2014/main" id="{F942468E-91AF-466D-97C2-DF4F035019DA}"/>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69" name="Text Box 184">
          <a:extLst>
            <a:ext uri="{FF2B5EF4-FFF2-40B4-BE49-F238E27FC236}">
              <a16:creationId xmlns:a16="http://schemas.microsoft.com/office/drawing/2014/main" id="{FD75403C-590A-4B07-82AA-7CC4C9A7F091}"/>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70" name="Text Box 185">
          <a:extLst>
            <a:ext uri="{FF2B5EF4-FFF2-40B4-BE49-F238E27FC236}">
              <a16:creationId xmlns:a16="http://schemas.microsoft.com/office/drawing/2014/main" id="{7A3DF7D7-7FDC-4DC8-85FA-B242616C35DC}"/>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71" name="Text Box 186">
          <a:extLst>
            <a:ext uri="{FF2B5EF4-FFF2-40B4-BE49-F238E27FC236}">
              <a16:creationId xmlns:a16="http://schemas.microsoft.com/office/drawing/2014/main" id="{58CC2176-C180-4D8F-B845-6D5BD9B23523}"/>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72" name="Text Box 187">
          <a:extLst>
            <a:ext uri="{FF2B5EF4-FFF2-40B4-BE49-F238E27FC236}">
              <a16:creationId xmlns:a16="http://schemas.microsoft.com/office/drawing/2014/main" id="{C558DB88-2804-4D56-8870-5CE81F227536}"/>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73" name="Text Box 188">
          <a:extLst>
            <a:ext uri="{FF2B5EF4-FFF2-40B4-BE49-F238E27FC236}">
              <a16:creationId xmlns:a16="http://schemas.microsoft.com/office/drawing/2014/main" id="{D70EE0E7-5B95-4131-8376-551D46453AD2}"/>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28</xdr:row>
      <xdr:rowOff>0</xdr:rowOff>
    </xdr:from>
    <xdr:to>
      <xdr:col>1</xdr:col>
      <xdr:colOff>104775</xdr:colOff>
      <xdr:row>28</xdr:row>
      <xdr:rowOff>104775</xdr:rowOff>
    </xdr:to>
    <xdr:sp macro="" textlink="">
      <xdr:nvSpPr>
        <xdr:cNvPr id="174" name="Text Box 189">
          <a:extLst>
            <a:ext uri="{FF2B5EF4-FFF2-40B4-BE49-F238E27FC236}">
              <a16:creationId xmlns:a16="http://schemas.microsoft.com/office/drawing/2014/main" id="{634307D1-FF89-4CC3-BCEC-8535080230CC}"/>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75" name="Text Box 190">
          <a:extLst>
            <a:ext uri="{FF2B5EF4-FFF2-40B4-BE49-F238E27FC236}">
              <a16:creationId xmlns:a16="http://schemas.microsoft.com/office/drawing/2014/main" id="{15E03823-AE27-4E4A-9630-16F9544F3F75}"/>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76" name="Text Box 191">
          <a:extLst>
            <a:ext uri="{FF2B5EF4-FFF2-40B4-BE49-F238E27FC236}">
              <a16:creationId xmlns:a16="http://schemas.microsoft.com/office/drawing/2014/main" id="{40A4D1FA-4B8F-41BB-A3CC-3A8027106C3C}"/>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77" name="Text Box 192">
          <a:extLst>
            <a:ext uri="{FF2B5EF4-FFF2-40B4-BE49-F238E27FC236}">
              <a16:creationId xmlns:a16="http://schemas.microsoft.com/office/drawing/2014/main" id="{CF909BCF-F553-4A01-A21F-24BDE633D27B}"/>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178" name="Text Box 193">
          <a:extLst>
            <a:ext uri="{FF2B5EF4-FFF2-40B4-BE49-F238E27FC236}">
              <a16:creationId xmlns:a16="http://schemas.microsoft.com/office/drawing/2014/main" id="{F2624663-AE71-4EF8-9D19-2823C98356D6}"/>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79" name="Text Box 194">
          <a:extLst>
            <a:ext uri="{FF2B5EF4-FFF2-40B4-BE49-F238E27FC236}">
              <a16:creationId xmlns:a16="http://schemas.microsoft.com/office/drawing/2014/main" id="{BBC370C5-2E2C-4C6F-9498-E161A43C8F71}"/>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180" name="Text Box 195">
          <a:extLst>
            <a:ext uri="{FF2B5EF4-FFF2-40B4-BE49-F238E27FC236}">
              <a16:creationId xmlns:a16="http://schemas.microsoft.com/office/drawing/2014/main" id="{1C5402F6-16B4-4191-99FD-26BA6CF36903}"/>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32</xdr:row>
      <xdr:rowOff>0</xdr:rowOff>
    </xdr:from>
    <xdr:to>
      <xdr:col>1</xdr:col>
      <xdr:colOff>104775</xdr:colOff>
      <xdr:row>32</xdr:row>
      <xdr:rowOff>104775</xdr:rowOff>
    </xdr:to>
    <xdr:sp macro="" textlink="">
      <xdr:nvSpPr>
        <xdr:cNvPr id="181" name="Text Box 196">
          <a:extLst>
            <a:ext uri="{FF2B5EF4-FFF2-40B4-BE49-F238E27FC236}">
              <a16:creationId xmlns:a16="http://schemas.microsoft.com/office/drawing/2014/main" id="{66EABE25-DABD-4ED7-82C1-1EF60B755633}"/>
            </a:ext>
          </a:extLst>
        </xdr:cNvPr>
        <xdr:cNvSpPr txBox="1">
          <a:spLocks noChangeArrowheads="1"/>
        </xdr:cNvSpPr>
      </xdr:nvSpPr>
      <xdr:spPr bwMode="auto">
        <a:xfrm>
          <a:off x="463550" y="821055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182" name="Text Box 197">
          <a:extLst>
            <a:ext uri="{FF2B5EF4-FFF2-40B4-BE49-F238E27FC236}">
              <a16:creationId xmlns:a16="http://schemas.microsoft.com/office/drawing/2014/main" id="{306CD527-43A2-42DB-A117-25F5150971AF}"/>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34</xdr:row>
      <xdr:rowOff>0</xdr:rowOff>
    </xdr:from>
    <xdr:to>
      <xdr:col>1</xdr:col>
      <xdr:colOff>104775</xdr:colOff>
      <xdr:row>34</xdr:row>
      <xdr:rowOff>104775</xdr:rowOff>
    </xdr:to>
    <xdr:sp macro="" textlink="">
      <xdr:nvSpPr>
        <xdr:cNvPr id="183" name="Text Box 198">
          <a:extLst>
            <a:ext uri="{FF2B5EF4-FFF2-40B4-BE49-F238E27FC236}">
              <a16:creationId xmlns:a16="http://schemas.microsoft.com/office/drawing/2014/main" id="{BCEB5DD0-0869-4C6F-82B9-F2241C8365D7}"/>
            </a:ext>
          </a:extLst>
        </xdr:cNvPr>
        <xdr:cNvSpPr txBox="1">
          <a:spLocks noChangeArrowheads="1"/>
        </xdr:cNvSpPr>
      </xdr:nvSpPr>
      <xdr:spPr bwMode="auto">
        <a:xfrm>
          <a:off x="463550" y="8724900"/>
          <a:ext cx="219075" cy="101600"/>
        </a:xfrm>
        <a:prstGeom prst="rect">
          <a:avLst/>
        </a:prstGeom>
        <a:noFill/>
        <a:ln w="9525">
          <a:noFill/>
          <a:miter lim="800000"/>
          <a:headEnd/>
          <a:tailEnd/>
        </a:ln>
      </xdr:spPr>
    </xdr:sp>
    <xdr:clientData/>
  </xdr:twoCellAnchor>
  <xdr:twoCellAnchor editAs="oneCell">
    <xdr:from>
      <xdr:col>0</xdr:col>
      <xdr:colOff>466725</xdr:colOff>
      <xdr:row>10</xdr:row>
      <xdr:rowOff>0</xdr:rowOff>
    </xdr:from>
    <xdr:to>
      <xdr:col>1</xdr:col>
      <xdr:colOff>104775</xdr:colOff>
      <xdr:row>10</xdr:row>
      <xdr:rowOff>104775</xdr:rowOff>
    </xdr:to>
    <xdr:sp macro="" textlink="">
      <xdr:nvSpPr>
        <xdr:cNvPr id="184" name="Text Box 199">
          <a:extLst>
            <a:ext uri="{FF2B5EF4-FFF2-40B4-BE49-F238E27FC236}">
              <a16:creationId xmlns:a16="http://schemas.microsoft.com/office/drawing/2014/main" id="{9F908F98-80C8-486D-82BB-7F5BBD755C60}"/>
            </a:ext>
          </a:extLst>
        </xdr:cNvPr>
        <xdr:cNvSpPr txBox="1">
          <a:spLocks noChangeArrowheads="1"/>
        </xdr:cNvSpPr>
      </xdr:nvSpPr>
      <xdr:spPr bwMode="auto">
        <a:xfrm>
          <a:off x="463550" y="2552700"/>
          <a:ext cx="219075" cy="101600"/>
        </a:xfrm>
        <a:prstGeom prst="rect">
          <a:avLst/>
        </a:prstGeom>
        <a:noFill/>
        <a:ln w="9525">
          <a:noFill/>
          <a:miter lim="800000"/>
          <a:headEnd/>
          <a:tailEnd/>
        </a:ln>
      </xdr:spPr>
    </xdr:sp>
    <xdr:clientData/>
  </xdr:twoCellAnchor>
  <xdr:twoCellAnchor editAs="oneCell">
    <xdr:from>
      <xdr:col>0</xdr:col>
      <xdr:colOff>466725</xdr:colOff>
      <xdr:row>10</xdr:row>
      <xdr:rowOff>0</xdr:rowOff>
    </xdr:from>
    <xdr:to>
      <xdr:col>1</xdr:col>
      <xdr:colOff>104775</xdr:colOff>
      <xdr:row>10</xdr:row>
      <xdr:rowOff>104775</xdr:rowOff>
    </xdr:to>
    <xdr:sp macro="" textlink="">
      <xdr:nvSpPr>
        <xdr:cNvPr id="185" name="Text Box 200">
          <a:extLst>
            <a:ext uri="{FF2B5EF4-FFF2-40B4-BE49-F238E27FC236}">
              <a16:creationId xmlns:a16="http://schemas.microsoft.com/office/drawing/2014/main" id="{72989421-32FE-4CF4-BE18-25E401F3BB9E}"/>
            </a:ext>
          </a:extLst>
        </xdr:cNvPr>
        <xdr:cNvSpPr txBox="1">
          <a:spLocks noChangeArrowheads="1"/>
        </xdr:cNvSpPr>
      </xdr:nvSpPr>
      <xdr:spPr bwMode="auto">
        <a:xfrm>
          <a:off x="463550" y="255270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186" name="Text Box 201">
          <a:extLst>
            <a:ext uri="{FF2B5EF4-FFF2-40B4-BE49-F238E27FC236}">
              <a16:creationId xmlns:a16="http://schemas.microsoft.com/office/drawing/2014/main" id="{5AD89A9C-2242-4E46-A458-29898EBAE95A}"/>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14</xdr:row>
      <xdr:rowOff>0</xdr:rowOff>
    </xdr:from>
    <xdr:to>
      <xdr:col>1</xdr:col>
      <xdr:colOff>104775</xdr:colOff>
      <xdr:row>14</xdr:row>
      <xdr:rowOff>104775</xdr:rowOff>
    </xdr:to>
    <xdr:sp macro="" textlink="">
      <xdr:nvSpPr>
        <xdr:cNvPr id="187" name="Text Box 202">
          <a:extLst>
            <a:ext uri="{FF2B5EF4-FFF2-40B4-BE49-F238E27FC236}">
              <a16:creationId xmlns:a16="http://schemas.microsoft.com/office/drawing/2014/main" id="{AD66E4EC-0FAB-486E-90B9-0B65824B29A0}"/>
            </a:ext>
          </a:extLst>
        </xdr:cNvPr>
        <xdr:cNvSpPr txBox="1">
          <a:spLocks noChangeArrowheads="1"/>
        </xdr:cNvSpPr>
      </xdr:nvSpPr>
      <xdr:spPr bwMode="auto">
        <a:xfrm>
          <a:off x="463550" y="358140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188" name="Text Box 203">
          <a:extLst>
            <a:ext uri="{FF2B5EF4-FFF2-40B4-BE49-F238E27FC236}">
              <a16:creationId xmlns:a16="http://schemas.microsoft.com/office/drawing/2014/main" id="{A605FBCC-4881-4B49-8BA2-32581231140D}"/>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18</xdr:row>
      <xdr:rowOff>0</xdr:rowOff>
    </xdr:from>
    <xdr:to>
      <xdr:col>1</xdr:col>
      <xdr:colOff>104775</xdr:colOff>
      <xdr:row>18</xdr:row>
      <xdr:rowOff>104775</xdr:rowOff>
    </xdr:to>
    <xdr:sp macro="" textlink="">
      <xdr:nvSpPr>
        <xdr:cNvPr id="189" name="Text Box 204">
          <a:extLst>
            <a:ext uri="{FF2B5EF4-FFF2-40B4-BE49-F238E27FC236}">
              <a16:creationId xmlns:a16="http://schemas.microsoft.com/office/drawing/2014/main" id="{6455EA82-D8F4-417F-9C65-5E63CB84C501}"/>
            </a:ext>
          </a:extLst>
        </xdr:cNvPr>
        <xdr:cNvSpPr txBox="1">
          <a:spLocks noChangeArrowheads="1"/>
        </xdr:cNvSpPr>
      </xdr:nvSpPr>
      <xdr:spPr bwMode="auto">
        <a:xfrm>
          <a:off x="463550" y="461010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90" name="Text Box 205">
          <a:extLst>
            <a:ext uri="{FF2B5EF4-FFF2-40B4-BE49-F238E27FC236}">
              <a16:creationId xmlns:a16="http://schemas.microsoft.com/office/drawing/2014/main" id="{BD267B5B-C155-4FEA-AC9D-EBC07C06ADCF}"/>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22</xdr:row>
      <xdr:rowOff>0</xdr:rowOff>
    </xdr:from>
    <xdr:to>
      <xdr:col>1</xdr:col>
      <xdr:colOff>104775</xdr:colOff>
      <xdr:row>22</xdr:row>
      <xdr:rowOff>104775</xdr:rowOff>
    </xdr:to>
    <xdr:sp macro="" textlink="">
      <xdr:nvSpPr>
        <xdr:cNvPr id="191" name="Text Box 206">
          <a:extLst>
            <a:ext uri="{FF2B5EF4-FFF2-40B4-BE49-F238E27FC236}">
              <a16:creationId xmlns:a16="http://schemas.microsoft.com/office/drawing/2014/main" id="{55BB8BD0-8F33-46C8-80E5-4ABF1566F77A}"/>
            </a:ext>
          </a:extLst>
        </xdr:cNvPr>
        <xdr:cNvSpPr txBox="1">
          <a:spLocks noChangeArrowheads="1"/>
        </xdr:cNvSpPr>
      </xdr:nvSpPr>
      <xdr:spPr bwMode="auto">
        <a:xfrm>
          <a:off x="463550" y="563880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92" name="Text Box 207">
          <a:extLst>
            <a:ext uri="{FF2B5EF4-FFF2-40B4-BE49-F238E27FC236}">
              <a16:creationId xmlns:a16="http://schemas.microsoft.com/office/drawing/2014/main" id="{6363AC77-53BE-45D1-A9E2-CC75FC5B8B3E}"/>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26</xdr:row>
      <xdr:rowOff>0</xdr:rowOff>
    </xdr:from>
    <xdr:to>
      <xdr:col>1</xdr:col>
      <xdr:colOff>104775</xdr:colOff>
      <xdr:row>26</xdr:row>
      <xdr:rowOff>104775</xdr:rowOff>
    </xdr:to>
    <xdr:sp macro="" textlink="">
      <xdr:nvSpPr>
        <xdr:cNvPr id="193" name="Text Box 208">
          <a:extLst>
            <a:ext uri="{FF2B5EF4-FFF2-40B4-BE49-F238E27FC236}">
              <a16:creationId xmlns:a16="http://schemas.microsoft.com/office/drawing/2014/main" id="{01A93150-61BC-49FB-9453-6C194B59FF0D}"/>
            </a:ext>
          </a:extLst>
        </xdr:cNvPr>
        <xdr:cNvSpPr txBox="1">
          <a:spLocks noChangeArrowheads="1"/>
        </xdr:cNvSpPr>
      </xdr:nvSpPr>
      <xdr:spPr bwMode="auto">
        <a:xfrm>
          <a:off x="463550" y="666750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94" name="Text Box 209">
          <a:extLst>
            <a:ext uri="{FF2B5EF4-FFF2-40B4-BE49-F238E27FC236}">
              <a16:creationId xmlns:a16="http://schemas.microsoft.com/office/drawing/2014/main" id="{A95FEF8C-5F5C-4334-B472-3C6492F5F606}"/>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twoCellAnchor editAs="oneCell">
    <xdr:from>
      <xdr:col>0</xdr:col>
      <xdr:colOff>466725</xdr:colOff>
      <xdr:row>30</xdr:row>
      <xdr:rowOff>0</xdr:rowOff>
    </xdr:from>
    <xdr:to>
      <xdr:col>1</xdr:col>
      <xdr:colOff>104775</xdr:colOff>
      <xdr:row>30</xdr:row>
      <xdr:rowOff>104775</xdr:rowOff>
    </xdr:to>
    <xdr:sp macro="" textlink="">
      <xdr:nvSpPr>
        <xdr:cNvPr id="195" name="Text Box 210">
          <a:extLst>
            <a:ext uri="{FF2B5EF4-FFF2-40B4-BE49-F238E27FC236}">
              <a16:creationId xmlns:a16="http://schemas.microsoft.com/office/drawing/2014/main" id="{B6446EE6-A9F2-4944-8AD8-EA02A4BFFC28}"/>
            </a:ext>
          </a:extLst>
        </xdr:cNvPr>
        <xdr:cNvSpPr txBox="1">
          <a:spLocks noChangeArrowheads="1"/>
        </xdr:cNvSpPr>
      </xdr:nvSpPr>
      <xdr:spPr bwMode="auto">
        <a:xfrm>
          <a:off x="463550" y="7696200"/>
          <a:ext cx="219075" cy="1016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5</xdr:row>
      <xdr:rowOff>0</xdr:rowOff>
    </xdr:from>
    <xdr:to>
      <xdr:col>1</xdr:col>
      <xdr:colOff>101600</xdr:colOff>
      <xdr:row>5</xdr:row>
      <xdr:rowOff>101600</xdr:rowOff>
    </xdr:to>
    <xdr:sp macro="" textlink="">
      <xdr:nvSpPr>
        <xdr:cNvPr id="2" name="Text Box 1">
          <a:extLst>
            <a:ext uri="{FF2B5EF4-FFF2-40B4-BE49-F238E27FC236}">
              <a16:creationId xmlns:a16="http://schemas.microsoft.com/office/drawing/2014/main" id="{8FE3166B-7EDC-4645-963F-9A010B8CD8F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3" name="Text Box 2">
          <a:extLst>
            <a:ext uri="{FF2B5EF4-FFF2-40B4-BE49-F238E27FC236}">
              <a16:creationId xmlns:a16="http://schemas.microsoft.com/office/drawing/2014/main" id="{7B24E65E-60B9-42E7-B969-C88E50DAE37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 name="Text Box 3">
          <a:extLst>
            <a:ext uri="{FF2B5EF4-FFF2-40B4-BE49-F238E27FC236}">
              <a16:creationId xmlns:a16="http://schemas.microsoft.com/office/drawing/2014/main" id="{B343071C-F0E2-4895-AD7B-57743D3A7A3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5" name="Text Box 4">
          <a:extLst>
            <a:ext uri="{FF2B5EF4-FFF2-40B4-BE49-F238E27FC236}">
              <a16:creationId xmlns:a16="http://schemas.microsoft.com/office/drawing/2014/main" id="{1B7EADD1-3B78-49B1-A8BE-628F2500BA7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6" name="Text Box 5">
          <a:extLst>
            <a:ext uri="{FF2B5EF4-FFF2-40B4-BE49-F238E27FC236}">
              <a16:creationId xmlns:a16="http://schemas.microsoft.com/office/drawing/2014/main" id="{2B4149AA-8419-4999-954F-719F6660B6C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 name="Text Box 6">
          <a:extLst>
            <a:ext uri="{FF2B5EF4-FFF2-40B4-BE49-F238E27FC236}">
              <a16:creationId xmlns:a16="http://schemas.microsoft.com/office/drawing/2014/main" id="{47D43A1D-8896-434A-A411-189105FF9BF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17</xdr:row>
      <xdr:rowOff>0</xdr:rowOff>
    </xdr:from>
    <xdr:to>
      <xdr:col>1</xdr:col>
      <xdr:colOff>101600</xdr:colOff>
      <xdr:row>17</xdr:row>
      <xdr:rowOff>101600</xdr:rowOff>
    </xdr:to>
    <xdr:sp macro="" textlink="">
      <xdr:nvSpPr>
        <xdr:cNvPr id="8" name="Text Box 7">
          <a:extLst>
            <a:ext uri="{FF2B5EF4-FFF2-40B4-BE49-F238E27FC236}">
              <a16:creationId xmlns:a16="http://schemas.microsoft.com/office/drawing/2014/main" id="{8CD93D24-9324-43BE-98CA-22102D35C667}"/>
            </a:ext>
          </a:extLst>
        </xdr:cNvPr>
        <xdr:cNvSpPr txBox="1">
          <a:spLocks noChangeArrowheads="1"/>
        </xdr:cNvSpPr>
      </xdr:nvSpPr>
      <xdr:spPr bwMode="auto">
        <a:xfrm>
          <a:off x="463550" y="4267200"/>
          <a:ext cx="219075" cy="101600"/>
        </a:xfrm>
        <a:prstGeom prst="rect">
          <a:avLst/>
        </a:prstGeom>
        <a:noFill/>
        <a:ln w="9525">
          <a:noFill/>
          <a:miter lim="800000"/>
          <a:headEnd/>
          <a:tailEnd/>
        </a:ln>
      </xdr:spPr>
    </xdr:sp>
    <xdr:clientData/>
  </xdr:twoCellAnchor>
  <xdr:twoCellAnchor editAs="oneCell">
    <xdr:from>
      <xdr:col>0</xdr:col>
      <xdr:colOff>466725</xdr:colOff>
      <xdr:row>19</xdr:row>
      <xdr:rowOff>0</xdr:rowOff>
    </xdr:from>
    <xdr:to>
      <xdr:col>1</xdr:col>
      <xdr:colOff>101600</xdr:colOff>
      <xdr:row>19</xdr:row>
      <xdr:rowOff>101600</xdr:rowOff>
    </xdr:to>
    <xdr:sp macro="" textlink="">
      <xdr:nvSpPr>
        <xdr:cNvPr id="9" name="Text Box 8">
          <a:extLst>
            <a:ext uri="{FF2B5EF4-FFF2-40B4-BE49-F238E27FC236}">
              <a16:creationId xmlns:a16="http://schemas.microsoft.com/office/drawing/2014/main" id="{97B795A7-1BCE-438B-964D-DE5E359C1A41}"/>
            </a:ext>
          </a:extLst>
        </xdr:cNvPr>
        <xdr:cNvSpPr txBox="1">
          <a:spLocks noChangeArrowheads="1"/>
        </xdr:cNvSpPr>
      </xdr:nvSpPr>
      <xdr:spPr bwMode="auto">
        <a:xfrm>
          <a:off x="463550" y="478155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0" name="Text Box 9">
          <a:extLst>
            <a:ext uri="{FF2B5EF4-FFF2-40B4-BE49-F238E27FC236}">
              <a16:creationId xmlns:a16="http://schemas.microsoft.com/office/drawing/2014/main" id="{57BAAA77-F89C-4683-BD83-5A5C920E457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1" name="Text Box 10">
          <a:extLst>
            <a:ext uri="{FF2B5EF4-FFF2-40B4-BE49-F238E27FC236}">
              <a16:creationId xmlns:a16="http://schemas.microsoft.com/office/drawing/2014/main" id="{97FEF7C2-049F-48FE-A85D-7297DAAC9C6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2" name="Text Box 11">
          <a:extLst>
            <a:ext uri="{FF2B5EF4-FFF2-40B4-BE49-F238E27FC236}">
              <a16:creationId xmlns:a16="http://schemas.microsoft.com/office/drawing/2014/main" id="{9F55F20A-BB4E-42CF-9177-4F611E060C33}"/>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3" name="Text Box 12">
          <a:extLst>
            <a:ext uri="{FF2B5EF4-FFF2-40B4-BE49-F238E27FC236}">
              <a16:creationId xmlns:a16="http://schemas.microsoft.com/office/drawing/2014/main" id="{14F10492-F406-4984-AE9A-FF57AB8D0CCB}"/>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 name="Text Box 13">
          <a:extLst>
            <a:ext uri="{FF2B5EF4-FFF2-40B4-BE49-F238E27FC236}">
              <a16:creationId xmlns:a16="http://schemas.microsoft.com/office/drawing/2014/main" id="{86813950-1415-45CC-96C8-57070546086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17</xdr:row>
      <xdr:rowOff>0</xdr:rowOff>
    </xdr:from>
    <xdr:to>
      <xdr:col>1</xdr:col>
      <xdr:colOff>101600</xdr:colOff>
      <xdr:row>17</xdr:row>
      <xdr:rowOff>101600</xdr:rowOff>
    </xdr:to>
    <xdr:sp macro="" textlink="">
      <xdr:nvSpPr>
        <xdr:cNvPr id="15" name="Text Box 14">
          <a:extLst>
            <a:ext uri="{FF2B5EF4-FFF2-40B4-BE49-F238E27FC236}">
              <a16:creationId xmlns:a16="http://schemas.microsoft.com/office/drawing/2014/main" id="{2028DAA7-C531-4B1E-BA4A-D6E0ACDBE5B6}"/>
            </a:ext>
          </a:extLst>
        </xdr:cNvPr>
        <xdr:cNvSpPr txBox="1">
          <a:spLocks noChangeArrowheads="1"/>
        </xdr:cNvSpPr>
      </xdr:nvSpPr>
      <xdr:spPr bwMode="auto">
        <a:xfrm>
          <a:off x="463550" y="4267200"/>
          <a:ext cx="219075" cy="101600"/>
        </a:xfrm>
        <a:prstGeom prst="rect">
          <a:avLst/>
        </a:prstGeom>
        <a:noFill/>
        <a:ln w="9525">
          <a:noFill/>
          <a:miter lim="800000"/>
          <a:headEnd/>
          <a:tailEnd/>
        </a:ln>
      </xdr:spPr>
    </xdr:sp>
    <xdr:clientData/>
  </xdr:twoCellAnchor>
  <xdr:twoCellAnchor editAs="oneCell">
    <xdr:from>
      <xdr:col>0</xdr:col>
      <xdr:colOff>466725</xdr:colOff>
      <xdr:row>19</xdr:row>
      <xdr:rowOff>0</xdr:rowOff>
    </xdr:from>
    <xdr:to>
      <xdr:col>1</xdr:col>
      <xdr:colOff>101600</xdr:colOff>
      <xdr:row>19</xdr:row>
      <xdr:rowOff>101600</xdr:rowOff>
    </xdr:to>
    <xdr:sp macro="" textlink="">
      <xdr:nvSpPr>
        <xdr:cNvPr id="16" name="Text Box 15">
          <a:extLst>
            <a:ext uri="{FF2B5EF4-FFF2-40B4-BE49-F238E27FC236}">
              <a16:creationId xmlns:a16="http://schemas.microsoft.com/office/drawing/2014/main" id="{C7CF722F-795D-40D1-AAEB-F87E0974721A}"/>
            </a:ext>
          </a:extLst>
        </xdr:cNvPr>
        <xdr:cNvSpPr txBox="1">
          <a:spLocks noChangeArrowheads="1"/>
        </xdr:cNvSpPr>
      </xdr:nvSpPr>
      <xdr:spPr bwMode="auto">
        <a:xfrm>
          <a:off x="463550" y="4781550"/>
          <a:ext cx="219075" cy="101600"/>
        </a:xfrm>
        <a:prstGeom prst="rect">
          <a:avLst/>
        </a:prstGeom>
        <a:noFill/>
        <a:ln w="9525">
          <a:noFill/>
          <a:miter lim="800000"/>
          <a:headEnd/>
          <a:tailEnd/>
        </a:ln>
      </xdr:spPr>
    </xdr:sp>
    <xdr:clientData/>
  </xdr:twoCellAnchor>
  <xdr:twoCellAnchor editAs="oneCell">
    <xdr:from>
      <xdr:col>0</xdr:col>
      <xdr:colOff>466725</xdr:colOff>
      <xdr:row>21</xdr:row>
      <xdr:rowOff>0</xdr:rowOff>
    </xdr:from>
    <xdr:to>
      <xdr:col>1</xdr:col>
      <xdr:colOff>101600</xdr:colOff>
      <xdr:row>21</xdr:row>
      <xdr:rowOff>101600</xdr:rowOff>
    </xdr:to>
    <xdr:sp macro="" textlink="">
      <xdr:nvSpPr>
        <xdr:cNvPr id="17" name="Text Box 19">
          <a:extLst>
            <a:ext uri="{FF2B5EF4-FFF2-40B4-BE49-F238E27FC236}">
              <a16:creationId xmlns:a16="http://schemas.microsoft.com/office/drawing/2014/main" id="{A7F01C01-8B6F-4513-B8F9-CBE4061459F7}"/>
            </a:ext>
          </a:extLst>
        </xdr:cNvPr>
        <xdr:cNvSpPr txBox="1">
          <a:spLocks noChangeArrowheads="1"/>
        </xdr:cNvSpPr>
      </xdr:nvSpPr>
      <xdr:spPr bwMode="auto">
        <a:xfrm>
          <a:off x="463550" y="5181600"/>
          <a:ext cx="219075" cy="101600"/>
        </a:xfrm>
        <a:prstGeom prst="rect">
          <a:avLst/>
        </a:prstGeom>
        <a:noFill/>
        <a:ln w="9525">
          <a:noFill/>
          <a:miter lim="800000"/>
          <a:headEnd/>
          <a:tailEnd/>
        </a:ln>
      </xdr:spPr>
    </xdr:sp>
    <xdr:clientData/>
  </xdr:twoCellAnchor>
  <xdr:twoCellAnchor editAs="oneCell">
    <xdr:from>
      <xdr:col>0</xdr:col>
      <xdr:colOff>466725</xdr:colOff>
      <xdr:row>23</xdr:row>
      <xdr:rowOff>0</xdr:rowOff>
    </xdr:from>
    <xdr:to>
      <xdr:col>1</xdr:col>
      <xdr:colOff>101600</xdr:colOff>
      <xdr:row>23</xdr:row>
      <xdr:rowOff>101600</xdr:rowOff>
    </xdr:to>
    <xdr:sp macro="" textlink="">
      <xdr:nvSpPr>
        <xdr:cNvPr id="18" name="Text Box 20">
          <a:extLst>
            <a:ext uri="{FF2B5EF4-FFF2-40B4-BE49-F238E27FC236}">
              <a16:creationId xmlns:a16="http://schemas.microsoft.com/office/drawing/2014/main" id="{6BB043D5-6C1E-4C21-8CE5-0DC7B27DFC07}"/>
            </a:ext>
          </a:extLst>
        </xdr:cNvPr>
        <xdr:cNvSpPr txBox="1">
          <a:spLocks noChangeArrowheads="1"/>
        </xdr:cNvSpPr>
      </xdr:nvSpPr>
      <xdr:spPr bwMode="auto">
        <a:xfrm>
          <a:off x="463550" y="5581650"/>
          <a:ext cx="219075" cy="101600"/>
        </a:xfrm>
        <a:prstGeom prst="rect">
          <a:avLst/>
        </a:prstGeom>
        <a:noFill/>
        <a:ln w="9525">
          <a:noFill/>
          <a:miter lim="800000"/>
          <a:headEnd/>
          <a:tailEnd/>
        </a:ln>
      </xdr:spPr>
    </xdr:sp>
    <xdr:clientData/>
  </xdr:twoCellAnchor>
  <xdr:twoCellAnchor editAs="oneCell">
    <xdr:from>
      <xdr:col>0</xdr:col>
      <xdr:colOff>466725</xdr:colOff>
      <xdr:row>21</xdr:row>
      <xdr:rowOff>0</xdr:rowOff>
    </xdr:from>
    <xdr:to>
      <xdr:col>1</xdr:col>
      <xdr:colOff>101600</xdr:colOff>
      <xdr:row>21</xdr:row>
      <xdr:rowOff>101600</xdr:rowOff>
    </xdr:to>
    <xdr:sp macro="" textlink="">
      <xdr:nvSpPr>
        <xdr:cNvPr id="19" name="Text Box 21">
          <a:extLst>
            <a:ext uri="{FF2B5EF4-FFF2-40B4-BE49-F238E27FC236}">
              <a16:creationId xmlns:a16="http://schemas.microsoft.com/office/drawing/2014/main" id="{518CA77A-9D8C-422B-9F8A-D906BF7971D9}"/>
            </a:ext>
          </a:extLst>
        </xdr:cNvPr>
        <xdr:cNvSpPr txBox="1">
          <a:spLocks noChangeArrowheads="1"/>
        </xdr:cNvSpPr>
      </xdr:nvSpPr>
      <xdr:spPr bwMode="auto">
        <a:xfrm>
          <a:off x="463550" y="5181600"/>
          <a:ext cx="219075" cy="101600"/>
        </a:xfrm>
        <a:prstGeom prst="rect">
          <a:avLst/>
        </a:prstGeom>
        <a:noFill/>
        <a:ln w="9525">
          <a:noFill/>
          <a:miter lim="800000"/>
          <a:headEnd/>
          <a:tailEnd/>
        </a:ln>
      </xdr:spPr>
    </xdr:sp>
    <xdr:clientData/>
  </xdr:twoCellAnchor>
  <xdr:twoCellAnchor editAs="oneCell">
    <xdr:from>
      <xdr:col>0</xdr:col>
      <xdr:colOff>466725</xdr:colOff>
      <xdr:row>23</xdr:row>
      <xdr:rowOff>0</xdr:rowOff>
    </xdr:from>
    <xdr:to>
      <xdr:col>1</xdr:col>
      <xdr:colOff>101600</xdr:colOff>
      <xdr:row>23</xdr:row>
      <xdr:rowOff>101600</xdr:rowOff>
    </xdr:to>
    <xdr:sp macro="" textlink="">
      <xdr:nvSpPr>
        <xdr:cNvPr id="20" name="Text Box 22">
          <a:extLst>
            <a:ext uri="{FF2B5EF4-FFF2-40B4-BE49-F238E27FC236}">
              <a16:creationId xmlns:a16="http://schemas.microsoft.com/office/drawing/2014/main" id="{B357129D-5350-4348-AB0E-E016E2C9A0EB}"/>
            </a:ext>
          </a:extLst>
        </xdr:cNvPr>
        <xdr:cNvSpPr txBox="1">
          <a:spLocks noChangeArrowheads="1"/>
        </xdr:cNvSpPr>
      </xdr:nvSpPr>
      <xdr:spPr bwMode="auto">
        <a:xfrm>
          <a:off x="463550" y="5581650"/>
          <a:ext cx="219075" cy="101600"/>
        </a:xfrm>
        <a:prstGeom prst="rect">
          <a:avLst/>
        </a:prstGeom>
        <a:noFill/>
        <a:ln w="9525">
          <a:noFill/>
          <a:miter lim="800000"/>
          <a:headEnd/>
          <a:tailEnd/>
        </a:ln>
      </xdr:spPr>
    </xdr:sp>
    <xdr:clientData/>
  </xdr:twoCellAnchor>
  <xdr:twoCellAnchor editAs="oneCell">
    <xdr:from>
      <xdr:col>0</xdr:col>
      <xdr:colOff>466725</xdr:colOff>
      <xdr:row>25</xdr:row>
      <xdr:rowOff>0</xdr:rowOff>
    </xdr:from>
    <xdr:to>
      <xdr:col>1</xdr:col>
      <xdr:colOff>101600</xdr:colOff>
      <xdr:row>25</xdr:row>
      <xdr:rowOff>101600</xdr:rowOff>
    </xdr:to>
    <xdr:sp macro="" textlink="">
      <xdr:nvSpPr>
        <xdr:cNvPr id="21" name="Text Box 23">
          <a:extLst>
            <a:ext uri="{FF2B5EF4-FFF2-40B4-BE49-F238E27FC236}">
              <a16:creationId xmlns:a16="http://schemas.microsoft.com/office/drawing/2014/main" id="{68FD8B04-2243-47A8-A349-93FC90DC78BF}"/>
            </a:ext>
          </a:extLst>
        </xdr:cNvPr>
        <xdr:cNvSpPr txBox="1">
          <a:spLocks noChangeArrowheads="1"/>
        </xdr:cNvSpPr>
      </xdr:nvSpPr>
      <xdr:spPr bwMode="auto">
        <a:xfrm>
          <a:off x="463550" y="598170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101600</xdr:colOff>
      <xdr:row>27</xdr:row>
      <xdr:rowOff>101600</xdr:rowOff>
    </xdr:to>
    <xdr:sp macro="" textlink="">
      <xdr:nvSpPr>
        <xdr:cNvPr id="22" name="Text Box 24">
          <a:extLst>
            <a:ext uri="{FF2B5EF4-FFF2-40B4-BE49-F238E27FC236}">
              <a16:creationId xmlns:a16="http://schemas.microsoft.com/office/drawing/2014/main" id="{7BA67F85-1832-4A64-BE5D-27B653B3600D}"/>
            </a:ext>
          </a:extLst>
        </xdr:cNvPr>
        <xdr:cNvSpPr txBox="1">
          <a:spLocks noChangeArrowheads="1"/>
        </xdr:cNvSpPr>
      </xdr:nvSpPr>
      <xdr:spPr bwMode="auto">
        <a:xfrm>
          <a:off x="463550" y="6381750"/>
          <a:ext cx="219075" cy="101600"/>
        </a:xfrm>
        <a:prstGeom prst="rect">
          <a:avLst/>
        </a:prstGeom>
        <a:noFill/>
        <a:ln w="9525">
          <a:noFill/>
          <a:miter lim="800000"/>
          <a:headEnd/>
          <a:tailEnd/>
        </a:ln>
      </xdr:spPr>
    </xdr:sp>
    <xdr:clientData/>
  </xdr:twoCellAnchor>
  <xdr:twoCellAnchor editAs="oneCell">
    <xdr:from>
      <xdr:col>0</xdr:col>
      <xdr:colOff>466725</xdr:colOff>
      <xdr:row>25</xdr:row>
      <xdr:rowOff>0</xdr:rowOff>
    </xdr:from>
    <xdr:to>
      <xdr:col>1</xdr:col>
      <xdr:colOff>101600</xdr:colOff>
      <xdr:row>25</xdr:row>
      <xdr:rowOff>101600</xdr:rowOff>
    </xdr:to>
    <xdr:sp macro="" textlink="">
      <xdr:nvSpPr>
        <xdr:cNvPr id="23" name="Text Box 25">
          <a:extLst>
            <a:ext uri="{FF2B5EF4-FFF2-40B4-BE49-F238E27FC236}">
              <a16:creationId xmlns:a16="http://schemas.microsoft.com/office/drawing/2014/main" id="{D4F0D0A0-2548-4875-B5FE-42E86942932A}"/>
            </a:ext>
          </a:extLst>
        </xdr:cNvPr>
        <xdr:cNvSpPr txBox="1">
          <a:spLocks noChangeArrowheads="1"/>
        </xdr:cNvSpPr>
      </xdr:nvSpPr>
      <xdr:spPr bwMode="auto">
        <a:xfrm>
          <a:off x="463550" y="598170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101600</xdr:colOff>
      <xdr:row>27</xdr:row>
      <xdr:rowOff>101600</xdr:rowOff>
    </xdr:to>
    <xdr:sp macro="" textlink="">
      <xdr:nvSpPr>
        <xdr:cNvPr id="24" name="Text Box 26">
          <a:extLst>
            <a:ext uri="{FF2B5EF4-FFF2-40B4-BE49-F238E27FC236}">
              <a16:creationId xmlns:a16="http://schemas.microsoft.com/office/drawing/2014/main" id="{25B96E2E-1CFA-44D3-9934-881B21385DEC}"/>
            </a:ext>
          </a:extLst>
        </xdr:cNvPr>
        <xdr:cNvSpPr txBox="1">
          <a:spLocks noChangeArrowheads="1"/>
        </xdr:cNvSpPr>
      </xdr:nvSpPr>
      <xdr:spPr bwMode="auto">
        <a:xfrm>
          <a:off x="463550" y="6381750"/>
          <a:ext cx="219075" cy="101600"/>
        </a:xfrm>
        <a:prstGeom prst="rect">
          <a:avLst/>
        </a:prstGeom>
        <a:noFill/>
        <a:ln w="9525">
          <a:noFill/>
          <a:miter lim="800000"/>
          <a:headEnd/>
          <a:tailEnd/>
        </a:ln>
      </xdr:spPr>
    </xdr:sp>
    <xdr:clientData/>
  </xdr:twoCellAnchor>
  <xdr:twoCellAnchor editAs="oneCell">
    <xdr:from>
      <xdr:col>0</xdr:col>
      <xdr:colOff>466725</xdr:colOff>
      <xdr:row>25</xdr:row>
      <xdr:rowOff>0</xdr:rowOff>
    </xdr:from>
    <xdr:to>
      <xdr:col>1</xdr:col>
      <xdr:colOff>101600</xdr:colOff>
      <xdr:row>25</xdr:row>
      <xdr:rowOff>101600</xdr:rowOff>
    </xdr:to>
    <xdr:sp macro="" textlink="">
      <xdr:nvSpPr>
        <xdr:cNvPr id="25" name="Text Box 27">
          <a:extLst>
            <a:ext uri="{FF2B5EF4-FFF2-40B4-BE49-F238E27FC236}">
              <a16:creationId xmlns:a16="http://schemas.microsoft.com/office/drawing/2014/main" id="{7290DD97-74A7-4A1D-8328-89C6D8972A03}"/>
            </a:ext>
          </a:extLst>
        </xdr:cNvPr>
        <xdr:cNvSpPr txBox="1">
          <a:spLocks noChangeArrowheads="1"/>
        </xdr:cNvSpPr>
      </xdr:nvSpPr>
      <xdr:spPr bwMode="auto">
        <a:xfrm>
          <a:off x="463550" y="5981700"/>
          <a:ext cx="219075" cy="101600"/>
        </a:xfrm>
        <a:prstGeom prst="rect">
          <a:avLst/>
        </a:prstGeom>
        <a:noFill/>
        <a:ln w="9525">
          <a:noFill/>
          <a:miter lim="800000"/>
          <a:headEnd/>
          <a:tailEnd/>
        </a:ln>
      </xdr:spPr>
    </xdr:sp>
    <xdr:clientData/>
  </xdr:twoCellAnchor>
  <xdr:twoCellAnchor editAs="oneCell">
    <xdr:from>
      <xdr:col>0</xdr:col>
      <xdr:colOff>466725</xdr:colOff>
      <xdr:row>25</xdr:row>
      <xdr:rowOff>0</xdr:rowOff>
    </xdr:from>
    <xdr:to>
      <xdr:col>1</xdr:col>
      <xdr:colOff>101600</xdr:colOff>
      <xdr:row>25</xdr:row>
      <xdr:rowOff>101600</xdr:rowOff>
    </xdr:to>
    <xdr:sp macro="" textlink="">
      <xdr:nvSpPr>
        <xdr:cNvPr id="26" name="Text Box 28">
          <a:extLst>
            <a:ext uri="{FF2B5EF4-FFF2-40B4-BE49-F238E27FC236}">
              <a16:creationId xmlns:a16="http://schemas.microsoft.com/office/drawing/2014/main" id="{89120643-B049-4598-B144-29F285B72516}"/>
            </a:ext>
          </a:extLst>
        </xdr:cNvPr>
        <xdr:cNvSpPr txBox="1">
          <a:spLocks noChangeArrowheads="1"/>
        </xdr:cNvSpPr>
      </xdr:nvSpPr>
      <xdr:spPr bwMode="auto">
        <a:xfrm>
          <a:off x="463550" y="598170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101600</xdr:colOff>
      <xdr:row>27</xdr:row>
      <xdr:rowOff>101600</xdr:rowOff>
    </xdr:to>
    <xdr:sp macro="" textlink="">
      <xdr:nvSpPr>
        <xdr:cNvPr id="27" name="Text Box 29">
          <a:extLst>
            <a:ext uri="{FF2B5EF4-FFF2-40B4-BE49-F238E27FC236}">
              <a16:creationId xmlns:a16="http://schemas.microsoft.com/office/drawing/2014/main" id="{67A300B3-DAEF-4E19-B439-70B0EE5AE119}"/>
            </a:ext>
          </a:extLst>
        </xdr:cNvPr>
        <xdr:cNvSpPr txBox="1">
          <a:spLocks noChangeArrowheads="1"/>
        </xdr:cNvSpPr>
      </xdr:nvSpPr>
      <xdr:spPr bwMode="auto">
        <a:xfrm>
          <a:off x="463550" y="638175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101600</xdr:colOff>
      <xdr:row>27</xdr:row>
      <xdr:rowOff>101600</xdr:rowOff>
    </xdr:to>
    <xdr:sp macro="" textlink="">
      <xdr:nvSpPr>
        <xdr:cNvPr id="28" name="Text Box 30">
          <a:extLst>
            <a:ext uri="{FF2B5EF4-FFF2-40B4-BE49-F238E27FC236}">
              <a16:creationId xmlns:a16="http://schemas.microsoft.com/office/drawing/2014/main" id="{F79C8976-6197-4858-B3A9-1D68386C9944}"/>
            </a:ext>
          </a:extLst>
        </xdr:cNvPr>
        <xdr:cNvSpPr txBox="1">
          <a:spLocks noChangeArrowheads="1"/>
        </xdr:cNvSpPr>
      </xdr:nvSpPr>
      <xdr:spPr bwMode="auto">
        <a:xfrm>
          <a:off x="463550" y="638175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29" name="Text Box 31">
          <a:extLst>
            <a:ext uri="{FF2B5EF4-FFF2-40B4-BE49-F238E27FC236}">
              <a16:creationId xmlns:a16="http://schemas.microsoft.com/office/drawing/2014/main" id="{FA2B6BAD-9450-4786-A63E-479E80714C4A}"/>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31</xdr:row>
      <xdr:rowOff>0</xdr:rowOff>
    </xdr:from>
    <xdr:to>
      <xdr:col>1</xdr:col>
      <xdr:colOff>101600</xdr:colOff>
      <xdr:row>31</xdr:row>
      <xdr:rowOff>101600</xdr:rowOff>
    </xdr:to>
    <xdr:sp macro="" textlink="">
      <xdr:nvSpPr>
        <xdr:cNvPr id="30" name="Text Box 32">
          <a:extLst>
            <a:ext uri="{FF2B5EF4-FFF2-40B4-BE49-F238E27FC236}">
              <a16:creationId xmlns:a16="http://schemas.microsoft.com/office/drawing/2014/main" id="{27B71EE2-C743-4171-A090-9EB01D371D24}"/>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31" name="Text Box 33">
          <a:extLst>
            <a:ext uri="{FF2B5EF4-FFF2-40B4-BE49-F238E27FC236}">
              <a16:creationId xmlns:a16="http://schemas.microsoft.com/office/drawing/2014/main" id="{69CCD452-D2E5-4C43-9E8A-B65A91FDC4AF}"/>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31</xdr:row>
      <xdr:rowOff>0</xdr:rowOff>
    </xdr:from>
    <xdr:to>
      <xdr:col>1</xdr:col>
      <xdr:colOff>101600</xdr:colOff>
      <xdr:row>31</xdr:row>
      <xdr:rowOff>101600</xdr:rowOff>
    </xdr:to>
    <xdr:sp macro="" textlink="">
      <xdr:nvSpPr>
        <xdr:cNvPr id="32" name="Text Box 34">
          <a:extLst>
            <a:ext uri="{FF2B5EF4-FFF2-40B4-BE49-F238E27FC236}">
              <a16:creationId xmlns:a16="http://schemas.microsoft.com/office/drawing/2014/main" id="{09E7A9AA-23C1-4361-A89C-7DADFB2E6834}"/>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33" name="Text Box 35">
          <a:extLst>
            <a:ext uri="{FF2B5EF4-FFF2-40B4-BE49-F238E27FC236}">
              <a16:creationId xmlns:a16="http://schemas.microsoft.com/office/drawing/2014/main" id="{5B6639D2-51EC-45FE-8465-4EE87B2CEE12}"/>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34" name="Text Box 36">
          <a:extLst>
            <a:ext uri="{FF2B5EF4-FFF2-40B4-BE49-F238E27FC236}">
              <a16:creationId xmlns:a16="http://schemas.microsoft.com/office/drawing/2014/main" id="{5D40714B-ED59-4340-917D-EC19C69F0BD7}"/>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31</xdr:row>
      <xdr:rowOff>0</xdr:rowOff>
    </xdr:from>
    <xdr:to>
      <xdr:col>1</xdr:col>
      <xdr:colOff>101600</xdr:colOff>
      <xdr:row>31</xdr:row>
      <xdr:rowOff>101600</xdr:rowOff>
    </xdr:to>
    <xdr:sp macro="" textlink="">
      <xdr:nvSpPr>
        <xdr:cNvPr id="35" name="Text Box 37">
          <a:extLst>
            <a:ext uri="{FF2B5EF4-FFF2-40B4-BE49-F238E27FC236}">
              <a16:creationId xmlns:a16="http://schemas.microsoft.com/office/drawing/2014/main" id="{7B9D0A7A-9C98-4636-93B2-7E54043F7591}"/>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31</xdr:row>
      <xdr:rowOff>0</xdr:rowOff>
    </xdr:from>
    <xdr:to>
      <xdr:col>1</xdr:col>
      <xdr:colOff>101600</xdr:colOff>
      <xdr:row>31</xdr:row>
      <xdr:rowOff>101600</xdr:rowOff>
    </xdr:to>
    <xdr:sp macro="" textlink="">
      <xdr:nvSpPr>
        <xdr:cNvPr id="36" name="Text Box 38">
          <a:extLst>
            <a:ext uri="{FF2B5EF4-FFF2-40B4-BE49-F238E27FC236}">
              <a16:creationId xmlns:a16="http://schemas.microsoft.com/office/drawing/2014/main" id="{572FA240-ED11-4657-97BC-71454070C814}"/>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37" name="Text Box 39">
          <a:extLst>
            <a:ext uri="{FF2B5EF4-FFF2-40B4-BE49-F238E27FC236}">
              <a16:creationId xmlns:a16="http://schemas.microsoft.com/office/drawing/2014/main" id="{B611982F-C3A7-4CFC-94E2-C69F223CC8E4}"/>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35</xdr:row>
      <xdr:rowOff>0</xdr:rowOff>
    </xdr:from>
    <xdr:to>
      <xdr:col>1</xdr:col>
      <xdr:colOff>101600</xdr:colOff>
      <xdr:row>35</xdr:row>
      <xdr:rowOff>101600</xdr:rowOff>
    </xdr:to>
    <xdr:sp macro="" textlink="">
      <xdr:nvSpPr>
        <xdr:cNvPr id="38" name="Text Box 40">
          <a:extLst>
            <a:ext uri="{FF2B5EF4-FFF2-40B4-BE49-F238E27FC236}">
              <a16:creationId xmlns:a16="http://schemas.microsoft.com/office/drawing/2014/main" id="{B69E0854-C229-467F-ADDE-0B72D3818B80}"/>
            </a:ext>
          </a:extLst>
        </xdr:cNvPr>
        <xdr:cNvSpPr txBox="1">
          <a:spLocks noChangeArrowheads="1"/>
        </xdr:cNvSpPr>
      </xdr:nvSpPr>
      <xdr:spPr bwMode="auto">
        <a:xfrm>
          <a:off x="463550" y="798195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39" name="Text Box 41">
          <a:extLst>
            <a:ext uri="{FF2B5EF4-FFF2-40B4-BE49-F238E27FC236}">
              <a16:creationId xmlns:a16="http://schemas.microsoft.com/office/drawing/2014/main" id="{CEBEBF3C-D82D-4527-AD18-F1D5C479D38A}"/>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35</xdr:row>
      <xdr:rowOff>0</xdr:rowOff>
    </xdr:from>
    <xdr:to>
      <xdr:col>1</xdr:col>
      <xdr:colOff>101600</xdr:colOff>
      <xdr:row>35</xdr:row>
      <xdr:rowOff>101600</xdr:rowOff>
    </xdr:to>
    <xdr:sp macro="" textlink="">
      <xdr:nvSpPr>
        <xdr:cNvPr id="40" name="Text Box 42">
          <a:extLst>
            <a:ext uri="{FF2B5EF4-FFF2-40B4-BE49-F238E27FC236}">
              <a16:creationId xmlns:a16="http://schemas.microsoft.com/office/drawing/2014/main" id="{A3F8FA18-BB51-417D-9A84-48AA35F736A7}"/>
            </a:ext>
          </a:extLst>
        </xdr:cNvPr>
        <xdr:cNvSpPr txBox="1">
          <a:spLocks noChangeArrowheads="1"/>
        </xdr:cNvSpPr>
      </xdr:nvSpPr>
      <xdr:spPr bwMode="auto">
        <a:xfrm>
          <a:off x="463550" y="798195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41" name="Text Box 43">
          <a:extLst>
            <a:ext uri="{FF2B5EF4-FFF2-40B4-BE49-F238E27FC236}">
              <a16:creationId xmlns:a16="http://schemas.microsoft.com/office/drawing/2014/main" id="{4D36CF20-D525-41D0-816D-3CDA506DD30B}"/>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42" name="Text Box 44">
          <a:extLst>
            <a:ext uri="{FF2B5EF4-FFF2-40B4-BE49-F238E27FC236}">
              <a16:creationId xmlns:a16="http://schemas.microsoft.com/office/drawing/2014/main" id="{CCCF3630-A848-4E54-ABE3-606295099606}"/>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35</xdr:row>
      <xdr:rowOff>0</xdr:rowOff>
    </xdr:from>
    <xdr:to>
      <xdr:col>1</xdr:col>
      <xdr:colOff>101600</xdr:colOff>
      <xdr:row>35</xdr:row>
      <xdr:rowOff>101600</xdr:rowOff>
    </xdr:to>
    <xdr:sp macro="" textlink="">
      <xdr:nvSpPr>
        <xdr:cNvPr id="43" name="Text Box 45">
          <a:extLst>
            <a:ext uri="{FF2B5EF4-FFF2-40B4-BE49-F238E27FC236}">
              <a16:creationId xmlns:a16="http://schemas.microsoft.com/office/drawing/2014/main" id="{A26C8A31-47B8-4317-BEAA-8C5E548774A0}"/>
            </a:ext>
          </a:extLst>
        </xdr:cNvPr>
        <xdr:cNvSpPr txBox="1">
          <a:spLocks noChangeArrowheads="1"/>
        </xdr:cNvSpPr>
      </xdr:nvSpPr>
      <xdr:spPr bwMode="auto">
        <a:xfrm>
          <a:off x="463550" y="7981950"/>
          <a:ext cx="219075" cy="101600"/>
        </a:xfrm>
        <a:prstGeom prst="rect">
          <a:avLst/>
        </a:prstGeom>
        <a:noFill/>
        <a:ln w="9525">
          <a:noFill/>
          <a:miter lim="800000"/>
          <a:headEnd/>
          <a:tailEnd/>
        </a:ln>
      </xdr:spPr>
    </xdr:sp>
    <xdr:clientData/>
  </xdr:twoCellAnchor>
  <xdr:twoCellAnchor editAs="oneCell">
    <xdr:from>
      <xdr:col>0</xdr:col>
      <xdr:colOff>466725</xdr:colOff>
      <xdr:row>35</xdr:row>
      <xdr:rowOff>0</xdr:rowOff>
    </xdr:from>
    <xdr:to>
      <xdr:col>1</xdr:col>
      <xdr:colOff>101600</xdr:colOff>
      <xdr:row>35</xdr:row>
      <xdr:rowOff>101600</xdr:rowOff>
    </xdr:to>
    <xdr:sp macro="" textlink="">
      <xdr:nvSpPr>
        <xdr:cNvPr id="44" name="Text Box 46">
          <a:extLst>
            <a:ext uri="{FF2B5EF4-FFF2-40B4-BE49-F238E27FC236}">
              <a16:creationId xmlns:a16="http://schemas.microsoft.com/office/drawing/2014/main" id="{8246F340-45DC-4139-A5D5-D5E544D22CC0}"/>
            </a:ext>
          </a:extLst>
        </xdr:cNvPr>
        <xdr:cNvSpPr txBox="1">
          <a:spLocks noChangeArrowheads="1"/>
        </xdr:cNvSpPr>
      </xdr:nvSpPr>
      <xdr:spPr bwMode="auto">
        <a:xfrm>
          <a:off x="463550" y="798195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45" name="Text Box 47">
          <a:extLst>
            <a:ext uri="{FF2B5EF4-FFF2-40B4-BE49-F238E27FC236}">
              <a16:creationId xmlns:a16="http://schemas.microsoft.com/office/drawing/2014/main" id="{639E167C-1E7B-4D37-BC1A-7EAF497108C1}"/>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46" name="Text Box 48">
          <a:extLst>
            <a:ext uri="{FF2B5EF4-FFF2-40B4-BE49-F238E27FC236}">
              <a16:creationId xmlns:a16="http://schemas.microsoft.com/office/drawing/2014/main" id="{8BE15B7C-892A-4737-A7FC-314604951DF0}"/>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47" name="Text Box 49">
          <a:extLst>
            <a:ext uri="{FF2B5EF4-FFF2-40B4-BE49-F238E27FC236}">
              <a16:creationId xmlns:a16="http://schemas.microsoft.com/office/drawing/2014/main" id="{07CEC312-181D-4609-93C1-F19936B3C435}"/>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48" name="Text Box 50">
          <a:extLst>
            <a:ext uri="{FF2B5EF4-FFF2-40B4-BE49-F238E27FC236}">
              <a16:creationId xmlns:a16="http://schemas.microsoft.com/office/drawing/2014/main" id="{AACD54BB-A1E4-497F-B4C8-AEDA60B25A66}"/>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49" name="Text Box 51">
          <a:extLst>
            <a:ext uri="{FF2B5EF4-FFF2-40B4-BE49-F238E27FC236}">
              <a16:creationId xmlns:a16="http://schemas.microsoft.com/office/drawing/2014/main" id="{6C9798AC-93DD-4C5C-A3EA-70F89A4945D3}"/>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50" name="Text Box 52">
          <a:extLst>
            <a:ext uri="{FF2B5EF4-FFF2-40B4-BE49-F238E27FC236}">
              <a16:creationId xmlns:a16="http://schemas.microsoft.com/office/drawing/2014/main" id="{9DD41021-B974-4F93-9442-878FF75EA797}"/>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51" name="Text Box 53">
          <a:extLst>
            <a:ext uri="{FF2B5EF4-FFF2-40B4-BE49-F238E27FC236}">
              <a16:creationId xmlns:a16="http://schemas.microsoft.com/office/drawing/2014/main" id="{9EBE9B26-7AD1-40D4-86B3-1AFEB625AE8B}"/>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52" name="Text Box 54">
          <a:extLst>
            <a:ext uri="{FF2B5EF4-FFF2-40B4-BE49-F238E27FC236}">
              <a16:creationId xmlns:a16="http://schemas.microsoft.com/office/drawing/2014/main" id="{A8C2101B-A4E8-42F0-B589-A165116CF34B}"/>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53" name="Text Box 55">
          <a:extLst>
            <a:ext uri="{FF2B5EF4-FFF2-40B4-BE49-F238E27FC236}">
              <a16:creationId xmlns:a16="http://schemas.microsoft.com/office/drawing/2014/main" id="{1F16E65F-0A7E-441A-A126-D8C35BF7F3A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4" name="Text Box 56">
          <a:extLst>
            <a:ext uri="{FF2B5EF4-FFF2-40B4-BE49-F238E27FC236}">
              <a16:creationId xmlns:a16="http://schemas.microsoft.com/office/drawing/2014/main" id="{B13F0B03-AD6E-46A2-9A54-15B3873C54C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55" name="Text Box 58">
          <a:extLst>
            <a:ext uri="{FF2B5EF4-FFF2-40B4-BE49-F238E27FC236}">
              <a16:creationId xmlns:a16="http://schemas.microsoft.com/office/drawing/2014/main" id="{17792C58-1329-4929-9A48-1F401607D46C}"/>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56" name="Text Box 59">
          <a:extLst>
            <a:ext uri="{FF2B5EF4-FFF2-40B4-BE49-F238E27FC236}">
              <a16:creationId xmlns:a16="http://schemas.microsoft.com/office/drawing/2014/main" id="{C0FA2103-846C-4D6D-8EEC-0EBB776ADC9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57" name="Text Box 60">
          <a:extLst>
            <a:ext uri="{FF2B5EF4-FFF2-40B4-BE49-F238E27FC236}">
              <a16:creationId xmlns:a16="http://schemas.microsoft.com/office/drawing/2014/main" id="{4061AA07-DBEC-474B-9FEA-FF0DD63F2DE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17</xdr:row>
      <xdr:rowOff>0</xdr:rowOff>
    </xdr:from>
    <xdr:to>
      <xdr:col>1</xdr:col>
      <xdr:colOff>101600</xdr:colOff>
      <xdr:row>17</xdr:row>
      <xdr:rowOff>101600</xdr:rowOff>
    </xdr:to>
    <xdr:sp macro="" textlink="">
      <xdr:nvSpPr>
        <xdr:cNvPr id="58" name="Text Box 61">
          <a:extLst>
            <a:ext uri="{FF2B5EF4-FFF2-40B4-BE49-F238E27FC236}">
              <a16:creationId xmlns:a16="http://schemas.microsoft.com/office/drawing/2014/main" id="{4F86F936-1647-43D9-975A-0E4137BD0A14}"/>
            </a:ext>
          </a:extLst>
        </xdr:cNvPr>
        <xdr:cNvSpPr txBox="1">
          <a:spLocks noChangeArrowheads="1"/>
        </xdr:cNvSpPr>
      </xdr:nvSpPr>
      <xdr:spPr bwMode="auto">
        <a:xfrm>
          <a:off x="463550" y="4267200"/>
          <a:ext cx="219075" cy="101600"/>
        </a:xfrm>
        <a:prstGeom prst="rect">
          <a:avLst/>
        </a:prstGeom>
        <a:noFill/>
        <a:ln w="9525">
          <a:noFill/>
          <a:miter lim="800000"/>
          <a:headEnd/>
          <a:tailEnd/>
        </a:ln>
      </xdr:spPr>
    </xdr:sp>
    <xdr:clientData/>
  </xdr:twoCellAnchor>
  <xdr:twoCellAnchor editAs="oneCell">
    <xdr:from>
      <xdr:col>0</xdr:col>
      <xdr:colOff>466725</xdr:colOff>
      <xdr:row>19</xdr:row>
      <xdr:rowOff>0</xdr:rowOff>
    </xdr:from>
    <xdr:to>
      <xdr:col>1</xdr:col>
      <xdr:colOff>101600</xdr:colOff>
      <xdr:row>19</xdr:row>
      <xdr:rowOff>101600</xdr:rowOff>
    </xdr:to>
    <xdr:sp macro="" textlink="">
      <xdr:nvSpPr>
        <xdr:cNvPr id="59" name="Text Box 62">
          <a:extLst>
            <a:ext uri="{FF2B5EF4-FFF2-40B4-BE49-F238E27FC236}">
              <a16:creationId xmlns:a16="http://schemas.microsoft.com/office/drawing/2014/main" id="{7A030104-9BDD-417E-9A6C-85A78E33494C}"/>
            </a:ext>
          </a:extLst>
        </xdr:cNvPr>
        <xdr:cNvSpPr txBox="1">
          <a:spLocks noChangeArrowheads="1"/>
        </xdr:cNvSpPr>
      </xdr:nvSpPr>
      <xdr:spPr bwMode="auto">
        <a:xfrm>
          <a:off x="463550" y="4781550"/>
          <a:ext cx="219075" cy="101600"/>
        </a:xfrm>
        <a:prstGeom prst="rect">
          <a:avLst/>
        </a:prstGeom>
        <a:noFill/>
        <a:ln w="9525">
          <a:noFill/>
          <a:miter lim="800000"/>
          <a:headEnd/>
          <a:tailEnd/>
        </a:ln>
      </xdr:spPr>
    </xdr:sp>
    <xdr:clientData/>
  </xdr:twoCellAnchor>
  <xdr:twoCellAnchor editAs="oneCell">
    <xdr:from>
      <xdr:col>0</xdr:col>
      <xdr:colOff>466725</xdr:colOff>
      <xdr:row>19</xdr:row>
      <xdr:rowOff>0</xdr:rowOff>
    </xdr:from>
    <xdr:to>
      <xdr:col>1</xdr:col>
      <xdr:colOff>101600</xdr:colOff>
      <xdr:row>19</xdr:row>
      <xdr:rowOff>101600</xdr:rowOff>
    </xdr:to>
    <xdr:sp macro="" textlink="">
      <xdr:nvSpPr>
        <xdr:cNvPr id="60" name="Text Box 63">
          <a:extLst>
            <a:ext uri="{FF2B5EF4-FFF2-40B4-BE49-F238E27FC236}">
              <a16:creationId xmlns:a16="http://schemas.microsoft.com/office/drawing/2014/main" id="{8B99EB5D-844B-4837-BE90-906500663160}"/>
            </a:ext>
          </a:extLst>
        </xdr:cNvPr>
        <xdr:cNvSpPr txBox="1">
          <a:spLocks noChangeArrowheads="1"/>
        </xdr:cNvSpPr>
      </xdr:nvSpPr>
      <xdr:spPr bwMode="auto">
        <a:xfrm>
          <a:off x="463550" y="4781550"/>
          <a:ext cx="219075" cy="101600"/>
        </a:xfrm>
        <a:prstGeom prst="rect">
          <a:avLst/>
        </a:prstGeom>
        <a:noFill/>
        <a:ln w="9525">
          <a:noFill/>
          <a:miter lim="800000"/>
          <a:headEnd/>
          <a:tailEnd/>
        </a:ln>
      </xdr:spPr>
    </xdr:sp>
    <xdr:clientData/>
  </xdr:twoCellAnchor>
  <xdr:twoCellAnchor editAs="oneCell">
    <xdr:from>
      <xdr:col>0</xdr:col>
      <xdr:colOff>466725</xdr:colOff>
      <xdr:row>21</xdr:row>
      <xdr:rowOff>0</xdr:rowOff>
    </xdr:from>
    <xdr:to>
      <xdr:col>1</xdr:col>
      <xdr:colOff>101600</xdr:colOff>
      <xdr:row>21</xdr:row>
      <xdr:rowOff>101600</xdr:rowOff>
    </xdr:to>
    <xdr:sp macro="" textlink="">
      <xdr:nvSpPr>
        <xdr:cNvPr id="61" name="Text Box 64">
          <a:extLst>
            <a:ext uri="{FF2B5EF4-FFF2-40B4-BE49-F238E27FC236}">
              <a16:creationId xmlns:a16="http://schemas.microsoft.com/office/drawing/2014/main" id="{8BEAE0BA-CDB5-45F7-9C4B-F4E4DCD8D6DF}"/>
            </a:ext>
          </a:extLst>
        </xdr:cNvPr>
        <xdr:cNvSpPr txBox="1">
          <a:spLocks noChangeArrowheads="1"/>
        </xdr:cNvSpPr>
      </xdr:nvSpPr>
      <xdr:spPr bwMode="auto">
        <a:xfrm>
          <a:off x="463550" y="5181600"/>
          <a:ext cx="219075" cy="101600"/>
        </a:xfrm>
        <a:prstGeom prst="rect">
          <a:avLst/>
        </a:prstGeom>
        <a:noFill/>
        <a:ln w="9525">
          <a:noFill/>
          <a:miter lim="800000"/>
          <a:headEnd/>
          <a:tailEnd/>
        </a:ln>
      </xdr:spPr>
    </xdr:sp>
    <xdr:clientData/>
  </xdr:twoCellAnchor>
  <xdr:twoCellAnchor editAs="oneCell">
    <xdr:from>
      <xdr:col>0</xdr:col>
      <xdr:colOff>466725</xdr:colOff>
      <xdr:row>23</xdr:row>
      <xdr:rowOff>0</xdr:rowOff>
    </xdr:from>
    <xdr:to>
      <xdr:col>1</xdr:col>
      <xdr:colOff>101600</xdr:colOff>
      <xdr:row>23</xdr:row>
      <xdr:rowOff>101600</xdr:rowOff>
    </xdr:to>
    <xdr:sp macro="" textlink="">
      <xdr:nvSpPr>
        <xdr:cNvPr id="62" name="Text Box 65">
          <a:extLst>
            <a:ext uri="{FF2B5EF4-FFF2-40B4-BE49-F238E27FC236}">
              <a16:creationId xmlns:a16="http://schemas.microsoft.com/office/drawing/2014/main" id="{E404C721-004E-4B25-85C0-A544088475F1}"/>
            </a:ext>
          </a:extLst>
        </xdr:cNvPr>
        <xdr:cNvSpPr txBox="1">
          <a:spLocks noChangeArrowheads="1"/>
        </xdr:cNvSpPr>
      </xdr:nvSpPr>
      <xdr:spPr bwMode="auto">
        <a:xfrm>
          <a:off x="463550" y="5581650"/>
          <a:ext cx="219075" cy="101600"/>
        </a:xfrm>
        <a:prstGeom prst="rect">
          <a:avLst/>
        </a:prstGeom>
        <a:noFill/>
        <a:ln w="9525">
          <a:noFill/>
          <a:miter lim="800000"/>
          <a:headEnd/>
          <a:tailEnd/>
        </a:ln>
      </xdr:spPr>
    </xdr:sp>
    <xdr:clientData/>
  </xdr:twoCellAnchor>
  <xdr:twoCellAnchor editAs="oneCell">
    <xdr:from>
      <xdr:col>0</xdr:col>
      <xdr:colOff>466725</xdr:colOff>
      <xdr:row>21</xdr:row>
      <xdr:rowOff>0</xdr:rowOff>
    </xdr:from>
    <xdr:to>
      <xdr:col>1</xdr:col>
      <xdr:colOff>101600</xdr:colOff>
      <xdr:row>21</xdr:row>
      <xdr:rowOff>101600</xdr:rowOff>
    </xdr:to>
    <xdr:sp macro="" textlink="">
      <xdr:nvSpPr>
        <xdr:cNvPr id="63" name="Text Box 66">
          <a:extLst>
            <a:ext uri="{FF2B5EF4-FFF2-40B4-BE49-F238E27FC236}">
              <a16:creationId xmlns:a16="http://schemas.microsoft.com/office/drawing/2014/main" id="{397C6BA0-D0BD-473E-98F7-81EBF4C5AD57}"/>
            </a:ext>
          </a:extLst>
        </xdr:cNvPr>
        <xdr:cNvSpPr txBox="1">
          <a:spLocks noChangeArrowheads="1"/>
        </xdr:cNvSpPr>
      </xdr:nvSpPr>
      <xdr:spPr bwMode="auto">
        <a:xfrm>
          <a:off x="463550" y="5181600"/>
          <a:ext cx="219075" cy="101600"/>
        </a:xfrm>
        <a:prstGeom prst="rect">
          <a:avLst/>
        </a:prstGeom>
        <a:noFill/>
        <a:ln w="9525">
          <a:noFill/>
          <a:miter lim="800000"/>
          <a:headEnd/>
          <a:tailEnd/>
        </a:ln>
      </xdr:spPr>
    </xdr:sp>
    <xdr:clientData/>
  </xdr:twoCellAnchor>
  <xdr:twoCellAnchor editAs="oneCell">
    <xdr:from>
      <xdr:col>0</xdr:col>
      <xdr:colOff>466725</xdr:colOff>
      <xdr:row>23</xdr:row>
      <xdr:rowOff>0</xdr:rowOff>
    </xdr:from>
    <xdr:to>
      <xdr:col>1</xdr:col>
      <xdr:colOff>101600</xdr:colOff>
      <xdr:row>23</xdr:row>
      <xdr:rowOff>101600</xdr:rowOff>
    </xdr:to>
    <xdr:sp macro="" textlink="">
      <xdr:nvSpPr>
        <xdr:cNvPr id="64" name="Text Box 67">
          <a:extLst>
            <a:ext uri="{FF2B5EF4-FFF2-40B4-BE49-F238E27FC236}">
              <a16:creationId xmlns:a16="http://schemas.microsoft.com/office/drawing/2014/main" id="{7F0FDF4E-BB15-467B-8AB2-E07B463E341A}"/>
            </a:ext>
          </a:extLst>
        </xdr:cNvPr>
        <xdr:cNvSpPr txBox="1">
          <a:spLocks noChangeArrowheads="1"/>
        </xdr:cNvSpPr>
      </xdr:nvSpPr>
      <xdr:spPr bwMode="auto">
        <a:xfrm>
          <a:off x="463550" y="5581650"/>
          <a:ext cx="219075" cy="101600"/>
        </a:xfrm>
        <a:prstGeom prst="rect">
          <a:avLst/>
        </a:prstGeom>
        <a:noFill/>
        <a:ln w="9525">
          <a:noFill/>
          <a:miter lim="800000"/>
          <a:headEnd/>
          <a:tailEnd/>
        </a:ln>
      </xdr:spPr>
    </xdr:sp>
    <xdr:clientData/>
  </xdr:twoCellAnchor>
  <xdr:twoCellAnchor editAs="oneCell">
    <xdr:from>
      <xdr:col>0</xdr:col>
      <xdr:colOff>466725</xdr:colOff>
      <xdr:row>21</xdr:row>
      <xdr:rowOff>0</xdr:rowOff>
    </xdr:from>
    <xdr:to>
      <xdr:col>1</xdr:col>
      <xdr:colOff>101600</xdr:colOff>
      <xdr:row>21</xdr:row>
      <xdr:rowOff>101600</xdr:rowOff>
    </xdr:to>
    <xdr:sp macro="" textlink="">
      <xdr:nvSpPr>
        <xdr:cNvPr id="65" name="Text Box 68">
          <a:extLst>
            <a:ext uri="{FF2B5EF4-FFF2-40B4-BE49-F238E27FC236}">
              <a16:creationId xmlns:a16="http://schemas.microsoft.com/office/drawing/2014/main" id="{32C00490-522D-46CC-B489-92A83030F7E0}"/>
            </a:ext>
          </a:extLst>
        </xdr:cNvPr>
        <xdr:cNvSpPr txBox="1">
          <a:spLocks noChangeArrowheads="1"/>
        </xdr:cNvSpPr>
      </xdr:nvSpPr>
      <xdr:spPr bwMode="auto">
        <a:xfrm>
          <a:off x="463550" y="5181600"/>
          <a:ext cx="219075" cy="101600"/>
        </a:xfrm>
        <a:prstGeom prst="rect">
          <a:avLst/>
        </a:prstGeom>
        <a:noFill/>
        <a:ln w="9525">
          <a:noFill/>
          <a:miter lim="800000"/>
          <a:headEnd/>
          <a:tailEnd/>
        </a:ln>
      </xdr:spPr>
    </xdr:sp>
    <xdr:clientData/>
  </xdr:twoCellAnchor>
  <xdr:twoCellAnchor editAs="oneCell">
    <xdr:from>
      <xdr:col>0</xdr:col>
      <xdr:colOff>466725</xdr:colOff>
      <xdr:row>23</xdr:row>
      <xdr:rowOff>0</xdr:rowOff>
    </xdr:from>
    <xdr:to>
      <xdr:col>1</xdr:col>
      <xdr:colOff>101600</xdr:colOff>
      <xdr:row>23</xdr:row>
      <xdr:rowOff>101600</xdr:rowOff>
    </xdr:to>
    <xdr:sp macro="" textlink="">
      <xdr:nvSpPr>
        <xdr:cNvPr id="66" name="Text Box 69">
          <a:extLst>
            <a:ext uri="{FF2B5EF4-FFF2-40B4-BE49-F238E27FC236}">
              <a16:creationId xmlns:a16="http://schemas.microsoft.com/office/drawing/2014/main" id="{8C87FB7B-77C6-4F0F-9616-F84F394E9449}"/>
            </a:ext>
          </a:extLst>
        </xdr:cNvPr>
        <xdr:cNvSpPr txBox="1">
          <a:spLocks noChangeArrowheads="1"/>
        </xdr:cNvSpPr>
      </xdr:nvSpPr>
      <xdr:spPr bwMode="auto">
        <a:xfrm>
          <a:off x="463550" y="5581650"/>
          <a:ext cx="219075" cy="101600"/>
        </a:xfrm>
        <a:prstGeom prst="rect">
          <a:avLst/>
        </a:prstGeom>
        <a:noFill/>
        <a:ln w="9525">
          <a:noFill/>
          <a:miter lim="800000"/>
          <a:headEnd/>
          <a:tailEnd/>
        </a:ln>
      </xdr:spPr>
    </xdr:sp>
    <xdr:clientData/>
  </xdr:twoCellAnchor>
  <xdr:twoCellAnchor editAs="oneCell">
    <xdr:from>
      <xdr:col>0</xdr:col>
      <xdr:colOff>466725</xdr:colOff>
      <xdr:row>23</xdr:row>
      <xdr:rowOff>0</xdr:rowOff>
    </xdr:from>
    <xdr:to>
      <xdr:col>1</xdr:col>
      <xdr:colOff>101600</xdr:colOff>
      <xdr:row>23</xdr:row>
      <xdr:rowOff>101600</xdr:rowOff>
    </xdr:to>
    <xdr:sp macro="" textlink="">
      <xdr:nvSpPr>
        <xdr:cNvPr id="67" name="Text Box 70">
          <a:extLst>
            <a:ext uri="{FF2B5EF4-FFF2-40B4-BE49-F238E27FC236}">
              <a16:creationId xmlns:a16="http://schemas.microsoft.com/office/drawing/2014/main" id="{F7035A0C-41FA-494E-972C-7ED47683E803}"/>
            </a:ext>
          </a:extLst>
        </xdr:cNvPr>
        <xdr:cNvSpPr txBox="1">
          <a:spLocks noChangeArrowheads="1"/>
        </xdr:cNvSpPr>
      </xdr:nvSpPr>
      <xdr:spPr bwMode="auto">
        <a:xfrm>
          <a:off x="463550" y="5581650"/>
          <a:ext cx="219075" cy="101600"/>
        </a:xfrm>
        <a:prstGeom prst="rect">
          <a:avLst/>
        </a:prstGeom>
        <a:noFill/>
        <a:ln w="9525">
          <a:noFill/>
          <a:miter lim="800000"/>
          <a:headEnd/>
          <a:tailEnd/>
        </a:ln>
      </xdr:spPr>
    </xdr:sp>
    <xdr:clientData/>
  </xdr:twoCellAnchor>
  <xdr:twoCellAnchor editAs="oneCell">
    <xdr:from>
      <xdr:col>0</xdr:col>
      <xdr:colOff>466725</xdr:colOff>
      <xdr:row>25</xdr:row>
      <xdr:rowOff>0</xdr:rowOff>
    </xdr:from>
    <xdr:to>
      <xdr:col>1</xdr:col>
      <xdr:colOff>101600</xdr:colOff>
      <xdr:row>25</xdr:row>
      <xdr:rowOff>101600</xdr:rowOff>
    </xdr:to>
    <xdr:sp macro="" textlink="">
      <xdr:nvSpPr>
        <xdr:cNvPr id="68" name="Text Box 71">
          <a:extLst>
            <a:ext uri="{FF2B5EF4-FFF2-40B4-BE49-F238E27FC236}">
              <a16:creationId xmlns:a16="http://schemas.microsoft.com/office/drawing/2014/main" id="{7569356E-92D7-4C52-8A00-6FE7EAB1F28E}"/>
            </a:ext>
          </a:extLst>
        </xdr:cNvPr>
        <xdr:cNvSpPr txBox="1">
          <a:spLocks noChangeArrowheads="1"/>
        </xdr:cNvSpPr>
      </xdr:nvSpPr>
      <xdr:spPr bwMode="auto">
        <a:xfrm>
          <a:off x="463550" y="598170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101600</xdr:colOff>
      <xdr:row>27</xdr:row>
      <xdr:rowOff>101600</xdr:rowOff>
    </xdr:to>
    <xdr:sp macro="" textlink="">
      <xdr:nvSpPr>
        <xdr:cNvPr id="69" name="Text Box 72">
          <a:extLst>
            <a:ext uri="{FF2B5EF4-FFF2-40B4-BE49-F238E27FC236}">
              <a16:creationId xmlns:a16="http://schemas.microsoft.com/office/drawing/2014/main" id="{A4551205-8E49-4B8A-845F-5C9AD7496EDF}"/>
            </a:ext>
          </a:extLst>
        </xdr:cNvPr>
        <xdr:cNvSpPr txBox="1">
          <a:spLocks noChangeArrowheads="1"/>
        </xdr:cNvSpPr>
      </xdr:nvSpPr>
      <xdr:spPr bwMode="auto">
        <a:xfrm>
          <a:off x="463550" y="6381750"/>
          <a:ext cx="219075" cy="101600"/>
        </a:xfrm>
        <a:prstGeom prst="rect">
          <a:avLst/>
        </a:prstGeom>
        <a:noFill/>
        <a:ln w="9525">
          <a:noFill/>
          <a:miter lim="800000"/>
          <a:headEnd/>
          <a:tailEnd/>
        </a:ln>
      </xdr:spPr>
    </xdr:sp>
    <xdr:clientData/>
  </xdr:twoCellAnchor>
  <xdr:twoCellAnchor editAs="oneCell">
    <xdr:from>
      <xdr:col>0</xdr:col>
      <xdr:colOff>466725</xdr:colOff>
      <xdr:row>25</xdr:row>
      <xdr:rowOff>0</xdr:rowOff>
    </xdr:from>
    <xdr:to>
      <xdr:col>1</xdr:col>
      <xdr:colOff>101600</xdr:colOff>
      <xdr:row>25</xdr:row>
      <xdr:rowOff>101600</xdr:rowOff>
    </xdr:to>
    <xdr:sp macro="" textlink="">
      <xdr:nvSpPr>
        <xdr:cNvPr id="70" name="Text Box 73">
          <a:extLst>
            <a:ext uri="{FF2B5EF4-FFF2-40B4-BE49-F238E27FC236}">
              <a16:creationId xmlns:a16="http://schemas.microsoft.com/office/drawing/2014/main" id="{DF0203BD-C361-4565-9A91-91E0FD59F8E9}"/>
            </a:ext>
          </a:extLst>
        </xdr:cNvPr>
        <xdr:cNvSpPr txBox="1">
          <a:spLocks noChangeArrowheads="1"/>
        </xdr:cNvSpPr>
      </xdr:nvSpPr>
      <xdr:spPr bwMode="auto">
        <a:xfrm>
          <a:off x="463550" y="598170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101600</xdr:colOff>
      <xdr:row>27</xdr:row>
      <xdr:rowOff>101600</xdr:rowOff>
    </xdr:to>
    <xdr:sp macro="" textlink="">
      <xdr:nvSpPr>
        <xdr:cNvPr id="71" name="Text Box 74">
          <a:extLst>
            <a:ext uri="{FF2B5EF4-FFF2-40B4-BE49-F238E27FC236}">
              <a16:creationId xmlns:a16="http://schemas.microsoft.com/office/drawing/2014/main" id="{457E66A3-A3E6-4092-8BD4-38ECC06AA8D8}"/>
            </a:ext>
          </a:extLst>
        </xdr:cNvPr>
        <xdr:cNvSpPr txBox="1">
          <a:spLocks noChangeArrowheads="1"/>
        </xdr:cNvSpPr>
      </xdr:nvSpPr>
      <xdr:spPr bwMode="auto">
        <a:xfrm>
          <a:off x="463550" y="6381750"/>
          <a:ext cx="219075" cy="101600"/>
        </a:xfrm>
        <a:prstGeom prst="rect">
          <a:avLst/>
        </a:prstGeom>
        <a:noFill/>
        <a:ln w="9525">
          <a:noFill/>
          <a:miter lim="800000"/>
          <a:headEnd/>
          <a:tailEnd/>
        </a:ln>
      </xdr:spPr>
    </xdr:sp>
    <xdr:clientData/>
  </xdr:twoCellAnchor>
  <xdr:twoCellAnchor editAs="oneCell">
    <xdr:from>
      <xdr:col>0</xdr:col>
      <xdr:colOff>466725</xdr:colOff>
      <xdr:row>25</xdr:row>
      <xdr:rowOff>0</xdr:rowOff>
    </xdr:from>
    <xdr:to>
      <xdr:col>1</xdr:col>
      <xdr:colOff>101600</xdr:colOff>
      <xdr:row>25</xdr:row>
      <xdr:rowOff>101600</xdr:rowOff>
    </xdr:to>
    <xdr:sp macro="" textlink="">
      <xdr:nvSpPr>
        <xdr:cNvPr id="72" name="Text Box 75">
          <a:extLst>
            <a:ext uri="{FF2B5EF4-FFF2-40B4-BE49-F238E27FC236}">
              <a16:creationId xmlns:a16="http://schemas.microsoft.com/office/drawing/2014/main" id="{D284E145-78C5-4A20-B0B1-2B0C3BDEC451}"/>
            </a:ext>
          </a:extLst>
        </xdr:cNvPr>
        <xdr:cNvSpPr txBox="1">
          <a:spLocks noChangeArrowheads="1"/>
        </xdr:cNvSpPr>
      </xdr:nvSpPr>
      <xdr:spPr bwMode="auto">
        <a:xfrm>
          <a:off x="463550" y="598170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101600</xdr:colOff>
      <xdr:row>27</xdr:row>
      <xdr:rowOff>101600</xdr:rowOff>
    </xdr:to>
    <xdr:sp macro="" textlink="">
      <xdr:nvSpPr>
        <xdr:cNvPr id="73" name="Text Box 76">
          <a:extLst>
            <a:ext uri="{FF2B5EF4-FFF2-40B4-BE49-F238E27FC236}">
              <a16:creationId xmlns:a16="http://schemas.microsoft.com/office/drawing/2014/main" id="{9B5FF393-EFE2-4096-AB52-50CFBDB34611}"/>
            </a:ext>
          </a:extLst>
        </xdr:cNvPr>
        <xdr:cNvSpPr txBox="1">
          <a:spLocks noChangeArrowheads="1"/>
        </xdr:cNvSpPr>
      </xdr:nvSpPr>
      <xdr:spPr bwMode="auto">
        <a:xfrm>
          <a:off x="463550" y="6381750"/>
          <a:ext cx="219075" cy="101600"/>
        </a:xfrm>
        <a:prstGeom prst="rect">
          <a:avLst/>
        </a:prstGeom>
        <a:noFill/>
        <a:ln w="9525">
          <a:noFill/>
          <a:miter lim="800000"/>
          <a:headEnd/>
          <a:tailEnd/>
        </a:ln>
      </xdr:spPr>
    </xdr:sp>
    <xdr:clientData/>
  </xdr:twoCellAnchor>
  <xdr:twoCellAnchor editAs="oneCell">
    <xdr:from>
      <xdr:col>0</xdr:col>
      <xdr:colOff>466725</xdr:colOff>
      <xdr:row>27</xdr:row>
      <xdr:rowOff>0</xdr:rowOff>
    </xdr:from>
    <xdr:to>
      <xdr:col>1</xdr:col>
      <xdr:colOff>101600</xdr:colOff>
      <xdr:row>27</xdr:row>
      <xdr:rowOff>101600</xdr:rowOff>
    </xdr:to>
    <xdr:sp macro="" textlink="">
      <xdr:nvSpPr>
        <xdr:cNvPr id="74" name="Text Box 77">
          <a:extLst>
            <a:ext uri="{FF2B5EF4-FFF2-40B4-BE49-F238E27FC236}">
              <a16:creationId xmlns:a16="http://schemas.microsoft.com/office/drawing/2014/main" id="{2816935E-BF28-4F81-A84D-CE81C8EF386D}"/>
            </a:ext>
          </a:extLst>
        </xdr:cNvPr>
        <xdr:cNvSpPr txBox="1">
          <a:spLocks noChangeArrowheads="1"/>
        </xdr:cNvSpPr>
      </xdr:nvSpPr>
      <xdr:spPr bwMode="auto">
        <a:xfrm>
          <a:off x="463550" y="638175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75" name="Text Box 78">
          <a:extLst>
            <a:ext uri="{FF2B5EF4-FFF2-40B4-BE49-F238E27FC236}">
              <a16:creationId xmlns:a16="http://schemas.microsoft.com/office/drawing/2014/main" id="{EF101C8F-25B4-4F42-86BC-30D6650F76CD}"/>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31</xdr:row>
      <xdr:rowOff>0</xdr:rowOff>
    </xdr:from>
    <xdr:to>
      <xdr:col>1</xdr:col>
      <xdr:colOff>101600</xdr:colOff>
      <xdr:row>31</xdr:row>
      <xdr:rowOff>101600</xdr:rowOff>
    </xdr:to>
    <xdr:sp macro="" textlink="">
      <xdr:nvSpPr>
        <xdr:cNvPr id="76" name="Text Box 79">
          <a:extLst>
            <a:ext uri="{FF2B5EF4-FFF2-40B4-BE49-F238E27FC236}">
              <a16:creationId xmlns:a16="http://schemas.microsoft.com/office/drawing/2014/main" id="{AF32CD6D-61DC-43EA-A453-51357DA53524}"/>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77" name="Text Box 80">
          <a:extLst>
            <a:ext uri="{FF2B5EF4-FFF2-40B4-BE49-F238E27FC236}">
              <a16:creationId xmlns:a16="http://schemas.microsoft.com/office/drawing/2014/main" id="{6A68339B-FA16-4190-B9FC-EB7E38433CC8}"/>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31</xdr:row>
      <xdr:rowOff>0</xdr:rowOff>
    </xdr:from>
    <xdr:to>
      <xdr:col>1</xdr:col>
      <xdr:colOff>101600</xdr:colOff>
      <xdr:row>31</xdr:row>
      <xdr:rowOff>101600</xdr:rowOff>
    </xdr:to>
    <xdr:sp macro="" textlink="">
      <xdr:nvSpPr>
        <xdr:cNvPr id="78" name="Text Box 81">
          <a:extLst>
            <a:ext uri="{FF2B5EF4-FFF2-40B4-BE49-F238E27FC236}">
              <a16:creationId xmlns:a16="http://schemas.microsoft.com/office/drawing/2014/main" id="{C59B0503-784A-46A2-A584-A3BC8D72544D}"/>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29</xdr:row>
      <xdr:rowOff>0</xdr:rowOff>
    </xdr:from>
    <xdr:to>
      <xdr:col>1</xdr:col>
      <xdr:colOff>101600</xdr:colOff>
      <xdr:row>29</xdr:row>
      <xdr:rowOff>101600</xdr:rowOff>
    </xdr:to>
    <xdr:sp macro="" textlink="">
      <xdr:nvSpPr>
        <xdr:cNvPr id="79" name="Text Box 82">
          <a:extLst>
            <a:ext uri="{FF2B5EF4-FFF2-40B4-BE49-F238E27FC236}">
              <a16:creationId xmlns:a16="http://schemas.microsoft.com/office/drawing/2014/main" id="{869248CB-5CAD-4280-94EB-156A1AC65F8C}"/>
            </a:ext>
          </a:extLst>
        </xdr:cNvPr>
        <xdr:cNvSpPr txBox="1">
          <a:spLocks noChangeArrowheads="1"/>
        </xdr:cNvSpPr>
      </xdr:nvSpPr>
      <xdr:spPr bwMode="auto">
        <a:xfrm>
          <a:off x="463550" y="6781800"/>
          <a:ext cx="219075" cy="101600"/>
        </a:xfrm>
        <a:prstGeom prst="rect">
          <a:avLst/>
        </a:prstGeom>
        <a:noFill/>
        <a:ln w="9525">
          <a:noFill/>
          <a:miter lim="800000"/>
          <a:headEnd/>
          <a:tailEnd/>
        </a:ln>
      </xdr:spPr>
    </xdr:sp>
    <xdr:clientData/>
  </xdr:twoCellAnchor>
  <xdr:twoCellAnchor editAs="oneCell">
    <xdr:from>
      <xdr:col>0</xdr:col>
      <xdr:colOff>466725</xdr:colOff>
      <xdr:row>31</xdr:row>
      <xdr:rowOff>0</xdr:rowOff>
    </xdr:from>
    <xdr:to>
      <xdr:col>1</xdr:col>
      <xdr:colOff>101600</xdr:colOff>
      <xdr:row>31</xdr:row>
      <xdr:rowOff>101600</xdr:rowOff>
    </xdr:to>
    <xdr:sp macro="" textlink="">
      <xdr:nvSpPr>
        <xdr:cNvPr id="80" name="Text Box 83">
          <a:extLst>
            <a:ext uri="{FF2B5EF4-FFF2-40B4-BE49-F238E27FC236}">
              <a16:creationId xmlns:a16="http://schemas.microsoft.com/office/drawing/2014/main" id="{5888B087-3567-48D2-92E3-71DE0BA19F7C}"/>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31</xdr:row>
      <xdr:rowOff>0</xdr:rowOff>
    </xdr:from>
    <xdr:to>
      <xdr:col>1</xdr:col>
      <xdr:colOff>101600</xdr:colOff>
      <xdr:row>31</xdr:row>
      <xdr:rowOff>101600</xdr:rowOff>
    </xdr:to>
    <xdr:sp macro="" textlink="">
      <xdr:nvSpPr>
        <xdr:cNvPr id="81" name="Text Box 84">
          <a:extLst>
            <a:ext uri="{FF2B5EF4-FFF2-40B4-BE49-F238E27FC236}">
              <a16:creationId xmlns:a16="http://schemas.microsoft.com/office/drawing/2014/main" id="{8DEBBEA1-1F0C-4C71-AD6A-78AB18DC354F}"/>
            </a:ext>
          </a:extLst>
        </xdr:cNvPr>
        <xdr:cNvSpPr txBox="1">
          <a:spLocks noChangeArrowheads="1"/>
        </xdr:cNvSpPr>
      </xdr:nvSpPr>
      <xdr:spPr bwMode="auto">
        <a:xfrm>
          <a:off x="463550" y="718185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82" name="Text Box 85">
          <a:extLst>
            <a:ext uri="{FF2B5EF4-FFF2-40B4-BE49-F238E27FC236}">
              <a16:creationId xmlns:a16="http://schemas.microsoft.com/office/drawing/2014/main" id="{826B81CF-36D0-48CC-B2A9-A0C9120DF1CB}"/>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35</xdr:row>
      <xdr:rowOff>0</xdr:rowOff>
    </xdr:from>
    <xdr:to>
      <xdr:col>1</xdr:col>
      <xdr:colOff>101600</xdr:colOff>
      <xdr:row>35</xdr:row>
      <xdr:rowOff>101600</xdr:rowOff>
    </xdr:to>
    <xdr:sp macro="" textlink="">
      <xdr:nvSpPr>
        <xdr:cNvPr id="83" name="Text Box 86">
          <a:extLst>
            <a:ext uri="{FF2B5EF4-FFF2-40B4-BE49-F238E27FC236}">
              <a16:creationId xmlns:a16="http://schemas.microsoft.com/office/drawing/2014/main" id="{AAD7DAC4-9567-40AB-8C6B-69EBCDC189B4}"/>
            </a:ext>
          </a:extLst>
        </xdr:cNvPr>
        <xdr:cNvSpPr txBox="1">
          <a:spLocks noChangeArrowheads="1"/>
        </xdr:cNvSpPr>
      </xdr:nvSpPr>
      <xdr:spPr bwMode="auto">
        <a:xfrm>
          <a:off x="463550" y="798195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84" name="Text Box 87">
          <a:extLst>
            <a:ext uri="{FF2B5EF4-FFF2-40B4-BE49-F238E27FC236}">
              <a16:creationId xmlns:a16="http://schemas.microsoft.com/office/drawing/2014/main" id="{B802E7A9-F23D-4337-8BE9-18DA438BEBB3}"/>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35</xdr:row>
      <xdr:rowOff>0</xdr:rowOff>
    </xdr:from>
    <xdr:to>
      <xdr:col>1</xdr:col>
      <xdr:colOff>101600</xdr:colOff>
      <xdr:row>35</xdr:row>
      <xdr:rowOff>101600</xdr:rowOff>
    </xdr:to>
    <xdr:sp macro="" textlink="">
      <xdr:nvSpPr>
        <xdr:cNvPr id="85" name="Text Box 88">
          <a:extLst>
            <a:ext uri="{FF2B5EF4-FFF2-40B4-BE49-F238E27FC236}">
              <a16:creationId xmlns:a16="http://schemas.microsoft.com/office/drawing/2014/main" id="{0AF74C7B-29E2-4D72-8878-F4F3A844FFC2}"/>
            </a:ext>
          </a:extLst>
        </xdr:cNvPr>
        <xdr:cNvSpPr txBox="1">
          <a:spLocks noChangeArrowheads="1"/>
        </xdr:cNvSpPr>
      </xdr:nvSpPr>
      <xdr:spPr bwMode="auto">
        <a:xfrm>
          <a:off x="463550" y="7981950"/>
          <a:ext cx="219075" cy="101600"/>
        </a:xfrm>
        <a:prstGeom prst="rect">
          <a:avLst/>
        </a:prstGeom>
        <a:noFill/>
        <a:ln w="9525">
          <a:noFill/>
          <a:miter lim="800000"/>
          <a:headEnd/>
          <a:tailEnd/>
        </a:ln>
      </xdr:spPr>
    </xdr:sp>
    <xdr:clientData/>
  </xdr:twoCellAnchor>
  <xdr:twoCellAnchor editAs="oneCell">
    <xdr:from>
      <xdr:col>0</xdr:col>
      <xdr:colOff>466725</xdr:colOff>
      <xdr:row>33</xdr:row>
      <xdr:rowOff>0</xdr:rowOff>
    </xdr:from>
    <xdr:to>
      <xdr:col>1</xdr:col>
      <xdr:colOff>101600</xdr:colOff>
      <xdr:row>33</xdr:row>
      <xdr:rowOff>101600</xdr:rowOff>
    </xdr:to>
    <xdr:sp macro="" textlink="">
      <xdr:nvSpPr>
        <xdr:cNvPr id="86" name="Text Box 89">
          <a:extLst>
            <a:ext uri="{FF2B5EF4-FFF2-40B4-BE49-F238E27FC236}">
              <a16:creationId xmlns:a16="http://schemas.microsoft.com/office/drawing/2014/main" id="{0631C7C8-9726-410C-A7D9-0012DA3563C7}"/>
            </a:ext>
          </a:extLst>
        </xdr:cNvPr>
        <xdr:cNvSpPr txBox="1">
          <a:spLocks noChangeArrowheads="1"/>
        </xdr:cNvSpPr>
      </xdr:nvSpPr>
      <xdr:spPr bwMode="auto">
        <a:xfrm>
          <a:off x="463550" y="7581900"/>
          <a:ext cx="219075" cy="101600"/>
        </a:xfrm>
        <a:prstGeom prst="rect">
          <a:avLst/>
        </a:prstGeom>
        <a:noFill/>
        <a:ln w="9525">
          <a:noFill/>
          <a:miter lim="800000"/>
          <a:headEnd/>
          <a:tailEnd/>
        </a:ln>
      </xdr:spPr>
    </xdr:sp>
    <xdr:clientData/>
  </xdr:twoCellAnchor>
  <xdr:twoCellAnchor editAs="oneCell">
    <xdr:from>
      <xdr:col>0</xdr:col>
      <xdr:colOff>466725</xdr:colOff>
      <xdr:row>35</xdr:row>
      <xdr:rowOff>0</xdr:rowOff>
    </xdr:from>
    <xdr:to>
      <xdr:col>1</xdr:col>
      <xdr:colOff>101600</xdr:colOff>
      <xdr:row>35</xdr:row>
      <xdr:rowOff>101600</xdr:rowOff>
    </xdr:to>
    <xdr:sp macro="" textlink="">
      <xdr:nvSpPr>
        <xdr:cNvPr id="87" name="Text Box 90">
          <a:extLst>
            <a:ext uri="{FF2B5EF4-FFF2-40B4-BE49-F238E27FC236}">
              <a16:creationId xmlns:a16="http://schemas.microsoft.com/office/drawing/2014/main" id="{E79BF264-CF8B-4713-9172-5AA7DCFC4C40}"/>
            </a:ext>
          </a:extLst>
        </xdr:cNvPr>
        <xdr:cNvSpPr txBox="1">
          <a:spLocks noChangeArrowheads="1"/>
        </xdr:cNvSpPr>
      </xdr:nvSpPr>
      <xdr:spPr bwMode="auto">
        <a:xfrm>
          <a:off x="463550" y="7981950"/>
          <a:ext cx="219075" cy="101600"/>
        </a:xfrm>
        <a:prstGeom prst="rect">
          <a:avLst/>
        </a:prstGeom>
        <a:noFill/>
        <a:ln w="9525">
          <a:noFill/>
          <a:miter lim="800000"/>
          <a:headEnd/>
          <a:tailEnd/>
        </a:ln>
      </xdr:spPr>
    </xdr:sp>
    <xdr:clientData/>
  </xdr:twoCellAnchor>
  <xdr:twoCellAnchor editAs="oneCell">
    <xdr:from>
      <xdr:col>0</xdr:col>
      <xdr:colOff>466725</xdr:colOff>
      <xdr:row>35</xdr:row>
      <xdr:rowOff>0</xdr:rowOff>
    </xdr:from>
    <xdr:to>
      <xdr:col>1</xdr:col>
      <xdr:colOff>101600</xdr:colOff>
      <xdr:row>35</xdr:row>
      <xdr:rowOff>101600</xdr:rowOff>
    </xdr:to>
    <xdr:sp macro="" textlink="">
      <xdr:nvSpPr>
        <xdr:cNvPr id="88" name="Text Box 91">
          <a:extLst>
            <a:ext uri="{FF2B5EF4-FFF2-40B4-BE49-F238E27FC236}">
              <a16:creationId xmlns:a16="http://schemas.microsoft.com/office/drawing/2014/main" id="{BE1C4F5B-1715-4877-8DE3-B50E868559BB}"/>
            </a:ext>
          </a:extLst>
        </xdr:cNvPr>
        <xdr:cNvSpPr txBox="1">
          <a:spLocks noChangeArrowheads="1"/>
        </xdr:cNvSpPr>
      </xdr:nvSpPr>
      <xdr:spPr bwMode="auto">
        <a:xfrm>
          <a:off x="463550" y="798195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89" name="Text Box 92">
          <a:extLst>
            <a:ext uri="{FF2B5EF4-FFF2-40B4-BE49-F238E27FC236}">
              <a16:creationId xmlns:a16="http://schemas.microsoft.com/office/drawing/2014/main" id="{D1E73D63-9DD0-4D89-95A8-B6530690206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90" name="Text Box 93">
          <a:extLst>
            <a:ext uri="{FF2B5EF4-FFF2-40B4-BE49-F238E27FC236}">
              <a16:creationId xmlns:a16="http://schemas.microsoft.com/office/drawing/2014/main" id="{A3B88D91-3AA0-4435-9E36-A3D7B08CE4C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91" name="Text Box 94">
          <a:extLst>
            <a:ext uri="{FF2B5EF4-FFF2-40B4-BE49-F238E27FC236}">
              <a16:creationId xmlns:a16="http://schemas.microsoft.com/office/drawing/2014/main" id="{B311F0E9-1EAE-4320-A118-419E3ED6CC0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92" name="Text Box 95">
          <a:extLst>
            <a:ext uri="{FF2B5EF4-FFF2-40B4-BE49-F238E27FC236}">
              <a16:creationId xmlns:a16="http://schemas.microsoft.com/office/drawing/2014/main" id="{4C2C016F-99BA-4C18-9E55-868D901A5F5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93" name="Text Box 96">
          <a:extLst>
            <a:ext uri="{FF2B5EF4-FFF2-40B4-BE49-F238E27FC236}">
              <a16:creationId xmlns:a16="http://schemas.microsoft.com/office/drawing/2014/main" id="{0A5316C3-0DCC-49E9-B823-1AAD8395FE19}"/>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94" name="Text Box 97">
          <a:extLst>
            <a:ext uri="{FF2B5EF4-FFF2-40B4-BE49-F238E27FC236}">
              <a16:creationId xmlns:a16="http://schemas.microsoft.com/office/drawing/2014/main" id="{677B9A5D-DB08-4944-9D0A-3C9D9E3D5CB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95" name="Text Box 98">
          <a:extLst>
            <a:ext uri="{FF2B5EF4-FFF2-40B4-BE49-F238E27FC236}">
              <a16:creationId xmlns:a16="http://schemas.microsoft.com/office/drawing/2014/main" id="{C7492F72-F52B-4174-8B77-B1FD2F0A9D1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96" name="Text Box 99">
          <a:extLst>
            <a:ext uri="{FF2B5EF4-FFF2-40B4-BE49-F238E27FC236}">
              <a16:creationId xmlns:a16="http://schemas.microsoft.com/office/drawing/2014/main" id="{F5DDB938-C8E2-47CB-9E12-FF240D21D9D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97" name="Text Box 100">
          <a:extLst>
            <a:ext uri="{FF2B5EF4-FFF2-40B4-BE49-F238E27FC236}">
              <a16:creationId xmlns:a16="http://schemas.microsoft.com/office/drawing/2014/main" id="{BD7030F6-C973-41BF-AB06-1A629FFAD8F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98" name="Text Box 101">
          <a:extLst>
            <a:ext uri="{FF2B5EF4-FFF2-40B4-BE49-F238E27FC236}">
              <a16:creationId xmlns:a16="http://schemas.microsoft.com/office/drawing/2014/main" id="{1D576CB3-4682-4DBB-990B-3F527493EE5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99" name="Text Box 102">
          <a:extLst>
            <a:ext uri="{FF2B5EF4-FFF2-40B4-BE49-F238E27FC236}">
              <a16:creationId xmlns:a16="http://schemas.microsoft.com/office/drawing/2014/main" id="{7879F500-FDFB-42B6-A566-756A175F01E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00" name="Text Box 103">
          <a:extLst>
            <a:ext uri="{FF2B5EF4-FFF2-40B4-BE49-F238E27FC236}">
              <a16:creationId xmlns:a16="http://schemas.microsoft.com/office/drawing/2014/main" id="{A24FB9CE-73C2-4641-956D-0E72648DC1FE}"/>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01" name="Text Box 104">
          <a:extLst>
            <a:ext uri="{FF2B5EF4-FFF2-40B4-BE49-F238E27FC236}">
              <a16:creationId xmlns:a16="http://schemas.microsoft.com/office/drawing/2014/main" id="{4947590A-62EE-45CB-8CE9-EC2277B086F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02" name="Text Box 105">
          <a:extLst>
            <a:ext uri="{FF2B5EF4-FFF2-40B4-BE49-F238E27FC236}">
              <a16:creationId xmlns:a16="http://schemas.microsoft.com/office/drawing/2014/main" id="{09E6B712-21E5-4E8C-972C-2E083EA6CB9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03" name="Text Box 106">
          <a:extLst>
            <a:ext uri="{FF2B5EF4-FFF2-40B4-BE49-F238E27FC236}">
              <a16:creationId xmlns:a16="http://schemas.microsoft.com/office/drawing/2014/main" id="{A5E8CE66-6FD9-48E8-B67B-D3A8E2CD804B}"/>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04" name="Text Box 107">
          <a:extLst>
            <a:ext uri="{FF2B5EF4-FFF2-40B4-BE49-F238E27FC236}">
              <a16:creationId xmlns:a16="http://schemas.microsoft.com/office/drawing/2014/main" id="{D3444945-7C62-4B8B-9372-0D2A342FC87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05" name="Text Box 108">
          <a:extLst>
            <a:ext uri="{FF2B5EF4-FFF2-40B4-BE49-F238E27FC236}">
              <a16:creationId xmlns:a16="http://schemas.microsoft.com/office/drawing/2014/main" id="{F272246D-C388-4EA5-AD7E-6B188F26B12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06" name="Text Box 109">
          <a:extLst>
            <a:ext uri="{FF2B5EF4-FFF2-40B4-BE49-F238E27FC236}">
              <a16:creationId xmlns:a16="http://schemas.microsoft.com/office/drawing/2014/main" id="{C3BD809A-299F-4392-A884-8D551654C91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07" name="Text Box 110">
          <a:extLst>
            <a:ext uri="{FF2B5EF4-FFF2-40B4-BE49-F238E27FC236}">
              <a16:creationId xmlns:a16="http://schemas.microsoft.com/office/drawing/2014/main" id="{E4C91FE2-F4D5-42AE-90F1-EC3B4B50519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08" name="Text Box 111">
          <a:extLst>
            <a:ext uri="{FF2B5EF4-FFF2-40B4-BE49-F238E27FC236}">
              <a16:creationId xmlns:a16="http://schemas.microsoft.com/office/drawing/2014/main" id="{17E1A0B1-1FD5-49C4-89EE-612FEADCFC6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09" name="Text Box 112">
          <a:extLst>
            <a:ext uri="{FF2B5EF4-FFF2-40B4-BE49-F238E27FC236}">
              <a16:creationId xmlns:a16="http://schemas.microsoft.com/office/drawing/2014/main" id="{779B61A7-2C4C-47FB-9061-5722E1B2403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10" name="Text Box 113">
          <a:extLst>
            <a:ext uri="{FF2B5EF4-FFF2-40B4-BE49-F238E27FC236}">
              <a16:creationId xmlns:a16="http://schemas.microsoft.com/office/drawing/2014/main" id="{564975BC-2F50-4C87-B36E-D64EC597369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11" name="Text Box 114">
          <a:extLst>
            <a:ext uri="{FF2B5EF4-FFF2-40B4-BE49-F238E27FC236}">
              <a16:creationId xmlns:a16="http://schemas.microsoft.com/office/drawing/2014/main" id="{DA579709-CFC0-4793-B620-458228A5DDB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12" name="Text Box 115">
          <a:extLst>
            <a:ext uri="{FF2B5EF4-FFF2-40B4-BE49-F238E27FC236}">
              <a16:creationId xmlns:a16="http://schemas.microsoft.com/office/drawing/2014/main" id="{BDA4F85F-F672-463B-97C7-7CFC17C3759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13" name="Text Box 116">
          <a:extLst>
            <a:ext uri="{FF2B5EF4-FFF2-40B4-BE49-F238E27FC236}">
              <a16:creationId xmlns:a16="http://schemas.microsoft.com/office/drawing/2014/main" id="{73922CA1-7F90-433F-B793-0273278312C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14" name="Text Box 117">
          <a:extLst>
            <a:ext uri="{FF2B5EF4-FFF2-40B4-BE49-F238E27FC236}">
              <a16:creationId xmlns:a16="http://schemas.microsoft.com/office/drawing/2014/main" id="{F6112EB6-0B0D-4493-BF38-4FB4D6B94A5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15" name="Text Box 118">
          <a:extLst>
            <a:ext uri="{FF2B5EF4-FFF2-40B4-BE49-F238E27FC236}">
              <a16:creationId xmlns:a16="http://schemas.microsoft.com/office/drawing/2014/main" id="{4D0D8A4E-F20D-4A43-A7B3-5EC58A116F2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16" name="Text Box 119">
          <a:extLst>
            <a:ext uri="{FF2B5EF4-FFF2-40B4-BE49-F238E27FC236}">
              <a16:creationId xmlns:a16="http://schemas.microsoft.com/office/drawing/2014/main" id="{3BDAEB8E-3F9E-48DE-970D-E6DB416F259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17" name="Text Box 120">
          <a:extLst>
            <a:ext uri="{FF2B5EF4-FFF2-40B4-BE49-F238E27FC236}">
              <a16:creationId xmlns:a16="http://schemas.microsoft.com/office/drawing/2014/main" id="{5CE6CB2B-CA70-44A2-B143-41E58576B4F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8" name="Text Box 121">
          <a:extLst>
            <a:ext uri="{FF2B5EF4-FFF2-40B4-BE49-F238E27FC236}">
              <a16:creationId xmlns:a16="http://schemas.microsoft.com/office/drawing/2014/main" id="{C0ED000C-CB7F-44A8-BB20-0BFE142725C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19" name="Text Box 122">
          <a:extLst>
            <a:ext uri="{FF2B5EF4-FFF2-40B4-BE49-F238E27FC236}">
              <a16:creationId xmlns:a16="http://schemas.microsoft.com/office/drawing/2014/main" id="{BE934DCE-EB7F-4000-8398-9C71C1C32FA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20" name="Text Box 123">
          <a:extLst>
            <a:ext uri="{FF2B5EF4-FFF2-40B4-BE49-F238E27FC236}">
              <a16:creationId xmlns:a16="http://schemas.microsoft.com/office/drawing/2014/main" id="{737F4763-F974-467C-A3E9-849742A5CC8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121" name="Text Box 124">
          <a:extLst>
            <a:ext uri="{FF2B5EF4-FFF2-40B4-BE49-F238E27FC236}">
              <a16:creationId xmlns:a16="http://schemas.microsoft.com/office/drawing/2014/main" id="{37801122-8470-48CF-AC86-04E21AC0CE38}"/>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22" name="Text Box 125">
          <a:extLst>
            <a:ext uri="{FF2B5EF4-FFF2-40B4-BE49-F238E27FC236}">
              <a16:creationId xmlns:a16="http://schemas.microsoft.com/office/drawing/2014/main" id="{1FA9066F-A2B3-4CA6-9D2A-2391138A501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23" name="Text Box 127">
          <a:extLst>
            <a:ext uri="{FF2B5EF4-FFF2-40B4-BE49-F238E27FC236}">
              <a16:creationId xmlns:a16="http://schemas.microsoft.com/office/drawing/2014/main" id="{2F714D2D-484B-43C9-AB1D-A5343F600E7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17</xdr:row>
      <xdr:rowOff>0</xdr:rowOff>
    </xdr:from>
    <xdr:to>
      <xdr:col>1</xdr:col>
      <xdr:colOff>101600</xdr:colOff>
      <xdr:row>17</xdr:row>
      <xdr:rowOff>101600</xdr:rowOff>
    </xdr:to>
    <xdr:sp macro="" textlink="">
      <xdr:nvSpPr>
        <xdr:cNvPr id="124" name="Text Box 129">
          <a:extLst>
            <a:ext uri="{FF2B5EF4-FFF2-40B4-BE49-F238E27FC236}">
              <a16:creationId xmlns:a16="http://schemas.microsoft.com/office/drawing/2014/main" id="{BE270861-77A5-4A80-900F-F517287D1E8A}"/>
            </a:ext>
          </a:extLst>
        </xdr:cNvPr>
        <xdr:cNvSpPr txBox="1">
          <a:spLocks noChangeArrowheads="1"/>
        </xdr:cNvSpPr>
      </xdr:nvSpPr>
      <xdr:spPr bwMode="auto">
        <a:xfrm>
          <a:off x="463550" y="42672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125" name="Text Box 132">
          <a:extLst>
            <a:ext uri="{FF2B5EF4-FFF2-40B4-BE49-F238E27FC236}">
              <a16:creationId xmlns:a16="http://schemas.microsoft.com/office/drawing/2014/main" id="{E289CB20-E78F-477D-9E4F-35BD4F530D4A}"/>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126" name="Text Box 133">
          <a:extLst>
            <a:ext uri="{FF2B5EF4-FFF2-40B4-BE49-F238E27FC236}">
              <a16:creationId xmlns:a16="http://schemas.microsoft.com/office/drawing/2014/main" id="{582432A1-C167-4110-829D-C656D4510CCE}"/>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127" name="Text Box 134">
          <a:extLst>
            <a:ext uri="{FF2B5EF4-FFF2-40B4-BE49-F238E27FC236}">
              <a16:creationId xmlns:a16="http://schemas.microsoft.com/office/drawing/2014/main" id="{6D22822F-A668-4F99-894D-FEDDBDB90215}"/>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128" name="Text Box 135">
          <a:extLst>
            <a:ext uri="{FF2B5EF4-FFF2-40B4-BE49-F238E27FC236}">
              <a16:creationId xmlns:a16="http://schemas.microsoft.com/office/drawing/2014/main" id="{2E2A1596-C14B-4294-8FE2-D07A94C72577}"/>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xdr:from>
      <xdr:col>0</xdr:col>
      <xdr:colOff>28575</xdr:colOff>
      <xdr:row>3</xdr:row>
      <xdr:rowOff>19050</xdr:rowOff>
    </xdr:from>
    <xdr:to>
      <xdr:col>1</xdr:col>
      <xdr:colOff>0</xdr:colOff>
      <xdr:row>5</xdr:row>
      <xdr:rowOff>9525</xdr:rowOff>
    </xdr:to>
    <xdr:sp macro="" textlink="">
      <xdr:nvSpPr>
        <xdr:cNvPr id="129" name="Line 142">
          <a:extLst>
            <a:ext uri="{FF2B5EF4-FFF2-40B4-BE49-F238E27FC236}">
              <a16:creationId xmlns:a16="http://schemas.microsoft.com/office/drawing/2014/main" id="{1276E0E1-0066-419D-BC59-58B4C6A9F296}"/>
            </a:ext>
          </a:extLst>
        </xdr:cNvPr>
        <xdr:cNvSpPr>
          <a:spLocks noChangeShapeType="1"/>
        </xdr:cNvSpPr>
      </xdr:nvSpPr>
      <xdr:spPr bwMode="auto">
        <a:xfrm>
          <a:off x="25400" y="647700"/>
          <a:ext cx="555625" cy="558800"/>
        </a:xfrm>
        <a:prstGeom prst="line">
          <a:avLst/>
        </a:prstGeom>
        <a:noFill/>
        <a:ln w="9525">
          <a:solidFill>
            <a:srgbClr val="000000"/>
          </a:solidFill>
          <a:round/>
          <a:headEnd/>
          <a:tailEnd/>
        </a:ln>
      </xdr:spPr>
    </xdr:sp>
    <xdr:clientData/>
  </xdr:twoCellAnchor>
  <xdr:twoCellAnchor editAs="oneCell">
    <xdr:from>
      <xdr:col>0</xdr:col>
      <xdr:colOff>466725</xdr:colOff>
      <xdr:row>19</xdr:row>
      <xdr:rowOff>0</xdr:rowOff>
    </xdr:from>
    <xdr:to>
      <xdr:col>1</xdr:col>
      <xdr:colOff>101600</xdr:colOff>
      <xdr:row>19</xdr:row>
      <xdr:rowOff>101600</xdr:rowOff>
    </xdr:to>
    <xdr:sp macro="" textlink="">
      <xdr:nvSpPr>
        <xdr:cNvPr id="130" name="Text Box 143">
          <a:extLst>
            <a:ext uri="{FF2B5EF4-FFF2-40B4-BE49-F238E27FC236}">
              <a16:creationId xmlns:a16="http://schemas.microsoft.com/office/drawing/2014/main" id="{30CF58E2-80E8-4928-B046-EFE687A2F137}"/>
            </a:ext>
          </a:extLst>
        </xdr:cNvPr>
        <xdr:cNvSpPr txBox="1">
          <a:spLocks noChangeArrowheads="1"/>
        </xdr:cNvSpPr>
      </xdr:nvSpPr>
      <xdr:spPr bwMode="auto">
        <a:xfrm>
          <a:off x="463550" y="4781550"/>
          <a:ext cx="219075" cy="101600"/>
        </a:xfrm>
        <a:prstGeom prst="rect">
          <a:avLst/>
        </a:prstGeom>
        <a:noFill/>
        <a:ln w="9525">
          <a:noFill/>
          <a:miter lim="800000"/>
          <a:headEnd/>
          <a:tailEnd/>
        </a:ln>
      </xdr:spPr>
    </xdr:sp>
    <xdr:clientData/>
  </xdr:twoCellAnchor>
  <xdr:twoCellAnchor editAs="oneCell">
    <xdr:from>
      <xdr:col>0</xdr:col>
      <xdr:colOff>466725</xdr:colOff>
      <xdr:row>19</xdr:row>
      <xdr:rowOff>0</xdr:rowOff>
    </xdr:from>
    <xdr:to>
      <xdr:col>1</xdr:col>
      <xdr:colOff>101600</xdr:colOff>
      <xdr:row>19</xdr:row>
      <xdr:rowOff>101600</xdr:rowOff>
    </xdr:to>
    <xdr:sp macro="" textlink="">
      <xdr:nvSpPr>
        <xdr:cNvPr id="131" name="Text Box 144">
          <a:extLst>
            <a:ext uri="{FF2B5EF4-FFF2-40B4-BE49-F238E27FC236}">
              <a16:creationId xmlns:a16="http://schemas.microsoft.com/office/drawing/2014/main" id="{E85EC2BF-E7DA-4C4A-938D-731E4601B374}"/>
            </a:ext>
          </a:extLst>
        </xdr:cNvPr>
        <xdr:cNvSpPr txBox="1">
          <a:spLocks noChangeArrowheads="1"/>
        </xdr:cNvSpPr>
      </xdr:nvSpPr>
      <xdr:spPr bwMode="auto">
        <a:xfrm>
          <a:off x="463550" y="4781550"/>
          <a:ext cx="219075" cy="101600"/>
        </a:xfrm>
        <a:prstGeom prst="rect">
          <a:avLst/>
        </a:prstGeom>
        <a:noFill/>
        <a:ln w="9525">
          <a:noFill/>
          <a:miter lim="800000"/>
          <a:headEnd/>
          <a:tailEnd/>
        </a:ln>
      </xdr:spPr>
    </xdr:sp>
    <xdr:clientData/>
  </xdr:twoCellAnchor>
  <xdr:twoCellAnchor editAs="oneCell">
    <xdr:from>
      <xdr:col>0</xdr:col>
      <xdr:colOff>466725</xdr:colOff>
      <xdr:row>19</xdr:row>
      <xdr:rowOff>0</xdr:rowOff>
    </xdr:from>
    <xdr:to>
      <xdr:col>1</xdr:col>
      <xdr:colOff>101600</xdr:colOff>
      <xdr:row>19</xdr:row>
      <xdr:rowOff>101600</xdr:rowOff>
    </xdr:to>
    <xdr:sp macro="" textlink="">
      <xdr:nvSpPr>
        <xdr:cNvPr id="132" name="Text Box 145">
          <a:extLst>
            <a:ext uri="{FF2B5EF4-FFF2-40B4-BE49-F238E27FC236}">
              <a16:creationId xmlns:a16="http://schemas.microsoft.com/office/drawing/2014/main" id="{6DF00E85-C05D-4345-A3F2-DADCDD5F4B96}"/>
            </a:ext>
          </a:extLst>
        </xdr:cNvPr>
        <xdr:cNvSpPr txBox="1">
          <a:spLocks noChangeArrowheads="1"/>
        </xdr:cNvSpPr>
      </xdr:nvSpPr>
      <xdr:spPr bwMode="auto">
        <a:xfrm>
          <a:off x="463550" y="4781550"/>
          <a:ext cx="219075" cy="101600"/>
        </a:xfrm>
        <a:prstGeom prst="rect">
          <a:avLst/>
        </a:prstGeom>
        <a:noFill/>
        <a:ln w="9525">
          <a:noFill/>
          <a:miter lim="800000"/>
          <a:headEnd/>
          <a:tailEnd/>
        </a:ln>
      </xdr:spPr>
    </xdr:sp>
    <xdr:clientData/>
  </xdr:twoCellAnchor>
  <xdr:twoCellAnchor editAs="oneCell">
    <xdr:from>
      <xdr:col>0</xdr:col>
      <xdr:colOff>466725</xdr:colOff>
      <xdr:row>19</xdr:row>
      <xdr:rowOff>0</xdr:rowOff>
    </xdr:from>
    <xdr:to>
      <xdr:col>1</xdr:col>
      <xdr:colOff>101600</xdr:colOff>
      <xdr:row>19</xdr:row>
      <xdr:rowOff>101600</xdr:rowOff>
    </xdr:to>
    <xdr:sp macro="" textlink="">
      <xdr:nvSpPr>
        <xdr:cNvPr id="133" name="Text Box 146">
          <a:extLst>
            <a:ext uri="{FF2B5EF4-FFF2-40B4-BE49-F238E27FC236}">
              <a16:creationId xmlns:a16="http://schemas.microsoft.com/office/drawing/2014/main" id="{C21AFBE1-BE2C-4998-A14E-DE5BC20BB15D}"/>
            </a:ext>
          </a:extLst>
        </xdr:cNvPr>
        <xdr:cNvSpPr txBox="1">
          <a:spLocks noChangeArrowheads="1"/>
        </xdr:cNvSpPr>
      </xdr:nvSpPr>
      <xdr:spPr bwMode="auto">
        <a:xfrm>
          <a:off x="463550" y="47815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34" name="Text Box 147">
          <a:extLst>
            <a:ext uri="{FF2B5EF4-FFF2-40B4-BE49-F238E27FC236}">
              <a16:creationId xmlns:a16="http://schemas.microsoft.com/office/drawing/2014/main" id="{88341DE0-5100-4B78-AD5A-07B29277EDA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35" name="Text Box 148">
          <a:extLst>
            <a:ext uri="{FF2B5EF4-FFF2-40B4-BE49-F238E27FC236}">
              <a16:creationId xmlns:a16="http://schemas.microsoft.com/office/drawing/2014/main" id="{A2CC1269-85A3-4D46-B3D8-018A2B736A7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36" name="Text Box 149">
          <a:extLst>
            <a:ext uri="{FF2B5EF4-FFF2-40B4-BE49-F238E27FC236}">
              <a16:creationId xmlns:a16="http://schemas.microsoft.com/office/drawing/2014/main" id="{8F88B5A9-7F73-4992-8D7D-A06D110A245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37" name="Text Box 150">
          <a:extLst>
            <a:ext uri="{FF2B5EF4-FFF2-40B4-BE49-F238E27FC236}">
              <a16:creationId xmlns:a16="http://schemas.microsoft.com/office/drawing/2014/main" id="{4A05CE9C-6DC7-48E5-8744-EAFED4AD98A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38" name="Text Box 151">
          <a:extLst>
            <a:ext uri="{FF2B5EF4-FFF2-40B4-BE49-F238E27FC236}">
              <a16:creationId xmlns:a16="http://schemas.microsoft.com/office/drawing/2014/main" id="{B9A1D9CD-CDBE-4650-8644-EA0B5DEF6AF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39" name="Text Box 152">
          <a:extLst>
            <a:ext uri="{FF2B5EF4-FFF2-40B4-BE49-F238E27FC236}">
              <a16:creationId xmlns:a16="http://schemas.microsoft.com/office/drawing/2014/main" id="{D69492A9-6AB1-4CB8-8B7C-FC14C4D9539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0" name="Text Box 153">
          <a:extLst>
            <a:ext uri="{FF2B5EF4-FFF2-40B4-BE49-F238E27FC236}">
              <a16:creationId xmlns:a16="http://schemas.microsoft.com/office/drawing/2014/main" id="{5E4A5F0C-187D-4D99-8CF1-0F12AF5BE00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1" name="Text Box 154">
          <a:extLst>
            <a:ext uri="{FF2B5EF4-FFF2-40B4-BE49-F238E27FC236}">
              <a16:creationId xmlns:a16="http://schemas.microsoft.com/office/drawing/2014/main" id="{75140765-7A66-4556-A86A-929C96812D5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2" name="Text Box 155">
          <a:extLst>
            <a:ext uri="{FF2B5EF4-FFF2-40B4-BE49-F238E27FC236}">
              <a16:creationId xmlns:a16="http://schemas.microsoft.com/office/drawing/2014/main" id="{B7D4D985-D953-4540-80B8-948FF75E108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3" name="Text Box 156">
          <a:extLst>
            <a:ext uri="{FF2B5EF4-FFF2-40B4-BE49-F238E27FC236}">
              <a16:creationId xmlns:a16="http://schemas.microsoft.com/office/drawing/2014/main" id="{084D2289-3BD6-480C-9DFF-66C375B00E5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4" name="Text Box 157">
          <a:extLst>
            <a:ext uri="{FF2B5EF4-FFF2-40B4-BE49-F238E27FC236}">
              <a16:creationId xmlns:a16="http://schemas.microsoft.com/office/drawing/2014/main" id="{53872AB5-4029-4ECC-BC98-FA4336E0386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5" name="Text Box 158">
          <a:extLst>
            <a:ext uri="{FF2B5EF4-FFF2-40B4-BE49-F238E27FC236}">
              <a16:creationId xmlns:a16="http://schemas.microsoft.com/office/drawing/2014/main" id="{8804819A-EFA2-4A62-87C3-F0DB0A87AD5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6" name="Text Box 159">
          <a:extLst>
            <a:ext uri="{FF2B5EF4-FFF2-40B4-BE49-F238E27FC236}">
              <a16:creationId xmlns:a16="http://schemas.microsoft.com/office/drawing/2014/main" id="{D05A8F9B-60E7-4F11-A2E1-4766B9451C0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147" name="Text Box 160">
          <a:extLst>
            <a:ext uri="{FF2B5EF4-FFF2-40B4-BE49-F238E27FC236}">
              <a16:creationId xmlns:a16="http://schemas.microsoft.com/office/drawing/2014/main" id="{19EE2C0B-0C3F-4565-9E85-09C448FF7C2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48" name="Text Box 162">
          <a:extLst>
            <a:ext uri="{FF2B5EF4-FFF2-40B4-BE49-F238E27FC236}">
              <a16:creationId xmlns:a16="http://schemas.microsoft.com/office/drawing/2014/main" id="{0D48D4BE-DA30-42CB-AD8D-3FC2D995468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49" name="Text Box 163">
          <a:extLst>
            <a:ext uri="{FF2B5EF4-FFF2-40B4-BE49-F238E27FC236}">
              <a16:creationId xmlns:a16="http://schemas.microsoft.com/office/drawing/2014/main" id="{98B5130F-3EBE-41AD-AFD5-0637A6500D3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0" name="Text Box 164">
          <a:extLst>
            <a:ext uri="{FF2B5EF4-FFF2-40B4-BE49-F238E27FC236}">
              <a16:creationId xmlns:a16="http://schemas.microsoft.com/office/drawing/2014/main" id="{2B3B4752-B313-4DD8-895D-38D42DC34CD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1" name="Text Box 165">
          <a:extLst>
            <a:ext uri="{FF2B5EF4-FFF2-40B4-BE49-F238E27FC236}">
              <a16:creationId xmlns:a16="http://schemas.microsoft.com/office/drawing/2014/main" id="{107CB28F-0F37-4903-91CE-7D968273A37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2" name="Text Box 166">
          <a:extLst>
            <a:ext uri="{FF2B5EF4-FFF2-40B4-BE49-F238E27FC236}">
              <a16:creationId xmlns:a16="http://schemas.microsoft.com/office/drawing/2014/main" id="{13B7DD12-FF55-486D-91E0-8D524F32DFC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3" name="Text Box 167">
          <a:extLst>
            <a:ext uri="{FF2B5EF4-FFF2-40B4-BE49-F238E27FC236}">
              <a16:creationId xmlns:a16="http://schemas.microsoft.com/office/drawing/2014/main" id="{157174F5-78C3-4899-9DEE-5015628E35A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4" name="Text Box 168">
          <a:extLst>
            <a:ext uri="{FF2B5EF4-FFF2-40B4-BE49-F238E27FC236}">
              <a16:creationId xmlns:a16="http://schemas.microsoft.com/office/drawing/2014/main" id="{F067C233-ED72-4068-89DC-AF9229E6161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5" name="Text Box 169">
          <a:extLst>
            <a:ext uri="{FF2B5EF4-FFF2-40B4-BE49-F238E27FC236}">
              <a16:creationId xmlns:a16="http://schemas.microsoft.com/office/drawing/2014/main" id="{89B50103-6238-43AE-8619-C2095AA0407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6" name="Text Box 170">
          <a:extLst>
            <a:ext uri="{FF2B5EF4-FFF2-40B4-BE49-F238E27FC236}">
              <a16:creationId xmlns:a16="http://schemas.microsoft.com/office/drawing/2014/main" id="{9EBB410A-86FA-4883-B42E-F07C114B32E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7" name="Text Box 171">
          <a:extLst>
            <a:ext uri="{FF2B5EF4-FFF2-40B4-BE49-F238E27FC236}">
              <a16:creationId xmlns:a16="http://schemas.microsoft.com/office/drawing/2014/main" id="{2DFC6B40-4580-43C4-AFEB-7AF46B45FAF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8" name="Text Box 172">
          <a:extLst>
            <a:ext uri="{FF2B5EF4-FFF2-40B4-BE49-F238E27FC236}">
              <a16:creationId xmlns:a16="http://schemas.microsoft.com/office/drawing/2014/main" id="{5C304D9A-D4D4-4C36-A127-E3DE7F83FF6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59" name="Text Box 173">
          <a:extLst>
            <a:ext uri="{FF2B5EF4-FFF2-40B4-BE49-F238E27FC236}">
              <a16:creationId xmlns:a16="http://schemas.microsoft.com/office/drawing/2014/main" id="{D9C4804F-A62F-417E-8451-7FBF8A3E254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0" name="Text Box 175">
          <a:extLst>
            <a:ext uri="{FF2B5EF4-FFF2-40B4-BE49-F238E27FC236}">
              <a16:creationId xmlns:a16="http://schemas.microsoft.com/office/drawing/2014/main" id="{BF736D94-7291-4847-ACC6-9F0EAD176B7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1" name="Text Box 176">
          <a:extLst>
            <a:ext uri="{FF2B5EF4-FFF2-40B4-BE49-F238E27FC236}">
              <a16:creationId xmlns:a16="http://schemas.microsoft.com/office/drawing/2014/main" id="{C063CA3D-4678-4F23-B358-1E8DC8357B7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2" name="Text Box 177">
          <a:extLst>
            <a:ext uri="{FF2B5EF4-FFF2-40B4-BE49-F238E27FC236}">
              <a16:creationId xmlns:a16="http://schemas.microsoft.com/office/drawing/2014/main" id="{4A0D6490-EB5E-4577-AB87-785BC88BF909}"/>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3" name="Text Box 178">
          <a:extLst>
            <a:ext uri="{FF2B5EF4-FFF2-40B4-BE49-F238E27FC236}">
              <a16:creationId xmlns:a16="http://schemas.microsoft.com/office/drawing/2014/main" id="{DD0C7F8B-F40C-4953-84C6-093C9877265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4" name="Text Box 179">
          <a:extLst>
            <a:ext uri="{FF2B5EF4-FFF2-40B4-BE49-F238E27FC236}">
              <a16:creationId xmlns:a16="http://schemas.microsoft.com/office/drawing/2014/main" id="{C375070F-AC49-4665-AF3A-C340329BE178}"/>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5" name="Text Box 180">
          <a:extLst>
            <a:ext uri="{FF2B5EF4-FFF2-40B4-BE49-F238E27FC236}">
              <a16:creationId xmlns:a16="http://schemas.microsoft.com/office/drawing/2014/main" id="{A32ACDF9-800E-4C24-B57C-5AECA18F501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6" name="Text Box 181">
          <a:extLst>
            <a:ext uri="{FF2B5EF4-FFF2-40B4-BE49-F238E27FC236}">
              <a16:creationId xmlns:a16="http://schemas.microsoft.com/office/drawing/2014/main" id="{03DE6164-20FC-4E24-B3AE-80093329D6A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7" name="Text Box 182">
          <a:extLst>
            <a:ext uri="{FF2B5EF4-FFF2-40B4-BE49-F238E27FC236}">
              <a16:creationId xmlns:a16="http://schemas.microsoft.com/office/drawing/2014/main" id="{8CF5C543-BA78-4478-9A03-0E8EB1263044}"/>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8" name="Text Box 183">
          <a:extLst>
            <a:ext uri="{FF2B5EF4-FFF2-40B4-BE49-F238E27FC236}">
              <a16:creationId xmlns:a16="http://schemas.microsoft.com/office/drawing/2014/main" id="{64783B8A-CA48-4BEC-93EC-77738390E75E}"/>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169" name="Text Box 184">
          <a:extLst>
            <a:ext uri="{FF2B5EF4-FFF2-40B4-BE49-F238E27FC236}">
              <a16:creationId xmlns:a16="http://schemas.microsoft.com/office/drawing/2014/main" id="{87214685-9969-4743-958A-054CD4F3CC3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170" name="Text Box 185">
          <a:extLst>
            <a:ext uri="{FF2B5EF4-FFF2-40B4-BE49-F238E27FC236}">
              <a16:creationId xmlns:a16="http://schemas.microsoft.com/office/drawing/2014/main" id="{94D79C97-8C40-421A-BEA7-3B4F75594FA7}"/>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71" name="Text Box 186">
          <a:extLst>
            <a:ext uri="{FF2B5EF4-FFF2-40B4-BE49-F238E27FC236}">
              <a16:creationId xmlns:a16="http://schemas.microsoft.com/office/drawing/2014/main" id="{0FFDE922-8333-4AEE-B5BD-E91C5D1C4BD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72" name="Text Box 187">
          <a:extLst>
            <a:ext uri="{FF2B5EF4-FFF2-40B4-BE49-F238E27FC236}">
              <a16:creationId xmlns:a16="http://schemas.microsoft.com/office/drawing/2014/main" id="{EB1EB5DC-F9FD-4572-A9FB-5A82BD3B5D0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73" name="Text Box 188">
          <a:extLst>
            <a:ext uri="{FF2B5EF4-FFF2-40B4-BE49-F238E27FC236}">
              <a16:creationId xmlns:a16="http://schemas.microsoft.com/office/drawing/2014/main" id="{1A3F0C0D-841A-4ED2-B874-7CAB21DD52C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74" name="Text Box 189">
          <a:extLst>
            <a:ext uri="{FF2B5EF4-FFF2-40B4-BE49-F238E27FC236}">
              <a16:creationId xmlns:a16="http://schemas.microsoft.com/office/drawing/2014/main" id="{3D3E4BD0-8752-42ED-ABB9-DBDB6D89A3E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175" name="Text Box 190">
          <a:extLst>
            <a:ext uri="{FF2B5EF4-FFF2-40B4-BE49-F238E27FC236}">
              <a16:creationId xmlns:a16="http://schemas.microsoft.com/office/drawing/2014/main" id="{7C47EC68-391A-43EB-9C08-15FC38B0B73F}"/>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176" name="Text Box 191">
          <a:extLst>
            <a:ext uri="{FF2B5EF4-FFF2-40B4-BE49-F238E27FC236}">
              <a16:creationId xmlns:a16="http://schemas.microsoft.com/office/drawing/2014/main" id="{F3B2D6ED-36A3-4A59-8CE7-7A7A1B583819}"/>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77" name="Text Box 192">
          <a:extLst>
            <a:ext uri="{FF2B5EF4-FFF2-40B4-BE49-F238E27FC236}">
              <a16:creationId xmlns:a16="http://schemas.microsoft.com/office/drawing/2014/main" id="{1C6FBE2E-8DE0-4958-A483-E5C73C14ECA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78" name="Text Box 193">
          <a:extLst>
            <a:ext uri="{FF2B5EF4-FFF2-40B4-BE49-F238E27FC236}">
              <a16:creationId xmlns:a16="http://schemas.microsoft.com/office/drawing/2014/main" id="{09C1ADA7-906B-4715-9896-09A21104EC03}"/>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79" name="Text Box 194">
          <a:extLst>
            <a:ext uri="{FF2B5EF4-FFF2-40B4-BE49-F238E27FC236}">
              <a16:creationId xmlns:a16="http://schemas.microsoft.com/office/drawing/2014/main" id="{B79DFB81-0687-4ECE-A8DF-71A5175CE0C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80" name="Text Box 195">
          <a:extLst>
            <a:ext uri="{FF2B5EF4-FFF2-40B4-BE49-F238E27FC236}">
              <a16:creationId xmlns:a16="http://schemas.microsoft.com/office/drawing/2014/main" id="{A39BE76B-7ED1-4492-9628-AF8E7B10FEE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81" name="Text Box 196">
          <a:extLst>
            <a:ext uri="{FF2B5EF4-FFF2-40B4-BE49-F238E27FC236}">
              <a16:creationId xmlns:a16="http://schemas.microsoft.com/office/drawing/2014/main" id="{1D2B4C2B-2373-47F8-A389-685FFC5F53C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82" name="Text Box 197">
          <a:extLst>
            <a:ext uri="{FF2B5EF4-FFF2-40B4-BE49-F238E27FC236}">
              <a16:creationId xmlns:a16="http://schemas.microsoft.com/office/drawing/2014/main" id="{61882A29-8830-4629-9364-5EAFE5AFCB0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83" name="Text Box 198">
          <a:extLst>
            <a:ext uri="{FF2B5EF4-FFF2-40B4-BE49-F238E27FC236}">
              <a16:creationId xmlns:a16="http://schemas.microsoft.com/office/drawing/2014/main" id="{FC62BDE8-EC41-4A73-85B2-829573ACAF8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84" name="Text Box 199">
          <a:extLst>
            <a:ext uri="{FF2B5EF4-FFF2-40B4-BE49-F238E27FC236}">
              <a16:creationId xmlns:a16="http://schemas.microsoft.com/office/drawing/2014/main" id="{22C8B567-5DED-4ED5-AFE2-F1FFC4D2110F}"/>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85" name="Text Box 200">
          <a:extLst>
            <a:ext uri="{FF2B5EF4-FFF2-40B4-BE49-F238E27FC236}">
              <a16:creationId xmlns:a16="http://schemas.microsoft.com/office/drawing/2014/main" id="{1F356CEA-F444-4402-BF7D-697A440ED636}"/>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186" name="Text Box 201">
          <a:extLst>
            <a:ext uri="{FF2B5EF4-FFF2-40B4-BE49-F238E27FC236}">
              <a16:creationId xmlns:a16="http://schemas.microsoft.com/office/drawing/2014/main" id="{258B8F37-3716-47E3-8781-FC849AC3F79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187" name="Text Box 202">
          <a:extLst>
            <a:ext uri="{FF2B5EF4-FFF2-40B4-BE49-F238E27FC236}">
              <a16:creationId xmlns:a16="http://schemas.microsoft.com/office/drawing/2014/main" id="{B2332438-AFFF-4F7A-87A3-8F402E5B36BC}"/>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188" name="Text Box 203">
          <a:extLst>
            <a:ext uri="{FF2B5EF4-FFF2-40B4-BE49-F238E27FC236}">
              <a16:creationId xmlns:a16="http://schemas.microsoft.com/office/drawing/2014/main" id="{9C194834-42DA-4053-9D49-690A9EF75245}"/>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89" name="Text Box 204">
          <a:extLst>
            <a:ext uri="{FF2B5EF4-FFF2-40B4-BE49-F238E27FC236}">
              <a16:creationId xmlns:a16="http://schemas.microsoft.com/office/drawing/2014/main" id="{D4B5348C-304A-40C5-A762-2F4F84F43EB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0" name="Text Box 205">
          <a:extLst>
            <a:ext uri="{FF2B5EF4-FFF2-40B4-BE49-F238E27FC236}">
              <a16:creationId xmlns:a16="http://schemas.microsoft.com/office/drawing/2014/main" id="{0B451C31-AC9E-43C5-8DF2-469009955C5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1" name="Text Box 206">
          <a:extLst>
            <a:ext uri="{FF2B5EF4-FFF2-40B4-BE49-F238E27FC236}">
              <a16:creationId xmlns:a16="http://schemas.microsoft.com/office/drawing/2014/main" id="{4614F834-33BE-4877-8619-919F8E8C346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2" name="Text Box 207">
          <a:extLst>
            <a:ext uri="{FF2B5EF4-FFF2-40B4-BE49-F238E27FC236}">
              <a16:creationId xmlns:a16="http://schemas.microsoft.com/office/drawing/2014/main" id="{73DF074E-E788-4197-B27D-7E85486D912C}"/>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3" name="Text Box 208">
          <a:extLst>
            <a:ext uri="{FF2B5EF4-FFF2-40B4-BE49-F238E27FC236}">
              <a16:creationId xmlns:a16="http://schemas.microsoft.com/office/drawing/2014/main" id="{BA125CB8-B8D5-4E70-8300-64D37C3E560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4" name="Text Box 209">
          <a:extLst>
            <a:ext uri="{FF2B5EF4-FFF2-40B4-BE49-F238E27FC236}">
              <a16:creationId xmlns:a16="http://schemas.microsoft.com/office/drawing/2014/main" id="{F9720F3C-AE8A-449C-8110-7F9041DC0AB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5" name="Text Box 210">
          <a:extLst>
            <a:ext uri="{FF2B5EF4-FFF2-40B4-BE49-F238E27FC236}">
              <a16:creationId xmlns:a16="http://schemas.microsoft.com/office/drawing/2014/main" id="{7903E865-7535-403F-808C-F6E8169DFF3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6" name="Text Box 211">
          <a:extLst>
            <a:ext uri="{FF2B5EF4-FFF2-40B4-BE49-F238E27FC236}">
              <a16:creationId xmlns:a16="http://schemas.microsoft.com/office/drawing/2014/main" id="{560E6DE3-C573-475E-A00A-4F3295B9739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7" name="Text Box 212">
          <a:extLst>
            <a:ext uri="{FF2B5EF4-FFF2-40B4-BE49-F238E27FC236}">
              <a16:creationId xmlns:a16="http://schemas.microsoft.com/office/drawing/2014/main" id="{E38769DB-C5E2-4883-85EF-68DB7DF1018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8" name="Text Box 213">
          <a:extLst>
            <a:ext uri="{FF2B5EF4-FFF2-40B4-BE49-F238E27FC236}">
              <a16:creationId xmlns:a16="http://schemas.microsoft.com/office/drawing/2014/main" id="{DAFE276C-CCAC-4786-966A-41ADB87CF4D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199" name="Text Box 214">
          <a:extLst>
            <a:ext uri="{FF2B5EF4-FFF2-40B4-BE49-F238E27FC236}">
              <a16:creationId xmlns:a16="http://schemas.microsoft.com/office/drawing/2014/main" id="{614EC80B-9D3C-4BFF-B932-A00335F1A67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0" name="Text Box 215">
          <a:extLst>
            <a:ext uri="{FF2B5EF4-FFF2-40B4-BE49-F238E27FC236}">
              <a16:creationId xmlns:a16="http://schemas.microsoft.com/office/drawing/2014/main" id="{99449ACC-D43A-4517-B8F1-3909734DF1FC}"/>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1" name="Text Box 217">
          <a:extLst>
            <a:ext uri="{FF2B5EF4-FFF2-40B4-BE49-F238E27FC236}">
              <a16:creationId xmlns:a16="http://schemas.microsoft.com/office/drawing/2014/main" id="{D254865C-1CDD-4408-840A-9D7216F6DD4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2" name="Text Box 218">
          <a:extLst>
            <a:ext uri="{FF2B5EF4-FFF2-40B4-BE49-F238E27FC236}">
              <a16:creationId xmlns:a16="http://schemas.microsoft.com/office/drawing/2014/main" id="{44B8F9BC-6330-4888-BD5F-7AC1BF915B0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3" name="Text Box 219">
          <a:extLst>
            <a:ext uri="{FF2B5EF4-FFF2-40B4-BE49-F238E27FC236}">
              <a16:creationId xmlns:a16="http://schemas.microsoft.com/office/drawing/2014/main" id="{AD43BE68-9493-46F8-A1BA-51A87E81BC3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4" name="Text Box 220">
          <a:extLst>
            <a:ext uri="{FF2B5EF4-FFF2-40B4-BE49-F238E27FC236}">
              <a16:creationId xmlns:a16="http://schemas.microsoft.com/office/drawing/2014/main" id="{BE1B20F1-D4AE-43B4-AA58-3CF09A4DBAE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5" name="Text Box 221">
          <a:extLst>
            <a:ext uri="{FF2B5EF4-FFF2-40B4-BE49-F238E27FC236}">
              <a16:creationId xmlns:a16="http://schemas.microsoft.com/office/drawing/2014/main" id="{BE09DF6E-D601-4FA6-A583-24078F3DB10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6" name="Text Box 222">
          <a:extLst>
            <a:ext uri="{FF2B5EF4-FFF2-40B4-BE49-F238E27FC236}">
              <a16:creationId xmlns:a16="http://schemas.microsoft.com/office/drawing/2014/main" id="{F13FF880-938D-4429-8CE6-73549154061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7" name="Text Box 223">
          <a:extLst>
            <a:ext uri="{FF2B5EF4-FFF2-40B4-BE49-F238E27FC236}">
              <a16:creationId xmlns:a16="http://schemas.microsoft.com/office/drawing/2014/main" id="{CA4AEF6C-02AA-4385-929F-69840D68C84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8" name="Text Box 224">
          <a:extLst>
            <a:ext uri="{FF2B5EF4-FFF2-40B4-BE49-F238E27FC236}">
              <a16:creationId xmlns:a16="http://schemas.microsoft.com/office/drawing/2014/main" id="{7F3117A2-F38D-487C-B75C-7565D901018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09" name="Text Box 225">
          <a:extLst>
            <a:ext uri="{FF2B5EF4-FFF2-40B4-BE49-F238E27FC236}">
              <a16:creationId xmlns:a16="http://schemas.microsoft.com/office/drawing/2014/main" id="{C633803D-6B40-428F-B783-B4042E0735F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10" name="Text Box 226">
          <a:extLst>
            <a:ext uri="{FF2B5EF4-FFF2-40B4-BE49-F238E27FC236}">
              <a16:creationId xmlns:a16="http://schemas.microsoft.com/office/drawing/2014/main" id="{A8F388B2-39EC-4E07-8A37-67DFD1E0096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11" name="Text Box 227">
          <a:extLst>
            <a:ext uri="{FF2B5EF4-FFF2-40B4-BE49-F238E27FC236}">
              <a16:creationId xmlns:a16="http://schemas.microsoft.com/office/drawing/2014/main" id="{8274050B-D63E-4C94-A6F9-D2A10229DA0B}"/>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212" name="Text Box 228">
          <a:extLst>
            <a:ext uri="{FF2B5EF4-FFF2-40B4-BE49-F238E27FC236}">
              <a16:creationId xmlns:a16="http://schemas.microsoft.com/office/drawing/2014/main" id="{1EFFD6BA-CF98-427E-8B1A-8140B07B15F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13" name="Text Box 230">
          <a:extLst>
            <a:ext uri="{FF2B5EF4-FFF2-40B4-BE49-F238E27FC236}">
              <a16:creationId xmlns:a16="http://schemas.microsoft.com/office/drawing/2014/main" id="{2DFCE6D3-CF3A-4EAB-A3BE-0E273F9CE16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14" name="Text Box 231">
          <a:extLst>
            <a:ext uri="{FF2B5EF4-FFF2-40B4-BE49-F238E27FC236}">
              <a16:creationId xmlns:a16="http://schemas.microsoft.com/office/drawing/2014/main" id="{A513CA2F-D3B4-49F6-A900-CFE29153BD58}"/>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15" name="Text Box 232">
          <a:extLst>
            <a:ext uri="{FF2B5EF4-FFF2-40B4-BE49-F238E27FC236}">
              <a16:creationId xmlns:a16="http://schemas.microsoft.com/office/drawing/2014/main" id="{B7A5422A-EB8D-414E-BEE0-C098E6FE4EE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16" name="Text Box 233">
          <a:extLst>
            <a:ext uri="{FF2B5EF4-FFF2-40B4-BE49-F238E27FC236}">
              <a16:creationId xmlns:a16="http://schemas.microsoft.com/office/drawing/2014/main" id="{E5F812B0-ED3E-48B4-ACFF-C668B70A881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17" name="Text Box 234">
          <a:extLst>
            <a:ext uri="{FF2B5EF4-FFF2-40B4-BE49-F238E27FC236}">
              <a16:creationId xmlns:a16="http://schemas.microsoft.com/office/drawing/2014/main" id="{AD8FEBEF-59FE-4B82-BDF8-1E47CEAE3B0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18" name="Text Box 235">
          <a:extLst>
            <a:ext uri="{FF2B5EF4-FFF2-40B4-BE49-F238E27FC236}">
              <a16:creationId xmlns:a16="http://schemas.microsoft.com/office/drawing/2014/main" id="{1D34DC22-4ECE-43E4-9739-A66440969B0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19" name="Text Box 236">
          <a:extLst>
            <a:ext uri="{FF2B5EF4-FFF2-40B4-BE49-F238E27FC236}">
              <a16:creationId xmlns:a16="http://schemas.microsoft.com/office/drawing/2014/main" id="{22BB538F-D318-4569-B4A6-7F6EB2CA533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0" name="Text Box 237">
          <a:extLst>
            <a:ext uri="{FF2B5EF4-FFF2-40B4-BE49-F238E27FC236}">
              <a16:creationId xmlns:a16="http://schemas.microsoft.com/office/drawing/2014/main" id="{99C3436B-0C89-49A3-9473-269F9F5DBD2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1" name="Text Box 238">
          <a:extLst>
            <a:ext uri="{FF2B5EF4-FFF2-40B4-BE49-F238E27FC236}">
              <a16:creationId xmlns:a16="http://schemas.microsoft.com/office/drawing/2014/main" id="{1EDAAF03-F4EF-40C7-92A6-4F946AE3299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2" name="Text Box 239">
          <a:extLst>
            <a:ext uri="{FF2B5EF4-FFF2-40B4-BE49-F238E27FC236}">
              <a16:creationId xmlns:a16="http://schemas.microsoft.com/office/drawing/2014/main" id="{54FE3472-0744-426F-9978-57652E2052A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3" name="Text Box 240">
          <a:extLst>
            <a:ext uri="{FF2B5EF4-FFF2-40B4-BE49-F238E27FC236}">
              <a16:creationId xmlns:a16="http://schemas.microsoft.com/office/drawing/2014/main" id="{0852457F-1548-4A9A-9BE6-061FC3F4A04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4" name="Text Box 241">
          <a:extLst>
            <a:ext uri="{FF2B5EF4-FFF2-40B4-BE49-F238E27FC236}">
              <a16:creationId xmlns:a16="http://schemas.microsoft.com/office/drawing/2014/main" id="{C09E88CA-FE29-4436-A08C-67708536C62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5" name="Text Box 242">
          <a:extLst>
            <a:ext uri="{FF2B5EF4-FFF2-40B4-BE49-F238E27FC236}">
              <a16:creationId xmlns:a16="http://schemas.microsoft.com/office/drawing/2014/main" id="{6B49F093-398E-428B-9DDF-465C7400CCC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6" name="Text Box 243">
          <a:extLst>
            <a:ext uri="{FF2B5EF4-FFF2-40B4-BE49-F238E27FC236}">
              <a16:creationId xmlns:a16="http://schemas.microsoft.com/office/drawing/2014/main" id="{F5097C32-AA24-44A4-8D6F-B14E73657AC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7" name="Text Box 245">
          <a:extLst>
            <a:ext uri="{FF2B5EF4-FFF2-40B4-BE49-F238E27FC236}">
              <a16:creationId xmlns:a16="http://schemas.microsoft.com/office/drawing/2014/main" id="{5610005B-E182-4679-BF51-787BAEE354E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8" name="Text Box 246">
          <a:extLst>
            <a:ext uri="{FF2B5EF4-FFF2-40B4-BE49-F238E27FC236}">
              <a16:creationId xmlns:a16="http://schemas.microsoft.com/office/drawing/2014/main" id="{0E63EA65-B6CB-4A36-8283-B0A4AD8B298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29" name="Text Box 247">
          <a:extLst>
            <a:ext uri="{FF2B5EF4-FFF2-40B4-BE49-F238E27FC236}">
              <a16:creationId xmlns:a16="http://schemas.microsoft.com/office/drawing/2014/main" id="{42D9E72B-E386-4BE7-8352-7A30BC295FF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0" name="Text Box 248">
          <a:extLst>
            <a:ext uri="{FF2B5EF4-FFF2-40B4-BE49-F238E27FC236}">
              <a16:creationId xmlns:a16="http://schemas.microsoft.com/office/drawing/2014/main" id="{0CA5F340-FA82-4071-A518-262833A2220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1" name="Text Box 249">
          <a:extLst>
            <a:ext uri="{FF2B5EF4-FFF2-40B4-BE49-F238E27FC236}">
              <a16:creationId xmlns:a16="http://schemas.microsoft.com/office/drawing/2014/main" id="{68E01FE7-D3C8-4B31-AD55-B78671EA348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2" name="Text Box 250">
          <a:extLst>
            <a:ext uri="{FF2B5EF4-FFF2-40B4-BE49-F238E27FC236}">
              <a16:creationId xmlns:a16="http://schemas.microsoft.com/office/drawing/2014/main" id="{0F5C9BED-C922-4288-A05C-8B6B9014BEA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3" name="Text Box 251">
          <a:extLst>
            <a:ext uri="{FF2B5EF4-FFF2-40B4-BE49-F238E27FC236}">
              <a16:creationId xmlns:a16="http://schemas.microsoft.com/office/drawing/2014/main" id="{96F218D9-DE42-469D-9A93-828D1F4D94E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4" name="Text Box 252">
          <a:extLst>
            <a:ext uri="{FF2B5EF4-FFF2-40B4-BE49-F238E27FC236}">
              <a16:creationId xmlns:a16="http://schemas.microsoft.com/office/drawing/2014/main" id="{42B8ACA5-E0F0-4D1E-BECF-E6ED2DA9097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5" name="Text Box 253">
          <a:extLst>
            <a:ext uri="{FF2B5EF4-FFF2-40B4-BE49-F238E27FC236}">
              <a16:creationId xmlns:a16="http://schemas.microsoft.com/office/drawing/2014/main" id="{332A52CB-3231-4098-8DB3-F00C7BCE1EB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6" name="Text Box 254">
          <a:extLst>
            <a:ext uri="{FF2B5EF4-FFF2-40B4-BE49-F238E27FC236}">
              <a16:creationId xmlns:a16="http://schemas.microsoft.com/office/drawing/2014/main" id="{493DE9E8-2A5E-43E8-94AE-FC161D1CF24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7" name="Text Box 255">
          <a:extLst>
            <a:ext uri="{FF2B5EF4-FFF2-40B4-BE49-F238E27FC236}">
              <a16:creationId xmlns:a16="http://schemas.microsoft.com/office/drawing/2014/main" id="{7648FCD7-5761-431E-BEDB-1E2F0120430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8" name="Text Box 256">
          <a:extLst>
            <a:ext uri="{FF2B5EF4-FFF2-40B4-BE49-F238E27FC236}">
              <a16:creationId xmlns:a16="http://schemas.microsoft.com/office/drawing/2014/main" id="{1A44AD94-1C3C-40C2-B743-CE05ED8B9AD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39" name="Text Box 257">
          <a:extLst>
            <a:ext uri="{FF2B5EF4-FFF2-40B4-BE49-F238E27FC236}">
              <a16:creationId xmlns:a16="http://schemas.microsoft.com/office/drawing/2014/main" id="{6C778417-2E78-475B-9B7A-CB0A9DAB80F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240" name="Text Box 258">
          <a:extLst>
            <a:ext uri="{FF2B5EF4-FFF2-40B4-BE49-F238E27FC236}">
              <a16:creationId xmlns:a16="http://schemas.microsoft.com/office/drawing/2014/main" id="{45A0B151-A1D6-4169-8026-894FD6B605C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1" name="Text Box 260">
          <a:extLst>
            <a:ext uri="{FF2B5EF4-FFF2-40B4-BE49-F238E27FC236}">
              <a16:creationId xmlns:a16="http://schemas.microsoft.com/office/drawing/2014/main" id="{F8552634-0C12-4C16-822F-0F26DEAAD99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2" name="Text Box 261">
          <a:extLst>
            <a:ext uri="{FF2B5EF4-FFF2-40B4-BE49-F238E27FC236}">
              <a16:creationId xmlns:a16="http://schemas.microsoft.com/office/drawing/2014/main" id="{0B4758F2-B70E-4701-AC3C-3F4835F3978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3" name="Text Box 262">
          <a:extLst>
            <a:ext uri="{FF2B5EF4-FFF2-40B4-BE49-F238E27FC236}">
              <a16:creationId xmlns:a16="http://schemas.microsoft.com/office/drawing/2014/main" id="{69A3A4A3-1277-4C43-9DA0-2DA67080948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4" name="Text Box 263">
          <a:extLst>
            <a:ext uri="{FF2B5EF4-FFF2-40B4-BE49-F238E27FC236}">
              <a16:creationId xmlns:a16="http://schemas.microsoft.com/office/drawing/2014/main" id="{E5BDA8FF-15D6-4057-9936-4F4BFF6096F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5" name="Text Box 264">
          <a:extLst>
            <a:ext uri="{FF2B5EF4-FFF2-40B4-BE49-F238E27FC236}">
              <a16:creationId xmlns:a16="http://schemas.microsoft.com/office/drawing/2014/main" id="{98B88B6F-AE0E-456D-9E06-747F8163019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6" name="Text Box 265">
          <a:extLst>
            <a:ext uri="{FF2B5EF4-FFF2-40B4-BE49-F238E27FC236}">
              <a16:creationId xmlns:a16="http://schemas.microsoft.com/office/drawing/2014/main" id="{4494A358-F8BE-4038-83D2-8AA03566EB3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7" name="Text Box 266">
          <a:extLst>
            <a:ext uri="{FF2B5EF4-FFF2-40B4-BE49-F238E27FC236}">
              <a16:creationId xmlns:a16="http://schemas.microsoft.com/office/drawing/2014/main" id="{924B4F8E-071D-4CF0-ABF0-1D56D127B06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8" name="Text Box 267">
          <a:extLst>
            <a:ext uri="{FF2B5EF4-FFF2-40B4-BE49-F238E27FC236}">
              <a16:creationId xmlns:a16="http://schemas.microsoft.com/office/drawing/2014/main" id="{8683D10A-0394-406A-88D5-EC3A6B427C4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49" name="Text Box 268">
          <a:extLst>
            <a:ext uri="{FF2B5EF4-FFF2-40B4-BE49-F238E27FC236}">
              <a16:creationId xmlns:a16="http://schemas.microsoft.com/office/drawing/2014/main" id="{DDFDF35E-6D71-40E0-90DF-B8CE325EE46F}"/>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250" name="Text Box 269">
          <a:extLst>
            <a:ext uri="{FF2B5EF4-FFF2-40B4-BE49-F238E27FC236}">
              <a16:creationId xmlns:a16="http://schemas.microsoft.com/office/drawing/2014/main" id="{E3B358A6-D5BA-4E01-82C3-AD29EF531D52}"/>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251" name="Text Box 270">
          <a:extLst>
            <a:ext uri="{FF2B5EF4-FFF2-40B4-BE49-F238E27FC236}">
              <a16:creationId xmlns:a16="http://schemas.microsoft.com/office/drawing/2014/main" id="{028385F3-8CA7-4A9A-999C-A4D1E0983568}"/>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52" name="Text Box 271">
          <a:extLst>
            <a:ext uri="{FF2B5EF4-FFF2-40B4-BE49-F238E27FC236}">
              <a16:creationId xmlns:a16="http://schemas.microsoft.com/office/drawing/2014/main" id="{C68E5C2B-9C22-486D-8389-DF3FC73CAF0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53" name="Text Box 272">
          <a:extLst>
            <a:ext uri="{FF2B5EF4-FFF2-40B4-BE49-F238E27FC236}">
              <a16:creationId xmlns:a16="http://schemas.microsoft.com/office/drawing/2014/main" id="{E6C4B67D-4A2E-4C55-89F7-AE488F142FB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54" name="Text Box 273">
          <a:extLst>
            <a:ext uri="{FF2B5EF4-FFF2-40B4-BE49-F238E27FC236}">
              <a16:creationId xmlns:a16="http://schemas.microsoft.com/office/drawing/2014/main" id="{E53008F8-EEE9-42FD-BFD5-E82F4C6E515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55" name="Text Box 274">
          <a:extLst>
            <a:ext uri="{FF2B5EF4-FFF2-40B4-BE49-F238E27FC236}">
              <a16:creationId xmlns:a16="http://schemas.microsoft.com/office/drawing/2014/main" id="{E633AF42-2F56-4142-8B80-0C2347BADBC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56" name="Text Box 275">
          <a:extLst>
            <a:ext uri="{FF2B5EF4-FFF2-40B4-BE49-F238E27FC236}">
              <a16:creationId xmlns:a16="http://schemas.microsoft.com/office/drawing/2014/main" id="{D14B9391-5A35-4998-8239-9528996E4E20}"/>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57" name="Text Box 276">
          <a:extLst>
            <a:ext uri="{FF2B5EF4-FFF2-40B4-BE49-F238E27FC236}">
              <a16:creationId xmlns:a16="http://schemas.microsoft.com/office/drawing/2014/main" id="{272B8418-A42A-4933-A4AE-6E1A04B5095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58" name="Text Box 277">
          <a:extLst>
            <a:ext uri="{FF2B5EF4-FFF2-40B4-BE49-F238E27FC236}">
              <a16:creationId xmlns:a16="http://schemas.microsoft.com/office/drawing/2014/main" id="{3C9AAC8B-4602-4FC1-8471-EEC31EC0A52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59" name="Text Box 278">
          <a:extLst>
            <a:ext uri="{FF2B5EF4-FFF2-40B4-BE49-F238E27FC236}">
              <a16:creationId xmlns:a16="http://schemas.microsoft.com/office/drawing/2014/main" id="{6061B7E7-79C9-42B7-896A-489E85AF983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260" name="Text Box 279">
          <a:extLst>
            <a:ext uri="{FF2B5EF4-FFF2-40B4-BE49-F238E27FC236}">
              <a16:creationId xmlns:a16="http://schemas.microsoft.com/office/drawing/2014/main" id="{9915BF0C-4914-4A2F-8BB8-8CFFAD8624D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261" name="Text Box 280">
          <a:extLst>
            <a:ext uri="{FF2B5EF4-FFF2-40B4-BE49-F238E27FC236}">
              <a16:creationId xmlns:a16="http://schemas.microsoft.com/office/drawing/2014/main" id="{C8AF81FA-E32C-4736-94FB-5764E5DF56E4}"/>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262" name="Text Box 281">
          <a:extLst>
            <a:ext uri="{FF2B5EF4-FFF2-40B4-BE49-F238E27FC236}">
              <a16:creationId xmlns:a16="http://schemas.microsoft.com/office/drawing/2014/main" id="{4724FD33-90CC-4DDB-8DAD-BEF8F7544FAA}"/>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263" name="Text Box 282">
          <a:extLst>
            <a:ext uri="{FF2B5EF4-FFF2-40B4-BE49-F238E27FC236}">
              <a16:creationId xmlns:a16="http://schemas.microsoft.com/office/drawing/2014/main" id="{9CB0DE26-9E61-4E46-8F6D-E5E6F6C5D55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264" name="Text Box 283">
          <a:extLst>
            <a:ext uri="{FF2B5EF4-FFF2-40B4-BE49-F238E27FC236}">
              <a16:creationId xmlns:a16="http://schemas.microsoft.com/office/drawing/2014/main" id="{07D5952D-ECC2-4CD9-BBF3-2DCEFBB310A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65" name="Text Box 284">
          <a:extLst>
            <a:ext uri="{FF2B5EF4-FFF2-40B4-BE49-F238E27FC236}">
              <a16:creationId xmlns:a16="http://schemas.microsoft.com/office/drawing/2014/main" id="{5745F3AC-7096-440B-90D8-CE5084BCAFC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66" name="Text Box 285">
          <a:extLst>
            <a:ext uri="{FF2B5EF4-FFF2-40B4-BE49-F238E27FC236}">
              <a16:creationId xmlns:a16="http://schemas.microsoft.com/office/drawing/2014/main" id="{713625CB-25A2-4DA0-8F3D-C4AE5D3E1AF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67" name="Text Box 286">
          <a:extLst>
            <a:ext uri="{FF2B5EF4-FFF2-40B4-BE49-F238E27FC236}">
              <a16:creationId xmlns:a16="http://schemas.microsoft.com/office/drawing/2014/main" id="{E291BAAB-8707-4AE1-BE16-94211C6C4BA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68" name="Text Box 287">
          <a:extLst>
            <a:ext uri="{FF2B5EF4-FFF2-40B4-BE49-F238E27FC236}">
              <a16:creationId xmlns:a16="http://schemas.microsoft.com/office/drawing/2014/main" id="{1991130B-3026-4689-8F6D-5A18BB53A2A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269" name="Text Box 288">
          <a:extLst>
            <a:ext uri="{FF2B5EF4-FFF2-40B4-BE49-F238E27FC236}">
              <a16:creationId xmlns:a16="http://schemas.microsoft.com/office/drawing/2014/main" id="{0CB18870-F69A-46D1-AAA7-707260492D5B}"/>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270" name="Text Box 289">
          <a:extLst>
            <a:ext uri="{FF2B5EF4-FFF2-40B4-BE49-F238E27FC236}">
              <a16:creationId xmlns:a16="http://schemas.microsoft.com/office/drawing/2014/main" id="{95688FAD-8B9A-478C-B3AF-6C68C9B08DD3}"/>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71" name="Text Box 290">
          <a:extLst>
            <a:ext uri="{FF2B5EF4-FFF2-40B4-BE49-F238E27FC236}">
              <a16:creationId xmlns:a16="http://schemas.microsoft.com/office/drawing/2014/main" id="{8EE6C0DE-7600-4EBF-A19E-B40872D1915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72" name="Text Box 291">
          <a:extLst>
            <a:ext uri="{FF2B5EF4-FFF2-40B4-BE49-F238E27FC236}">
              <a16:creationId xmlns:a16="http://schemas.microsoft.com/office/drawing/2014/main" id="{ECCCAFB8-29F7-4116-B820-B40C7FD3EFC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73" name="Text Box 292">
          <a:extLst>
            <a:ext uri="{FF2B5EF4-FFF2-40B4-BE49-F238E27FC236}">
              <a16:creationId xmlns:a16="http://schemas.microsoft.com/office/drawing/2014/main" id="{7FBE786B-1D5F-4871-B7B5-0AFE1527415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74" name="Text Box 293">
          <a:extLst>
            <a:ext uri="{FF2B5EF4-FFF2-40B4-BE49-F238E27FC236}">
              <a16:creationId xmlns:a16="http://schemas.microsoft.com/office/drawing/2014/main" id="{7ED62C2D-0D1F-4589-9560-3C6A07BEF39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275" name="Text Box 294">
          <a:extLst>
            <a:ext uri="{FF2B5EF4-FFF2-40B4-BE49-F238E27FC236}">
              <a16:creationId xmlns:a16="http://schemas.microsoft.com/office/drawing/2014/main" id="{50B6322C-DF4F-4485-9A71-08EE0BBAD9DE}"/>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276" name="Text Box 295">
          <a:extLst>
            <a:ext uri="{FF2B5EF4-FFF2-40B4-BE49-F238E27FC236}">
              <a16:creationId xmlns:a16="http://schemas.microsoft.com/office/drawing/2014/main" id="{ADE2B3DF-AD89-477D-BF55-63ECDC381D8A}"/>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77" name="Text Box 296">
          <a:extLst>
            <a:ext uri="{FF2B5EF4-FFF2-40B4-BE49-F238E27FC236}">
              <a16:creationId xmlns:a16="http://schemas.microsoft.com/office/drawing/2014/main" id="{B8E9CF80-4148-427E-A4CC-9990C1D5E2D4}"/>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78" name="Text Box 297">
          <a:extLst>
            <a:ext uri="{FF2B5EF4-FFF2-40B4-BE49-F238E27FC236}">
              <a16:creationId xmlns:a16="http://schemas.microsoft.com/office/drawing/2014/main" id="{450AA9B6-EB12-4ECD-90F4-155D301FDE8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79" name="Text Box 298">
          <a:extLst>
            <a:ext uri="{FF2B5EF4-FFF2-40B4-BE49-F238E27FC236}">
              <a16:creationId xmlns:a16="http://schemas.microsoft.com/office/drawing/2014/main" id="{5EC8A313-C718-44F3-B0AB-1A6304D6F280}"/>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0" name="Text Box 299">
          <a:extLst>
            <a:ext uri="{FF2B5EF4-FFF2-40B4-BE49-F238E27FC236}">
              <a16:creationId xmlns:a16="http://schemas.microsoft.com/office/drawing/2014/main" id="{1C9C532D-3F78-4C84-9D69-D041BCFE198E}"/>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1" name="Text Box 300">
          <a:extLst>
            <a:ext uri="{FF2B5EF4-FFF2-40B4-BE49-F238E27FC236}">
              <a16:creationId xmlns:a16="http://schemas.microsoft.com/office/drawing/2014/main" id="{CD3B66C3-3A3A-48B5-A4A1-5620035A2D2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2" name="Text Box 301">
          <a:extLst>
            <a:ext uri="{FF2B5EF4-FFF2-40B4-BE49-F238E27FC236}">
              <a16:creationId xmlns:a16="http://schemas.microsoft.com/office/drawing/2014/main" id="{1D416ED9-0703-4C77-938D-EB736E51373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3" name="Text Box 302">
          <a:extLst>
            <a:ext uri="{FF2B5EF4-FFF2-40B4-BE49-F238E27FC236}">
              <a16:creationId xmlns:a16="http://schemas.microsoft.com/office/drawing/2014/main" id="{999C4A36-2BE0-424F-8172-FFB9E7C90B2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4" name="Text Box 303">
          <a:extLst>
            <a:ext uri="{FF2B5EF4-FFF2-40B4-BE49-F238E27FC236}">
              <a16:creationId xmlns:a16="http://schemas.microsoft.com/office/drawing/2014/main" id="{4FF426BC-D5A6-462D-AB94-621CE0A22CF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5" name="Text Box 304">
          <a:extLst>
            <a:ext uri="{FF2B5EF4-FFF2-40B4-BE49-F238E27FC236}">
              <a16:creationId xmlns:a16="http://schemas.microsoft.com/office/drawing/2014/main" id="{B55E0413-A129-4262-ADD6-5EF0CA9A16C0}"/>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6" name="Text Box 305">
          <a:extLst>
            <a:ext uri="{FF2B5EF4-FFF2-40B4-BE49-F238E27FC236}">
              <a16:creationId xmlns:a16="http://schemas.microsoft.com/office/drawing/2014/main" id="{895D023D-76E6-4CD9-9300-F79878C28D1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287" name="Text Box 306">
          <a:extLst>
            <a:ext uri="{FF2B5EF4-FFF2-40B4-BE49-F238E27FC236}">
              <a16:creationId xmlns:a16="http://schemas.microsoft.com/office/drawing/2014/main" id="{1530E7B4-9B80-4B9B-893B-987587EBCCC3}"/>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8" name="Text Box 307">
          <a:extLst>
            <a:ext uri="{FF2B5EF4-FFF2-40B4-BE49-F238E27FC236}">
              <a16:creationId xmlns:a16="http://schemas.microsoft.com/office/drawing/2014/main" id="{11D72B97-AC55-4B6D-8033-6A1D26507069}"/>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89" name="Text Box 308">
          <a:extLst>
            <a:ext uri="{FF2B5EF4-FFF2-40B4-BE49-F238E27FC236}">
              <a16:creationId xmlns:a16="http://schemas.microsoft.com/office/drawing/2014/main" id="{C99335DA-9425-4966-9E88-03AC0A13FCA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90" name="Text Box 309">
          <a:extLst>
            <a:ext uri="{FF2B5EF4-FFF2-40B4-BE49-F238E27FC236}">
              <a16:creationId xmlns:a16="http://schemas.microsoft.com/office/drawing/2014/main" id="{A7C00C6B-7E06-405B-93A6-E3F79A4AA0C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91" name="Text Box 310">
          <a:extLst>
            <a:ext uri="{FF2B5EF4-FFF2-40B4-BE49-F238E27FC236}">
              <a16:creationId xmlns:a16="http://schemas.microsoft.com/office/drawing/2014/main" id="{755F2D9E-6FB5-4160-BA19-7A9FC8E0ADD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92" name="Text Box 311">
          <a:extLst>
            <a:ext uri="{FF2B5EF4-FFF2-40B4-BE49-F238E27FC236}">
              <a16:creationId xmlns:a16="http://schemas.microsoft.com/office/drawing/2014/main" id="{99A03FC5-3383-470A-B0A0-BF6B4352690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93" name="Text Box 312">
          <a:extLst>
            <a:ext uri="{FF2B5EF4-FFF2-40B4-BE49-F238E27FC236}">
              <a16:creationId xmlns:a16="http://schemas.microsoft.com/office/drawing/2014/main" id="{65102307-E55B-454F-888D-11FE09F9E62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94" name="Text Box 313">
          <a:extLst>
            <a:ext uri="{FF2B5EF4-FFF2-40B4-BE49-F238E27FC236}">
              <a16:creationId xmlns:a16="http://schemas.microsoft.com/office/drawing/2014/main" id="{344EA742-C049-4356-A2EC-43EB746DF6B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95" name="Text Box 314">
          <a:extLst>
            <a:ext uri="{FF2B5EF4-FFF2-40B4-BE49-F238E27FC236}">
              <a16:creationId xmlns:a16="http://schemas.microsoft.com/office/drawing/2014/main" id="{AF7E22D4-4BDE-48E1-9A9C-F26BDEDD208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96" name="Text Box 315">
          <a:extLst>
            <a:ext uri="{FF2B5EF4-FFF2-40B4-BE49-F238E27FC236}">
              <a16:creationId xmlns:a16="http://schemas.microsoft.com/office/drawing/2014/main" id="{9B5C7DB7-8F2F-4DC3-9EF2-48BDBCC4152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297" name="Text Box 316">
          <a:extLst>
            <a:ext uri="{FF2B5EF4-FFF2-40B4-BE49-F238E27FC236}">
              <a16:creationId xmlns:a16="http://schemas.microsoft.com/office/drawing/2014/main" id="{A9CA0933-083E-4E9B-9D2C-13E18D48E08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298" name="Text Box 317">
          <a:extLst>
            <a:ext uri="{FF2B5EF4-FFF2-40B4-BE49-F238E27FC236}">
              <a16:creationId xmlns:a16="http://schemas.microsoft.com/office/drawing/2014/main" id="{CFF907ED-9623-4095-98B1-B1B093D632B2}"/>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299" name="Text Box 318">
          <a:extLst>
            <a:ext uri="{FF2B5EF4-FFF2-40B4-BE49-F238E27FC236}">
              <a16:creationId xmlns:a16="http://schemas.microsoft.com/office/drawing/2014/main" id="{959890D5-0B8B-4999-B9E7-E80E6E95A96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300" name="Text Box 319">
          <a:extLst>
            <a:ext uri="{FF2B5EF4-FFF2-40B4-BE49-F238E27FC236}">
              <a16:creationId xmlns:a16="http://schemas.microsoft.com/office/drawing/2014/main" id="{1F67F394-D6DB-4440-ACB6-73260FA5DE2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301" name="Text Box 320">
          <a:extLst>
            <a:ext uri="{FF2B5EF4-FFF2-40B4-BE49-F238E27FC236}">
              <a16:creationId xmlns:a16="http://schemas.microsoft.com/office/drawing/2014/main" id="{1E7DE2F3-94BE-4148-B739-A4FBDB7A9B9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302" name="Text Box 321">
          <a:extLst>
            <a:ext uri="{FF2B5EF4-FFF2-40B4-BE49-F238E27FC236}">
              <a16:creationId xmlns:a16="http://schemas.microsoft.com/office/drawing/2014/main" id="{8F6FDFE8-AD3D-4E2C-97BE-3994CD47B39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303" name="Text Box 322">
          <a:extLst>
            <a:ext uri="{FF2B5EF4-FFF2-40B4-BE49-F238E27FC236}">
              <a16:creationId xmlns:a16="http://schemas.microsoft.com/office/drawing/2014/main" id="{ADD22ED6-34E6-4CB2-BABB-55CC4800ED5A}"/>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304" name="Text Box 323">
          <a:extLst>
            <a:ext uri="{FF2B5EF4-FFF2-40B4-BE49-F238E27FC236}">
              <a16:creationId xmlns:a16="http://schemas.microsoft.com/office/drawing/2014/main" id="{3333FCE7-B78D-45C4-A5CB-E6E6746E9272}"/>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305" name="Text Box 324">
          <a:extLst>
            <a:ext uri="{FF2B5EF4-FFF2-40B4-BE49-F238E27FC236}">
              <a16:creationId xmlns:a16="http://schemas.microsoft.com/office/drawing/2014/main" id="{6E6DB551-42B2-46C8-8EB8-01127F9FDAC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306" name="Text Box 325">
          <a:extLst>
            <a:ext uri="{FF2B5EF4-FFF2-40B4-BE49-F238E27FC236}">
              <a16:creationId xmlns:a16="http://schemas.microsoft.com/office/drawing/2014/main" id="{27048949-1016-458E-80A7-C4B977114F5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307" name="Text Box 326">
          <a:extLst>
            <a:ext uri="{FF2B5EF4-FFF2-40B4-BE49-F238E27FC236}">
              <a16:creationId xmlns:a16="http://schemas.microsoft.com/office/drawing/2014/main" id="{9B6535C1-AC13-4B7C-9C30-4510D0639F4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308" name="Text Box 327">
          <a:extLst>
            <a:ext uri="{FF2B5EF4-FFF2-40B4-BE49-F238E27FC236}">
              <a16:creationId xmlns:a16="http://schemas.microsoft.com/office/drawing/2014/main" id="{BFE07A03-DF74-4454-BA74-B31505C4C6B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309" name="Text Box 328">
          <a:extLst>
            <a:ext uri="{FF2B5EF4-FFF2-40B4-BE49-F238E27FC236}">
              <a16:creationId xmlns:a16="http://schemas.microsoft.com/office/drawing/2014/main" id="{AFD10596-4C7E-4F12-89E8-782B385E1FC0}"/>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310" name="Text Box 329">
          <a:extLst>
            <a:ext uri="{FF2B5EF4-FFF2-40B4-BE49-F238E27FC236}">
              <a16:creationId xmlns:a16="http://schemas.microsoft.com/office/drawing/2014/main" id="{AABFB5BD-63F3-4748-852A-1FBB0439F21E}"/>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1" name="Text Box 330">
          <a:extLst>
            <a:ext uri="{FF2B5EF4-FFF2-40B4-BE49-F238E27FC236}">
              <a16:creationId xmlns:a16="http://schemas.microsoft.com/office/drawing/2014/main" id="{3D6CAE9B-1350-45FC-9028-6E7B4918D7E8}"/>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2" name="Text Box 331">
          <a:extLst>
            <a:ext uri="{FF2B5EF4-FFF2-40B4-BE49-F238E27FC236}">
              <a16:creationId xmlns:a16="http://schemas.microsoft.com/office/drawing/2014/main" id="{9E778BD5-ED02-4353-AE9D-5512A46A43E0}"/>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3" name="Text Box 332">
          <a:extLst>
            <a:ext uri="{FF2B5EF4-FFF2-40B4-BE49-F238E27FC236}">
              <a16:creationId xmlns:a16="http://schemas.microsoft.com/office/drawing/2014/main" id="{72B9FB08-0A31-4C88-B9BA-05B18846865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4" name="Text Box 333">
          <a:extLst>
            <a:ext uri="{FF2B5EF4-FFF2-40B4-BE49-F238E27FC236}">
              <a16:creationId xmlns:a16="http://schemas.microsoft.com/office/drawing/2014/main" id="{43FE1884-764C-4886-BBB1-593EFED7D964}"/>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5" name="Text Box 334">
          <a:extLst>
            <a:ext uri="{FF2B5EF4-FFF2-40B4-BE49-F238E27FC236}">
              <a16:creationId xmlns:a16="http://schemas.microsoft.com/office/drawing/2014/main" id="{42898EC4-B0A2-4201-B528-AE0D1CDE56D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6" name="Text Box 335">
          <a:extLst>
            <a:ext uri="{FF2B5EF4-FFF2-40B4-BE49-F238E27FC236}">
              <a16:creationId xmlns:a16="http://schemas.microsoft.com/office/drawing/2014/main" id="{9A90A404-A729-489B-8E64-7C118615E778}"/>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7" name="Text Box 336">
          <a:extLst>
            <a:ext uri="{FF2B5EF4-FFF2-40B4-BE49-F238E27FC236}">
              <a16:creationId xmlns:a16="http://schemas.microsoft.com/office/drawing/2014/main" id="{12C84B84-2558-4C98-B55D-A554F73F7DE5}"/>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8" name="Text Box 337">
          <a:extLst>
            <a:ext uri="{FF2B5EF4-FFF2-40B4-BE49-F238E27FC236}">
              <a16:creationId xmlns:a16="http://schemas.microsoft.com/office/drawing/2014/main" id="{BE32DB31-C708-41EE-A4F1-FE2CDEA64A4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19" name="Text Box 338">
          <a:extLst>
            <a:ext uri="{FF2B5EF4-FFF2-40B4-BE49-F238E27FC236}">
              <a16:creationId xmlns:a16="http://schemas.microsoft.com/office/drawing/2014/main" id="{96E56BA5-7DA4-4F56-8418-104E1F466BC4}"/>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0" name="Text Box 339">
          <a:extLst>
            <a:ext uri="{FF2B5EF4-FFF2-40B4-BE49-F238E27FC236}">
              <a16:creationId xmlns:a16="http://schemas.microsoft.com/office/drawing/2014/main" id="{600E78CB-4D7A-424D-AE8A-03DE7897D22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321" name="Text Box 340">
          <a:extLst>
            <a:ext uri="{FF2B5EF4-FFF2-40B4-BE49-F238E27FC236}">
              <a16:creationId xmlns:a16="http://schemas.microsoft.com/office/drawing/2014/main" id="{CEC3CDA0-1A69-4F7F-95C2-B6137989ADE3}"/>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2" name="Text Box 341">
          <a:extLst>
            <a:ext uri="{FF2B5EF4-FFF2-40B4-BE49-F238E27FC236}">
              <a16:creationId xmlns:a16="http://schemas.microsoft.com/office/drawing/2014/main" id="{AB07A8B8-EEC2-45B1-9200-E96F26AC3E9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3" name="Text Box 342">
          <a:extLst>
            <a:ext uri="{FF2B5EF4-FFF2-40B4-BE49-F238E27FC236}">
              <a16:creationId xmlns:a16="http://schemas.microsoft.com/office/drawing/2014/main" id="{352842BD-BF3F-42F1-837A-9CBBD9B4647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4" name="Text Box 343">
          <a:extLst>
            <a:ext uri="{FF2B5EF4-FFF2-40B4-BE49-F238E27FC236}">
              <a16:creationId xmlns:a16="http://schemas.microsoft.com/office/drawing/2014/main" id="{06F4D12C-BF19-422A-877F-846FF5F2191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5" name="Text Box 344">
          <a:extLst>
            <a:ext uri="{FF2B5EF4-FFF2-40B4-BE49-F238E27FC236}">
              <a16:creationId xmlns:a16="http://schemas.microsoft.com/office/drawing/2014/main" id="{573F7475-7AC5-4B77-89B3-AB3A3B63633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6" name="Text Box 345">
          <a:extLst>
            <a:ext uri="{FF2B5EF4-FFF2-40B4-BE49-F238E27FC236}">
              <a16:creationId xmlns:a16="http://schemas.microsoft.com/office/drawing/2014/main" id="{85E68102-130B-48F0-AD5A-11A1AD563AE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7" name="Text Box 346">
          <a:extLst>
            <a:ext uri="{FF2B5EF4-FFF2-40B4-BE49-F238E27FC236}">
              <a16:creationId xmlns:a16="http://schemas.microsoft.com/office/drawing/2014/main" id="{ACB1D2CE-8A70-43A1-BDDB-D6EC955169F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8" name="Text Box 347">
          <a:extLst>
            <a:ext uri="{FF2B5EF4-FFF2-40B4-BE49-F238E27FC236}">
              <a16:creationId xmlns:a16="http://schemas.microsoft.com/office/drawing/2014/main" id="{E3ADF17F-8BD1-485D-AA5A-BFDA2FB33FA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29" name="Text Box 348">
          <a:extLst>
            <a:ext uri="{FF2B5EF4-FFF2-40B4-BE49-F238E27FC236}">
              <a16:creationId xmlns:a16="http://schemas.microsoft.com/office/drawing/2014/main" id="{E35785C4-DCF6-4081-93A9-9F3122F0425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0" name="Text Box 349">
          <a:extLst>
            <a:ext uri="{FF2B5EF4-FFF2-40B4-BE49-F238E27FC236}">
              <a16:creationId xmlns:a16="http://schemas.microsoft.com/office/drawing/2014/main" id="{F4EB48D3-1EDE-4CE7-860F-84EA920203BE}"/>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1" name="Text Box 350">
          <a:extLst>
            <a:ext uri="{FF2B5EF4-FFF2-40B4-BE49-F238E27FC236}">
              <a16:creationId xmlns:a16="http://schemas.microsoft.com/office/drawing/2014/main" id="{F1B9B131-B9F6-4DCF-BCC8-3AE876D6415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332" name="Text Box 351">
          <a:extLst>
            <a:ext uri="{FF2B5EF4-FFF2-40B4-BE49-F238E27FC236}">
              <a16:creationId xmlns:a16="http://schemas.microsoft.com/office/drawing/2014/main" id="{A2177626-96ED-4C28-AD79-9FD020B6D661}"/>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3" name="Text Box 352">
          <a:extLst>
            <a:ext uri="{FF2B5EF4-FFF2-40B4-BE49-F238E27FC236}">
              <a16:creationId xmlns:a16="http://schemas.microsoft.com/office/drawing/2014/main" id="{689C8F1F-F2E9-4DAA-9E36-16ACAB8C058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4" name="Text Box 353">
          <a:extLst>
            <a:ext uri="{FF2B5EF4-FFF2-40B4-BE49-F238E27FC236}">
              <a16:creationId xmlns:a16="http://schemas.microsoft.com/office/drawing/2014/main" id="{2BFB282E-56ED-4FBE-B147-005E1AA88D45}"/>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5" name="Text Box 354">
          <a:extLst>
            <a:ext uri="{FF2B5EF4-FFF2-40B4-BE49-F238E27FC236}">
              <a16:creationId xmlns:a16="http://schemas.microsoft.com/office/drawing/2014/main" id="{83B31DBF-44A6-42D9-A564-90626CBDA40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6" name="Text Box 355">
          <a:extLst>
            <a:ext uri="{FF2B5EF4-FFF2-40B4-BE49-F238E27FC236}">
              <a16:creationId xmlns:a16="http://schemas.microsoft.com/office/drawing/2014/main" id="{605D6496-485B-47BB-801E-18BF3A47F56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7" name="Text Box 356">
          <a:extLst>
            <a:ext uri="{FF2B5EF4-FFF2-40B4-BE49-F238E27FC236}">
              <a16:creationId xmlns:a16="http://schemas.microsoft.com/office/drawing/2014/main" id="{95288413-3E32-4794-905D-D49F0AC04B7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8" name="Text Box 357">
          <a:extLst>
            <a:ext uri="{FF2B5EF4-FFF2-40B4-BE49-F238E27FC236}">
              <a16:creationId xmlns:a16="http://schemas.microsoft.com/office/drawing/2014/main" id="{CE63BD99-0580-4A49-8B81-D2BC113D3834}"/>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39" name="Text Box 358">
          <a:extLst>
            <a:ext uri="{FF2B5EF4-FFF2-40B4-BE49-F238E27FC236}">
              <a16:creationId xmlns:a16="http://schemas.microsoft.com/office/drawing/2014/main" id="{4CF9BA2B-7DBD-429D-A488-E92C45E07910}"/>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0" name="Text Box 359">
          <a:extLst>
            <a:ext uri="{FF2B5EF4-FFF2-40B4-BE49-F238E27FC236}">
              <a16:creationId xmlns:a16="http://schemas.microsoft.com/office/drawing/2014/main" id="{C6D215B1-26A9-411F-8FEB-0BE259F51CD8}"/>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1" name="Text Box 360">
          <a:extLst>
            <a:ext uri="{FF2B5EF4-FFF2-40B4-BE49-F238E27FC236}">
              <a16:creationId xmlns:a16="http://schemas.microsoft.com/office/drawing/2014/main" id="{A5461176-0570-43C9-9216-91F83B3CCA1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2" name="Text Box 361">
          <a:extLst>
            <a:ext uri="{FF2B5EF4-FFF2-40B4-BE49-F238E27FC236}">
              <a16:creationId xmlns:a16="http://schemas.microsoft.com/office/drawing/2014/main" id="{E3BCF4BD-54C6-40C9-B4AF-055D23F4B325}"/>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343" name="Text Box 362">
          <a:extLst>
            <a:ext uri="{FF2B5EF4-FFF2-40B4-BE49-F238E27FC236}">
              <a16:creationId xmlns:a16="http://schemas.microsoft.com/office/drawing/2014/main" id="{E6B98A6A-39CF-4992-B486-539E3FBDD6A3}"/>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4" name="Text Box 363">
          <a:extLst>
            <a:ext uri="{FF2B5EF4-FFF2-40B4-BE49-F238E27FC236}">
              <a16:creationId xmlns:a16="http://schemas.microsoft.com/office/drawing/2014/main" id="{A0D750F2-2161-4A6C-B328-E659B9309295}"/>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5" name="Text Box 364">
          <a:extLst>
            <a:ext uri="{FF2B5EF4-FFF2-40B4-BE49-F238E27FC236}">
              <a16:creationId xmlns:a16="http://schemas.microsoft.com/office/drawing/2014/main" id="{C683D306-078F-4CA3-93D7-2BEB5F444348}"/>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6" name="Text Box 365">
          <a:extLst>
            <a:ext uri="{FF2B5EF4-FFF2-40B4-BE49-F238E27FC236}">
              <a16:creationId xmlns:a16="http://schemas.microsoft.com/office/drawing/2014/main" id="{2F7A0891-C5AD-458A-BB9B-37BBD38E4C8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7" name="Text Box 366">
          <a:extLst>
            <a:ext uri="{FF2B5EF4-FFF2-40B4-BE49-F238E27FC236}">
              <a16:creationId xmlns:a16="http://schemas.microsoft.com/office/drawing/2014/main" id="{04257C32-BAED-442B-904D-6EF0EE02531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8" name="Text Box 367">
          <a:extLst>
            <a:ext uri="{FF2B5EF4-FFF2-40B4-BE49-F238E27FC236}">
              <a16:creationId xmlns:a16="http://schemas.microsoft.com/office/drawing/2014/main" id="{2E88E3D3-B7AF-4BC7-8BD2-60A250A94B2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49" name="Text Box 368">
          <a:extLst>
            <a:ext uri="{FF2B5EF4-FFF2-40B4-BE49-F238E27FC236}">
              <a16:creationId xmlns:a16="http://schemas.microsoft.com/office/drawing/2014/main" id="{CD78AF90-29BF-4C37-A3BC-F1389B3806E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50" name="Text Box 369">
          <a:extLst>
            <a:ext uri="{FF2B5EF4-FFF2-40B4-BE49-F238E27FC236}">
              <a16:creationId xmlns:a16="http://schemas.microsoft.com/office/drawing/2014/main" id="{512C3A5A-46B8-46EA-84BD-3B7151BE579E}"/>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51" name="Text Box 370">
          <a:extLst>
            <a:ext uri="{FF2B5EF4-FFF2-40B4-BE49-F238E27FC236}">
              <a16:creationId xmlns:a16="http://schemas.microsoft.com/office/drawing/2014/main" id="{04C7474F-D7AA-43AD-92C6-3A212EB4302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52" name="Text Box 371">
          <a:extLst>
            <a:ext uri="{FF2B5EF4-FFF2-40B4-BE49-F238E27FC236}">
              <a16:creationId xmlns:a16="http://schemas.microsoft.com/office/drawing/2014/main" id="{FFE09A7A-EBF0-4FB8-A877-5E0EC36361B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353" name="Text Box 372">
          <a:extLst>
            <a:ext uri="{FF2B5EF4-FFF2-40B4-BE49-F238E27FC236}">
              <a16:creationId xmlns:a16="http://schemas.microsoft.com/office/drawing/2014/main" id="{D27305D1-B04E-4C74-9019-9E1B3B2EE1C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354" name="Text Box 373">
          <a:extLst>
            <a:ext uri="{FF2B5EF4-FFF2-40B4-BE49-F238E27FC236}">
              <a16:creationId xmlns:a16="http://schemas.microsoft.com/office/drawing/2014/main" id="{06831214-EEAE-4932-A833-BC80C89C49CB}"/>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355" name="Text Box 374">
          <a:extLst>
            <a:ext uri="{FF2B5EF4-FFF2-40B4-BE49-F238E27FC236}">
              <a16:creationId xmlns:a16="http://schemas.microsoft.com/office/drawing/2014/main" id="{AE315FB8-915B-47EA-86DE-B9D9609EDC4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356" name="Text Box 375">
          <a:extLst>
            <a:ext uri="{FF2B5EF4-FFF2-40B4-BE49-F238E27FC236}">
              <a16:creationId xmlns:a16="http://schemas.microsoft.com/office/drawing/2014/main" id="{3F5DBFB2-77EF-4428-8370-F8DE1DF8FDC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357" name="Text Box 376">
          <a:extLst>
            <a:ext uri="{FF2B5EF4-FFF2-40B4-BE49-F238E27FC236}">
              <a16:creationId xmlns:a16="http://schemas.microsoft.com/office/drawing/2014/main" id="{4F5A7869-1BF4-4AF5-B675-E2E35489C53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358" name="Text Box 377">
          <a:extLst>
            <a:ext uri="{FF2B5EF4-FFF2-40B4-BE49-F238E27FC236}">
              <a16:creationId xmlns:a16="http://schemas.microsoft.com/office/drawing/2014/main" id="{0E9382C5-97BC-49C1-8F8C-68B567B50E2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59" name="Text Box 378">
          <a:extLst>
            <a:ext uri="{FF2B5EF4-FFF2-40B4-BE49-F238E27FC236}">
              <a16:creationId xmlns:a16="http://schemas.microsoft.com/office/drawing/2014/main" id="{24934956-8048-4B93-8E44-086886199EC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0" name="Text Box 379">
          <a:extLst>
            <a:ext uri="{FF2B5EF4-FFF2-40B4-BE49-F238E27FC236}">
              <a16:creationId xmlns:a16="http://schemas.microsoft.com/office/drawing/2014/main" id="{E1E63FDE-AFC6-440D-BA41-5CAA083DEA6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1" name="Text Box 380">
          <a:extLst>
            <a:ext uri="{FF2B5EF4-FFF2-40B4-BE49-F238E27FC236}">
              <a16:creationId xmlns:a16="http://schemas.microsoft.com/office/drawing/2014/main" id="{CEF160A0-D481-47FC-9261-10F14A5FAE6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2" name="Text Box 381">
          <a:extLst>
            <a:ext uri="{FF2B5EF4-FFF2-40B4-BE49-F238E27FC236}">
              <a16:creationId xmlns:a16="http://schemas.microsoft.com/office/drawing/2014/main" id="{6A5C3721-8B18-487F-92C3-B120BC64AE7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3" name="Text Box 382">
          <a:extLst>
            <a:ext uri="{FF2B5EF4-FFF2-40B4-BE49-F238E27FC236}">
              <a16:creationId xmlns:a16="http://schemas.microsoft.com/office/drawing/2014/main" id="{488A2FD8-37CC-49AE-A410-EDD6B511F84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4" name="Text Box 383">
          <a:extLst>
            <a:ext uri="{FF2B5EF4-FFF2-40B4-BE49-F238E27FC236}">
              <a16:creationId xmlns:a16="http://schemas.microsoft.com/office/drawing/2014/main" id="{3A72FCB5-8AB4-4FDB-B39A-D8B94DFF761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5" name="Text Box 384">
          <a:extLst>
            <a:ext uri="{FF2B5EF4-FFF2-40B4-BE49-F238E27FC236}">
              <a16:creationId xmlns:a16="http://schemas.microsoft.com/office/drawing/2014/main" id="{478ACBD8-4CBF-4F2E-850A-4B26B07F1D2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6" name="Text Box 385">
          <a:extLst>
            <a:ext uri="{FF2B5EF4-FFF2-40B4-BE49-F238E27FC236}">
              <a16:creationId xmlns:a16="http://schemas.microsoft.com/office/drawing/2014/main" id="{15DEEA67-AA75-44C2-A9E4-1A97929B6DE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7" name="Text Box 386">
          <a:extLst>
            <a:ext uri="{FF2B5EF4-FFF2-40B4-BE49-F238E27FC236}">
              <a16:creationId xmlns:a16="http://schemas.microsoft.com/office/drawing/2014/main" id="{31F957F8-7ECA-40FC-A893-02C0808F326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8" name="Text Box 387">
          <a:extLst>
            <a:ext uri="{FF2B5EF4-FFF2-40B4-BE49-F238E27FC236}">
              <a16:creationId xmlns:a16="http://schemas.microsoft.com/office/drawing/2014/main" id="{3858FB0F-EB09-460C-BB86-6305EFECE92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69" name="Text Box 388">
          <a:extLst>
            <a:ext uri="{FF2B5EF4-FFF2-40B4-BE49-F238E27FC236}">
              <a16:creationId xmlns:a16="http://schemas.microsoft.com/office/drawing/2014/main" id="{DD4B91D8-702B-41FB-9352-EE146A9FBCF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0" name="Text Box 389">
          <a:extLst>
            <a:ext uri="{FF2B5EF4-FFF2-40B4-BE49-F238E27FC236}">
              <a16:creationId xmlns:a16="http://schemas.microsoft.com/office/drawing/2014/main" id="{CA6DF9C1-6414-4EE9-A0D4-47FC92E267C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1" name="Text Box 390">
          <a:extLst>
            <a:ext uri="{FF2B5EF4-FFF2-40B4-BE49-F238E27FC236}">
              <a16:creationId xmlns:a16="http://schemas.microsoft.com/office/drawing/2014/main" id="{D7D7C461-68AD-4115-82DC-E4D41A6D9FA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2" name="Text Box 391">
          <a:extLst>
            <a:ext uri="{FF2B5EF4-FFF2-40B4-BE49-F238E27FC236}">
              <a16:creationId xmlns:a16="http://schemas.microsoft.com/office/drawing/2014/main" id="{C1D8E43C-6739-47EB-B24E-5EC718D261E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3" name="Text Box 393">
          <a:extLst>
            <a:ext uri="{FF2B5EF4-FFF2-40B4-BE49-F238E27FC236}">
              <a16:creationId xmlns:a16="http://schemas.microsoft.com/office/drawing/2014/main" id="{271D845B-8B69-472D-AAE1-F5D3A6B617B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4" name="Text Box 394">
          <a:extLst>
            <a:ext uri="{FF2B5EF4-FFF2-40B4-BE49-F238E27FC236}">
              <a16:creationId xmlns:a16="http://schemas.microsoft.com/office/drawing/2014/main" id="{E3836CCF-2606-4018-8ED6-EA1D040E944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5" name="Text Box 395">
          <a:extLst>
            <a:ext uri="{FF2B5EF4-FFF2-40B4-BE49-F238E27FC236}">
              <a16:creationId xmlns:a16="http://schemas.microsoft.com/office/drawing/2014/main" id="{45E29DEE-47BB-42D5-8A6D-4BD27C04DB8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6" name="Text Box 396">
          <a:extLst>
            <a:ext uri="{FF2B5EF4-FFF2-40B4-BE49-F238E27FC236}">
              <a16:creationId xmlns:a16="http://schemas.microsoft.com/office/drawing/2014/main" id="{23642DEF-BA7A-4E6A-8137-2AF465FCCEB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7" name="Text Box 397">
          <a:extLst>
            <a:ext uri="{FF2B5EF4-FFF2-40B4-BE49-F238E27FC236}">
              <a16:creationId xmlns:a16="http://schemas.microsoft.com/office/drawing/2014/main" id="{9727AE94-ACBE-43BB-80F2-52CE75D3248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8" name="Text Box 398">
          <a:extLst>
            <a:ext uri="{FF2B5EF4-FFF2-40B4-BE49-F238E27FC236}">
              <a16:creationId xmlns:a16="http://schemas.microsoft.com/office/drawing/2014/main" id="{21E0A72E-9C7F-4FC6-BFFB-AA8A9A5DFF4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79" name="Text Box 399">
          <a:extLst>
            <a:ext uri="{FF2B5EF4-FFF2-40B4-BE49-F238E27FC236}">
              <a16:creationId xmlns:a16="http://schemas.microsoft.com/office/drawing/2014/main" id="{10449A5A-2017-478F-AF6A-DE349C8177D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0" name="Text Box 400">
          <a:extLst>
            <a:ext uri="{FF2B5EF4-FFF2-40B4-BE49-F238E27FC236}">
              <a16:creationId xmlns:a16="http://schemas.microsoft.com/office/drawing/2014/main" id="{2D1A6E95-8D02-49F5-9589-021C5097975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1" name="Text Box 401">
          <a:extLst>
            <a:ext uri="{FF2B5EF4-FFF2-40B4-BE49-F238E27FC236}">
              <a16:creationId xmlns:a16="http://schemas.microsoft.com/office/drawing/2014/main" id="{518BB1E6-6D6D-4ECA-8988-2CDAEE16EB9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2" name="Text Box 402">
          <a:extLst>
            <a:ext uri="{FF2B5EF4-FFF2-40B4-BE49-F238E27FC236}">
              <a16:creationId xmlns:a16="http://schemas.microsoft.com/office/drawing/2014/main" id="{F37D3CD3-42FB-42D1-8123-8C945B8A6E3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3" name="Text Box 403">
          <a:extLst>
            <a:ext uri="{FF2B5EF4-FFF2-40B4-BE49-F238E27FC236}">
              <a16:creationId xmlns:a16="http://schemas.microsoft.com/office/drawing/2014/main" id="{F9A8898B-851B-443B-B86E-22DD0AB2D52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4" name="Text Box 404">
          <a:extLst>
            <a:ext uri="{FF2B5EF4-FFF2-40B4-BE49-F238E27FC236}">
              <a16:creationId xmlns:a16="http://schemas.microsoft.com/office/drawing/2014/main" id="{1BF7B6AF-0232-4FC1-B5F1-BD563982E89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5" name="Text Box 405">
          <a:extLst>
            <a:ext uri="{FF2B5EF4-FFF2-40B4-BE49-F238E27FC236}">
              <a16:creationId xmlns:a16="http://schemas.microsoft.com/office/drawing/2014/main" id="{559F9CE5-E4E8-4E80-AA8F-B08F3193B42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6" name="Text Box 406">
          <a:extLst>
            <a:ext uri="{FF2B5EF4-FFF2-40B4-BE49-F238E27FC236}">
              <a16:creationId xmlns:a16="http://schemas.microsoft.com/office/drawing/2014/main" id="{793D31BB-B85C-4F1C-9464-7C556DD06F0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7" name="Text Box 408">
          <a:extLst>
            <a:ext uri="{FF2B5EF4-FFF2-40B4-BE49-F238E27FC236}">
              <a16:creationId xmlns:a16="http://schemas.microsoft.com/office/drawing/2014/main" id="{E11E4C80-EDDD-4C55-8D1D-3FFDD4728C68}"/>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8" name="Text Box 409">
          <a:extLst>
            <a:ext uri="{FF2B5EF4-FFF2-40B4-BE49-F238E27FC236}">
              <a16:creationId xmlns:a16="http://schemas.microsoft.com/office/drawing/2014/main" id="{92F90A9B-5EC8-428A-9287-08175005421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89" name="Text Box 410">
          <a:extLst>
            <a:ext uri="{FF2B5EF4-FFF2-40B4-BE49-F238E27FC236}">
              <a16:creationId xmlns:a16="http://schemas.microsoft.com/office/drawing/2014/main" id="{8568819B-60B8-49ED-ADDE-CB74EC2864F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0" name="Text Box 411">
          <a:extLst>
            <a:ext uri="{FF2B5EF4-FFF2-40B4-BE49-F238E27FC236}">
              <a16:creationId xmlns:a16="http://schemas.microsoft.com/office/drawing/2014/main" id="{074F5A1A-E4B1-4393-A3F1-5EE3225FB30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1" name="Text Box 412">
          <a:extLst>
            <a:ext uri="{FF2B5EF4-FFF2-40B4-BE49-F238E27FC236}">
              <a16:creationId xmlns:a16="http://schemas.microsoft.com/office/drawing/2014/main" id="{AC514650-58AD-4D87-904B-98E52B024BF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2" name="Text Box 413">
          <a:extLst>
            <a:ext uri="{FF2B5EF4-FFF2-40B4-BE49-F238E27FC236}">
              <a16:creationId xmlns:a16="http://schemas.microsoft.com/office/drawing/2014/main" id="{BB11EB64-B3FB-46CD-AF1A-BBDB7D06A01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3" name="Text Box 414">
          <a:extLst>
            <a:ext uri="{FF2B5EF4-FFF2-40B4-BE49-F238E27FC236}">
              <a16:creationId xmlns:a16="http://schemas.microsoft.com/office/drawing/2014/main" id="{53527551-0D37-410F-8B3F-8BE1DCE0339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4" name="Text Box 415">
          <a:extLst>
            <a:ext uri="{FF2B5EF4-FFF2-40B4-BE49-F238E27FC236}">
              <a16:creationId xmlns:a16="http://schemas.microsoft.com/office/drawing/2014/main" id="{2A5BB392-9764-46EA-A04A-5AF54D565E8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5" name="Text Box 416">
          <a:extLst>
            <a:ext uri="{FF2B5EF4-FFF2-40B4-BE49-F238E27FC236}">
              <a16:creationId xmlns:a16="http://schemas.microsoft.com/office/drawing/2014/main" id="{A033DFE8-0921-4EFC-BD5A-EFA81FEAE878}"/>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6" name="Text Box 417">
          <a:extLst>
            <a:ext uri="{FF2B5EF4-FFF2-40B4-BE49-F238E27FC236}">
              <a16:creationId xmlns:a16="http://schemas.microsoft.com/office/drawing/2014/main" id="{25118D4F-AE09-4A46-A221-81D6023E121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7" name="Text Box 418">
          <a:extLst>
            <a:ext uri="{FF2B5EF4-FFF2-40B4-BE49-F238E27FC236}">
              <a16:creationId xmlns:a16="http://schemas.microsoft.com/office/drawing/2014/main" id="{E0669B0F-21E9-4377-BF41-3CA726F8463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8" name="Text Box 419">
          <a:extLst>
            <a:ext uri="{FF2B5EF4-FFF2-40B4-BE49-F238E27FC236}">
              <a16:creationId xmlns:a16="http://schemas.microsoft.com/office/drawing/2014/main" id="{F807F773-D6EF-469C-8F62-447C56B6C75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399" name="Text Box 420">
          <a:extLst>
            <a:ext uri="{FF2B5EF4-FFF2-40B4-BE49-F238E27FC236}">
              <a16:creationId xmlns:a16="http://schemas.microsoft.com/office/drawing/2014/main" id="{E72D7D23-D9A7-4110-989F-5C329F46F8B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0" name="Text Box 421">
          <a:extLst>
            <a:ext uri="{FF2B5EF4-FFF2-40B4-BE49-F238E27FC236}">
              <a16:creationId xmlns:a16="http://schemas.microsoft.com/office/drawing/2014/main" id="{5B5F6F8C-B071-40F2-AA70-026D081ECC9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1" name="Text Box 423">
          <a:extLst>
            <a:ext uri="{FF2B5EF4-FFF2-40B4-BE49-F238E27FC236}">
              <a16:creationId xmlns:a16="http://schemas.microsoft.com/office/drawing/2014/main" id="{0F279F30-D60C-4FFE-8850-A752B909830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2" name="Text Box 424">
          <a:extLst>
            <a:ext uri="{FF2B5EF4-FFF2-40B4-BE49-F238E27FC236}">
              <a16:creationId xmlns:a16="http://schemas.microsoft.com/office/drawing/2014/main" id="{D6C84978-ADC3-4130-92F3-C7D715EC032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3" name="Text Box 425">
          <a:extLst>
            <a:ext uri="{FF2B5EF4-FFF2-40B4-BE49-F238E27FC236}">
              <a16:creationId xmlns:a16="http://schemas.microsoft.com/office/drawing/2014/main" id="{3D0D3FE8-F1FA-4925-B558-3625661097D8}"/>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4" name="Text Box 426">
          <a:extLst>
            <a:ext uri="{FF2B5EF4-FFF2-40B4-BE49-F238E27FC236}">
              <a16:creationId xmlns:a16="http://schemas.microsoft.com/office/drawing/2014/main" id="{68894BE4-DB5B-4B8E-A2C3-119384D8F96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5" name="Text Box 427">
          <a:extLst>
            <a:ext uri="{FF2B5EF4-FFF2-40B4-BE49-F238E27FC236}">
              <a16:creationId xmlns:a16="http://schemas.microsoft.com/office/drawing/2014/main" id="{19E0E821-5662-4238-858F-E65A5E8BAB8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6" name="Text Box 428">
          <a:extLst>
            <a:ext uri="{FF2B5EF4-FFF2-40B4-BE49-F238E27FC236}">
              <a16:creationId xmlns:a16="http://schemas.microsoft.com/office/drawing/2014/main" id="{B65801ED-A83C-4392-9EEC-B5AC73C237D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7" name="Text Box 429">
          <a:extLst>
            <a:ext uri="{FF2B5EF4-FFF2-40B4-BE49-F238E27FC236}">
              <a16:creationId xmlns:a16="http://schemas.microsoft.com/office/drawing/2014/main" id="{B6BE021B-4511-4B0D-A747-D6318F0D755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8" name="Text Box 430">
          <a:extLst>
            <a:ext uri="{FF2B5EF4-FFF2-40B4-BE49-F238E27FC236}">
              <a16:creationId xmlns:a16="http://schemas.microsoft.com/office/drawing/2014/main" id="{978201A4-0119-40FA-B8F7-62F38479168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09" name="Text Box 431">
          <a:extLst>
            <a:ext uri="{FF2B5EF4-FFF2-40B4-BE49-F238E27FC236}">
              <a16:creationId xmlns:a16="http://schemas.microsoft.com/office/drawing/2014/main" id="{66540069-97B2-4862-8B70-B6C85FC8F61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10" name="Text Box 432">
          <a:extLst>
            <a:ext uri="{FF2B5EF4-FFF2-40B4-BE49-F238E27FC236}">
              <a16:creationId xmlns:a16="http://schemas.microsoft.com/office/drawing/2014/main" id="{15044F86-EE40-46BA-BD54-7D06263E09D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11" name="Text Box 433">
          <a:extLst>
            <a:ext uri="{FF2B5EF4-FFF2-40B4-BE49-F238E27FC236}">
              <a16:creationId xmlns:a16="http://schemas.microsoft.com/office/drawing/2014/main" id="{5AD04115-E3DA-4C2A-871E-9DD74ACBA81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12" name="Text Box 434">
          <a:extLst>
            <a:ext uri="{FF2B5EF4-FFF2-40B4-BE49-F238E27FC236}">
              <a16:creationId xmlns:a16="http://schemas.microsoft.com/office/drawing/2014/main" id="{9C3DB96A-20D8-4322-8A6B-A254E6B95F4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13" name="Text Box 435">
          <a:extLst>
            <a:ext uri="{FF2B5EF4-FFF2-40B4-BE49-F238E27FC236}">
              <a16:creationId xmlns:a16="http://schemas.microsoft.com/office/drawing/2014/main" id="{C36E3686-5CD0-4D6E-9D61-91733DA82CA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414" name="Text Box 436">
          <a:extLst>
            <a:ext uri="{FF2B5EF4-FFF2-40B4-BE49-F238E27FC236}">
              <a16:creationId xmlns:a16="http://schemas.microsoft.com/office/drawing/2014/main" id="{9DA8D1B0-A0E3-46DA-A548-971868B4FB9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15" name="Text Box 438">
          <a:extLst>
            <a:ext uri="{FF2B5EF4-FFF2-40B4-BE49-F238E27FC236}">
              <a16:creationId xmlns:a16="http://schemas.microsoft.com/office/drawing/2014/main" id="{F01E2DB5-BB36-45FC-BD9C-8FB1BA952C6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16" name="Text Box 439">
          <a:extLst>
            <a:ext uri="{FF2B5EF4-FFF2-40B4-BE49-F238E27FC236}">
              <a16:creationId xmlns:a16="http://schemas.microsoft.com/office/drawing/2014/main" id="{DA6A4285-0B9E-45C3-A047-79DB64109E8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17" name="Text Box 440">
          <a:extLst>
            <a:ext uri="{FF2B5EF4-FFF2-40B4-BE49-F238E27FC236}">
              <a16:creationId xmlns:a16="http://schemas.microsoft.com/office/drawing/2014/main" id="{8DD8EF6C-B683-4448-B75B-AAF14E7AF6A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18" name="Text Box 441">
          <a:extLst>
            <a:ext uri="{FF2B5EF4-FFF2-40B4-BE49-F238E27FC236}">
              <a16:creationId xmlns:a16="http://schemas.microsoft.com/office/drawing/2014/main" id="{D2E8E446-CBB6-4AC6-9C5B-6BAFD0D5717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19" name="Text Box 442">
          <a:extLst>
            <a:ext uri="{FF2B5EF4-FFF2-40B4-BE49-F238E27FC236}">
              <a16:creationId xmlns:a16="http://schemas.microsoft.com/office/drawing/2014/main" id="{4D012DFA-F151-4E81-B10E-9EE18427D56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0" name="Text Box 443">
          <a:extLst>
            <a:ext uri="{FF2B5EF4-FFF2-40B4-BE49-F238E27FC236}">
              <a16:creationId xmlns:a16="http://schemas.microsoft.com/office/drawing/2014/main" id="{EC81A457-48D0-4836-870D-19C8EB58D69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1" name="Text Box 444">
          <a:extLst>
            <a:ext uri="{FF2B5EF4-FFF2-40B4-BE49-F238E27FC236}">
              <a16:creationId xmlns:a16="http://schemas.microsoft.com/office/drawing/2014/main" id="{89ACD520-E93B-4905-846C-127EE14537D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2" name="Text Box 445">
          <a:extLst>
            <a:ext uri="{FF2B5EF4-FFF2-40B4-BE49-F238E27FC236}">
              <a16:creationId xmlns:a16="http://schemas.microsoft.com/office/drawing/2014/main" id="{3BDEFEF6-B934-4336-BE03-A3B1839620D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3" name="Text Box 446">
          <a:extLst>
            <a:ext uri="{FF2B5EF4-FFF2-40B4-BE49-F238E27FC236}">
              <a16:creationId xmlns:a16="http://schemas.microsoft.com/office/drawing/2014/main" id="{E0B42745-4674-4550-B1B3-B1FDE38FF2A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4" name="Text Box 447">
          <a:extLst>
            <a:ext uri="{FF2B5EF4-FFF2-40B4-BE49-F238E27FC236}">
              <a16:creationId xmlns:a16="http://schemas.microsoft.com/office/drawing/2014/main" id="{5CEDCDAF-FA3C-4199-AF25-420C22EDE1D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5" name="Text Box 448">
          <a:extLst>
            <a:ext uri="{FF2B5EF4-FFF2-40B4-BE49-F238E27FC236}">
              <a16:creationId xmlns:a16="http://schemas.microsoft.com/office/drawing/2014/main" id="{5F418DCC-6904-43D2-B6BE-571AD0B5CB4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6" name="Text Box 449">
          <a:extLst>
            <a:ext uri="{FF2B5EF4-FFF2-40B4-BE49-F238E27FC236}">
              <a16:creationId xmlns:a16="http://schemas.microsoft.com/office/drawing/2014/main" id="{9A12D176-DA17-4A31-91BA-304401EEED8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7" name="Text Box 451">
          <a:extLst>
            <a:ext uri="{FF2B5EF4-FFF2-40B4-BE49-F238E27FC236}">
              <a16:creationId xmlns:a16="http://schemas.microsoft.com/office/drawing/2014/main" id="{200DCB04-EF2B-4281-8958-CAD280EA135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8" name="Text Box 452">
          <a:extLst>
            <a:ext uri="{FF2B5EF4-FFF2-40B4-BE49-F238E27FC236}">
              <a16:creationId xmlns:a16="http://schemas.microsoft.com/office/drawing/2014/main" id="{5C1BB1AD-3E2C-4E8E-847B-C0FC66EC3EF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29" name="Text Box 453">
          <a:extLst>
            <a:ext uri="{FF2B5EF4-FFF2-40B4-BE49-F238E27FC236}">
              <a16:creationId xmlns:a16="http://schemas.microsoft.com/office/drawing/2014/main" id="{6A285080-D2D4-4C65-BC52-BAFE6472694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0" name="Text Box 454">
          <a:extLst>
            <a:ext uri="{FF2B5EF4-FFF2-40B4-BE49-F238E27FC236}">
              <a16:creationId xmlns:a16="http://schemas.microsoft.com/office/drawing/2014/main" id="{F0D98D9F-BD30-4FEB-93EF-2AA122162E8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1" name="Text Box 455">
          <a:extLst>
            <a:ext uri="{FF2B5EF4-FFF2-40B4-BE49-F238E27FC236}">
              <a16:creationId xmlns:a16="http://schemas.microsoft.com/office/drawing/2014/main" id="{8CCF1AA5-75B3-4BB9-A4AB-7D24F8497E1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2" name="Text Box 456">
          <a:extLst>
            <a:ext uri="{FF2B5EF4-FFF2-40B4-BE49-F238E27FC236}">
              <a16:creationId xmlns:a16="http://schemas.microsoft.com/office/drawing/2014/main" id="{B55261B7-846E-4EFD-9932-8FE94A734F8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3" name="Text Box 457">
          <a:extLst>
            <a:ext uri="{FF2B5EF4-FFF2-40B4-BE49-F238E27FC236}">
              <a16:creationId xmlns:a16="http://schemas.microsoft.com/office/drawing/2014/main" id="{49EF0ACB-826D-4BB3-90CA-A5BFBCE3E0E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4" name="Text Box 458">
          <a:extLst>
            <a:ext uri="{FF2B5EF4-FFF2-40B4-BE49-F238E27FC236}">
              <a16:creationId xmlns:a16="http://schemas.microsoft.com/office/drawing/2014/main" id="{72DC9F3E-A77A-4C9F-8BD4-24FC1D35D8B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5" name="Text Box 459">
          <a:extLst>
            <a:ext uri="{FF2B5EF4-FFF2-40B4-BE49-F238E27FC236}">
              <a16:creationId xmlns:a16="http://schemas.microsoft.com/office/drawing/2014/main" id="{A9FC120F-FC4E-4283-8F0B-C3EF937BD56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6" name="Text Box 460">
          <a:extLst>
            <a:ext uri="{FF2B5EF4-FFF2-40B4-BE49-F238E27FC236}">
              <a16:creationId xmlns:a16="http://schemas.microsoft.com/office/drawing/2014/main" id="{45204378-9650-483C-8654-23DEF8F447D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7" name="Text Box 461">
          <a:extLst>
            <a:ext uri="{FF2B5EF4-FFF2-40B4-BE49-F238E27FC236}">
              <a16:creationId xmlns:a16="http://schemas.microsoft.com/office/drawing/2014/main" id="{0728FEF9-C85B-47DE-A022-2C8CAAEE815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8" name="Text Box 462">
          <a:extLst>
            <a:ext uri="{FF2B5EF4-FFF2-40B4-BE49-F238E27FC236}">
              <a16:creationId xmlns:a16="http://schemas.microsoft.com/office/drawing/2014/main" id="{98E7D9F7-6D74-4927-A51A-323DEAE947E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39" name="Text Box 464">
          <a:extLst>
            <a:ext uri="{FF2B5EF4-FFF2-40B4-BE49-F238E27FC236}">
              <a16:creationId xmlns:a16="http://schemas.microsoft.com/office/drawing/2014/main" id="{91DD93E5-D6CD-4BDF-8F2C-367A7B9F8A2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0" name="Text Box 465">
          <a:extLst>
            <a:ext uri="{FF2B5EF4-FFF2-40B4-BE49-F238E27FC236}">
              <a16:creationId xmlns:a16="http://schemas.microsoft.com/office/drawing/2014/main" id="{DBC42190-81E9-4E9E-A3E0-4659DEBEB6F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1" name="Text Box 466">
          <a:extLst>
            <a:ext uri="{FF2B5EF4-FFF2-40B4-BE49-F238E27FC236}">
              <a16:creationId xmlns:a16="http://schemas.microsoft.com/office/drawing/2014/main" id="{3A120496-D741-4D79-B485-8B8D9883ABF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2" name="Text Box 467">
          <a:extLst>
            <a:ext uri="{FF2B5EF4-FFF2-40B4-BE49-F238E27FC236}">
              <a16:creationId xmlns:a16="http://schemas.microsoft.com/office/drawing/2014/main" id="{65E39204-D6AC-4428-A7A7-B9FABA51665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3" name="Text Box 468">
          <a:extLst>
            <a:ext uri="{FF2B5EF4-FFF2-40B4-BE49-F238E27FC236}">
              <a16:creationId xmlns:a16="http://schemas.microsoft.com/office/drawing/2014/main" id="{1BBAA1CE-792C-4DB7-B3BC-66BA20D722A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4" name="Text Box 469">
          <a:extLst>
            <a:ext uri="{FF2B5EF4-FFF2-40B4-BE49-F238E27FC236}">
              <a16:creationId xmlns:a16="http://schemas.microsoft.com/office/drawing/2014/main" id="{00B4A561-8A30-4107-9B64-8E12D6B3EEE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5" name="Text Box 470">
          <a:extLst>
            <a:ext uri="{FF2B5EF4-FFF2-40B4-BE49-F238E27FC236}">
              <a16:creationId xmlns:a16="http://schemas.microsoft.com/office/drawing/2014/main" id="{CE0A3DC3-8E02-4E83-A89D-87602279AB9B}"/>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6" name="Text Box 471">
          <a:extLst>
            <a:ext uri="{FF2B5EF4-FFF2-40B4-BE49-F238E27FC236}">
              <a16:creationId xmlns:a16="http://schemas.microsoft.com/office/drawing/2014/main" id="{960EE59D-FC46-43A3-921D-E1054BC4526C}"/>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7" name="Text Box 472">
          <a:extLst>
            <a:ext uri="{FF2B5EF4-FFF2-40B4-BE49-F238E27FC236}">
              <a16:creationId xmlns:a16="http://schemas.microsoft.com/office/drawing/2014/main" id="{3C259B53-DB9B-4409-BB61-16771B1EA75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8" name="Text Box 473">
          <a:extLst>
            <a:ext uri="{FF2B5EF4-FFF2-40B4-BE49-F238E27FC236}">
              <a16:creationId xmlns:a16="http://schemas.microsoft.com/office/drawing/2014/main" id="{6144AC11-DEB8-4FBB-B093-ECC0B5F39A5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49" name="Text Box 474">
          <a:extLst>
            <a:ext uri="{FF2B5EF4-FFF2-40B4-BE49-F238E27FC236}">
              <a16:creationId xmlns:a16="http://schemas.microsoft.com/office/drawing/2014/main" id="{D2746CE2-3E0C-4372-B2F0-B9AB4D2698B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0" name="Text Box 475">
          <a:extLst>
            <a:ext uri="{FF2B5EF4-FFF2-40B4-BE49-F238E27FC236}">
              <a16:creationId xmlns:a16="http://schemas.microsoft.com/office/drawing/2014/main" id="{C13E41B0-135E-4B86-B49A-974A25A3545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1" name="Text Box 477">
          <a:extLst>
            <a:ext uri="{FF2B5EF4-FFF2-40B4-BE49-F238E27FC236}">
              <a16:creationId xmlns:a16="http://schemas.microsoft.com/office/drawing/2014/main" id="{AFE5B739-394A-44F4-9CF8-1012A7FFDF4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2" name="Text Box 478">
          <a:extLst>
            <a:ext uri="{FF2B5EF4-FFF2-40B4-BE49-F238E27FC236}">
              <a16:creationId xmlns:a16="http://schemas.microsoft.com/office/drawing/2014/main" id="{A66A525B-FBA0-4B33-A9BF-DE118A2DD9F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3" name="Text Box 479">
          <a:extLst>
            <a:ext uri="{FF2B5EF4-FFF2-40B4-BE49-F238E27FC236}">
              <a16:creationId xmlns:a16="http://schemas.microsoft.com/office/drawing/2014/main" id="{FFC406A2-F514-4C51-8BF4-062E0654511C}"/>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4" name="Text Box 480">
          <a:extLst>
            <a:ext uri="{FF2B5EF4-FFF2-40B4-BE49-F238E27FC236}">
              <a16:creationId xmlns:a16="http://schemas.microsoft.com/office/drawing/2014/main" id="{C060175B-7F10-4227-8012-5B7168B730E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5" name="Text Box 481">
          <a:extLst>
            <a:ext uri="{FF2B5EF4-FFF2-40B4-BE49-F238E27FC236}">
              <a16:creationId xmlns:a16="http://schemas.microsoft.com/office/drawing/2014/main" id="{35C85F56-2752-45D7-9ECE-2CBD5D2F61F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6" name="Text Box 482">
          <a:extLst>
            <a:ext uri="{FF2B5EF4-FFF2-40B4-BE49-F238E27FC236}">
              <a16:creationId xmlns:a16="http://schemas.microsoft.com/office/drawing/2014/main" id="{A493746B-CC67-44F0-A4BC-511E3A29B51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7" name="Text Box 483">
          <a:extLst>
            <a:ext uri="{FF2B5EF4-FFF2-40B4-BE49-F238E27FC236}">
              <a16:creationId xmlns:a16="http://schemas.microsoft.com/office/drawing/2014/main" id="{65DDA4D4-72AD-4FAF-9E5E-8797532B14E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8" name="Text Box 484">
          <a:extLst>
            <a:ext uri="{FF2B5EF4-FFF2-40B4-BE49-F238E27FC236}">
              <a16:creationId xmlns:a16="http://schemas.microsoft.com/office/drawing/2014/main" id="{BEC8FEB1-A7D0-4D26-94AD-9F73AB5E61D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59" name="Text Box 485">
          <a:extLst>
            <a:ext uri="{FF2B5EF4-FFF2-40B4-BE49-F238E27FC236}">
              <a16:creationId xmlns:a16="http://schemas.microsoft.com/office/drawing/2014/main" id="{480F0C51-97AF-449E-8795-FDC5A1FDCC4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60" name="Text Box 486">
          <a:extLst>
            <a:ext uri="{FF2B5EF4-FFF2-40B4-BE49-F238E27FC236}">
              <a16:creationId xmlns:a16="http://schemas.microsoft.com/office/drawing/2014/main" id="{E7628610-CA30-4202-938B-F651A476D3D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61" name="Text Box 487">
          <a:extLst>
            <a:ext uri="{FF2B5EF4-FFF2-40B4-BE49-F238E27FC236}">
              <a16:creationId xmlns:a16="http://schemas.microsoft.com/office/drawing/2014/main" id="{3DD44878-3AE6-43EE-AF3B-41C8445E2BE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462" name="Text Box 488">
          <a:extLst>
            <a:ext uri="{FF2B5EF4-FFF2-40B4-BE49-F238E27FC236}">
              <a16:creationId xmlns:a16="http://schemas.microsoft.com/office/drawing/2014/main" id="{B797680B-BE52-4D6D-9279-6AC05280B67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63" name="Text Box 490">
          <a:extLst>
            <a:ext uri="{FF2B5EF4-FFF2-40B4-BE49-F238E27FC236}">
              <a16:creationId xmlns:a16="http://schemas.microsoft.com/office/drawing/2014/main" id="{451978C5-3F86-451D-9A88-2FE0E48DFAB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64" name="Text Box 491">
          <a:extLst>
            <a:ext uri="{FF2B5EF4-FFF2-40B4-BE49-F238E27FC236}">
              <a16:creationId xmlns:a16="http://schemas.microsoft.com/office/drawing/2014/main" id="{E62137EC-F0AD-4300-AE55-683936EBBD0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65" name="Text Box 492">
          <a:extLst>
            <a:ext uri="{FF2B5EF4-FFF2-40B4-BE49-F238E27FC236}">
              <a16:creationId xmlns:a16="http://schemas.microsoft.com/office/drawing/2014/main" id="{1FD81898-B30F-420B-81A7-405D50A521A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66" name="Text Box 493">
          <a:extLst>
            <a:ext uri="{FF2B5EF4-FFF2-40B4-BE49-F238E27FC236}">
              <a16:creationId xmlns:a16="http://schemas.microsoft.com/office/drawing/2014/main" id="{596AF597-D609-4F6E-8EA6-C533B47225DB}"/>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67" name="Text Box 494">
          <a:extLst>
            <a:ext uri="{FF2B5EF4-FFF2-40B4-BE49-F238E27FC236}">
              <a16:creationId xmlns:a16="http://schemas.microsoft.com/office/drawing/2014/main" id="{FA2E039D-0840-49AB-A35B-FDCC4CD438D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68" name="Text Box 495">
          <a:extLst>
            <a:ext uri="{FF2B5EF4-FFF2-40B4-BE49-F238E27FC236}">
              <a16:creationId xmlns:a16="http://schemas.microsoft.com/office/drawing/2014/main" id="{AB592267-E5D7-42B8-AEF2-E943D3778636}"/>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69" name="Text Box 496">
          <a:extLst>
            <a:ext uri="{FF2B5EF4-FFF2-40B4-BE49-F238E27FC236}">
              <a16:creationId xmlns:a16="http://schemas.microsoft.com/office/drawing/2014/main" id="{C8FA06B4-7535-47F5-8CE3-3669FAC17AA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70" name="Text Box 497">
          <a:extLst>
            <a:ext uri="{FF2B5EF4-FFF2-40B4-BE49-F238E27FC236}">
              <a16:creationId xmlns:a16="http://schemas.microsoft.com/office/drawing/2014/main" id="{86D410CB-2BBB-4993-9324-240F39DF5FF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71" name="Text Box 498">
          <a:extLst>
            <a:ext uri="{FF2B5EF4-FFF2-40B4-BE49-F238E27FC236}">
              <a16:creationId xmlns:a16="http://schemas.microsoft.com/office/drawing/2014/main" id="{0FAAA31C-EFE0-4AAD-8D3D-A562695923E0}"/>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472" name="Text Box 499">
          <a:extLst>
            <a:ext uri="{FF2B5EF4-FFF2-40B4-BE49-F238E27FC236}">
              <a16:creationId xmlns:a16="http://schemas.microsoft.com/office/drawing/2014/main" id="{ADB652E7-1373-4DF9-9F2B-A98145ECE16E}"/>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473" name="Text Box 500">
          <a:extLst>
            <a:ext uri="{FF2B5EF4-FFF2-40B4-BE49-F238E27FC236}">
              <a16:creationId xmlns:a16="http://schemas.microsoft.com/office/drawing/2014/main" id="{81276536-1D61-47D7-93C2-3341780BB81F}"/>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74" name="Text Box 501">
          <a:extLst>
            <a:ext uri="{FF2B5EF4-FFF2-40B4-BE49-F238E27FC236}">
              <a16:creationId xmlns:a16="http://schemas.microsoft.com/office/drawing/2014/main" id="{20B8B830-B9E2-4FF1-B60A-FF96F4F3C71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75" name="Text Box 502">
          <a:extLst>
            <a:ext uri="{FF2B5EF4-FFF2-40B4-BE49-F238E27FC236}">
              <a16:creationId xmlns:a16="http://schemas.microsoft.com/office/drawing/2014/main" id="{BAFCDBB8-C9A4-4F28-A820-1ED9256E5CA0}"/>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76" name="Text Box 503">
          <a:extLst>
            <a:ext uri="{FF2B5EF4-FFF2-40B4-BE49-F238E27FC236}">
              <a16:creationId xmlns:a16="http://schemas.microsoft.com/office/drawing/2014/main" id="{9BF0CFA4-2A33-4130-B02F-702A9EFA8231}"/>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77" name="Text Box 504">
          <a:extLst>
            <a:ext uri="{FF2B5EF4-FFF2-40B4-BE49-F238E27FC236}">
              <a16:creationId xmlns:a16="http://schemas.microsoft.com/office/drawing/2014/main" id="{9AC3BDCA-CE07-40CC-B4E6-1B79EAE26FB1}"/>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78" name="Text Box 505">
          <a:extLst>
            <a:ext uri="{FF2B5EF4-FFF2-40B4-BE49-F238E27FC236}">
              <a16:creationId xmlns:a16="http://schemas.microsoft.com/office/drawing/2014/main" id="{F9DB0A4A-0D30-40BD-A4EA-91C84242F93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79" name="Text Box 506">
          <a:extLst>
            <a:ext uri="{FF2B5EF4-FFF2-40B4-BE49-F238E27FC236}">
              <a16:creationId xmlns:a16="http://schemas.microsoft.com/office/drawing/2014/main" id="{F399D4A9-7DA4-46D3-87FB-9C36D030CDBA}"/>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80" name="Text Box 507">
          <a:extLst>
            <a:ext uri="{FF2B5EF4-FFF2-40B4-BE49-F238E27FC236}">
              <a16:creationId xmlns:a16="http://schemas.microsoft.com/office/drawing/2014/main" id="{F4DCAFB0-69B0-4C17-9DD8-E0C80873077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81" name="Text Box 508">
          <a:extLst>
            <a:ext uri="{FF2B5EF4-FFF2-40B4-BE49-F238E27FC236}">
              <a16:creationId xmlns:a16="http://schemas.microsoft.com/office/drawing/2014/main" id="{BEDF06BA-0884-48B0-9764-3AB94862A0A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82" name="Text Box 509">
          <a:extLst>
            <a:ext uri="{FF2B5EF4-FFF2-40B4-BE49-F238E27FC236}">
              <a16:creationId xmlns:a16="http://schemas.microsoft.com/office/drawing/2014/main" id="{788A95E9-21CE-49F1-B0AC-74503E9BFA23}"/>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483" name="Text Box 510">
          <a:extLst>
            <a:ext uri="{FF2B5EF4-FFF2-40B4-BE49-F238E27FC236}">
              <a16:creationId xmlns:a16="http://schemas.microsoft.com/office/drawing/2014/main" id="{B14029C2-24AE-4EE0-AEDA-CE3B04EF7F94}"/>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484" name="Text Box 511">
          <a:extLst>
            <a:ext uri="{FF2B5EF4-FFF2-40B4-BE49-F238E27FC236}">
              <a16:creationId xmlns:a16="http://schemas.microsoft.com/office/drawing/2014/main" id="{0469E050-1E4B-4B0A-A789-6E1328CBEC57}"/>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85" name="Text Box 512">
          <a:extLst>
            <a:ext uri="{FF2B5EF4-FFF2-40B4-BE49-F238E27FC236}">
              <a16:creationId xmlns:a16="http://schemas.microsoft.com/office/drawing/2014/main" id="{620AFA9F-38D0-458E-B27A-695EB1E6A95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86" name="Text Box 513">
          <a:extLst>
            <a:ext uri="{FF2B5EF4-FFF2-40B4-BE49-F238E27FC236}">
              <a16:creationId xmlns:a16="http://schemas.microsoft.com/office/drawing/2014/main" id="{D589E682-4290-47C6-8561-B741B04BB890}"/>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87" name="Text Box 514">
          <a:extLst>
            <a:ext uri="{FF2B5EF4-FFF2-40B4-BE49-F238E27FC236}">
              <a16:creationId xmlns:a16="http://schemas.microsoft.com/office/drawing/2014/main" id="{FE78F995-5CF3-4AB8-9B04-736CF7B3770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88" name="Text Box 515">
          <a:extLst>
            <a:ext uri="{FF2B5EF4-FFF2-40B4-BE49-F238E27FC236}">
              <a16:creationId xmlns:a16="http://schemas.microsoft.com/office/drawing/2014/main" id="{D838E27B-9AC1-4F47-8075-D56E5635B16A}"/>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89" name="Text Box 516">
          <a:extLst>
            <a:ext uri="{FF2B5EF4-FFF2-40B4-BE49-F238E27FC236}">
              <a16:creationId xmlns:a16="http://schemas.microsoft.com/office/drawing/2014/main" id="{58C9AF9D-56BB-487D-814D-B65A5D8FAF9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90" name="Text Box 517">
          <a:extLst>
            <a:ext uri="{FF2B5EF4-FFF2-40B4-BE49-F238E27FC236}">
              <a16:creationId xmlns:a16="http://schemas.microsoft.com/office/drawing/2014/main" id="{C68ADDBF-E8A6-450E-8E5A-92CF11CD07C0}"/>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91" name="Text Box 518">
          <a:extLst>
            <a:ext uri="{FF2B5EF4-FFF2-40B4-BE49-F238E27FC236}">
              <a16:creationId xmlns:a16="http://schemas.microsoft.com/office/drawing/2014/main" id="{7E47745D-9066-4AD7-9DF3-A196AB1EFDB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92" name="Text Box 519">
          <a:extLst>
            <a:ext uri="{FF2B5EF4-FFF2-40B4-BE49-F238E27FC236}">
              <a16:creationId xmlns:a16="http://schemas.microsoft.com/office/drawing/2014/main" id="{167FA67B-CE8E-47CC-A0B8-F3D070BC4B8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93" name="Text Box 520">
          <a:extLst>
            <a:ext uri="{FF2B5EF4-FFF2-40B4-BE49-F238E27FC236}">
              <a16:creationId xmlns:a16="http://schemas.microsoft.com/office/drawing/2014/main" id="{DFC781AA-A2AB-4C32-B03E-6BB4D932A7B1}"/>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494" name="Text Box 521">
          <a:extLst>
            <a:ext uri="{FF2B5EF4-FFF2-40B4-BE49-F238E27FC236}">
              <a16:creationId xmlns:a16="http://schemas.microsoft.com/office/drawing/2014/main" id="{EACDD4F3-8FBC-4604-BE8C-B5EDC7680960}"/>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495" name="Text Box 522">
          <a:extLst>
            <a:ext uri="{FF2B5EF4-FFF2-40B4-BE49-F238E27FC236}">
              <a16:creationId xmlns:a16="http://schemas.microsoft.com/office/drawing/2014/main" id="{FEF4C125-D927-4656-915B-EFC023657CDB}"/>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96" name="Text Box 523">
          <a:extLst>
            <a:ext uri="{FF2B5EF4-FFF2-40B4-BE49-F238E27FC236}">
              <a16:creationId xmlns:a16="http://schemas.microsoft.com/office/drawing/2014/main" id="{B4BE3CB6-A075-473F-B09E-99D638BB1DF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97" name="Text Box 524">
          <a:extLst>
            <a:ext uri="{FF2B5EF4-FFF2-40B4-BE49-F238E27FC236}">
              <a16:creationId xmlns:a16="http://schemas.microsoft.com/office/drawing/2014/main" id="{28A26E19-A66E-474F-B9C2-8FD0CCF08D0A}"/>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98" name="Text Box 525">
          <a:extLst>
            <a:ext uri="{FF2B5EF4-FFF2-40B4-BE49-F238E27FC236}">
              <a16:creationId xmlns:a16="http://schemas.microsoft.com/office/drawing/2014/main" id="{AE0B940B-92B6-4B84-A98B-AF8566015346}"/>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499" name="Text Box 526">
          <a:extLst>
            <a:ext uri="{FF2B5EF4-FFF2-40B4-BE49-F238E27FC236}">
              <a16:creationId xmlns:a16="http://schemas.microsoft.com/office/drawing/2014/main" id="{C5CB9435-7AA4-422F-BFD2-3DB13895C89B}"/>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500" name="Text Box 527">
          <a:extLst>
            <a:ext uri="{FF2B5EF4-FFF2-40B4-BE49-F238E27FC236}">
              <a16:creationId xmlns:a16="http://schemas.microsoft.com/office/drawing/2014/main" id="{328BB421-2F4D-4F7B-9553-9E15A632255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501" name="Text Box 528">
          <a:extLst>
            <a:ext uri="{FF2B5EF4-FFF2-40B4-BE49-F238E27FC236}">
              <a16:creationId xmlns:a16="http://schemas.microsoft.com/office/drawing/2014/main" id="{EFEEB122-F7D6-4229-8F8E-3444146D83E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502" name="Text Box 529">
          <a:extLst>
            <a:ext uri="{FF2B5EF4-FFF2-40B4-BE49-F238E27FC236}">
              <a16:creationId xmlns:a16="http://schemas.microsoft.com/office/drawing/2014/main" id="{7933A074-D198-4276-B39D-E69DD2C87E7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503" name="Text Box 530">
          <a:extLst>
            <a:ext uri="{FF2B5EF4-FFF2-40B4-BE49-F238E27FC236}">
              <a16:creationId xmlns:a16="http://schemas.microsoft.com/office/drawing/2014/main" id="{199342EA-C03D-4503-B4FE-F72F5DD77983}"/>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504" name="Text Box 531">
          <a:extLst>
            <a:ext uri="{FF2B5EF4-FFF2-40B4-BE49-F238E27FC236}">
              <a16:creationId xmlns:a16="http://schemas.microsoft.com/office/drawing/2014/main" id="{96D1C6B1-836F-4E3A-A765-D274412BF94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505" name="Text Box 532">
          <a:extLst>
            <a:ext uri="{FF2B5EF4-FFF2-40B4-BE49-F238E27FC236}">
              <a16:creationId xmlns:a16="http://schemas.microsoft.com/office/drawing/2014/main" id="{4C3C8611-8821-4C6B-9A62-267825A33B26}"/>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506" name="Text Box 533">
          <a:extLst>
            <a:ext uri="{FF2B5EF4-FFF2-40B4-BE49-F238E27FC236}">
              <a16:creationId xmlns:a16="http://schemas.microsoft.com/office/drawing/2014/main" id="{D2FD0DBE-5653-48E4-8C25-FD099821D728}"/>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07" name="Text Box 534">
          <a:extLst>
            <a:ext uri="{FF2B5EF4-FFF2-40B4-BE49-F238E27FC236}">
              <a16:creationId xmlns:a16="http://schemas.microsoft.com/office/drawing/2014/main" id="{0BA2BAFC-4546-4D03-8E7A-EC6EA556503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08" name="Text Box 535">
          <a:extLst>
            <a:ext uri="{FF2B5EF4-FFF2-40B4-BE49-F238E27FC236}">
              <a16:creationId xmlns:a16="http://schemas.microsoft.com/office/drawing/2014/main" id="{412F3037-04D1-4A20-B4EF-6739A98EBE9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09" name="Text Box 536">
          <a:extLst>
            <a:ext uri="{FF2B5EF4-FFF2-40B4-BE49-F238E27FC236}">
              <a16:creationId xmlns:a16="http://schemas.microsoft.com/office/drawing/2014/main" id="{83770E97-4C2F-4D96-8D0C-4F48B6314CA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10" name="Text Box 537">
          <a:extLst>
            <a:ext uri="{FF2B5EF4-FFF2-40B4-BE49-F238E27FC236}">
              <a16:creationId xmlns:a16="http://schemas.microsoft.com/office/drawing/2014/main" id="{B440A990-89E6-482A-A6AC-26771E4C1AB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511" name="Text Box 538">
          <a:extLst>
            <a:ext uri="{FF2B5EF4-FFF2-40B4-BE49-F238E27FC236}">
              <a16:creationId xmlns:a16="http://schemas.microsoft.com/office/drawing/2014/main" id="{3C581C86-DF72-4EBE-AB0B-D272952AC32D}"/>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512" name="Text Box 539">
          <a:extLst>
            <a:ext uri="{FF2B5EF4-FFF2-40B4-BE49-F238E27FC236}">
              <a16:creationId xmlns:a16="http://schemas.microsoft.com/office/drawing/2014/main" id="{49A0D027-C2A7-4130-89C2-7A494B854E95}"/>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13" name="Text Box 540">
          <a:extLst>
            <a:ext uri="{FF2B5EF4-FFF2-40B4-BE49-F238E27FC236}">
              <a16:creationId xmlns:a16="http://schemas.microsoft.com/office/drawing/2014/main" id="{7B5DDA14-AA2C-44E9-A7E1-580B7F488C0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14" name="Text Box 541">
          <a:extLst>
            <a:ext uri="{FF2B5EF4-FFF2-40B4-BE49-F238E27FC236}">
              <a16:creationId xmlns:a16="http://schemas.microsoft.com/office/drawing/2014/main" id="{A26B810A-0C88-47D9-996B-677BFEE310F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15" name="Text Box 542">
          <a:extLst>
            <a:ext uri="{FF2B5EF4-FFF2-40B4-BE49-F238E27FC236}">
              <a16:creationId xmlns:a16="http://schemas.microsoft.com/office/drawing/2014/main" id="{782FFDF4-7A1E-42CA-BF76-238E1748193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16" name="Text Box 543">
          <a:extLst>
            <a:ext uri="{FF2B5EF4-FFF2-40B4-BE49-F238E27FC236}">
              <a16:creationId xmlns:a16="http://schemas.microsoft.com/office/drawing/2014/main" id="{2E4E3036-0F86-4A4C-98A0-E4859ED9CB9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517" name="Text Box 544">
          <a:extLst>
            <a:ext uri="{FF2B5EF4-FFF2-40B4-BE49-F238E27FC236}">
              <a16:creationId xmlns:a16="http://schemas.microsoft.com/office/drawing/2014/main" id="{1E9F0A58-4902-44CF-A238-95E722BD2B53}"/>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518" name="Text Box 545">
          <a:extLst>
            <a:ext uri="{FF2B5EF4-FFF2-40B4-BE49-F238E27FC236}">
              <a16:creationId xmlns:a16="http://schemas.microsoft.com/office/drawing/2014/main" id="{1BD12F59-8AE6-4751-BD2A-B8D4AAF2F038}"/>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19" name="Text Box 546">
          <a:extLst>
            <a:ext uri="{FF2B5EF4-FFF2-40B4-BE49-F238E27FC236}">
              <a16:creationId xmlns:a16="http://schemas.microsoft.com/office/drawing/2014/main" id="{FBA6B4F6-6D0D-43A5-A9AA-44F357895C4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20" name="Text Box 547">
          <a:extLst>
            <a:ext uri="{FF2B5EF4-FFF2-40B4-BE49-F238E27FC236}">
              <a16:creationId xmlns:a16="http://schemas.microsoft.com/office/drawing/2014/main" id="{34B1D97D-511B-4159-862D-705BF3095F1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21" name="Text Box 548">
          <a:extLst>
            <a:ext uri="{FF2B5EF4-FFF2-40B4-BE49-F238E27FC236}">
              <a16:creationId xmlns:a16="http://schemas.microsoft.com/office/drawing/2014/main" id="{795A092C-BEEE-4C82-B7F4-1F42E336672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22" name="Text Box 549">
          <a:extLst>
            <a:ext uri="{FF2B5EF4-FFF2-40B4-BE49-F238E27FC236}">
              <a16:creationId xmlns:a16="http://schemas.microsoft.com/office/drawing/2014/main" id="{D2AE1C41-006B-43F4-9AC3-C6AC949FB4E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523" name="Text Box 550">
          <a:extLst>
            <a:ext uri="{FF2B5EF4-FFF2-40B4-BE49-F238E27FC236}">
              <a16:creationId xmlns:a16="http://schemas.microsoft.com/office/drawing/2014/main" id="{199BB055-0A3E-4307-B303-2E2930887DE8}"/>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524" name="Text Box 551">
          <a:extLst>
            <a:ext uri="{FF2B5EF4-FFF2-40B4-BE49-F238E27FC236}">
              <a16:creationId xmlns:a16="http://schemas.microsoft.com/office/drawing/2014/main" id="{01145CF2-482E-4578-AE08-9786F5368D0B}"/>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25" name="Text Box 552">
          <a:extLst>
            <a:ext uri="{FF2B5EF4-FFF2-40B4-BE49-F238E27FC236}">
              <a16:creationId xmlns:a16="http://schemas.microsoft.com/office/drawing/2014/main" id="{E29B028D-16E4-4EA4-BD92-953B037BE16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26" name="Text Box 553">
          <a:extLst>
            <a:ext uri="{FF2B5EF4-FFF2-40B4-BE49-F238E27FC236}">
              <a16:creationId xmlns:a16="http://schemas.microsoft.com/office/drawing/2014/main" id="{B1DCEDEA-8B1C-49F2-9FE3-051052F8F48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27" name="Text Box 554">
          <a:extLst>
            <a:ext uri="{FF2B5EF4-FFF2-40B4-BE49-F238E27FC236}">
              <a16:creationId xmlns:a16="http://schemas.microsoft.com/office/drawing/2014/main" id="{6F1B1141-D09A-4063-B601-437A8A7BC3A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28" name="Text Box 555">
          <a:extLst>
            <a:ext uri="{FF2B5EF4-FFF2-40B4-BE49-F238E27FC236}">
              <a16:creationId xmlns:a16="http://schemas.microsoft.com/office/drawing/2014/main" id="{FD8264D5-8737-47CE-99D3-B7E06136F3D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529" name="Text Box 556">
          <a:extLst>
            <a:ext uri="{FF2B5EF4-FFF2-40B4-BE49-F238E27FC236}">
              <a16:creationId xmlns:a16="http://schemas.microsoft.com/office/drawing/2014/main" id="{9B429C77-52B7-4371-AD6D-E11FB0B210D7}"/>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530" name="Text Box 557">
          <a:extLst>
            <a:ext uri="{FF2B5EF4-FFF2-40B4-BE49-F238E27FC236}">
              <a16:creationId xmlns:a16="http://schemas.microsoft.com/office/drawing/2014/main" id="{63DEF7D6-6F30-4229-B9B8-3F2D7042C143}"/>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31" name="Text Box 558">
          <a:extLst>
            <a:ext uri="{FF2B5EF4-FFF2-40B4-BE49-F238E27FC236}">
              <a16:creationId xmlns:a16="http://schemas.microsoft.com/office/drawing/2014/main" id="{C506F763-72BA-48D4-A51C-D599DBD7753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32" name="Text Box 559">
          <a:extLst>
            <a:ext uri="{FF2B5EF4-FFF2-40B4-BE49-F238E27FC236}">
              <a16:creationId xmlns:a16="http://schemas.microsoft.com/office/drawing/2014/main" id="{1FB0D0CA-971D-41FC-AFE4-AFA3EA6CDA2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33" name="Text Box 560">
          <a:extLst>
            <a:ext uri="{FF2B5EF4-FFF2-40B4-BE49-F238E27FC236}">
              <a16:creationId xmlns:a16="http://schemas.microsoft.com/office/drawing/2014/main" id="{B2EA5CD4-E499-44A4-90F5-29A349E7CDE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34" name="Text Box 561">
          <a:extLst>
            <a:ext uri="{FF2B5EF4-FFF2-40B4-BE49-F238E27FC236}">
              <a16:creationId xmlns:a16="http://schemas.microsoft.com/office/drawing/2014/main" id="{D863032F-B03A-4FFB-8E4B-F43CE72D5F8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535" name="Text Box 562">
          <a:extLst>
            <a:ext uri="{FF2B5EF4-FFF2-40B4-BE49-F238E27FC236}">
              <a16:creationId xmlns:a16="http://schemas.microsoft.com/office/drawing/2014/main" id="{42937D5F-2D43-45A9-A88A-0220741F8D95}"/>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536" name="Text Box 563">
          <a:extLst>
            <a:ext uri="{FF2B5EF4-FFF2-40B4-BE49-F238E27FC236}">
              <a16:creationId xmlns:a16="http://schemas.microsoft.com/office/drawing/2014/main" id="{CFDBE557-6AFF-43B7-B893-437415CFE92A}"/>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37" name="Text Box 564">
          <a:extLst>
            <a:ext uri="{FF2B5EF4-FFF2-40B4-BE49-F238E27FC236}">
              <a16:creationId xmlns:a16="http://schemas.microsoft.com/office/drawing/2014/main" id="{2DDD7EB8-AF18-4C40-8075-8EE3875350F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38" name="Text Box 565">
          <a:extLst>
            <a:ext uri="{FF2B5EF4-FFF2-40B4-BE49-F238E27FC236}">
              <a16:creationId xmlns:a16="http://schemas.microsoft.com/office/drawing/2014/main" id="{6D6CD1AF-ADB2-4634-831C-A16B17A1628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39" name="Text Box 566">
          <a:extLst>
            <a:ext uri="{FF2B5EF4-FFF2-40B4-BE49-F238E27FC236}">
              <a16:creationId xmlns:a16="http://schemas.microsoft.com/office/drawing/2014/main" id="{838C325F-B564-4EAE-8C47-93181939045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540" name="Text Box 567">
          <a:extLst>
            <a:ext uri="{FF2B5EF4-FFF2-40B4-BE49-F238E27FC236}">
              <a16:creationId xmlns:a16="http://schemas.microsoft.com/office/drawing/2014/main" id="{52DDC2BA-7DC1-4D9C-A260-43033E61354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541" name="Text Box 568">
          <a:extLst>
            <a:ext uri="{FF2B5EF4-FFF2-40B4-BE49-F238E27FC236}">
              <a16:creationId xmlns:a16="http://schemas.microsoft.com/office/drawing/2014/main" id="{DE130C72-2D30-49BA-84DF-6E55EC66C2E3}"/>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542" name="Text Box 569">
          <a:extLst>
            <a:ext uri="{FF2B5EF4-FFF2-40B4-BE49-F238E27FC236}">
              <a16:creationId xmlns:a16="http://schemas.microsoft.com/office/drawing/2014/main" id="{5D081E1A-764D-460C-86EB-D195A66278E0}"/>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43" name="Text Box 570">
          <a:extLst>
            <a:ext uri="{FF2B5EF4-FFF2-40B4-BE49-F238E27FC236}">
              <a16:creationId xmlns:a16="http://schemas.microsoft.com/office/drawing/2014/main" id="{6D6E396A-1347-4381-9C80-0BA2B84052E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44" name="Text Box 571">
          <a:extLst>
            <a:ext uri="{FF2B5EF4-FFF2-40B4-BE49-F238E27FC236}">
              <a16:creationId xmlns:a16="http://schemas.microsoft.com/office/drawing/2014/main" id="{5D3E9C7F-02BB-4310-B304-116EA9B8FCE9}"/>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45" name="Text Box 572">
          <a:extLst>
            <a:ext uri="{FF2B5EF4-FFF2-40B4-BE49-F238E27FC236}">
              <a16:creationId xmlns:a16="http://schemas.microsoft.com/office/drawing/2014/main" id="{3F885AE6-64EA-4373-84B5-D56C7720EA2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46" name="Text Box 573">
          <a:extLst>
            <a:ext uri="{FF2B5EF4-FFF2-40B4-BE49-F238E27FC236}">
              <a16:creationId xmlns:a16="http://schemas.microsoft.com/office/drawing/2014/main" id="{96A69093-0260-4BC9-80F8-74BFF88D1E70}"/>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47" name="Text Box 574">
          <a:extLst>
            <a:ext uri="{FF2B5EF4-FFF2-40B4-BE49-F238E27FC236}">
              <a16:creationId xmlns:a16="http://schemas.microsoft.com/office/drawing/2014/main" id="{63626341-1ACE-4184-9DED-E73E4C8E236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48" name="Text Box 575">
          <a:extLst>
            <a:ext uri="{FF2B5EF4-FFF2-40B4-BE49-F238E27FC236}">
              <a16:creationId xmlns:a16="http://schemas.microsoft.com/office/drawing/2014/main" id="{78CA242F-CC6A-48A1-8DF1-268614EEEC7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49" name="Text Box 576">
          <a:extLst>
            <a:ext uri="{FF2B5EF4-FFF2-40B4-BE49-F238E27FC236}">
              <a16:creationId xmlns:a16="http://schemas.microsoft.com/office/drawing/2014/main" id="{8A40B33B-3643-48C0-8C88-381548BA97B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0" name="Text Box 577">
          <a:extLst>
            <a:ext uri="{FF2B5EF4-FFF2-40B4-BE49-F238E27FC236}">
              <a16:creationId xmlns:a16="http://schemas.microsoft.com/office/drawing/2014/main" id="{88F2436C-9D39-4FDE-80F9-5C533FF8EC4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1" name="Text Box 578">
          <a:extLst>
            <a:ext uri="{FF2B5EF4-FFF2-40B4-BE49-F238E27FC236}">
              <a16:creationId xmlns:a16="http://schemas.microsoft.com/office/drawing/2014/main" id="{ADE12882-2EFA-4645-8A4A-5C65A02DCE6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2" name="Text Box 579">
          <a:extLst>
            <a:ext uri="{FF2B5EF4-FFF2-40B4-BE49-F238E27FC236}">
              <a16:creationId xmlns:a16="http://schemas.microsoft.com/office/drawing/2014/main" id="{DBB6A7E9-EB27-4A31-8847-463D42477609}"/>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553" name="Text Box 580">
          <a:extLst>
            <a:ext uri="{FF2B5EF4-FFF2-40B4-BE49-F238E27FC236}">
              <a16:creationId xmlns:a16="http://schemas.microsoft.com/office/drawing/2014/main" id="{58E22047-D5AC-4B8A-BAA1-5E755671561E}"/>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4" name="Text Box 581">
          <a:extLst>
            <a:ext uri="{FF2B5EF4-FFF2-40B4-BE49-F238E27FC236}">
              <a16:creationId xmlns:a16="http://schemas.microsoft.com/office/drawing/2014/main" id="{654503E0-36B0-49B5-AF95-54FED6EAAAF0}"/>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5" name="Text Box 582">
          <a:extLst>
            <a:ext uri="{FF2B5EF4-FFF2-40B4-BE49-F238E27FC236}">
              <a16:creationId xmlns:a16="http://schemas.microsoft.com/office/drawing/2014/main" id="{4E217759-468F-4312-A70E-1212B8C180D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6" name="Text Box 583">
          <a:extLst>
            <a:ext uri="{FF2B5EF4-FFF2-40B4-BE49-F238E27FC236}">
              <a16:creationId xmlns:a16="http://schemas.microsoft.com/office/drawing/2014/main" id="{7B5B4BEC-9B84-46A8-83E5-D8C9AC91BD1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7" name="Text Box 584">
          <a:extLst>
            <a:ext uri="{FF2B5EF4-FFF2-40B4-BE49-F238E27FC236}">
              <a16:creationId xmlns:a16="http://schemas.microsoft.com/office/drawing/2014/main" id="{87882B16-D7D6-4A1C-8209-9F6A1B4332A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8" name="Text Box 585">
          <a:extLst>
            <a:ext uri="{FF2B5EF4-FFF2-40B4-BE49-F238E27FC236}">
              <a16:creationId xmlns:a16="http://schemas.microsoft.com/office/drawing/2014/main" id="{D0CCD59F-611E-4091-84FA-09DB27C49FD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59" name="Text Box 586">
          <a:extLst>
            <a:ext uri="{FF2B5EF4-FFF2-40B4-BE49-F238E27FC236}">
              <a16:creationId xmlns:a16="http://schemas.microsoft.com/office/drawing/2014/main" id="{9420D7E7-CB5A-469A-8BB2-59BEE5F3F81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0" name="Text Box 587">
          <a:extLst>
            <a:ext uri="{FF2B5EF4-FFF2-40B4-BE49-F238E27FC236}">
              <a16:creationId xmlns:a16="http://schemas.microsoft.com/office/drawing/2014/main" id="{6533F726-A40E-4B8F-B2BA-B4E0384D9E0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1" name="Text Box 588">
          <a:extLst>
            <a:ext uri="{FF2B5EF4-FFF2-40B4-BE49-F238E27FC236}">
              <a16:creationId xmlns:a16="http://schemas.microsoft.com/office/drawing/2014/main" id="{45C38FEA-105E-4A4F-8CD7-6125EBC65E8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2" name="Text Box 589">
          <a:extLst>
            <a:ext uri="{FF2B5EF4-FFF2-40B4-BE49-F238E27FC236}">
              <a16:creationId xmlns:a16="http://schemas.microsoft.com/office/drawing/2014/main" id="{3AFA02B1-8061-4299-953A-E41D85FAF439}"/>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3" name="Text Box 590">
          <a:extLst>
            <a:ext uri="{FF2B5EF4-FFF2-40B4-BE49-F238E27FC236}">
              <a16:creationId xmlns:a16="http://schemas.microsoft.com/office/drawing/2014/main" id="{E290E061-CF6C-4DBA-825F-B6F208CC82B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564" name="Text Box 591">
          <a:extLst>
            <a:ext uri="{FF2B5EF4-FFF2-40B4-BE49-F238E27FC236}">
              <a16:creationId xmlns:a16="http://schemas.microsoft.com/office/drawing/2014/main" id="{AE147A09-B8B2-4824-9012-08FD7CD96C32}"/>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5" name="Text Box 592">
          <a:extLst>
            <a:ext uri="{FF2B5EF4-FFF2-40B4-BE49-F238E27FC236}">
              <a16:creationId xmlns:a16="http://schemas.microsoft.com/office/drawing/2014/main" id="{216CDCB5-9E42-475B-A99C-532162088DC5}"/>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6" name="Text Box 593">
          <a:extLst>
            <a:ext uri="{FF2B5EF4-FFF2-40B4-BE49-F238E27FC236}">
              <a16:creationId xmlns:a16="http://schemas.microsoft.com/office/drawing/2014/main" id="{3B074316-A2A7-4E87-A6C0-C2D6ECC9A20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7" name="Text Box 594">
          <a:extLst>
            <a:ext uri="{FF2B5EF4-FFF2-40B4-BE49-F238E27FC236}">
              <a16:creationId xmlns:a16="http://schemas.microsoft.com/office/drawing/2014/main" id="{72923CBB-3503-46FD-8115-579D2C33910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8" name="Text Box 595">
          <a:extLst>
            <a:ext uri="{FF2B5EF4-FFF2-40B4-BE49-F238E27FC236}">
              <a16:creationId xmlns:a16="http://schemas.microsoft.com/office/drawing/2014/main" id="{465F97B8-BC93-44D9-A50E-7BABCACC7DB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69" name="Text Box 596">
          <a:extLst>
            <a:ext uri="{FF2B5EF4-FFF2-40B4-BE49-F238E27FC236}">
              <a16:creationId xmlns:a16="http://schemas.microsoft.com/office/drawing/2014/main" id="{7D598589-8AC3-4C88-A886-640FD7AE22F0}"/>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0" name="Text Box 597">
          <a:extLst>
            <a:ext uri="{FF2B5EF4-FFF2-40B4-BE49-F238E27FC236}">
              <a16:creationId xmlns:a16="http://schemas.microsoft.com/office/drawing/2014/main" id="{B890CC36-E95E-4D0C-B502-63FF8D1D22F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1" name="Text Box 598">
          <a:extLst>
            <a:ext uri="{FF2B5EF4-FFF2-40B4-BE49-F238E27FC236}">
              <a16:creationId xmlns:a16="http://schemas.microsoft.com/office/drawing/2014/main" id="{F9E881C4-9DD9-4EB0-BA90-25FE79DEA8F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2" name="Text Box 599">
          <a:extLst>
            <a:ext uri="{FF2B5EF4-FFF2-40B4-BE49-F238E27FC236}">
              <a16:creationId xmlns:a16="http://schemas.microsoft.com/office/drawing/2014/main" id="{51247FCD-8621-40C2-B886-03CCD52F515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3" name="Text Box 600">
          <a:extLst>
            <a:ext uri="{FF2B5EF4-FFF2-40B4-BE49-F238E27FC236}">
              <a16:creationId xmlns:a16="http://schemas.microsoft.com/office/drawing/2014/main" id="{9663DA06-F8C3-49F5-826D-2A812BC295D9}"/>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4" name="Text Box 601">
          <a:extLst>
            <a:ext uri="{FF2B5EF4-FFF2-40B4-BE49-F238E27FC236}">
              <a16:creationId xmlns:a16="http://schemas.microsoft.com/office/drawing/2014/main" id="{1D627211-7F64-4CE7-B36B-9F5443B3357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575" name="Text Box 602">
          <a:extLst>
            <a:ext uri="{FF2B5EF4-FFF2-40B4-BE49-F238E27FC236}">
              <a16:creationId xmlns:a16="http://schemas.microsoft.com/office/drawing/2014/main" id="{0AD99940-2644-4D1F-A104-B58D2E4208FC}"/>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6" name="Text Box 603">
          <a:extLst>
            <a:ext uri="{FF2B5EF4-FFF2-40B4-BE49-F238E27FC236}">
              <a16:creationId xmlns:a16="http://schemas.microsoft.com/office/drawing/2014/main" id="{A1C6E3A8-8D1C-4987-922C-E0312512BE8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7" name="Text Box 604">
          <a:extLst>
            <a:ext uri="{FF2B5EF4-FFF2-40B4-BE49-F238E27FC236}">
              <a16:creationId xmlns:a16="http://schemas.microsoft.com/office/drawing/2014/main" id="{1D59F295-9453-44DF-991D-7257AF5AA66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8" name="Text Box 605">
          <a:extLst>
            <a:ext uri="{FF2B5EF4-FFF2-40B4-BE49-F238E27FC236}">
              <a16:creationId xmlns:a16="http://schemas.microsoft.com/office/drawing/2014/main" id="{3BA45AF5-44B8-413F-AEE7-23BB291463E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79" name="Text Box 606">
          <a:extLst>
            <a:ext uri="{FF2B5EF4-FFF2-40B4-BE49-F238E27FC236}">
              <a16:creationId xmlns:a16="http://schemas.microsoft.com/office/drawing/2014/main" id="{CB18614A-E074-40E9-B55C-3A163BFF7964}"/>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0" name="Text Box 607">
          <a:extLst>
            <a:ext uri="{FF2B5EF4-FFF2-40B4-BE49-F238E27FC236}">
              <a16:creationId xmlns:a16="http://schemas.microsoft.com/office/drawing/2014/main" id="{95F61ACC-F874-424E-8C07-1D782488677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1" name="Text Box 608">
          <a:extLst>
            <a:ext uri="{FF2B5EF4-FFF2-40B4-BE49-F238E27FC236}">
              <a16:creationId xmlns:a16="http://schemas.microsoft.com/office/drawing/2014/main" id="{E2142442-8EE2-4138-B34B-C64986427A9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2" name="Text Box 609">
          <a:extLst>
            <a:ext uri="{FF2B5EF4-FFF2-40B4-BE49-F238E27FC236}">
              <a16:creationId xmlns:a16="http://schemas.microsoft.com/office/drawing/2014/main" id="{AE731652-F067-404C-9C72-9FCE85BE583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3" name="Text Box 610">
          <a:extLst>
            <a:ext uri="{FF2B5EF4-FFF2-40B4-BE49-F238E27FC236}">
              <a16:creationId xmlns:a16="http://schemas.microsoft.com/office/drawing/2014/main" id="{815401E7-C815-452C-B417-7229717E78E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4" name="Text Box 611">
          <a:extLst>
            <a:ext uri="{FF2B5EF4-FFF2-40B4-BE49-F238E27FC236}">
              <a16:creationId xmlns:a16="http://schemas.microsoft.com/office/drawing/2014/main" id="{0196DFC9-C5C9-4056-B24B-2A1B9EEDB55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5" name="Text Box 612">
          <a:extLst>
            <a:ext uri="{FF2B5EF4-FFF2-40B4-BE49-F238E27FC236}">
              <a16:creationId xmlns:a16="http://schemas.microsoft.com/office/drawing/2014/main" id="{B96A5C6E-4C02-4AF1-BBAF-EC721532835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586" name="Text Box 613">
          <a:extLst>
            <a:ext uri="{FF2B5EF4-FFF2-40B4-BE49-F238E27FC236}">
              <a16:creationId xmlns:a16="http://schemas.microsoft.com/office/drawing/2014/main" id="{6F4E8232-679D-4C23-B68B-A8D53F6C8215}"/>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7" name="Text Box 614">
          <a:extLst>
            <a:ext uri="{FF2B5EF4-FFF2-40B4-BE49-F238E27FC236}">
              <a16:creationId xmlns:a16="http://schemas.microsoft.com/office/drawing/2014/main" id="{B2C0B195-FB10-4565-8790-2F5D3C836E3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8" name="Text Box 615">
          <a:extLst>
            <a:ext uri="{FF2B5EF4-FFF2-40B4-BE49-F238E27FC236}">
              <a16:creationId xmlns:a16="http://schemas.microsoft.com/office/drawing/2014/main" id="{EEBCDDC1-B12B-490D-9C8B-4864F82AD9B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89" name="Text Box 616">
          <a:extLst>
            <a:ext uri="{FF2B5EF4-FFF2-40B4-BE49-F238E27FC236}">
              <a16:creationId xmlns:a16="http://schemas.microsoft.com/office/drawing/2014/main" id="{94990E3B-A0E4-413F-BF25-523F343B96FF}"/>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0" name="Text Box 617">
          <a:extLst>
            <a:ext uri="{FF2B5EF4-FFF2-40B4-BE49-F238E27FC236}">
              <a16:creationId xmlns:a16="http://schemas.microsoft.com/office/drawing/2014/main" id="{31E6E3CB-E8BF-4023-8EE8-1CE81F9BF1A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1" name="Text Box 618">
          <a:extLst>
            <a:ext uri="{FF2B5EF4-FFF2-40B4-BE49-F238E27FC236}">
              <a16:creationId xmlns:a16="http://schemas.microsoft.com/office/drawing/2014/main" id="{ABBE5B42-915B-4E79-A23E-FBCA25A4D81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2" name="Text Box 619">
          <a:extLst>
            <a:ext uri="{FF2B5EF4-FFF2-40B4-BE49-F238E27FC236}">
              <a16:creationId xmlns:a16="http://schemas.microsoft.com/office/drawing/2014/main" id="{D3DCC011-273E-4A59-A35D-D3DF970B076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3" name="Text Box 620">
          <a:extLst>
            <a:ext uri="{FF2B5EF4-FFF2-40B4-BE49-F238E27FC236}">
              <a16:creationId xmlns:a16="http://schemas.microsoft.com/office/drawing/2014/main" id="{215DFD6C-5DEA-4D5C-A498-DACEF61BDCE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4" name="Text Box 621">
          <a:extLst>
            <a:ext uri="{FF2B5EF4-FFF2-40B4-BE49-F238E27FC236}">
              <a16:creationId xmlns:a16="http://schemas.microsoft.com/office/drawing/2014/main" id="{6F8A863C-F4CE-4786-97FB-DACBCA14BBF5}"/>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5" name="Text Box 622">
          <a:extLst>
            <a:ext uri="{FF2B5EF4-FFF2-40B4-BE49-F238E27FC236}">
              <a16:creationId xmlns:a16="http://schemas.microsoft.com/office/drawing/2014/main" id="{F186C57B-AF2D-4479-A4D3-0AFEDFEE237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6" name="Text Box 623">
          <a:extLst>
            <a:ext uri="{FF2B5EF4-FFF2-40B4-BE49-F238E27FC236}">
              <a16:creationId xmlns:a16="http://schemas.microsoft.com/office/drawing/2014/main" id="{54D770CD-2074-49E4-BDB7-94713C308D1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1</xdr:col>
      <xdr:colOff>466725</xdr:colOff>
      <xdr:row>11</xdr:row>
      <xdr:rowOff>0</xdr:rowOff>
    </xdr:from>
    <xdr:to>
      <xdr:col>1</xdr:col>
      <xdr:colOff>730250</xdr:colOff>
      <xdr:row>11</xdr:row>
      <xdr:rowOff>101600</xdr:rowOff>
    </xdr:to>
    <xdr:sp macro="" textlink="">
      <xdr:nvSpPr>
        <xdr:cNvPr id="597" name="Text Box 624">
          <a:extLst>
            <a:ext uri="{FF2B5EF4-FFF2-40B4-BE49-F238E27FC236}">
              <a16:creationId xmlns:a16="http://schemas.microsoft.com/office/drawing/2014/main" id="{F0E58088-DC4C-4FF7-82C6-942387C7C99D}"/>
            </a:ext>
          </a:extLst>
        </xdr:cNvPr>
        <xdr:cNvSpPr txBox="1">
          <a:spLocks noChangeArrowheads="1"/>
        </xdr:cNvSpPr>
      </xdr:nvSpPr>
      <xdr:spPr bwMode="auto">
        <a:xfrm>
          <a:off x="1044575" y="2724150"/>
          <a:ext cx="266700"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8" name="Text Box 625">
          <a:extLst>
            <a:ext uri="{FF2B5EF4-FFF2-40B4-BE49-F238E27FC236}">
              <a16:creationId xmlns:a16="http://schemas.microsoft.com/office/drawing/2014/main" id="{7F31AF92-D51E-426F-BA6A-55703D3DB338}"/>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599" name="Text Box 626">
          <a:extLst>
            <a:ext uri="{FF2B5EF4-FFF2-40B4-BE49-F238E27FC236}">
              <a16:creationId xmlns:a16="http://schemas.microsoft.com/office/drawing/2014/main" id="{B57E808B-965C-46E3-9C67-E65E1F33213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0" name="Text Box 627">
          <a:extLst>
            <a:ext uri="{FF2B5EF4-FFF2-40B4-BE49-F238E27FC236}">
              <a16:creationId xmlns:a16="http://schemas.microsoft.com/office/drawing/2014/main" id="{A2628E18-77F0-4461-AE36-FBF9B9A7867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1" name="Text Box 628">
          <a:extLst>
            <a:ext uri="{FF2B5EF4-FFF2-40B4-BE49-F238E27FC236}">
              <a16:creationId xmlns:a16="http://schemas.microsoft.com/office/drawing/2014/main" id="{6FDF6F1E-CEF1-414D-8739-9A0205A15D64}"/>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2" name="Text Box 629">
          <a:extLst>
            <a:ext uri="{FF2B5EF4-FFF2-40B4-BE49-F238E27FC236}">
              <a16:creationId xmlns:a16="http://schemas.microsoft.com/office/drawing/2014/main" id="{FA4A04DF-A786-4B64-A096-4F93C11E40E5}"/>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3" name="Text Box 630">
          <a:extLst>
            <a:ext uri="{FF2B5EF4-FFF2-40B4-BE49-F238E27FC236}">
              <a16:creationId xmlns:a16="http://schemas.microsoft.com/office/drawing/2014/main" id="{40EEB2FA-2367-4097-9D1D-57D8EBAB132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4" name="Text Box 631">
          <a:extLst>
            <a:ext uri="{FF2B5EF4-FFF2-40B4-BE49-F238E27FC236}">
              <a16:creationId xmlns:a16="http://schemas.microsoft.com/office/drawing/2014/main" id="{8F4D502C-3487-4B70-A0EC-B565D7F15D0E}"/>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5" name="Text Box 632">
          <a:extLst>
            <a:ext uri="{FF2B5EF4-FFF2-40B4-BE49-F238E27FC236}">
              <a16:creationId xmlns:a16="http://schemas.microsoft.com/office/drawing/2014/main" id="{8C611A1C-F92A-4411-84A4-E61B39E2B98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6" name="Text Box 633">
          <a:extLst>
            <a:ext uri="{FF2B5EF4-FFF2-40B4-BE49-F238E27FC236}">
              <a16:creationId xmlns:a16="http://schemas.microsoft.com/office/drawing/2014/main" id="{741E1654-3874-4A88-AABB-1AC65EBB881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7" name="Text Box 634">
          <a:extLst>
            <a:ext uri="{FF2B5EF4-FFF2-40B4-BE49-F238E27FC236}">
              <a16:creationId xmlns:a16="http://schemas.microsoft.com/office/drawing/2014/main" id="{5DFE1AD1-0839-4E24-AEE0-1648D046914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8" name="Text Box 636">
          <a:extLst>
            <a:ext uri="{FF2B5EF4-FFF2-40B4-BE49-F238E27FC236}">
              <a16:creationId xmlns:a16="http://schemas.microsoft.com/office/drawing/2014/main" id="{231FEAD8-26B2-47AC-99B5-1253FF0D515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09" name="Text Box 637">
          <a:extLst>
            <a:ext uri="{FF2B5EF4-FFF2-40B4-BE49-F238E27FC236}">
              <a16:creationId xmlns:a16="http://schemas.microsoft.com/office/drawing/2014/main" id="{60A4D800-A00E-4BCE-9D90-8951480F0AE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0" name="Text Box 638">
          <a:extLst>
            <a:ext uri="{FF2B5EF4-FFF2-40B4-BE49-F238E27FC236}">
              <a16:creationId xmlns:a16="http://schemas.microsoft.com/office/drawing/2014/main" id="{D090C407-8B51-4FA9-940B-7E435078504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1" name="Text Box 639">
          <a:extLst>
            <a:ext uri="{FF2B5EF4-FFF2-40B4-BE49-F238E27FC236}">
              <a16:creationId xmlns:a16="http://schemas.microsoft.com/office/drawing/2014/main" id="{E2C89E2F-F720-4639-82C8-DFBED2892DC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2" name="Text Box 640">
          <a:extLst>
            <a:ext uri="{FF2B5EF4-FFF2-40B4-BE49-F238E27FC236}">
              <a16:creationId xmlns:a16="http://schemas.microsoft.com/office/drawing/2014/main" id="{DA6E2C78-3969-4FCD-9C52-6C1047AB64FC}"/>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3" name="Text Box 641">
          <a:extLst>
            <a:ext uri="{FF2B5EF4-FFF2-40B4-BE49-F238E27FC236}">
              <a16:creationId xmlns:a16="http://schemas.microsoft.com/office/drawing/2014/main" id="{73565E7C-997B-4E83-B1BC-86896712D54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4" name="Text Box 642">
          <a:extLst>
            <a:ext uri="{FF2B5EF4-FFF2-40B4-BE49-F238E27FC236}">
              <a16:creationId xmlns:a16="http://schemas.microsoft.com/office/drawing/2014/main" id="{E939ED0A-0F7A-4880-AEE9-CF2247FD46C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5" name="Text Box 643">
          <a:extLst>
            <a:ext uri="{FF2B5EF4-FFF2-40B4-BE49-F238E27FC236}">
              <a16:creationId xmlns:a16="http://schemas.microsoft.com/office/drawing/2014/main" id="{83D798F0-7DC9-42E2-847D-42AB2CEC216E}"/>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6" name="Text Box 644">
          <a:extLst>
            <a:ext uri="{FF2B5EF4-FFF2-40B4-BE49-F238E27FC236}">
              <a16:creationId xmlns:a16="http://schemas.microsoft.com/office/drawing/2014/main" id="{B96ACC12-746C-4150-8DD3-A1FDF415171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7" name="Text Box 645">
          <a:extLst>
            <a:ext uri="{FF2B5EF4-FFF2-40B4-BE49-F238E27FC236}">
              <a16:creationId xmlns:a16="http://schemas.microsoft.com/office/drawing/2014/main" id="{F8F967DD-88FC-4110-8F0F-45BE64EAF246}"/>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8" name="Text Box 647">
          <a:extLst>
            <a:ext uri="{FF2B5EF4-FFF2-40B4-BE49-F238E27FC236}">
              <a16:creationId xmlns:a16="http://schemas.microsoft.com/office/drawing/2014/main" id="{450246B2-820F-409B-8CE9-7CD58E3983B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19" name="Text Box 648">
          <a:extLst>
            <a:ext uri="{FF2B5EF4-FFF2-40B4-BE49-F238E27FC236}">
              <a16:creationId xmlns:a16="http://schemas.microsoft.com/office/drawing/2014/main" id="{B300D978-D3C9-4E91-94DD-73ECBE57B6D2}"/>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20" name="Text Box 649">
          <a:extLst>
            <a:ext uri="{FF2B5EF4-FFF2-40B4-BE49-F238E27FC236}">
              <a16:creationId xmlns:a16="http://schemas.microsoft.com/office/drawing/2014/main" id="{701AC52E-16A4-47BC-A157-137E0F021AD1}"/>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21" name="Text Box 650">
          <a:extLst>
            <a:ext uri="{FF2B5EF4-FFF2-40B4-BE49-F238E27FC236}">
              <a16:creationId xmlns:a16="http://schemas.microsoft.com/office/drawing/2014/main" id="{D4A99ABE-43CC-4C92-8DD8-7D96287EC2F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22" name="Text Box 651">
          <a:extLst>
            <a:ext uri="{FF2B5EF4-FFF2-40B4-BE49-F238E27FC236}">
              <a16:creationId xmlns:a16="http://schemas.microsoft.com/office/drawing/2014/main" id="{69F54968-137C-49B3-8CDC-D37EEA9F11F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23" name="Text Box 652">
          <a:extLst>
            <a:ext uri="{FF2B5EF4-FFF2-40B4-BE49-F238E27FC236}">
              <a16:creationId xmlns:a16="http://schemas.microsoft.com/office/drawing/2014/main" id="{372C03D5-1FA5-4E37-A0ED-261253F863AD}"/>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24" name="Text Box 653">
          <a:extLst>
            <a:ext uri="{FF2B5EF4-FFF2-40B4-BE49-F238E27FC236}">
              <a16:creationId xmlns:a16="http://schemas.microsoft.com/office/drawing/2014/main" id="{3EAB2870-5F28-4A1B-AB0D-37F4744E1A3B}"/>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25" name="Text Box 654">
          <a:extLst>
            <a:ext uri="{FF2B5EF4-FFF2-40B4-BE49-F238E27FC236}">
              <a16:creationId xmlns:a16="http://schemas.microsoft.com/office/drawing/2014/main" id="{8963C30A-4D53-4393-8F71-10FE450D7B57}"/>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26" name="Text Box 655">
          <a:extLst>
            <a:ext uri="{FF2B5EF4-FFF2-40B4-BE49-F238E27FC236}">
              <a16:creationId xmlns:a16="http://schemas.microsoft.com/office/drawing/2014/main" id="{C6F7F5E0-4441-4EB0-A7CC-C93A55778233}"/>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11</xdr:row>
      <xdr:rowOff>0</xdr:rowOff>
    </xdr:from>
    <xdr:to>
      <xdr:col>1</xdr:col>
      <xdr:colOff>101600</xdr:colOff>
      <xdr:row>11</xdr:row>
      <xdr:rowOff>101600</xdr:rowOff>
    </xdr:to>
    <xdr:sp macro="" textlink="">
      <xdr:nvSpPr>
        <xdr:cNvPr id="627" name="Text Box 656">
          <a:extLst>
            <a:ext uri="{FF2B5EF4-FFF2-40B4-BE49-F238E27FC236}">
              <a16:creationId xmlns:a16="http://schemas.microsoft.com/office/drawing/2014/main" id="{7EE0C4AD-B484-4F7A-8626-27E1C1A8D42A}"/>
            </a:ext>
          </a:extLst>
        </xdr:cNvPr>
        <xdr:cNvSpPr txBox="1">
          <a:spLocks noChangeArrowheads="1"/>
        </xdr:cNvSpPr>
      </xdr:nvSpPr>
      <xdr:spPr bwMode="auto">
        <a:xfrm>
          <a:off x="463550" y="27241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28" name="Text Box 658">
          <a:extLst>
            <a:ext uri="{FF2B5EF4-FFF2-40B4-BE49-F238E27FC236}">
              <a16:creationId xmlns:a16="http://schemas.microsoft.com/office/drawing/2014/main" id="{ABF875F8-F34B-4CC8-924A-7D7799670B6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29" name="Text Box 659">
          <a:extLst>
            <a:ext uri="{FF2B5EF4-FFF2-40B4-BE49-F238E27FC236}">
              <a16:creationId xmlns:a16="http://schemas.microsoft.com/office/drawing/2014/main" id="{C34BADA0-2765-47D0-9CB4-290A4D6DA9E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0" name="Text Box 660">
          <a:extLst>
            <a:ext uri="{FF2B5EF4-FFF2-40B4-BE49-F238E27FC236}">
              <a16:creationId xmlns:a16="http://schemas.microsoft.com/office/drawing/2014/main" id="{EB7FC4DD-5663-4F58-9407-9254443B7E7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1" name="Text Box 661">
          <a:extLst>
            <a:ext uri="{FF2B5EF4-FFF2-40B4-BE49-F238E27FC236}">
              <a16:creationId xmlns:a16="http://schemas.microsoft.com/office/drawing/2014/main" id="{6A9522EE-4E5D-4698-B181-D42C458C49B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2" name="Text Box 662">
          <a:extLst>
            <a:ext uri="{FF2B5EF4-FFF2-40B4-BE49-F238E27FC236}">
              <a16:creationId xmlns:a16="http://schemas.microsoft.com/office/drawing/2014/main" id="{5B1FC665-BA28-427F-9D75-85EFA6D66A0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3" name="Text Box 663">
          <a:extLst>
            <a:ext uri="{FF2B5EF4-FFF2-40B4-BE49-F238E27FC236}">
              <a16:creationId xmlns:a16="http://schemas.microsoft.com/office/drawing/2014/main" id="{0BC2E966-8AB2-472E-8B11-9B98772790C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4" name="Text Box 664">
          <a:extLst>
            <a:ext uri="{FF2B5EF4-FFF2-40B4-BE49-F238E27FC236}">
              <a16:creationId xmlns:a16="http://schemas.microsoft.com/office/drawing/2014/main" id="{BBF64090-9F23-4866-80FF-BC05F6F784C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5" name="Text Box 665">
          <a:extLst>
            <a:ext uri="{FF2B5EF4-FFF2-40B4-BE49-F238E27FC236}">
              <a16:creationId xmlns:a16="http://schemas.microsoft.com/office/drawing/2014/main" id="{B57858F6-0FA3-45B9-8929-922EEC63AC5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6" name="Text Box 666">
          <a:extLst>
            <a:ext uri="{FF2B5EF4-FFF2-40B4-BE49-F238E27FC236}">
              <a16:creationId xmlns:a16="http://schemas.microsoft.com/office/drawing/2014/main" id="{868156A8-F0DA-42D2-892B-C4A19F72295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7" name="Text Box 667">
          <a:extLst>
            <a:ext uri="{FF2B5EF4-FFF2-40B4-BE49-F238E27FC236}">
              <a16:creationId xmlns:a16="http://schemas.microsoft.com/office/drawing/2014/main" id="{2017D5C6-C837-4544-A44D-FCE9464F718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8" name="Text Box 668">
          <a:extLst>
            <a:ext uri="{FF2B5EF4-FFF2-40B4-BE49-F238E27FC236}">
              <a16:creationId xmlns:a16="http://schemas.microsoft.com/office/drawing/2014/main" id="{FF705E1E-4AEF-4D6B-8A73-48552E069C5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39" name="Text Box 669">
          <a:extLst>
            <a:ext uri="{FF2B5EF4-FFF2-40B4-BE49-F238E27FC236}">
              <a16:creationId xmlns:a16="http://schemas.microsoft.com/office/drawing/2014/main" id="{60B55E6A-4128-4A05-B7E5-C433E43841A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0" name="Text Box 670">
          <a:extLst>
            <a:ext uri="{FF2B5EF4-FFF2-40B4-BE49-F238E27FC236}">
              <a16:creationId xmlns:a16="http://schemas.microsoft.com/office/drawing/2014/main" id="{269C4E12-43FD-4E9C-BCF2-8B5CE278D1A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1" name="Text Box 671">
          <a:extLst>
            <a:ext uri="{FF2B5EF4-FFF2-40B4-BE49-F238E27FC236}">
              <a16:creationId xmlns:a16="http://schemas.microsoft.com/office/drawing/2014/main" id="{0BED8386-1D60-4DBF-8AFF-AFC65F0C085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2" name="Text Box 673">
          <a:extLst>
            <a:ext uri="{FF2B5EF4-FFF2-40B4-BE49-F238E27FC236}">
              <a16:creationId xmlns:a16="http://schemas.microsoft.com/office/drawing/2014/main" id="{11E87D76-4945-4ECA-98BC-9819FE3A969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3" name="Text Box 674">
          <a:extLst>
            <a:ext uri="{FF2B5EF4-FFF2-40B4-BE49-F238E27FC236}">
              <a16:creationId xmlns:a16="http://schemas.microsoft.com/office/drawing/2014/main" id="{E03CA565-8706-4DF9-983E-D945D14A83C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4" name="Text Box 675">
          <a:extLst>
            <a:ext uri="{FF2B5EF4-FFF2-40B4-BE49-F238E27FC236}">
              <a16:creationId xmlns:a16="http://schemas.microsoft.com/office/drawing/2014/main" id="{149D4556-9308-47C5-88BF-9FD2B604964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5" name="Text Box 676">
          <a:extLst>
            <a:ext uri="{FF2B5EF4-FFF2-40B4-BE49-F238E27FC236}">
              <a16:creationId xmlns:a16="http://schemas.microsoft.com/office/drawing/2014/main" id="{917EB87A-4812-4632-A0BA-F45D13D356F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6" name="Text Box 677">
          <a:extLst>
            <a:ext uri="{FF2B5EF4-FFF2-40B4-BE49-F238E27FC236}">
              <a16:creationId xmlns:a16="http://schemas.microsoft.com/office/drawing/2014/main" id="{3B46CA5B-22C9-43D8-A446-EB91D6C8DA9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7" name="Text Box 678">
          <a:extLst>
            <a:ext uri="{FF2B5EF4-FFF2-40B4-BE49-F238E27FC236}">
              <a16:creationId xmlns:a16="http://schemas.microsoft.com/office/drawing/2014/main" id="{3DE4B202-E8B2-4E36-9540-8E55C77E358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8" name="Text Box 679">
          <a:extLst>
            <a:ext uri="{FF2B5EF4-FFF2-40B4-BE49-F238E27FC236}">
              <a16:creationId xmlns:a16="http://schemas.microsoft.com/office/drawing/2014/main" id="{1FFABC85-20E5-448C-94A8-FA679CB60E6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49" name="Text Box 680">
          <a:extLst>
            <a:ext uri="{FF2B5EF4-FFF2-40B4-BE49-F238E27FC236}">
              <a16:creationId xmlns:a16="http://schemas.microsoft.com/office/drawing/2014/main" id="{F77DDA6F-907A-4DAD-AFB5-AECFC187379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0" name="Text Box 681">
          <a:extLst>
            <a:ext uri="{FF2B5EF4-FFF2-40B4-BE49-F238E27FC236}">
              <a16:creationId xmlns:a16="http://schemas.microsoft.com/office/drawing/2014/main" id="{C58C4BEB-1672-446F-A3ED-FD3851D8A89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1" name="Text Box 682">
          <a:extLst>
            <a:ext uri="{FF2B5EF4-FFF2-40B4-BE49-F238E27FC236}">
              <a16:creationId xmlns:a16="http://schemas.microsoft.com/office/drawing/2014/main" id="{1E4457D7-9D97-4A41-9C8D-5E69958B8C3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2" name="Text Box 683">
          <a:extLst>
            <a:ext uri="{FF2B5EF4-FFF2-40B4-BE49-F238E27FC236}">
              <a16:creationId xmlns:a16="http://schemas.microsoft.com/office/drawing/2014/main" id="{F50D6776-DFF9-4ECD-8A5F-BDA9A5FD20A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3" name="Text Box 684">
          <a:extLst>
            <a:ext uri="{FF2B5EF4-FFF2-40B4-BE49-F238E27FC236}">
              <a16:creationId xmlns:a16="http://schemas.microsoft.com/office/drawing/2014/main" id="{D229D08D-B275-4F8F-84B2-2ADA009AC85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4" name="Text Box 685">
          <a:extLst>
            <a:ext uri="{FF2B5EF4-FFF2-40B4-BE49-F238E27FC236}">
              <a16:creationId xmlns:a16="http://schemas.microsoft.com/office/drawing/2014/main" id="{8EF07433-7570-494C-BB80-4CE1B952071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5" name="Text Box 686">
          <a:extLst>
            <a:ext uri="{FF2B5EF4-FFF2-40B4-BE49-F238E27FC236}">
              <a16:creationId xmlns:a16="http://schemas.microsoft.com/office/drawing/2014/main" id="{08E4E6F2-7BFA-4CD4-98C4-47A1916406A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6" name="Text Box 688">
          <a:extLst>
            <a:ext uri="{FF2B5EF4-FFF2-40B4-BE49-F238E27FC236}">
              <a16:creationId xmlns:a16="http://schemas.microsoft.com/office/drawing/2014/main" id="{A30FC284-B485-4F6B-AFD4-2E834B6A7DA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7" name="Text Box 689">
          <a:extLst>
            <a:ext uri="{FF2B5EF4-FFF2-40B4-BE49-F238E27FC236}">
              <a16:creationId xmlns:a16="http://schemas.microsoft.com/office/drawing/2014/main" id="{DB2D7D3C-BE49-44B1-BED5-97BAB2A04D3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8" name="Text Box 690">
          <a:extLst>
            <a:ext uri="{FF2B5EF4-FFF2-40B4-BE49-F238E27FC236}">
              <a16:creationId xmlns:a16="http://schemas.microsoft.com/office/drawing/2014/main" id="{6B438F3E-5B04-4873-8139-D83A4B96BE7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59" name="Text Box 691">
          <a:extLst>
            <a:ext uri="{FF2B5EF4-FFF2-40B4-BE49-F238E27FC236}">
              <a16:creationId xmlns:a16="http://schemas.microsoft.com/office/drawing/2014/main" id="{0084425F-EFDF-44D8-9502-3120581B1DF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0" name="Text Box 692">
          <a:extLst>
            <a:ext uri="{FF2B5EF4-FFF2-40B4-BE49-F238E27FC236}">
              <a16:creationId xmlns:a16="http://schemas.microsoft.com/office/drawing/2014/main" id="{D0E87CAE-F1AE-4DFF-AB19-E60F9C39972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1" name="Text Box 693">
          <a:extLst>
            <a:ext uri="{FF2B5EF4-FFF2-40B4-BE49-F238E27FC236}">
              <a16:creationId xmlns:a16="http://schemas.microsoft.com/office/drawing/2014/main" id="{32555A3A-7B05-4489-B879-4A0DA11932B8}"/>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2" name="Text Box 694">
          <a:extLst>
            <a:ext uri="{FF2B5EF4-FFF2-40B4-BE49-F238E27FC236}">
              <a16:creationId xmlns:a16="http://schemas.microsoft.com/office/drawing/2014/main" id="{8F3C3D4E-F998-4927-8995-5911DF3C7108}"/>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3" name="Text Box 695">
          <a:extLst>
            <a:ext uri="{FF2B5EF4-FFF2-40B4-BE49-F238E27FC236}">
              <a16:creationId xmlns:a16="http://schemas.microsoft.com/office/drawing/2014/main" id="{75D81121-5B3F-44B3-8E5B-7D2627E02AE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4" name="Text Box 696">
          <a:extLst>
            <a:ext uri="{FF2B5EF4-FFF2-40B4-BE49-F238E27FC236}">
              <a16:creationId xmlns:a16="http://schemas.microsoft.com/office/drawing/2014/main" id="{DB42952E-939B-4CE2-BC5F-170181F3311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5" name="Text Box 697">
          <a:extLst>
            <a:ext uri="{FF2B5EF4-FFF2-40B4-BE49-F238E27FC236}">
              <a16:creationId xmlns:a16="http://schemas.microsoft.com/office/drawing/2014/main" id="{8E8CD073-74CE-40EC-82A8-3F19E8C0EDE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6" name="Text Box 698">
          <a:extLst>
            <a:ext uri="{FF2B5EF4-FFF2-40B4-BE49-F238E27FC236}">
              <a16:creationId xmlns:a16="http://schemas.microsoft.com/office/drawing/2014/main" id="{C042434C-50ED-447C-8E60-EDB2556C9E2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7" name="Text Box 699">
          <a:extLst>
            <a:ext uri="{FF2B5EF4-FFF2-40B4-BE49-F238E27FC236}">
              <a16:creationId xmlns:a16="http://schemas.microsoft.com/office/drawing/2014/main" id="{ACED63E9-A251-422B-8081-B257F39C96F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8" name="Text Box 700">
          <a:extLst>
            <a:ext uri="{FF2B5EF4-FFF2-40B4-BE49-F238E27FC236}">
              <a16:creationId xmlns:a16="http://schemas.microsoft.com/office/drawing/2014/main" id="{24D4FB1A-0125-4794-9157-FC876168B63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69" name="Text Box 701">
          <a:extLst>
            <a:ext uri="{FF2B5EF4-FFF2-40B4-BE49-F238E27FC236}">
              <a16:creationId xmlns:a16="http://schemas.microsoft.com/office/drawing/2014/main" id="{738188F6-0FBD-43DD-8697-2B6A64260BC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0" name="Text Box 703">
          <a:extLst>
            <a:ext uri="{FF2B5EF4-FFF2-40B4-BE49-F238E27FC236}">
              <a16:creationId xmlns:a16="http://schemas.microsoft.com/office/drawing/2014/main" id="{AAF18A54-D167-43F0-BD6F-5B87687BD99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1" name="Text Box 704">
          <a:extLst>
            <a:ext uri="{FF2B5EF4-FFF2-40B4-BE49-F238E27FC236}">
              <a16:creationId xmlns:a16="http://schemas.microsoft.com/office/drawing/2014/main" id="{AFF710B6-D18F-471B-83DA-FD0CDFEEEF7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2" name="Text Box 705">
          <a:extLst>
            <a:ext uri="{FF2B5EF4-FFF2-40B4-BE49-F238E27FC236}">
              <a16:creationId xmlns:a16="http://schemas.microsoft.com/office/drawing/2014/main" id="{4091825C-CC56-4FFA-954C-8F0DB601BF2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3" name="Text Box 706">
          <a:extLst>
            <a:ext uri="{FF2B5EF4-FFF2-40B4-BE49-F238E27FC236}">
              <a16:creationId xmlns:a16="http://schemas.microsoft.com/office/drawing/2014/main" id="{3DE96559-860C-4449-B410-65EBDE39A56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4" name="Text Box 707">
          <a:extLst>
            <a:ext uri="{FF2B5EF4-FFF2-40B4-BE49-F238E27FC236}">
              <a16:creationId xmlns:a16="http://schemas.microsoft.com/office/drawing/2014/main" id="{7DF4BB46-DFD9-49CD-AD78-2A66B350E5C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5" name="Text Box 708">
          <a:extLst>
            <a:ext uri="{FF2B5EF4-FFF2-40B4-BE49-F238E27FC236}">
              <a16:creationId xmlns:a16="http://schemas.microsoft.com/office/drawing/2014/main" id="{6179790F-4D84-4C0E-AEBC-CEB77477C90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6" name="Text Box 709">
          <a:extLst>
            <a:ext uri="{FF2B5EF4-FFF2-40B4-BE49-F238E27FC236}">
              <a16:creationId xmlns:a16="http://schemas.microsoft.com/office/drawing/2014/main" id="{5D88E8CC-E601-491F-9D2D-7A4D6FDC62B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7" name="Text Box 710">
          <a:extLst>
            <a:ext uri="{FF2B5EF4-FFF2-40B4-BE49-F238E27FC236}">
              <a16:creationId xmlns:a16="http://schemas.microsoft.com/office/drawing/2014/main" id="{A2D5B4B9-EC6A-46D1-A56A-B4A9CD3BE40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8" name="Text Box 711">
          <a:extLst>
            <a:ext uri="{FF2B5EF4-FFF2-40B4-BE49-F238E27FC236}">
              <a16:creationId xmlns:a16="http://schemas.microsoft.com/office/drawing/2014/main" id="{8DDD5BB0-82F5-4B22-8770-576727FEBEE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79" name="Text Box 712">
          <a:extLst>
            <a:ext uri="{FF2B5EF4-FFF2-40B4-BE49-F238E27FC236}">
              <a16:creationId xmlns:a16="http://schemas.microsoft.com/office/drawing/2014/main" id="{9996851E-050D-4F7C-B3CE-5323FD63128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0" name="Text Box 713">
          <a:extLst>
            <a:ext uri="{FF2B5EF4-FFF2-40B4-BE49-F238E27FC236}">
              <a16:creationId xmlns:a16="http://schemas.microsoft.com/office/drawing/2014/main" id="{E88BF6B0-590B-4A9F-ADC9-05327D5AF3B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1" name="Text Box 714">
          <a:extLst>
            <a:ext uri="{FF2B5EF4-FFF2-40B4-BE49-F238E27FC236}">
              <a16:creationId xmlns:a16="http://schemas.microsoft.com/office/drawing/2014/main" id="{3824F6FB-83C7-42F6-8797-709D2119A18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2" name="Text Box 715">
          <a:extLst>
            <a:ext uri="{FF2B5EF4-FFF2-40B4-BE49-F238E27FC236}">
              <a16:creationId xmlns:a16="http://schemas.microsoft.com/office/drawing/2014/main" id="{6232D024-AE71-4B7C-A608-62F716032E5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3" name="Text Box 716">
          <a:extLst>
            <a:ext uri="{FF2B5EF4-FFF2-40B4-BE49-F238E27FC236}">
              <a16:creationId xmlns:a16="http://schemas.microsoft.com/office/drawing/2014/main" id="{265F0E61-E400-4665-ACE8-0A2D034B290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4" name="Text Box 718">
          <a:extLst>
            <a:ext uri="{FF2B5EF4-FFF2-40B4-BE49-F238E27FC236}">
              <a16:creationId xmlns:a16="http://schemas.microsoft.com/office/drawing/2014/main" id="{C8C71AD7-4564-4D7F-9301-3D32E0A2297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5" name="Text Box 719">
          <a:extLst>
            <a:ext uri="{FF2B5EF4-FFF2-40B4-BE49-F238E27FC236}">
              <a16:creationId xmlns:a16="http://schemas.microsoft.com/office/drawing/2014/main" id="{F812930A-B74F-4E14-BEEF-1E8B6BD294F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6" name="Text Box 720">
          <a:extLst>
            <a:ext uri="{FF2B5EF4-FFF2-40B4-BE49-F238E27FC236}">
              <a16:creationId xmlns:a16="http://schemas.microsoft.com/office/drawing/2014/main" id="{D79C8483-2A90-4161-AC2C-5E0C0127381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7" name="Text Box 721">
          <a:extLst>
            <a:ext uri="{FF2B5EF4-FFF2-40B4-BE49-F238E27FC236}">
              <a16:creationId xmlns:a16="http://schemas.microsoft.com/office/drawing/2014/main" id="{51313270-AC7B-403E-88CF-39FDDD0ED58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8" name="Text Box 722">
          <a:extLst>
            <a:ext uri="{FF2B5EF4-FFF2-40B4-BE49-F238E27FC236}">
              <a16:creationId xmlns:a16="http://schemas.microsoft.com/office/drawing/2014/main" id="{29BF2DDE-A4B0-4840-9BC4-3085605BB7A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89" name="Text Box 723">
          <a:extLst>
            <a:ext uri="{FF2B5EF4-FFF2-40B4-BE49-F238E27FC236}">
              <a16:creationId xmlns:a16="http://schemas.microsoft.com/office/drawing/2014/main" id="{9175EDAA-4215-405E-98C2-D513217B697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0" name="Text Box 724">
          <a:extLst>
            <a:ext uri="{FF2B5EF4-FFF2-40B4-BE49-F238E27FC236}">
              <a16:creationId xmlns:a16="http://schemas.microsoft.com/office/drawing/2014/main" id="{A156EB87-A70D-4355-ADB2-374AEBBD43B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1" name="Text Box 725">
          <a:extLst>
            <a:ext uri="{FF2B5EF4-FFF2-40B4-BE49-F238E27FC236}">
              <a16:creationId xmlns:a16="http://schemas.microsoft.com/office/drawing/2014/main" id="{9B7BA4F4-73DF-4BB3-8278-97EEFF515F9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2" name="Text Box 726">
          <a:extLst>
            <a:ext uri="{FF2B5EF4-FFF2-40B4-BE49-F238E27FC236}">
              <a16:creationId xmlns:a16="http://schemas.microsoft.com/office/drawing/2014/main" id="{527D3FA7-983C-4E66-8320-215E2439662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3" name="Text Box 727">
          <a:extLst>
            <a:ext uri="{FF2B5EF4-FFF2-40B4-BE49-F238E27FC236}">
              <a16:creationId xmlns:a16="http://schemas.microsoft.com/office/drawing/2014/main" id="{7E596CAA-0AE7-4F4A-9FEF-EA2F310ABC6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4" name="Text Box 728">
          <a:extLst>
            <a:ext uri="{FF2B5EF4-FFF2-40B4-BE49-F238E27FC236}">
              <a16:creationId xmlns:a16="http://schemas.microsoft.com/office/drawing/2014/main" id="{EE3E83EB-552D-4FC1-8574-D2F7D01F140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5" name="Text Box 729">
          <a:extLst>
            <a:ext uri="{FF2B5EF4-FFF2-40B4-BE49-F238E27FC236}">
              <a16:creationId xmlns:a16="http://schemas.microsoft.com/office/drawing/2014/main" id="{DCA0F863-47DC-4796-B7D0-D7AC7DD2EFF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6" name="Text Box 730">
          <a:extLst>
            <a:ext uri="{FF2B5EF4-FFF2-40B4-BE49-F238E27FC236}">
              <a16:creationId xmlns:a16="http://schemas.microsoft.com/office/drawing/2014/main" id="{3527B2CA-77AB-4D3B-B314-CF75D18808F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7" name="Text Box 731">
          <a:extLst>
            <a:ext uri="{FF2B5EF4-FFF2-40B4-BE49-F238E27FC236}">
              <a16:creationId xmlns:a16="http://schemas.microsoft.com/office/drawing/2014/main" id="{5DCC1F2C-D8C6-4055-82F7-7F827D1C6F4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8" name="Text Box 733">
          <a:extLst>
            <a:ext uri="{FF2B5EF4-FFF2-40B4-BE49-F238E27FC236}">
              <a16:creationId xmlns:a16="http://schemas.microsoft.com/office/drawing/2014/main" id="{FCF92EB3-1CCA-4D98-8415-2DC438D8F728}"/>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699" name="Text Box 734">
          <a:extLst>
            <a:ext uri="{FF2B5EF4-FFF2-40B4-BE49-F238E27FC236}">
              <a16:creationId xmlns:a16="http://schemas.microsoft.com/office/drawing/2014/main" id="{ABF07B76-E877-43AE-857D-48403FB346E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0" name="Text Box 735">
          <a:extLst>
            <a:ext uri="{FF2B5EF4-FFF2-40B4-BE49-F238E27FC236}">
              <a16:creationId xmlns:a16="http://schemas.microsoft.com/office/drawing/2014/main" id="{F02CCEC5-D544-41DC-AFC9-563A43B3763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1" name="Text Box 736">
          <a:extLst>
            <a:ext uri="{FF2B5EF4-FFF2-40B4-BE49-F238E27FC236}">
              <a16:creationId xmlns:a16="http://schemas.microsoft.com/office/drawing/2014/main" id="{491F0D2B-4913-44FF-AF3F-37AAFBF438D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2" name="Text Box 737">
          <a:extLst>
            <a:ext uri="{FF2B5EF4-FFF2-40B4-BE49-F238E27FC236}">
              <a16:creationId xmlns:a16="http://schemas.microsoft.com/office/drawing/2014/main" id="{00CA77B0-C9DE-4B34-A63F-C6A7CEB7FE3E}"/>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3" name="Text Box 738">
          <a:extLst>
            <a:ext uri="{FF2B5EF4-FFF2-40B4-BE49-F238E27FC236}">
              <a16:creationId xmlns:a16="http://schemas.microsoft.com/office/drawing/2014/main" id="{2C27A2BD-EE2E-4B94-935C-551718BFE38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4" name="Text Box 739">
          <a:extLst>
            <a:ext uri="{FF2B5EF4-FFF2-40B4-BE49-F238E27FC236}">
              <a16:creationId xmlns:a16="http://schemas.microsoft.com/office/drawing/2014/main" id="{B4B8BEF9-A028-4688-8F15-B0DA4C18FC6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5" name="Text Box 740">
          <a:extLst>
            <a:ext uri="{FF2B5EF4-FFF2-40B4-BE49-F238E27FC236}">
              <a16:creationId xmlns:a16="http://schemas.microsoft.com/office/drawing/2014/main" id="{06F2EB84-2156-4657-BD44-50F1B78F8CF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6" name="Text Box 741">
          <a:extLst>
            <a:ext uri="{FF2B5EF4-FFF2-40B4-BE49-F238E27FC236}">
              <a16:creationId xmlns:a16="http://schemas.microsoft.com/office/drawing/2014/main" id="{16DD9199-DBF6-44FC-811A-CDC259A12EC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7" name="Text Box 742">
          <a:extLst>
            <a:ext uri="{FF2B5EF4-FFF2-40B4-BE49-F238E27FC236}">
              <a16:creationId xmlns:a16="http://schemas.microsoft.com/office/drawing/2014/main" id="{85CF306F-0E62-4134-9530-A460892D432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8" name="Text Box 743">
          <a:extLst>
            <a:ext uri="{FF2B5EF4-FFF2-40B4-BE49-F238E27FC236}">
              <a16:creationId xmlns:a16="http://schemas.microsoft.com/office/drawing/2014/main" id="{D0C64612-15D0-420B-9814-84A2C71A111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09" name="Text Box 744">
          <a:extLst>
            <a:ext uri="{FF2B5EF4-FFF2-40B4-BE49-F238E27FC236}">
              <a16:creationId xmlns:a16="http://schemas.microsoft.com/office/drawing/2014/main" id="{F45693D4-3E88-41B7-9BFC-B4DC608DF3E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0" name="Text Box 745">
          <a:extLst>
            <a:ext uri="{FF2B5EF4-FFF2-40B4-BE49-F238E27FC236}">
              <a16:creationId xmlns:a16="http://schemas.microsoft.com/office/drawing/2014/main" id="{759C134D-BC5F-4D0B-8B42-1F926D09EA0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1" name="Text Box 746">
          <a:extLst>
            <a:ext uri="{FF2B5EF4-FFF2-40B4-BE49-F238E27FC236}">
              <a16:creationId xmlns:a16="http://schemas.microsoft.com/office/drawing/2014/main" id="{8AB5EC08-5A4D-4FB2-B543-712D94540EC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2" name="Text Box 748">
          <a:extLst>
            <a:ext uri="{FF2B5EF4-FFF2-40B4-BE49-F238E27FC236}">
              <a16:creationId xmlns:a16="http://schemas.microsoft.com/office/drawing/2014/main" id="{4D2BC41F-823F-4F77-B6C4-4050367B997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3" name="Text Box 749">
          <a:extLst>
            <a:ext uri="{FF2B5EF4-FFF2-40B4-BE49-F238E27FC236}">
              <a16:creationId xmlns:a16="http://schemas.microsoft.com/office/drawing/2014/main" id="{072337E6-AF84-4CCF-AEA0-DF32EBEC7F6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4" name="Text Box 750">
          <a:extLst>
            <a:ext uri="{FF2B5EF4-FFF2-40B4-BE49-F238E27FC236}">
              <a16:creationId xmlns:a16="http://schemas.microsoft.com/office/drawing/2014/main" id="{0E9BC305-A628-4FB5-A562-10CC8808644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5" name="Text Box 751">
          <a:extLst>
            <a:ext uri="{FF2B5EF4-FFF2-40B4-BE49-F238E27FC236}">
              <a16:creationId xmlns:a16="http://schemas.microsoft.com/office/drawing/2014/main" id="{8F11F4BE-D5DC-4E68-BD1C-7421C46A04E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6" name="Text Box 752">
          <a:extLst>
            <a:ext uri="{FF2B5EF4-FFF2-40B4-BE49-F238E27FC236}">
              <a16:creationId xmlns:a16="http://schemas.microsoft.com/office/drawing/2014/main" id="{DD3F6FDC-ACD6-4130-A296-7EED5163390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7" name="Text Box 753">
          <a:extLst>
            <a:ext uri="{FF2B5EF4-FFF2-40B4-BE49-F238E27FC236}">
              <a16:creationId xmlns:a16="http://schemas.microsoft.com/office/drawing/2014/main" id="{BAA1539D-4BCC-4610-A582-012CD7F1788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8" name="Text Box 754">
          <a:extLst>
            <a:ext uri="{FF2B5EF4-FFF2-40B4-BE49-F238E27FC236}">
              <a16:creationId xmlns:a16="http://schemas.microsoft.com/office/drawing/2014/main" id="{89C00E5C-0DC8-48EB-BCEA-68959F20BDB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19" name="Text Box 755">
          <a:extLst>
            <a:ext uri="{FF2B5EF4-FFF2-40B4-BE49-F238E27FC236}">
              <a16:creationId xmlns:a16="http://schemas.microsoft.com/office/drawing/2014/main" id="{97C706CD-E319-443D-9599-3800DD20DE8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0" name="Text Box 756">
          <a:extLst>
            <a:ext uri="{FF2B5EF4-FFF2-40B4-BE49-F238E27FC236}">
              <a16:creationId xmlns:a16="http://schemas.microsoft.com/office/drawing/2014/main" id="{D2837277-D8F1-42B6-920A-A662D12A591D}"/>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1" name="Text Box 757">
          <a:extLst>
            <a:ext uri="{FF2B5EF4-FFF2-40B4-BE49-F238E27FC236}">
              <a16:creationId xmlns:a16="http://schemas.microsoft.com/office/drawing/2014/main" id="{29F49681-6184-426E-923F-34E4DAB77A2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2" name="Text Box 758">
          <a:extLst>
            <a:ext uri="{FF2B5EF4-FFF2-40B4-BE49-F238E27FC236}">
              <a16:creationId xmlns:a16="http://schemas.microsoft.com/office/drawing/2014/main" id="{C2AE6CAB-ED65-4E57-80C5-C0D02EB3A4D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3" name="Text Box 759">
          <a:extLst>
            <a:ext uri="{FF2B5EF4-FFF2-40B4-BE49-F238E27FC236}">
              <a16:creationId xmlns:a16="http://schemas.microsoft.com/office/drawing/2014/main" id="{78BF12E6-61DC-4DA2-8A48-899F6F8CB29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4" name="Text Box 760">
          <a:extLst>
            <a:ext uri="{FF2B5EF4-FFF2-40B4-BE49-F238E27FC236}">
              <a16:creationId xmlns:a16="http://schemas.microsoft.com/office/drawing/2014/main" id="{4C6252FB-7A5B-4EEA-9A8E-1E995AFD30E6}"/>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5" name="Text Box 761">
          <a:extLst>
            <a:ext uri="{FF2B5EF4-FFF2-40B4-BE49-F238E27FC236}">
              <a16:creationId xmlns:a16="http://schemas.microsoft.com/office/drawing/2014/main" id="{C6DD2B52-EFF3-4B5A-A8D3-E90F5CD36967}"/>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6" name="Text Box 763">
          <a:extLst>
            <a:ext uri="{FF2B5EF4-FFF2-40B4-BE49-F238E27FC236}">
              <a16:creationId xmlns:a16="http://schemas.microsoft.com/office/drawing/2014/main" id="{65C5712B-FE86-4B7D-A273-885C2308866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7" name="Text Box 764">
          <a:extLst>
            <a:ext uri="{FF2B5EF4-FFF2-40B4-BE49-F238E27FC236}">
              <a16:creationId xmlns:a16="http://schemas.microsoft.com/office/drawing/2014/main" id="{946AABE1-B4E4-4361-9EBF-18D31B252582}"/>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8" name="Text Box 765">
          <a:extLst>
            <a:ext uri="{FF2B5EF4-FFF2-40B4-BE49-F238E27FC236}">
              <a16:creationId xmlns:a16="http://schemas.microsoft.com/office/drawing/2014/main" id="{70CEAB2D-AC9C-4222-A908-FF4945FC61A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29" name="Text Box 766">
          <a:extLst>
            <a:ext uri="{FF2B5EF4-FFF2-40B4-BE49-F238E27FC236}">
              <a16:creationId xmlns:a16="http://schemas.microsoft.com/office/drawing/2014/main" id="{27F08315-0C18-4E94-B386-18522DF8F5EB}"/>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0" name="Text Box 767">
          <a:extLst>
            <a:ext uri="{FF2B5EF4-FFF2-40B4-BE49-F238E27FC236}">
              <a16:creationId xmlns:a16="http://schemas.microsoft.com/office/drawing/2014/main" id="{A9608879-01CB-471A-98F5-EC1E69F0C294}"/>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1" name="Text Box 768">
          <a:extLst>
            <a:ext uri="{FF2B5EF4-FFF2-40B4-BE49-F238E27FC236}">
              <a16:creationId xmlns:a16="http://schemas.microsoft.com/office/drawing/2014/main" id="{7D6213ED-F614-4F9E-BD12-0F9FE1231CC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2" name="Text Box 769">
          <a:extLst>
            <a:ext uri="{FF2B5EF4-FFF2-40B4-BE49-F238E27FC236}">
              <a16:creationId xmlns:a16="http://schemas.microsoft.com/office/drawing/2014/main" id="{066F25D3-6DD5-4FFA-AFF8-AA3A24276571}"/>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3" name="Text Box 770">
          <a:extLst>
            <a:ext uri="{FF2B5EF4-FFF2-40B4-BE49-F238E27FC236}">
              <a16:creationId xmlns:a16="http://schemas.microsoft.com/office/drawing/2014/main" id="{915A1350-7060-42EF-B3AC-36D248CF744F}"/>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4" name="Text Box 771">
          <a:extLst>
            <a:ext uri="{FF2B5EF4-FFF2-40B4-BE49-F238E27FC236}">
              <a16:creationId xmlns:a16="http://schemas.microsoft.com/office/drawing/2014/main" id="{44192D79-CBD3-4259-94B2-A9156E1A7999}"/>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5" name="Text Box 772">
          <a:extLst>
            <a:ext uri="{FF2B5EF4-FFF2-40B4-BE49-F238E27FC236}">
              <a16:creationId xmlns:a16="http://schemas.microsoft.com/office/drawing/2014/main" id="{2B95A3A5-4B6D-4620-A23B-94503B4072BC}"/>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6" name="Text Box 773">
          <a:extLst>
            <a:ext uri="{FF2B5EF4-FFF2-40B4-BE49-F238E27FC236}">
              <a16:creationId xmlns:a16="http://schemas.microsoft.com/office/drawing/2014/main" id="{D626DECD-048D-4A2B-8E97-266667BB9AAA}"/>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7" name="Text Box 774">
          <a:extLst>
            <a:ext uri="{FF2B5EF4-FFF2-40B4-BE49-F238E27FC236}">
              <a16:creationId xmlns:a16="http://schemas.microsoft.com/office/drawing/2014/main" id="{BD082BAA-C82C-4789-BA44-BBD167D45135}"/>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8" name="Text Box 775">
          <a:extLst>
            <a:ext uri="{FF2B5EF4-FFF2-40B4-BE49-F238E27FC236}">
              <a16:creationId xmlns:a16="http://schemas.microsoft.com/office/drawing/2014/main" id="{CE80F0D4-581C-49E3-8904-33C9436F7943}"/>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15</xdr:row>
      <xdr:rowOff>0</xdr:rowOff>
    </xdr:from>
    <xdr:to>
      <xdr:col>1</xdr:col>
      <xdr:colOff>101600</xdr:colOff>
      <xdr:row>15</xdr:row>
      <xdr:rowOff>101600</xdr:rowOff>
    </xdr:to>
    <xdr:sp macro="" textlink="">
      <xdr:nvSpPr>
        <xdr:cNvPr id="739" name="Text Box 776">
          <a:extLst>
            <a:ext uri="{FF2B5EF4-FFF2-40B4-BE49-F238E27FC236}">
              <a16:creationId xmlns:a16="http://schemas.microsoft.com/office/drawing/2014/main" id="{B5719E68-0563-4E14-8859-3ABDC91FFDB0}"/>
            </a:ext>
          </a:extLst>
        </xdr:cNvPr>
        <xdr:cNvSpPr txBox="1">
          <a:spLocks noChangeArrowheads="1"/>
        </xdr:cNvSpPr>
      </xdr:nvSpPr>
      <xdr:spPr bwMode="auto">
        <a:xfrm>
          <a:off x="463550" y="375285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40" name="Text Box 778">
          <a:extLst>
            <a:ext uri="{FF2B5EF4-FFF2-40B4-BE49-F238E27FC236}">
              <a16:creationId xmlns:a16="http://schemas.microsoft.com/office/drawing/2014/main" id="{D8C29972-621F-4F7F-AB97-0E77AE271B0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41" name="Text Box 779">
          <a:extLst>
            <a:ext uri="{FF2B5EF4-FFF2-40B4-BE49-F238E27FC236}">
              <a16:creationId xmlns:a16="http://schemas.microsoft.com/office/drawing/2014/main" id="{82DF6B7E-5B56-4C2A-8278-D8C546E7159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42" name="Text Box 780">
          <a:extLst>
            <a:ext uri="{FF2B5EF4-FFF2-40B4-BE49-F238E27FC236}">
              <a16:creationId xmlns:a16="http://schemas.microsoft.com/office/drawing/2014/main" id="{5DF38E0E-BE8F-4347-8C8A-633405B42E6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43" name="Text Box 781">
          <a:extLst>
            <a:ext uri="{FF2B5EF4-FFF2-40B4-BE49-F238E27FC236}">
              <a16:creationId xmlns:a16="http://schemas.microsoft.com/office/drawing/2014/main" id="{D1EADC41-B160-4D52-A7BE-6213B4FBE21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744" name="Text Box 782">
          <a:extLst>
            <a:ext uri="{FF2B5EF4-FFF2-40B4-BE49-F238E27FC236}">
              <a16:creationId xmlns:a16="http://schemas.microsoft.com/office/drawing/2014/main" id="{F9DDAD00-F9BF-4AC9-8B21-342DADE9DE20}"/>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45" name="Text Box 783">
          <a:extLst>
            <a:ext uri="{FF2B5EF4-FFF2-40B4-BE49-F238E27FC236}">
              <a16:creationId xmlns:a16="http://schemas.microsoft.com/office/drawing/2014/main" id="{886CAEEF-0B56-4803-901E-967EB489B5D0}"/>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46" name="Text Box 784">
          <a:extLst>
            <a:ext uri="{FF2B5EF4-FFF2-40B4-BE49-F238E27FC236}">
              <a16:creationId xmlns:a16="http://schemas.microsoft.com/office/drawing/2014/main" id="{676B382B-AAE7-4BD6-85CC-1D35BAB2AA0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47" name="Text Box 785">
          <a:extLst>
            <a:ext uri="{FF2B5EF4-FFF2-40B4-BE49-F238E27FC236}">
              <a16:creationId xmlns:a16="http://schemas.microsoft.com/office/drawing/2014/main" id="{805B889A-C35E-4255-80A4-AD770FC6ADF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48" name="Text Box 786">
          <a:extLst>
            <a:ext uri="{FF2B5EF4-FFF2-40B4-BE49-F238E27FC236}">
              <a16:creationId xmlns:a16="http://schemas.microsoft.com/office/drawing/2014/main" id="{B9F54818-0320-4C4A-8D5E-2B31824C5DD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49" name="Text Box 787">
          <a:extLst>
            <a:ext uri="{FF2B5EF4-FFF2-40B4-BE49-F238E27FC236}">
              <a16:creationId xmlns:a16="http://schemas.microsoft.com/office/drawing/2014/main" id="{E6D9385B-2491-46E8-9F7D-342CCA44950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750" name="Text Box 788">
          <a:extLst>
            <a:ext uri="{FF2B5EF4-FFF2-40B4-BE49-F238E27FC236}">
              <a16:creationId xmlns:a16="http://schemas.microsoft.com/office/drawing/2014/main" id="{807036F7-C71A-45F2-862A-85EEBF4C78E0}"/>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51" name="Text Box 789">
          <a:extLst>
            <a:ext uri="{FF2B5EF4-FFF2-40B4-BE49-F238E27FC236}">
              <a16:creationId xmlns:a16="http://schemas.microsoft.com/office/drawing/2014/main" id="{C136BDD1-962C-4820-8E18-0D503B1F4050}"/>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52" name="Text Box 790">
          <a:extLst>
            <a:ext uri="{FF2B5EF4-FFF2-40B4-BE49-F238E27FC236}">
              <a16:creationId xmlns:a16="http://schemas.microsoft.com/office/drawing/2014/main" id="{94F50355-D73F-466D-840C-1E566835907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53" name="Text Box 791">
          <a:extLst>
            <a:ext uri="{FF2B5EF4-FFF2-40B4-BE49-F238E27FC236}">
              <a16:creationId xmlns:a16="http://schemas.microsoft.com/office/drawing/2014/main" id="{F2EA8EB4-209E-408B-9762-B211A93F201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54" name="Text Box 792">
          <a:extLst>
            <a:ext uri="{FF2B5EF4-FFF2-40B4-BE49-F238E27FC236}">
              <a16:creationId xmlns:a16="http://schemas.microsoft.com/office/drawing/2014/main" id="{7252EF0D-2098-4BC5-85FA-4128BA98CB1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55" name="Text Box 793">
          <a:extLst>
            <a:ext uri="{FF2B5EF4-FFF2-40B4-BE49-F238E27FC236}">
              <a16:creationId xmlns:a16="http://schemas.microsoft.com/office/drawing/2014/main" id="{DD71B74A-7A69-4CEA-B949-81193224CBF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756" name="Text Box 794">
          <a:extLst>
            <a:ext uri="{FF2B5EF4-FFF2-40B4-BE49-F238E27FC236}">
              <a16:creationId xmlns:a16="http://schemas.microsoft.com/office/drawing/2014/main" id="{DE9EB1DB-7E8B-41BA-A2A2-F5D56B80B94D}"/>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57" name="Text Box 795">
          <a:extLst>
            <a:ext uri="{FF2B5EF4-FFF2-40B4-BE49-F238E27FC236}">
              <a16:creationId xmlns:a16="http://schemas.microsoft.com/office/drawing/2014/main" id="{08157984-ADD8-4BDF-92C9-C006F520C38E}"/>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58" name="Text Box 796">
          <a:extLst>
            <a:ext uri="{FF2B5EF4-FFF2-40B4-BE49-F238E27FC236}">
              <a16:creationId xmlns:a16="http://schemas.microsoft.com/office/drawing/2014/main" id="{7AE50D95-0A9A-4A9B-9757-965F4CAAA19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59" name="Text Box 797">
          <a:extLst>
            <a:ext uri="{FF2B5EF4-FFF2-40B4-BE49-F238E27FC236}">
              <a16:creationId xmlns:a16="http://schemas.microsoft.com/office/drawing/2014/main" id="{FEADC902-692C-473F-87D2-CA8EF0BC861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60" name="Text Box 798">
          <a:extLst>
            <a:ext uri="{FF2B5EF4-FFF2-40B4-BE49-F238E27FC236}">
              <a16:creationId xmlns:a16="http://schemas.microsoft.com/office/drawing/2014/main" id="{2D5136D0-CEB7-4729-8FC3-29FC25B0134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61" name="Text Box 799">
          <a:extLst>
            <a:ext uri="{FF2B5EF4-FFF2-40B4-BE49-F238E27FC236}">
              <a16:creationId xmlns:a16="http://schemas.microsoft.com/office/drawing/2014/main" id="{8BE35BC5-F39E-4E8D-8C4A-FA98A4C0956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762" name="Text Box 800">
          <a:extLst>
            <a:ext uri="{FF2B5EF4-FFF2-40B4-BE49-F238E27FC236}">
              <a16:creationId xmlns:a16="http://schemas.microsoft.com/office/drawing/2014/main" id="{C6369BE9-1EA5-4912-9152-46555EA21333}"/>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63" name="Text Box 801">
          <a:extLst>
            <a:ext uri="{FF2B5EF4-FFF2-40B4-BE49-F238E27FC236}">
              <a16:creationId xmlns:a16="http://schemas.microsoft.com/office/drawing/2014/main" id="{4E668E6E-F9E3-4D03-829D-612095189767}"/>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64" name="Text Box 802">
          <a:extLst>
            <a:ext uri="{FF2B5EF4-FFF2-40B4-BE49-F238E27FC236}">
              <a16:creationId xmlns:a16="http://schemas.microsoft.com/office/drawing/2014/main" id="{7A95F4DE-08BC-4956-904A-6A648DBE4D2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65" name="Text Box 803">
          <a:extLst>
            <a:ext uri="{FF2B5EF4-FFF2-40B4-BE49-F238E27FC236}">
              <a16:creationId xmlns:a16="http://schemas.microsoft.com/office/drawing/2014/main" id="{9146BB25-D4CE-481B-8ADA-6E6AD3AB338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66" name="Text Box 804">
          <a:extLst>
            <a:ext uri="{FF2B5EF4-FFF2-40B4-BE49-F238E27FC236}">
              <a16:creationId xmlns:a16="http://schemas.microsoft.com/office/drawing/2014/main" id="{388E76E8-C233-4BF0-894B-8FAB33CB22D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67" name="Text Box 805">
          <a:extLst>
            <a:ext uri="{FF2B5EF4-FFF2-40B4-BE49-F238E27FC236}">
              <a16:creationId xmlns:a16="http://schemas.microsoft.com/office/drawing/2014/main" id="{4A87FCB5-BD0B-46B6-8BAA-134FB4E610C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768" name="Text Box 806">
          <a:extLst>
            <a:ext uri="{FF2B5EF4-FFF2-40B4-BE49-F238E27FC236}">
              <a16:creationId xmlns:a16="http://schemas.microsoft.com/office/drawing/2014/main" id="{08D26ECE-A3DF-4221-888C-6CD4E02478B1}"/>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69" name="Text Box 807">
          <a:extLst>
            <a:ext uri="{FF2B5EF4-FFF2-40B4-BE49-F238E27FC236}">
              <a16:creationId xmlns:a16="http://schemas.microsoft.com/office/drawing/2014/main" id="{B1C70E17-BE66-4472-A4EA-3F15149590CE}"/>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70" name="Text Box 808">
          <a:extLst>
            <a:ext uri="{FF2B5EF4-FFF2-40B4-BE49-F238E27FC236}">
              <a16:creationId xmlns:a16="http://schemas.microsoft.com/office/drawing/2014/main" id="{04877543-F91C-47E6-9D2E-97E6718D3CC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71" name="Text Box 809">
          <a:extLst>
            <a:ext uri="{FF2B5EF4-FFF2-40B4-BE49-F238E27FC236}">
              <a16:creationId xmlns:a16="http://schemas.microsoft.com/office/drawing/2014/main" id="{50388BD5-7F24-4A31-B2EF-CB6D1CD5E0E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72" name="Text Box 810">
          <a:extLst>
            <a:ext uri="{FF2B5EF4-FFF2-40B4-BE49-F238E27FC236}">
              <a16:creationId xmlns:a16="http://schemas.microsoft.com/office/drawing/2014/main" id="{17D09E28-BF44-4913-A9A9-28824BCAA99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73" name="Text Box 811">
          <a:extLst>
            <a:ext uri="{FF2B5EF4-FFF2-40B4-BE49-F238E27FC236}">
              <a16:creationId xmlns:a16="http://schemas.microsoft.com/office/drawing/2014/main" id="{F304D4F1-775A-4D91-886F-16B16C4DC60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774" name="Text Box 812">
          <a:extLst>
            <a:ext uri="{FF2B5EF4-FFF2-40B4-BE49-F238E27FC236}">
              <a16:creationId xmlns:a16="http://schemas.microsoft.com/office/drawing/2014/main" id="{0D7DCF47-38FE-4739-9BD0-F2A9F9F0A871}"/>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75" name="Text Box 813">
          <a:extLst>
            <a:ext uri="{FF2B5EF4-FFF2-40B4-BE49-F238E27FC236}">
              <a16:creationId xmlns:a16="http://schemas.microsoft.com/office/drawing/2014/main" id="{243B2B50-A7C7-4F5E-8ABC-BEB548816F5E}"/>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76" name="Text Box 814">
          <a:extLst>
            <a:ext uri="{FF2B5EF4-FFF2-40B4-BE49-F238E27FC236}">
              <a16:creationId xmlns:a16="http://schemas.microsoft.com/office/drawing/2014/main" id="{BC5BD97E-5B60-4166-B96F-D64C03C6BA6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77" name="Text Box 815">
          <a:extLst>
            <a:ext uri="{FF2B5EF4-FFF2-40B4-BE49-F238E27FC236}">
              <a16:creationId xmlns:a16="http://schemas.microsoft.com/office/drawing/2014/main" id="{32849720-37BC-4677-A1DB-C6376C3FA06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78" name="Text Box 816">
          <a:extLst>
            <a:ext uri="{FF2B5EF4-FFF2-40B4-BE49-F238E27FC236}">
              <a16:creationId xmlns:a16="http://schemas.microsoft.com/office/drawing/2014/main" id="{E04D3170-A8D9-4A02-B04F-78D35AE7355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79" name="Text Box 817">
          <a:extLst>
            <a:ext uri="{FF2B5EF4-FFF2-40B4-BE49-F238E27FC236}">
              <a16:creationId xmlns:a16="http://schemas.microsoft.com/office/drawing/2014/main" id="{0B707196-29FA-4A7D-9BC7-A0355AD1753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780" name="Text Box 818">
          <a:extLst>
            <a:ext uri="{FF2B5EF4-FFF2-40B4-BE49-F238E27FC236}">
              <a16:creationId xmlns:a16="http://schemas.microsoft.com/office/drawing/2014/main" id="{2806BF6A-2E88-47FE-AE7B-7E9D6BD6ACCB}"/>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81" name="Text Box 819">
          <a:extLst>
            <a:ext uri="{FF2B5EF4-FFF2-40B4-BE49-F238E27FC236}">
              <a16:creationId xmlns:a16="http://schemas.microsoft.com/office/drawing/2014/main" id="{C7F365AC-9E25-4C8C-82A5-8A2B61FC172D}"/>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82" name="Text Box 820">
          <a:extLst>
            <a:ext uri="{FF2B5EF4-FFF2-40B4-BE49-F238E27FC236}">
              <a16:creationId xmlns:a16="http://schemas.microsoft.com/office/drawing/2014/main" id="{58CA5BD5-A158-45D6-B44D-1A917E1805F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83" name="Text Box 821">
          <a:extLst>
            <a:ext uri="{FF2B5EF4-FFF2-40B4-BE49-F238E27FC236}">
              <a16:creationId xmlns:a16="http://schemas.microsoft.com/office/drawing/2014/main" id="{C4D0FC2D-9BBD-4B19-AD9C-6BAC31F878B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84" name="Text Box 822">
          <a:extLst>
            <a:ext uri="{FF2B5EF4-FFF2-40B4-BE49-F238E27FC236}">
              <a16:creationId xmlns:a16="http://schemas.microsoft.com/office/drawing/2014/main" id="{DCF6880C-9BD6-4B3F-8D4E-5066C82531D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85" name="Text Box 823">
          <a:extLst>
            <a:ext uri="{FF2B5EF4-FFF2-40B4-BE49-F238E27FC236}">
              <a16:creationId xmlns:a16="http://schemas.microsoft.com/office/drawing/2014/main" id="{6F0AA9CE-8AC2-4A58-A30C-1EBC9EFF0AB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1</xdr:col>
      <xdr:colOff>466725</xdr:colOff>
      <xdr:row>7</xdr:row>
      <xdr:rowOff>0</xdr:rowOff>
    </xdr:from>
    <xdr:to>
      <xdr:col>1</xdr:col>
      <xdr:colOff>730250</xdr:colOff>
      <xdr:row>7</xdr:row>
      <xdr:rowOff>101600</xdr:rowOff>
    </xdr:to>
    <xdr:sp macro="" textlink="">
      <xdr:nvSpPr>
        <xdr:cNvPr id="786" name="Text Box 824">
          <a:extLst>
            <a:ext uri="{FF2B5EF4-FFF2-40B4-BE49-F238E27FC236}">
              <a16:creationId xmlns:a16="http://schemas.microsoft.com/office/drawing/2014/main" id="{9BB10D3D-609C-462D-9DE7-9F420E095FDB}"/>
            </a:ext>
          </a:extLst>
        </xdr:cNvPr>
        <xdr:cNvSpPr txBox="1">
          <a:spLocks noChangeArrowheads="1"/>
        </xdr:cNvSpPr>
      </xdr:nvSpPr>
      <xdr:spPr bwMode="auto">
        <a:xfrm>
          <a:off x="1044575" y="1714500"/>
          <a:ext cx="266700"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87" name="Text Box 825">
          <a:extLst>
            <a:ext uri="{FF2B5EF4-FFF2-40B4-BE49-F238E27FC236}">
              <a16:creationId xmlns:a16="http://schemas.microsoft.com/office/drawing/2014/main" id="{10A0CE4C-28F6-43AC-86EE-9980830990CE}"/>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88" name="Text Box 826">
          <a:extLst>
            <a:ext uri="{FF2B5EF4-FFF2-40B4-BE49-F238E27FC236}">
              <a16:creationId xmlns:a16="http://schemas.microsoft.com/office/drawing/2014/main" id="{2AF1AF9A-9867-4E25-A6B7-8B26ABB818B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89" name="Text Box 827">
          <a:extLst>
            <a:ext uri="{FF2B5EF4-FFF2-40B4-BE49-F238E27FC236}">
              <a16:creationId xmlns:a16="http://schemas.microsoft.com/office/drawing/2014/main" id="{9A238DB1-F339-4478-B46A-8E9ACD31A76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90" name="Text Box 828">
          <a:extLst>
            <a:ext uri="{FF2B5EF4-FFF2-40B4-BE49-F238E27FC236}">
              <a16:creationId xmlns:a16="http://schemas.microsoft.com/office/drawing/2014/main" id="{A7F5D1F2-C945-4B66-A6B6-EE5CE874192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91" name="Text Box 829">
          <a:extLst>
            <a:ext uri="{FF2B5EF4-FFF2-40B4-BE49-F238E27FC236}">
              <a16:creationId xmlns:a16="http://schemas.microsoft.com/office/drawing/2014/main" id="{62C17A96-FFEC-4806-9599-08034800E45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92" name="Text Box 831">
          <a:extLst>
            <a:ext uri="{FF2B5EF4-FFF2-40B4-BE49-F238E27FC236}">
              <a16:creationId xmlns:a16="http://schemas.microsoft.com/office/drawing/2014/main" id="{CE5492AD-4775-4284-9715-507FFF25705C}"/>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93" name="Text Box 832">
          <a:extLst>
            <a:ext uri="{FF2B5EF4-FFF2-40B4-BE49-F238E27FC236}">
              <a16:creationId xmlns:a16="http://schemas.microsoft.com/office/drawing/2014/main" id="{14700B9C-13AA-450F-81CE-AB818A2C958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94" name="Text Box 833">
          <a:extLst>
            <a:ext uri="{FF2B5EF4-FFF2-40B4-BE49-F238E27FC236}">
              <a16:creationId xmlns:a16="http://schemas.microsoft.com/office/drawing/2014/main" id="{F48BC1D2-7153-4AAA-ADFC-12CA4397BBD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95" name="Text Box 834">
          <a:extLst>
            <a:ext uri="{FF2B5EF4-FFF2-40B4-BE49-F238E27FC236}">
              <a16:creationId xmlns:a16="http://schemas.microsoft.com/office/drawing/2014/main" id="{9BDDBD24-3450-4341-AF71-A5835A0365B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96" name="Text Box 835">
          <a:extLst>
            <a:ext uri="{FF2B5EF4-FFF2-40B4-BE49-F238E27FC236}">
              <a16:creationId xmlns:a16="http://schemas.microsoft.com/office/drawing/2014/main" id="{670C304A-B862-419D-9B32-B6A0BE71EE7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797" name="Text Box 837">
          <a:extLst>
            <a:ext uri="{FF2B5EF4-FFF2-40B4-BE49-F238E27FC236}">
              <a16:creationId xmlns:a16="http://schemas.microsoft.com/office/drawing/2014/main" id="{593C4ECF-0517-4BDC-9025-03522C64E835}"/>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98" name="Text Box 838">
          <a:extLst>
            <a:ext uri="{FF2B5EF4-FFF2-40B4-BE49-F238E27FC236}">
              <a16:creationId xmlns:a16="http://schemas.microsoft.com/office/drawing/2014/main" id="{89C06402-7624-478A-A47F-DC4D3FDE040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799" name="Text Box 839">
          <a:extLst>
            <a:ext uri="{FF2B5EF4-FFF2-40B4-BE49-F238E27FC236}">
              <a16:creationId xmlns:a16="http://schemas.microsoft.com/office/drawing/2014/main" id="{F3813D54-22E6-4F28-8AF3-380EA0E3327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800" name="Text Box 840">
          <a:extLst>
            <a:ext uri="{FF2B5EF4-FFF2-40B4-BE49-F238E27FC236}">
              <a16:creationId xmlns:a16="http://schemas.microsoft.com/office/drawing/2014/main" id="{C7A18C05-F0DC-4EB4-9C14-B82F14980A1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801" name="Text Box 841">
          <a:extLst>
            <a:ext uri="{FF2B5EF4-FFF2-40B4-BE49-F238E27FC236}">
              <a16:creationId xmlns:a16="http://schemas.microsoft.com/office/drawing/2014/main" id="{7441074C-A6AA-45D6-B1A1-84F7EE2E44D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802" name="Text Box 843">
          <a:extLst>
            <a:ext uri="{FF2B5EF4-FFF2-40B4-BE49-F238E27FC236}">
              <a16:creationId xmlns:a16="http://schemas.microsoft.com/office/drawing/2014/main" id="{71BB861C-A876-412B-976B-B9185ACCE29F}"/>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803" name="Text Box 844">
          <a:extLst>
            <a:ext uri="{FF2B5EF4-FFF2-40B4-BE49-F238E27FC236}">
              <a16:creationId xmlns:a16="http://schemas.microsoft.com/office/drawing/2014/main" id="{C12089C9-C390-47A3-9E27-CF09ED0399C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804" name="Text Box 845">
          <a:extLst>
            <a:ext uri="{FF2B5EF4-FFF2-40B4-BE49-F238E27FC236}">
              <a16:creationId xmlns:a16="http://schemas.microsoft.com/office/drawing/2014/main" id="{389C0317-341E-48AF-A0D2-0475BCD0E8A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805" name="Text Box 846">
          <a:extLst>
            <a:ext uri="{FF2B5EF4-FFF2-40B4-BE49-F238E27FC236}">
              <a16:creationId xmlns:a16="http://schemas.microsoft.com/office/drawing/2014/main" id="{41F97AD6-09DA-4FA3-955B-F6A561D86DC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806" name="Text Box 847">
          <a:extLst>
            <a:ext uri="{FF2B5EF4-FFF2-40B4-BE49-F238E27FC236}">
              <a16:creationId xmlns:a16="http://schemas.microsoft.com/office/drawing/2014/main" id="{821A5BF3-BBDB-43B1-A2A7-501C89E62F6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2</xdr:col>
      <xdr:colOff>466725</xdr:colOff>
      <xdr:row>7</xdr:row>
      <xdr:rowOff>0</xdr:rowOff>
    </xdr:from>
    <xdr:to>
      <xdr:col>2</xdr:col>
      <xdr:colOff>730250</xdr:colOff>
      <xdr:row>7</xdr:row>
      <xdr:rowOff>101600</xdr:rowOff>
    </xdr:to>
    <xdr:sp macro="" textlink="">
      <xdr:nvSpPr>
        <xdr:cNvPr id="807" name="Text Box 849">
          <a:extLst>
            <a:ext uri="{FF2B5EF4-FFF2-40B4-BE49-F238E27FC236}">
              <a16:creationId xmlns:a16="http://schemas.microsoft.com/office/drawing/2014/main" id="{B6CF001C-5849-44A6-A51F-5FE7DD0F0ACE}"/>
            </a:ext>
          </a:extLst>
        </xdr:cNvPr>
        <xdr:cNvSpPr txBox="1">
          <a:spLocks noChangeArrowheads="1"/>
        </xdr:cNvSpPr>
      </xdr:nvSpPr>
      <xdr:spPr bwMode="auto">
        <a:xfrm>
          <a:off x="1787525" y="17145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08" name="Text Box 850">
          <a:extLst>
            <a:ext uri="{FF2B5EF4-FFF2-40B4-BE49-F238E27FC236}">
              <a16:creationId xmlns:a16="http://schemas.microsoft.com/office/drawing/2014/main" id="{98C7B282-826B-49A2-8322-054CB7E0447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09" name="Text Box 851">
          <a:extLst>
            <a:ext uri="{FF2B5EF4-FFF2-40B4-BE49-F238E27FC236}">
              <a16:creationId xmlns:a16="http://schemas.microsoft.com/office/drawing/2014/main" id="{2146CCA4-6E74-47DF-8871-22E8F592FD56}"/>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10" name="Text Box 852">
          <a:extLst>
            <a:ext uri="{FF2B5EF4-FFF2-40B4-BE49-F238E27FC236}">
              <a16:creationId xmlns:a16="http://schemas.microsoft.com/office/drawing/2014/main" id="{78791531-C278-4254-A6E1-B907102691EB}"/>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11" name="Text Box 853">
          <a:extLst>
            <a:ext uri="{FF2B5EF4-FFF2-40B4-BE49-F238E27FC236}">
              <a16:creationId xmlns:a16="http://schemas.microsoft.com/office/drawing/2014/main" id="{34C664BA-D462-4419-BBA2-15EF0074AE1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12" name="Text Box 854">
          <a:extLst>
            <a:ext uri="{FF2B5EF4-FFF2-40B4-BE49-F238E27FC236}">
              <a16:creationId xmlns:a16="http://schemas.microsoft.com/office/drawing/2014/main" id="{F6D6A2F6-6FEA-417E-99BF-69F9B0EF0AC6}"/>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13" name="Text Box 855">
          <a:extLst>
            <a:ext uri="{FF2B5EF4-FFF2-40B4-BE49-F238E27FC236}">
              <a16:creationId xmlns:a16="http://schemas.microsoft.com/office/drawing/2014/main" id="{6D1DD88E-7024-4784-B172-C9BD5AB22E20}"/>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14" name="Text Box 856">
          <a:extLst>
            <a:ext uri="{FF2B5EF4-FFF2-40B4-BE49-F238E27FC236}">
              <a16:creationId xmlns:a16="http://schemas.microsoft.com/office/drawing/2014/main" id="{DE075EF9-80F1-452F-B0CE-1BF079ABA323}"/>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15" name="Text Box 857">
          <a:extLst>
            <a:ext uri="{FF2B5EF4-FFF2-40B4-BE49-F238E27FC236}">
              <a16:creationId xmlns:a16="http://schemas.microsoft.com/office/drawing/2014/main" id="{A197A0AD-805A-4387-BA5E-1E129A42A70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16" name="Text Box 858">
          <a:extLst>
            <a:ext uri="{FF2B5EF4-FFF2-40B4-BE49-F238E27FC236}">
              <a16:creationId xmlns:a16="http://schemas.microsoft.com/office/drawing/2014/main" id="{8B5FADA1-9D7D-473C-BDE1-0DC95A28505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817" name="Text Box 859">
          <a:extLst>
            <a:ext uri="{FF2B5EF4-FFF2-40B4-BE49-F238E27FC236}">
              <a16:creationId xmlns:a16="http://schemas.microsoft.com/office/drawing/2014/main" id="{347EC982-890B-49BA-B34F-E5532F582277}"/>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818" name="Text Box 860">
          <a:extLst>
            <a:ext uri="{FF2B5EF4-FFF2-40B4-BE49-F238E27FC236}">
              <a16:creationId xmlns:a16="http://schemas.microsoft.com/office/drawing/2014/main" id="{BA5B5AA3-1162-459C-91D9-8D6A2ACF2886}"/>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19" name="Text Box 861">
          <a:extLst>
            <a:ext uri="{FF2B5EF4-FFF2-40B4-BE49-F238E27FC236}">
              <a16:creationId xmlns:a16="http://schemas.microsoft.com/office/drawing/2014/main" id="{137D0781-A4ED-48C8-8583-180EAFDCDC6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20" name="Text Box 862">
          <a:extLst>
            <a:ext uri="{FF2B5EF4-FFF2-40B4-BE49-F238E27FC236}">
              <a16:creationId xmlns:a16="http://schemas.microsoft.com/office/drawing/2014/main" id="{FB8C6D1F-5B36-4109-AC04-F63CED74EE82}"/>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21" name="Text Box 863">
          <a:extLst>
            <a:ext uri="{FF2B5EF4-FFF2-40B4-BE49-F238E27FC236}">
              <a16:creationId xmlns:a16="http://schemas.microsoft.com/office/drawing/2014/main" id="{75C9E634-A8F3-4513-BC1F-F1F68FC3AC7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22" name="Text Box 864">
          <a:extLst>
            <a:ext uri="{FF2B5EF4-FFF2-40B4-BE49-F238E27FC236}">
              <a16:creationId xmlns:a16="http://schemas.microsoft.com/office/drawing/2014/main" id="{E1BAEF5B-55C0-4FCA-8C16-6EBA308F3502}"/>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23" name="Text Box 865">
          <a:extLst>
            <a:ext uri="{FF2B5EF4-FFF2-40B4-BE49-F238E27FC236}">
              <a16:creationId xmlns:a16="http://schemas.microsoft.com/office/drawing/2014/main" id="{4439EEB5-7F89-4C78-BCC0-B3887877526A}"/>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24" name="Text Box 866">
          <a:extLst>
            <a:ext uri="{FF2B5EF4-FFF2-40B4-BE49-F238E27FC236}">
              <a16:creationId xmlns:a16="http://schemas.microsoft.com/office/drawing/2014/main" id="{48598006-3DAA-42A8-920F-15672722B29A}"/>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25" name="Text Box 867">
          <a:extLst>
            <a:ext uri="{FF2B5EF4-FFF2-40B4-BE49-F238E27FC236}">
              <a16:creationId xmlns:a16="http://schemas.microsoft.com/office/drawing/2014/main" id="{05859D5F-6958-49EA-8ED6-8D468F5509B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26" name="Text Box 868">
          <a:extLst>
            <a:ext uri="{FF2B5EF4-FFF2-40B4-BE49-F238E27FC236}">
              <a16:creationId xmlns:a16="http://schemas.microsoft.com/office/drawing/2014/main" id="{73DD1F93-4E69-4EEB-9F9F-F66449F74F0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27" name="Text Box 869">
          <a:extLst>
            <a:ext uri="{FF2B5EF4-FFF2-40B4-BE49-F238E27FC236}">
              <a16:creationId xmlns:a16="http://schemas.microsoft.com/office/drawing/2014/main" id="{D91B99CF-42DB-4306-979F-27464220498F}"/>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828" name="Text Box 870">
          <a:extLst>
            <a:ext uri="{FF2B5EF4-FFF2-40B4-BE49-F238E27FC236}">
              <a16:creationId xmlns:a16="http://schemas.microsoft.com/office/drawing/2014/main" id="{73C284DE-8541-4F3B-862C-7601F331031E}"/>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829" name="Text Box 871">
          <a:extLst>
            <a:ext uri="{FF2B5EF4-FFF2-40B4-BE49-F238E27FC236}">
              <a16:creationId xmlns:a16="http://schemas.microsoft.com/office/drawing/2014/main" id="{3ED67466-4AD2-4E5B-84F3-467F25A48CBD}"/>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0" name="Text Box 872">
          <a:extLst>
            <a:ext uri="{FF2B5EF4-FFF2-40B4-BE49-F238E27FC236}">
              <a16:creationId xmlns:a16="http://schemas.microsoft.com/office/drawing/2014/main" id="{2BA49BB1-E6BC-4F4B-B37E-516DD942F723}"/>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1" name="Text Box 873">
          <a:extLst>
            <a:ext uri="{FF2B5EF4-FFF2-40B4-BE49-F238E27FC236}">
              <a16:creationId xmlns:a16="http://schemas.microsoft.com/office/drawing/2014/main" id="{2E31023C-DA90-42D7-B5AE-CFDF8DB145B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2" name="Text Box 874">
          <a:extLst>
            <a:ext uri="{FF2B5EF4-FFF2-40B4-BE49-F238E27FC236}">
              <a16:creationId xmlns:a16="http://schemas.microsoft.com/office/drawing/2014/main" id="{BFF8170F-16CA-4C4D-863D-7674B9C73472}"/>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3" name="Text Box 875">
          <a:extLst>
            <a:ext uri="{FF2B5EF4-FFF2-40B4-BE49-F238E27FC236}">
              <a16:creationId xmlns:a16="http://schemas.microsoft.com/office/drawing/2014/main" id="{616F4BA0-9C63-47AD-939F-A4DFDE3B3CA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4" name="Text Box 876">
          <a:extLst>
            <a:ext uri="{FF2B5EF4-FFF2-40B4-BE49-F238E27FC236}">
              <a16:creationId xmlns:a16="http://schemas.microsoft.com/office/drawing/2014/main" id="{9F0CAAF0-336A-4A66-A1F6-7843657865B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5" name="Text Box 877">
          <a:extLst>
            <a:ext uri="{FF2B5EF4-FFF2-40B4-BE49-F238E27FC236}">
              <a16:creationId xmlns:a16="http://schemas.microsoft.com/office/drawing/2014/main" id="{4090F2CF-BC23-4BC5-B6D0-3D10F478BB6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6" name="Text Box 878">
          <a:extLst>
            <a:ext uri="{FF2B5EF4-FFF2-40B4-BE49-F238E27FC236}">
              <a16:creationId xmlns:a16="http://schemas.microsoft.com/office/drawing/2014/main" id="{38B6409A-30EE-4A1F-840D-E5B57BA1C45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7" name="Text Box 879">
          <a:extLst>
            <a:ext uri="{FF2B5EF4-FFF2-40B4-BE49-F238E27FC236}">
              <a16:creationId xmlns:a16="http://schemas.microsoft.com/office/drawing/2014/main" id="{18B78EEE-FA74-4470-BE90-85C54206599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38" name="Text Box 880">
          <a:extLst>
            <a:ext uri="{FF2B5EF4-FFF2-40B4-BE49-F238E27FC236}">
              <a16:creationId xmlns:a16="http://schemas.microsoft.com/office/drawing/2014/main" id="{517AA4FD-6D22-4C40-8D27-6DDCF1210BE1}"/>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839" name="Text Box 881">
          <a:extLst>
            <a:ext uri="{FF2B5EF4-FFF2-40B4-BE49-F238E27FC236}">
              <a16:creationId xmlns:a16="http://schemas.microsoft.com/office/drawing/2014/main" id="{1F53F5A6-79CD-45A8-8042-FDEBE19D150B}"/>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840" name="Text Box 882">
          <a:extLst>
            <a:ext uri="{FF2B5EF4-FFF2-40B4-BE49-F238E27FC236}">
              <a16:creationId xmlns:a16="http://schemas.microsoft.com/office/drawing/2014/main" id="{18EC1A43-C30A-4032-92A5-042278E7049A}"/>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1" name="Text Box 883">
          <a:extLst>
            <a:ext uri="{FF2B5EF4-FFF2-40B4-BE49-F238E27FC236}">
              <a16:creationId xmlns:a16="http://schemas.microsoft.com/office/drawing/2014/main" id="{2ED125FC-B64F-4ACD-84DC-E5D5EBCDC3A3}"/>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2" name="Text Box 884">
          <a:extLst>
            <a:ext uri="{FF2B5EF4-FFF2-40B4-BE49-F238E27FC236}">
              <a16:creationId xmlns:a16="http://schemas.microsoft.com/office/drawing/2014/main" id="{BD2C19EC-FE6A-4AFA-8386-38ABD29B2E86}"/>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3" name="Text Box 885">
          <a:extLst>
            <a:ext uri="{FF2B5EF4-FFF2-40B4-BE49-F238E27FC236}">
              <a16:creationId xmlns:a16="http://schemas.microsoft.com/office/drawing/2014/main" id="{3E869DE1-5636-4E37-8530-5A9B417FDA4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4" name="Text Box 886">
          <a:extLst>
            <a:ext uri="{FF2B5EF4-FFF2-40B4-BE49-F238E27FC236}">
              <a16:creationId xmlns:a16="http://schemas.microsoft.com/office/drawing/2014/main" id="{121B0476-7803-49A7-A252-A61999241E9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5" name="Text Box 887">
          <a:extLst>
            <a:ext uri="{FF2B5EF4-FFF2-40B4-BE49-F238E27FC236}">
              <a16:creationId xmlns:a16="http://schemas.microsoft.com/office/drawing/2014/main" id="{5B44AB43-FE33-426F-8924-027C48B8CDD3}"/>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6" name="Text Box 888">
          <a:extLst>
            <a:ext uri="{FF2B5EF4-FFF2-40B4-BE49-F238E27FC236}">
              <a16:creationId xmlns:a16="http://schemas.microsoft.com/office/drawing/2014/main" id="{7CE62F40-45E4-403B-BA0F-B68F2DF6930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7" name="Text Box 889">
          <a:extLst>
            <a:ext uri="{FF2B5EF4-FFF2-40B4-BE49-F238E27FC236}">
              <a16:creationId xmlns:a16="http://schemas.microsoft.com/office/drawing/2014/main" id="{0AB3767B-01CA-4458-9165-5EC46268602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8" name="Text Box 890">
          <a:extLst>
            <a:ext uri="{FF2B5EF4-FFF2-40B4-BE49-F238E27FC236}">
              <a16:creationId xmlns:a16="http://schemas.microsoft.com/office/drawing/2014/main" id="{A1F217F1-167B-48BC-A2A0-8F55E87C0D3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49" name="Text Box 891">
          <a:extLst>
            <a:ext uri="{FF2B5EF4-FFF2-40B4-BE49-F238E27FC236}">
              <a16:creationId xmlns:a16="http://schemas.microsoft.com/office/drawing/2014/main" id="{8F9688B9-CB62-4509-B730-66C610FADF6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850" name="Text Box 892">
          <a:extLst>
            <a:ext uri="{FF2B5EF4-FFF2-40B4-BE49-F238E27FC236}">
              <a16:creationId xmlns:a16="http://schemas.microsoft.com/office/drawing/2014/main" id="{A2D37F9B-4DD3-4C1D-9A88-4B5B22498620}"/>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851" name="Text Box 893">
          <a:extLst>
            <a:ext uri="{FF2B5EF4-FFF2-40B4-BE49-F238E27FC236}">
              <a16:creationId xmlns:a16="http://schemas.microsoft.com/office/drawing/2014/main" id="{BE4ED4A2-D36C-45F6-ABA6-DB7E2188235F}"/>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52" name="Text Box 894">
          <a:extLst>
            <a:ext uri="{FF2B5EF4-FFF2-40B4-BE49-F238E27FC236}">
              <a16:creationId xmlns:a16="http://schemas.microsoft.com/office/drawing/2014/main" id="{5FB3DFA4-C5A7-431F-A57E-C20D7B90AC4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53" name="Text Box 895">
          <a:extLst>
            <a:ext uri="{FF2B5EF4-FFF2-40B4-BE49-F238E27FC236}">
              <a16:creationId xmlns:a16="http://schemas.microsoft.com/office/drawing/2014/main" id="{9810B4F9-D303-49CD-A91D-1FCFAFE12115}"/>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54" name="Text Box 896">
          <a:extLst>
            <a:ext uri="{FF2B5EF4-FFF2-40B4-BE49-F238E27FC236}">
              <a16:creationId xmlns:a16="http://schemas.microsoft.com/office/drawing/2014/main" id="{BF2327CC-A91C-4788-B61D-ECF8876F4111}"/>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55" name="Text Box 897">
          <a:extLst>
            <a:ext uri="{FF2B5EF4-FFF2-40B4-BE49-F238E27FC236}">
              <a16:creationId xmlns:a16="http://schemas.microsoft.com/office/drawing/2014/main" id="{86A522E4-1CEA-4CF8-BD42-19D38461CDA1}"/>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56" name="Text Box 898">
          <a:extLst>
            <a:ext uri="{FF2B5EF4-FFF2-40B4-BE49-F238E27FC236}">
              <a16:creationId xmlns:a16="http://schemas.microsoft.com/office/drawing/2014/main" id="{14D54227-8E1F-406F-A76F-80BFD8D3DCE0}"/>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57" name="Text Box 899">
          <a:extLst>
            <a:ext uri="{FF2B5EF4-FFF2-40B4-BE49-F238E27FC236}">
              <a16:creationId xmlns:a16="http://schemas.microsoft.com/office/drawing/2014/main" id="{EFACCD18-D704-4C35-80F5-094D519C816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58" name="Text Box 900">
          <a:extLst>
            <a:ext uri="{FF2B5EF4-FFF2-40B4-BE49-F238E27FC236}">
              <a16:creationId xmlns:a16="http://schemas.microsoft.com/office/drawing/2014/main" id="{0F089AD2-4E84-47A3-A95B-CB9BC2C2BE5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59" name="Text Box 901">
          <a:extLst>
            <a:ext uri="{FF2B5EF4-FFF2-40B4-BE49-F238E27FC236}">
              <a16:creationId xmlns:a16="http://schemas.microsoft.com/office/drawing/2014/main" id="{F6FC5804-5347-43FC-AADA-6420953C8EA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60" name="Text Box 902">
          <a:extLst>
            <a:ext uri="{FF2B5EF4-FFF2-40B4-BE49-F238E27FC236}">
              <a16:creationId xmlns:a16="http://schemas.microsoft.com/office/drawing/2014/main" id="{CE513E05-0D95-4866-9FED-AE7548F2792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861" name="Text Box 903">
          <a:extLst>
            <a:ext uri="{FF2B5EF4-FFF2-40B4-BE49-F238E27FC236}">
              <a16:creationId xmlns:a16="http://schemas.microsoft.com/office/drawing/2014/main" id="{E4E6B48C-C744-4775-BDCC-B48A05F6999F}"/>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862" name="Text Box 904">
          <a:extLst>
            <a:ext uri="{FF2B5EF4-FFF2-40B4-BE49-F238E27FC236}">
              <a16:creationId xmlns:a16="http://schemas.microsoft.com/office/drawing/2014/main" id="{D4CDCF86-3FCB-4644-926B-F2739694462A}"/>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63" name="Text Box 905">
          <a:extLst>
            <a:ext uri="{FF2B5EF4-FFF2-40B4-BE49-F238E27FC236}">
              <a16:creationId xmlns:a16="http://schemas.microsoft.com/office/drawing/2014/main" id="{67C6C4C3-8A41-4DC4-81F3-2F0E21306D6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64" name="Text Box 906">
          <a:extLst>
            <a:ext uri="{FF2B5EF4-FFF2-40B4-BE49-F238E27FC236}">
              <a16:creationId xmlns:a16="http://schemas.microsoft.com/office/drawing/2014/main" id="{352281BB-0032-4EA8-A225-BCAA0E553B9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65" name="Text Box 907">
          <a:extLst>
            <a:ext uri="{FF2B5EF4-FFF2-40B4-BE49-F238E27FC236}">
              <a16:creationId xmlns:a16="http://schemas.microsoft.com/office/drawing/2014/main" id="{B1ED32BB-9EBE-470F-9F3A-43D725B4C9AF}"/>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66" name="Text Box 908">
          <a:extLst>
            <a:ext uri="{FF2B5EF4-FFF2-40B4-BE49-F238E27FC236}">
              <a16:creationId xmlns:a16="http://schemas.microsoft.com/office/drawing/2014/main" id="{30F2D713-6F03-42CB-B989-4563A58167E4}"/>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67" name="Text Box 909">
          <a:extLst>
            <a:ext uri="{FF2B5EF4-FFF2-40B4-BE49-F238E27FC236}">
              <a16:creationId xmlns:a16="http://schemas.microsoft.com/office/drawing/2014/main" id="{B4DC4181-44C6-4E8B-867E-4BABFEC046B0}"/>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68" name="Text Box 910">
          <a:extLst>
            <a:ext uri="{FF2B5EF4-FFF2-40B4-BE49-F238E27FC236}">
              <a16:creationId xmlns:a16="http://schemas.microsoft.com/office/drawing/2014/main" id="{6A3EF100-DEE8-4830-8128-BA334AF6D492}"/>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69" name="Text Box 911">
          <a:extLst>
            <a:ext uri="{FF2B5EF4-FFF2-40B4-BE49-F238E27FC236}">
              <a16:creationId xmlns:a16="http://schemas.microsoft.com/office/drawing/2014/main" id="{CF5E4A34-2BF0-400D-AD66-1E34DCE3D36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70" name="Text Box 912">
          <a:extLst>
            <a:ext uri="{FF2B5EF4-FFF2-40B4-BE49-F238E27FC236}">
              <a16:creationId xmlns:a16="http://schemas.microsoft.com/office/drawing/2014/main" id="{8E540420-E959-4AB7-8932-D9F8D03EA1F2}"/>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71" name="Text Box 913">
          <a:extLst>
            <a:ext uri="{FF2B5EF4-FFF2-40B4-BE49-F238E27FC236}">
              <a16:creationId xmlns:a16="http://schemas.microsoft.com/office/drawing/2014/main" id="{C34C371D-4077-4C52-AF8C-C7A6FBB53B98}"/>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466725</xdr:colOff>
      <xdr:row>9</xdr:row>
      <xdr:rowOff>0</xdr:rowOff>
    </xdr:from>
    <xdr:to>
      <xdr:col>1</xdr:col>
      <xdr:colOff>730250</xdr:colOff>
      <xdr:row>9</xdr:row>
      <xdr:rowOff>101600</xdr:rowOff>
    </xdr:to>
    <xdr:sp macro="" textlink="">
      <xdr:nvSpPr>
        <xdr:cNvPr id="872" name="Text Box 914">
          <a:extLst>
            <a:ext uri="{FF2B5EF4-FFF2-40B4-BE49-F238E27FC236}">
              <a16:creationId xmlns:a16="http://schemas.microsoft.com/office/drawing/2014/main" id="{A67E8EDC-4162-48AB-8D8C-D901BFE1D49B}"/>
            </a:ext>
          </a:extLst>
        </xdr:cNvPr>
        <xdr:cNvSpPr txBox="1">
          <a:spLocks noChangeArrowheads="1"/>
        </xdr:cNvSpPr>
      </xdr:nvSpPr>
      <xdr:spPr bwMode="auto">
        <a:xfrm>
          <a:off x="1044575" y="2209800"/>
          <a:ext cx="266700"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873" name="Text Box 915">
          <a:extLst>
            <a:ext uri="{FF2B5EF4-FFF2-40B4-BE49-F238E27FC236}">
              <a16:creationId xmlns:a16="http://schemas.microsoft.com/office/drawing/2014/main" id="{CB84828B-0BA2-402E-BECF-895CC7AD5B70}"/>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74" name="Text Box 916">
          <a:extLst>
            <a:ext uri="{FF2B5EF4-FFF2-40B4-BE49-F238E27FC236}">
              <a16:creationId xmlns:a16="http://schemas.microsoft.com/office/drawing/2014/main" id="{5A8177B5-2A46-4E4B-9492-15555F0D94CB}"/>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75" name="Text Box 917">
          <a:extLst>
            <a:ext uri="{FF2B5EF4-FFF2-40B4-BE49-F238E27FC236}">
              <a16:creationId xmlns:a16="http://schemas.microsoft.com/office/drawing/2014/main" id="{81811756-F810-427E-A34C-3AD513CAB41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76" name="Text Box 918">
          <a:extLst>
            <a:ext uri="{FF2B5EF4-FFF2-40B4-BE49-F238E27FC236}">
              <a16:creationId xmlns:a16="http://schemas.microsoft.com/office/drawing/2014/main" id="{8C0BF067-AA7B-407F-B7C8-4EE98297B88F}"/>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77" name="Text Box 919">
          <a:extLst>
            <a:ext uri="{FF2B5EF4-FFF2-40B4-BE49-F238E27FC236}">
              <a16:creationId xmlns:a16="http://schemas.microsoft.com/office/drawing/2014/main" id="{E81C592D-8E65-4CD5-B40A-08281C6127CE}"/>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78" name="Text Box 920">
          <a:extLst>
            <a:ext uri="{FF2B5EF4-FFF2-40B4-BE49-F238E27FC236}">
              <a16:creationId xmlns:a16="http://schemas.microsoft.com/office/drawing/2014/main" id="{F843D6A1-7AFA-4ED9-8E69-ABEAF866E72B}"/>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79" name="Text Box 921">
          <a:extLst>
            <a:ext uri="{FF2B5EF4-FFF2-40B4-BE49-F238E27FC236}">
              <a16:creationId xmlns:a16="http://schemas.microsoft.com/office/drawing/2014/main" id="{8477DF4B-9BA9-4097-8A07-E64DB144C342}"/>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80" name="Text Box 922">
          <a:extLst>
            <a:ext uri="{FF2B5EF4-FFF2-40B4-BE49-F238E27FC236}">
              <a16:creationId xmlns:a16="http://schemas.microsoft.com/office/drawing/2014/main" id="{8C6D4C4B-F0E8-4C28-BB9F-9ABCA7B8154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81" name="Text Box 923">
          <a:extLst>
            <a:ext uri="{FF2B5EF4-FFF2-40B4-BE49-F238E27FC236}">
              <a16:creationId xmlns:a16="http://schemas.microsoft.com/office/drawing/2014/main" id="{830E3FFF-5A61-455B-8DB0-9ECB22A6DA0F}"/>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82" name="Text Box 924">
          <a:extLst>
            <a:ext uri="{FF2B5EF4-FFF2-40B4-BE49-F238E27FC236}">
              <a16:creationId xmlns:a16="http://schemas.microsoft.com/office/drawing/2014/main" id="{36C95ECD-4D7F-4D59-92A1-21FF39EA3369}"/>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1</xdr:col>
      <xdr:colOff>447675</xdr:colOff>
      <xdr:row>9</xdr:row>
      <xdr:rowOff>190500</xdr:rowOff>
    </xdr:from>
    <xdr:to>
      <xdr:col>1</xdr:col>
      <xdr:colOff>711200</xdr:colOff>
      <xdr:row>10</xdr:row>
      <xdr:rowOff>44450</xdr:rowOff>
    </xdr:to>
    <xdr:sp macro="" textlink="">
      <xdr:nvSpPr>
        <xdr:cNvPr id="883" name="Text Box 925">
          <a:extLst>
            <a:ext uri="{FF2B5EF4-FFF2-40B4-BE49-F238E27FC236}">
              <a16:creationId xmlns:a16="http://schemas.microsoft.com/office/drawing/2014/main" id="{0BD599B2-3800-49DA-BBAF-FFB9AD9F4C7A}"/>
            </a:ext>
          </a:extLst>
        </xdr:cNvPr>
        <xdr:cNvSpPr txBox="1">
          <a:spLocks noChangeArrowheads="1"/>
        </xdr:cNvSpPr>
      </xdr:nvSpPr>
      <xdr:spPr bwMode="auto">
        <a:xfrm>
          <a:off x="1025525" y="2400300"/>
          <a:ext cx="266700" cy="111125"/>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884" name="Text Box 926">
          <a:extLst>
            <a:ext uri="{FF2B5EF4-FFF2-40B4-BE49-F238E27FC236}">
              <a16:creationId xmlns:a16="http://schemas.microsoft.com/office/drawing/2014/main" id="{33E7621D-23CC-473B-9CB1-062744867DD3}"/>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85" name="Text Box 927">
          <a:extLst>
            <a:ext uri="{FF2B5EF4-FFF2-40B4-BE49-F238E27FC236}">
              <a16:creationId xmlns:a16="http://schemas.microsoft.com/office/drawing/2014/main" id="{91388A45-1C93-481B-B512-367DED3D444A}"/>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86" name="Text Box 928">
          <a:extLst>
            <a:ext uri="{FF2B5EF4-FFF2-40B4-BE49-F238E27FC236}">
              <a16:creationId xmlns:a16="http://schemas.microsoft.com/office/drawing/2014/main" id="{88A365E3-4464-48E7-B32E-C8CDE5DD89D1}"/>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87" name="Text Box 929">
          <a:extLst>
            <a:ext uri="{FF2B5EF4-FFF2-40B4-BE49-F238E27FC236}">
              <a16:creationId xmlns:a16="http://schemas.microsoft.com/office/drawing/2014/main" id="{15522870-6BA5-456E-B3CC-8B1D8D020E2C}"/>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88" name="Text Box 930">
          <a:extLst>
            <a:ext uri="{FF2B5EF4-FFF2-40B4-BE49-F238E27FC236}">
              <a16:creationId xmlns:a16="http://schemas.microsoft.com/office/drawing/2014/main" id="{E02BA38A-0979-4B3A-886B-0ED797BBECC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89" name="Text Box 931">
          <a:extLst>
            <a:ext uri="{FF2B5EF4-FFF2-40B4-BE49-F238E27FC236}">
              <a16:creationId xmlns:a16="http://schemas.microsoft.com/office/drawing/2014/main" id="{F4DA4EB1-4A07-45BC-8814-88625858016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90" name="Text Box 932">
          <a:extLst>
            <a:ext uri="{FF2B5EF4-FFF2-40B4-BE49-F238E27FC236}">
              <a16:creationId xmlns:a16="http://schemas.microsoft.com/office/drawing/2014/main" id="{5B65295C-A1EA-4CCD-9896-6A274F146EF7}"/>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91" name="Text Box 933">
          <a:extLst>
            <a:ext uri="{FF2B5EF4-FFF2-40B4-BE49-F238E27FC236}">
              <a16:creationId xmlns:a16="http://schemas.microsoft.com/office/drawing/2014/main" id="{F3A80B8F-7396-4434-AEB6-83EB3C63D06B}"/>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92" name="Text Box 934">
          <a:extLst>
            <a:ext uri="{FF2B5EF4-FFF2-40B4-BE49-F238E27FC236}">
              <a16:creationId xmlns:a16="http://schemas.microsoft.com/office/drawing/2014/main" id="{9FEA2D98-9BA4-437C-946C-38DE5B39A94A}"/>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0</xdr:col>
      <xdr:colOff>466725</xdr:colOff>
      <xdr:row>9</xdr:row>
      <xdr:rowOff>0</xdr:rowOff>
    </xdr:from>
    <xdr:to>
      <xdr:col>1</xdr:col>
      <xdr:colOff>101600</xdr:colOff>
      <xdr:row>9</xdr:row>
      <xdr:rowOff>101600</xdr:rowOff>
    </xdr:to>
    <xdr:sp macro="" textlink="">
      <xdr:nvSpPr>
        <xdr:cNvPr id="893" name="Text Box 935">
          <a:extLst>
            <a:ext uri="{FF2B5EF4-FFF2-40B4-BE49-F238E27FC236}">
              <a16:creationId xmlns:a16="http://schemas.microsoft.com/office/drawing/2014/main" id="{D64777B5-6A71-44DE-9FE3-26D5C61828ED}"/>
            </a:ext>
          </a:extLst>
        </xdr:cNvPr>
        <xdr:cNvSpPr txBox="1">
          <a:spLocks noChangeArrowheads="1"/>
        </xdr:cNvSpPr>
      </xdr:nvSpPr>
      <xdr:spPr bwMode="auto">
        <a:xfrm>
          <a:off x="463550" y="2209800"/>
          <a:ext cx="219075" cy="101600"/>
        </a:xfrm>
        <a:prstGeom prst="rect">
          <a:avLst/>
        </a:prstGeom>
        <a:noFill/>
        <a:ln w="9525">
          <a:noFill/>
          <a:miter lim="800000"/>
          <a:headEnd/>
          <a:tailEnd/>
        </a:ln>
      </xdr:spPr>
    </xdr:sp>
    <xdr:clientData/>
  </xdr:twoCellAnchor>
  <xdr:twoCellAnchor editAs="oneCell">
    <xdr:from>
      <xdr:col>2</xdr:col>
      <xdr:colOff>466725</xdr:colOff>
      <xdr:row>9</xdr:row>
      <xdr:rowOff>0</xdr:rowOff>
    </xdr:from>
    <xdr:to>
      <xdr:col>2</xdr:col>
      <xdr:colOff>730250</xdr:colOff>
      <xdr:row>9</xdr:row>
      <xdr:rowOff>101600</xdr:rowOff>
    </xdr:to>
    <xdr:sp macro="" textlink="">
      <xdr:nvSpPr>
        <xdr:cNvPr id="894" name="Text Box 937">
          <a:extLst>
            <a:ext uri="{FF2B5EF4-FFF2-40B4-BE49-F238E27FC236}">
              <a16:creationId xmlns:a16="http://schemas.microsoft.com/office/drawing/2014/main" id="{4A173368-F5C2-4144-B9EF-DE7B1510925F}"/>
            </a:ext>
          </a:extLst>
        </xdr:cNvPr>
        <xdr:cNvSpPr txBox="1">
          <a:spLocks noChangeArrowheads="1"/>
        </xdr:cNvSpPr>
      </xdr:nvSpPr>
      <xdr:spPr bwMode="auto">
        <a:xfrm>
          <a:off x="1787525" y="2209800"/>
          <a:ext cx="266700" cy="101600"/>
        </a:xfrm>
        <a:prstGeom prst="rect">
          <a:avLst/>
        </a:prstGeom>
        <a:noFill/>
        <a:ln w="9525">
          <a:noFill/>
          <a:miter lim="800000"/>
          <a:headEnd/>
          <a:tailEnd/>
        </a:ln>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895" name="Text Box 938">
          <a:extLst>
            <a:ext uri="{FF2B5EF4-FFF2-40B4-BE49-F238E27FC236}">
              <a16:creationId xmlns:a16="http://schemas.microsoft.com/office/drawing/2014/main" id="{9EAFE172-D3A8-491C-8DEF-A382D60020E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896" name="Text Box 939">
          <a:extLst>
            <a:ext uri="{FF2B5EF4-FFF2-40B4-BE49-F238E27FC236}">
              <a16:creationId xmlns:a16="http://schemas.microsoft.com/office/drawing/2014/main" id="{076A1CF5-6D20-4948-BAD1-43CC330B3DE0}"/>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897" name="Text Box 940">
          <a:extLst>
            <a:ext uri="{FF2B5EF4-FFF2-40B4-BE49-F238E27FC236}">
              <a16:creationId xmlns:a16="http://schemas.microsoft.com/office/drawing/2014/main" id="{CF273E46-4E96-486A-8256-EB7C990CCF8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898" name="Text Box 941">
          <a:extLst>
            <a:ext uri="{FF2B5EF4-FFF2-40B4-BE49-F238E27FC236}">
              <a16:creationId xmlns:a16="http://schemas.microsoft.com/office/drawing/2014/main" id="{C3F6BFB4-067F-487C-96E3-46374E29D84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899" name="Text Box 942">
          <a:extLst>
            <a:ext uri="{FF2B5EF4-FFF2-40B4-BE49-F238E27FC236}">
              <a16:creationId xmlns:a16="http://schemas.microsoft.com/office/drawing/2014/main" id="{8399C23E-4A68-4831-A693-312EDC20D78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0" name="Text Box 943">
          <a:extLst>
            <a:ext uri="{FF2B5EF4-FFF2-40B4-BE49-F238E27FC236}">
              <a16:creationId xmlns:a16="http://schemas.microsoft.com/office/drawing/2014/main" id="{46BFE4D2-4E42-4CF4-B5C9-D371F8DE53B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1" name="Text Box 944">
          <a:extLst>
            <a:ext uri="{FF2B5EF4-FFF2-40B4-BE49-F238E27FC236}">
              <a16:creationId xmlns:a16="http://schemas.microsoft.com/office/drawing/2014/main" id="{9F4F1AB4-910E-478F-A3CF-3A2CDE708F7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2" name="Text Box 945">
          <a:extLst>
            <a:ext uri="{FF2B5EF4-FFF2-40B4-BE49-F238E27FC236}">
              <a16:creationId xmlns:a16="http://schemas.microsoft.com/office/drawing/2014/main" id="{6BBAADDE-2572-4DA5-AD95-C77660B32E4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3" name="Text Box 946">
          <a:extLst>
            <a:ext uri="{FF2B5EF4-FFF2-40B4-BE49-F238E27FC236}">
              <a16:creationId xmlns:a16="http://schemas.microsoft.com/office/drawing/2014/main" id="{0ED94310-6A7C-4022-BB2D-E75628BA73B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4" name="Text Box 947">
          <a:extLst>
            <a:ext uri="{FF2B5EF4-FFF2-40B4-BE49-F238E27FC236}">
              <a16:creationId xmlns:a16="http://schemas.microsoft.com/office/drawing/2014/main" id="{ACE40A08-1DCF-44FF-9701-03E4E368ABF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5" name="Text Box 948">
          <a:extLst>
            <a:ext uri="{FF2B5EF4-FFF2-40B4-BE49-F238E27FC236}">
              <a16:creationId xmlns:a16="http://schemas.microsoft.com/office/drawing/2014/main" id="{8032DF51-AEBD-4FDC-9FD4-97DBE5EA12E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6" name="Text Box 949">
          <a:extLst>
            <a:ext uri="{FF2B5EF4-FFF2-40B4-BE49-F238E27FC236}">
              <a16:creationId xmlns:a16="http://schemas.microsoft.com/office/drawing/2014/main" id="{FA81AB10-1977-42B4-91F3-CFCBBFA34E3C}"/>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7" name="Text Box 951">
          <a:extLst>
            <a:ext uri="{FF2B5EF4-FFF2-40B4-BE49-F238E27FC236}">
              <a16:creationId xmlns:a16="http://schemas.microsoft.com/office/drawing/2014/main" id="{BC7C656C-720F-483B-BF73-74212403970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8" name="Text Box 952">
          <a:extLst>
            <a:ext uri="{FF2B5EF4-FFF2-40B4-BE49-F238E27FC236}">
              <a16:creationId xmlns:a16="http://schemas.microsoft.com/office/drawing/2014/main" id="{35EDBC64-5E19-4A29-972D-EE537B2BAF8B}"/>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09" name="Text Box 953">
          <a:extLst>
            <a:ext uri="{FF2B5EF4-FFF2-40B4-BE49-F238E27FC236}">
              <a16:creationId xmlns:a16="http://schemas.microsoft.com/office/drawing/2014/main" id="{DBB45B7F-B921-4D40-A5EB-7F7E8769939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0" name="Text Box 954">
          <a:extLst>
            <a:ext uri="{FF2B5EF4-FFF2-40B4-BE49-F238E27FC236}">
              <a16:creationId xmlns:a16="http://schemas.microsoft.com/office/drawing/2014/main" id="{86B72892-3560-49EB-9C95-EF37F5F49C1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1" name="Text Box 955">
          <a:extLst>
            <a:ext uri="{FF2B5EF4-FFF2-40B4-BE49-F238E27FC236}">
              <a16:creationId xmlns:a16="http://schemas.microsoft.com/office/drawing/2014/main" id="{A45B50E8-3AB9-4FAC-A780-695B59925CC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2" name="Text Box 956">
          <a:extLst>
            <a:ext uri="{FF2B5EF4-FFF2-40B4-BE49-F238E27FC236}">
              <a16:creationId xmlns:a16="http://schemas.microsoft.com/office/drawing/2014/main" id="{3540485F-5CA3-4DB9-9D53-E381B161A63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3" name="Text Box 957">
          <a:extLst>
            <a:ext uri="{FF2B5EF4-FFF2-40B4-BE49-F238E27FC236}">
              <a16:creationId xmlns:a16="http://schemas.microsoft.com/office/drawing/2014/main" id="{3E500717-1BB5-444D-90AC-5627CA58B55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4" name="Text Box 958">
          <a:extLst>
            <a:ext uri="{FF2B5EF4-FFF2-40B4-BE49-F238E27FC236}">
              <a16:creationId xmlns:a16="http://schemas.microsoft.com/office/drawing/2014/main" id="{AB398A13-6D39-44A4-8773-7F0EED69F65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5" name="Text Box 959">
          <a:extLst>
            <a:ext uri="{FF2B5EF4-FFF2-40B4-BE49-F238E27FC236}">
              <a16:creationId xmlns:a16="http://schemas.microsoft.com/office/drawing/2014/main" id="{3D9E29DB-C3B6-4F6D-B4AC-AFBC4B5178D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6" name="Text Box 960">
          <a:extLst>
            <a:ext uri="{FF2B5EF4-FFF2-40B4-BE49-F238E27FC236}">
              <a16:creationId xmlns:a16="http://schemas.microsoft.com/office/drawing/2014/main" id="{4701E8E0-5F04-4F67-8045-83F41D15635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7" name="Text Box 961">
          <a:extLst>
            <a:ext uri="{FF2B5EF4-FFF2-40B4-BE49-F238E27FC236}">
              <a16:creationId xmlns:a16="http://schemas.microsoft.com/office/drawing/2014/main" id="{6D46EEE6-161A-4BCB-8D14-3996A05C5DB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8" name="Text Box 962">
          <a:extLst>
            <a:ext uri="{FF2B5EF4-FFF2-40B4-BE49-F238E27FC236}">
              <a16:creationId xmlns:a16="http://schemas.microsoft.com/office/drawing/2014/main" id="{D86CEA30-EC23-40ED-AA5B-FAE1B9B6704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19" name="Text Box 964">
          <a:extLst>
            <a:ext uri="{FF2B5EF4-FFF2-40B4-BE49-F238E27FC236}">
              <a16:creationId xmlns:a16="http://schemas.microsoft.com/office/drawing/2014/main" id="{C399E995-F008-42D5-8B8C-2E8EF65CA1D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0" name="Text Box 965">
          <a:extLst>
            <a:ext uri="{FF2B5EF4-FFF2-40B4-BE49-F238E27FC236}">
              <a16:creationId xmlns:a16="http://schemas.microsoft.com/office/drawing/2014/main" id="{6ACC7398-BC43-494D-A7CC-8593F92D882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1" name="Text Box 966">
          <a:extLst>
            <a:ext uri="{FF2B5EF4-FFF2-40B4-BE49-F238E27FC236}">
              <a16:creationId xmlns:a16="http://schemas.microsoft.com/office/drawing/2014/main" id="{A0C49DCC-80BD-4EEB-A1F3-121870BEAA50}"/>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2" name="Text Box 967">
          <a:extLst>
            <a:ext uri="{FF2B5EF4-FFF2-40B4-BE49-F238E27FC236}">
              <a16:creationId xmlns:a16="http://schemas.microsoft.com/office/drawing/2014/main" id="{9E5F5978-021C-4336-9D2E-0D7E15C479C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3" name="Text Box 968">
          <a:extLst>
            <a:ext uri="{FF2B5EF4-FFF2-40B4-BE49-F238E27FC236}">
              <a16:creationId xmlns:a16="http://schemas.microsoft.com/office/drawing/2014/main" id="{D9B1879D-CC7C-43CA-AB60-998DCE8ED26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4" name="Text Box 969">
          <a:extLst>
            <a:ext uri="{FF2B5EF4-FFF2-40B4-BE49-F238E27FC236}">
              <a16:creationId xmlns:a16="http://schemas.microsoft.com/office/drawing/2014/main" id="{3074791F-FC12-4B61-B2B3-6464D708E3EB}"/>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5" name="Text Box 970">
          <a:extLst>
            <a:ext uri="{FF2B5EF4-FFF2-40B4-BE49-F238E27FC236}">
              <a16:creationId xmlns:a16="http://schemas.microsoft.com/office/drawing/2014/main" id="{BD632C21-1BD2-4B63-ACD7-6F7BC2069F4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6" name="Text Box 971">
          <a:extLst>
            <a:ext uri="{FF2B5EF4-FFF2-40B4-BE49-F238E27FC236}">
              <a16:creationId xmlns:a16="http://schemas.microsoft.com/office/drawing/2014/main" id="{3CF9CDAF-DE51-437F-8756-273C46045E5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7" name="Text Box 972">
          <a:extLst>
            <a:ext uri="{FF2B5EF4-FFF2-40B4-BE49-F238E27FC236}">
              <a16:creationId xmlns:a16="http://schemas.microsoft.com/office/drawing/2014/main" id="{AE0C5ABF-000D-4270-A833-75ACF598553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8" name="Text Box 973">
          <a:extLst>
            <a:ext uri="{FF2B5EF4-FFF2-40B4-BE49-F238E27FC236}">
              <a16:creationId xmlns:a16="http://schemas.microsoft.com/office/drawing/2014/main" id="{DFC9FF50-894B-4769-9986-D2878ACEB9E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29" name="Text Box 974">
          <a:extLst>
            <a:ext uri="{FF2B5EF4-FFF2-40B4-BE49-F238E27FC236}">
              <a16:creationId xmlns:a16="http://schemas.microsoft.com/office/drawing/2014/main" id="{DD4EAC7B-2DF2-447F-AB0D-F77BD4C6D34B}"/>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0" name="Text Box 975">
          <a:extLst>
            <a:ext uri="{FF2B5EF4-FFF2-40B4-BE49-F238E27FC236}">
              <a16:creationId xmlns:a16="http://schemas.microsoft.com/office/drawing/2014/main" id="{E70D6CC7-6CE5-4739-B9D1-C248B5A244A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1" name="Text Box 977">
          <a:extLst>
            <a:ext uri="{FF2B5EF4-FFF2-40B4-BE49-F238E27FC236}">
              <a16:creationId xmlns:a16="http://schemas.microsoft.com/office/drawing/2014/main" id="{689765AB-F896-4BA0-8E61-6540CEA764B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2" name="Text Box 978">
          <a:extLst>
            <a:ext uri="{FF2B5EF4-FFF2-40B4-BE49-F238E27FC236}">
              <a16:creationId xmlns:a16="http://schemas.microsoft.com/office/drawing/2014/main" id="{D29338AC-A46D-47BA-901F-2083105CBEC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3" name="Text Box 979">
          <a:extLst>
            <a:ext uri="{FF2B5EF4-FFF2-40B4-BE49-F238E27FC236}">
              <a16:creationId xmlns:a16="http://schemas.microsoft.com/office/drawing/2014/main" id="{1DA5CD34-0872-4775-B6D9-B969AC9926D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4" name="Text Box 980">
          <a:extLst>
            <a:ext uri="{FF2B5EF4-FFF2-40B4-BE49-F238E27FC236}">
              <a16:creationId xmlns:a16="http://schemas.microsoft.com/office/drawing/2014/main" id="{69884654-6013-452F-9D92-BC4E297B895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5" name="Text Box 981">
          <a:extLst>
            <a:ext uri="{FF2B5EF4-FFF2-40B4-BE49-F238E27FC236}">
              <a16:creationId xmlns:a16="http://schemas.microsoft.com/office/drawing/2014/main" id="{E35AFF87-F0EB-4009-B9A3-A973A6736B6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6" name="Text Box 982">
          <a:extLst>
            <a:ext uri="{FF2B5EF4-FFF2-40B4-BE49-F238E27FC236}">
              <a16:creationId xmlns:a16="http://schemas.microsoft.com/office/drawing/2014/main" id="{8AC02B40-D250-439C-A651-A7C87FD5453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7" name="Text Box 983">
          <a:extLst>
            <a:ext uri="{FF2B5EF4-FFF2-40B4-BE49-F238E27FC236}">
              <a16:creationId xmlns:a16="http://schemas.microsoft.com/office/drawing/2014/main" id="{F5998CC8-02B2-4937-AE9A-145F8469E05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8" name="Text Box 984">
          <a:extLst>
            <a:ext uri="{FF2B5EF4-FFF2-40B4-BE49-F238E27FC236}">
              <a16:creationId xmlns:a16="http://schemas.microsoft.com/office/drawing/2014/main" id="{F8870C8F-B065-466E-A045-9B887A6CDCF0}"/>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39" name="Text Box 985">
          <a:extLst>
            <a:ext uri="{FF2B5EF4-FFF2-40B4-BE49-F238E27FC236}">
              <a16:creationId xmlns:a16="http://schemas.microsoft.com/office/drawing/2014/main" id="{BA6B90CE-18AE-4954-BF10-3D3D66AF148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0" name="Text Box 986">
          <a:extLst>
            <a:ext uri="{FF2B5EF4-FFF2-40B4-BE49-F238E27FC236}">
              <a16:creationId xmlns:a16="http://schemas.microsoft.com/office/drawing/2014/main" id="{8B52B86A-E198-4563-83B4-A8FEE0DB93A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1" name="Text Box 987">
          <a:extLst>
            <a:ext uri="{FF2B5EF4-FFF2-40B4-BE49-F238E27FC236}">
              <a16:creationId xmlns:a16="http://schemas.microsoft.com/office/drawing/2014/main" id="{22942797-45C0-4CA6-A808-DDFCE525B7E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2" name="Text Box 988">
          <a:extLst>
            <a:ext uri="{FF2B5EF4-FFF2-40B4-BE49-F238E27FC236}">
              <a16:creationId xmlns:a16="http://schemas.microsoft.com/office/drawing/2014/main" id="{9C1CDBFB-1C01-445F-BE63-6101209EE439}"/>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3" name="Text Box 990">
          <a:extLst>
            <a:ext uri="{FF2B5EF4-FFF2-40B4-BE49-F238E27FC236}">
              <a16:creationId xmlns:a16="http://schemas.microsoft.com/office/drawing/2014/main" id="{EA1D0062-7CB0-4351-B619-C9EC44DF63B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4" name="Text Box 991">
          <a:extLst>
            <a:ext uri="{FF2B5EF4-FFF2-40B4-BE49-F238E27FC236}">
              <a16:creationId xmlns:a16="http://schemas.microsoft.com/office/drawing/2014/main" id="{E5BC8DEB-1552-4167-8FC7-3A4F94B1C52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5" name="Text Box 992">
          <a:extLst>
            <a:ext uri="{FF2B5EF4-FFF2-40B4-BE49-F238E27FC236}">
              <a16:creationId xmlns:a16="http://schemas.microsoft.com/office/drawing/2014/main" id="{638F3D35-A803-4D41-8A46-2933105B455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6" name="Text Box 993">
          <a:extLst>
            <a:ext uri="{FF2B5EF4-FFF2-40B4-BE49-F238E27FC236}">
              <a16:creationId xmlns:a16="http://schemas.microsoft.com/office/drawing/2014/main" id="{CB7164BE-EDCC-4087-9125-7F8E8D8B17B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7" name="Text Box 994">
          <a:extLst>
            <a:ext uri="{FF2B5EF4-FFF2-40B4-BE49-F238E27FC236}">
              <a16:creationId xmlns:a16="http://schemas.microsoft.com/office/drawing/2014/main" id="{C50B7F87-4F2C-4E59-975D-09D2D0378FB0}"/>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8" name="Text Box 995">
          <a:extLst>
            <a:ext uri="{FF2B5EF4-FFF2-40B4-BE49-F238E27FC236}">
              <a16:creationId xmlns:a16="http://schemas.microsoft.com/office/drawing/2014/main" id="{930E0F2E-7711-406D-809E-BB9D33E448A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49" name="Text Box 996">
          <a:extLst>
            <a:ext uri="{FF2B5EF4-FFF2-40B4-BE49-F238E27FC236}">
              <a16:creationId xmlns:a16="http://schemas.microsoft.com/office/drawing/2014/main" id="{EF155406-9899-4F75-8B00-21DBAB726EB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0" name="Text Box 997">
          <a:extLst>
            <a:ext uri="{FF2B5EF4-FFF2-40B4-BE49-F238E27FC236}">
              <a16:creationId xmlns:a16="http://schemas.microsoft.com/office/drawing/2014/main" id="{70E03B1E-99E3-48B1-82DF-32D37BD65E7C}"/>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1" name="Text Box 998">
          <a:extLst>
            <a:ext uri="{FF2B5EF4-FFF2-40B4-BE49-F238E27FC236}">
              <a16:creationId xmlns:a16="http://schemas.microsoft.com/office/drawing/2014/main" id="{068E3D3D-1724-4510-80DD-3CF7EB658A7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2" name="Text Box 999">
          <a:extLst>
            <a:ext uri="{FF2B5EF4-FFF2-40B4-BE49-F238E27FC236}">
              <a16:creationId xmlns:a16="http://schemas.microsoft.com/office/drawing/2014/main" id="{5579A5AB-4236-4D2B-8664-8DB05FED290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3" name="Text Box 1000">
          <a:extLst>
            <a:ext uri="{FF2B5EF4-FFF2-40B4-BE49-F238E27FC236}">
              <a16:creationId xmlns:a16="http://schemas.microsoft.com/office/drawing/2014/main" id="{3FC1D344-0B40-4056-BA04-913F4DEC37D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4" name="Text Box 1001">
          <a:extLst>
            <a:ext uri="{FF2B5EF4-FFF2-40B4-BE49-F238E27FC236}">
              <a16:creationId xmlns:a16="http://schemas.microsoft.com/office/drawing/2014/main" id="{716B5DF5-D602-4680-9DF7-3B08B333280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5" name="Text Box 1003">
          <a:extLst>
            <a:ext uri="{FF2B5EF4-FFF2-40B4-BE49-F238E27FC236}">
              <a16:creationId xmlns:a16="http://schemas.microsoft.com/office/drawing/2014/main" id="{FCE9F88F-D79E-4582-B0B8-BFBBFB68178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6" name="Text Box 1004">
          <a:extLst>
            <a:ext uri="{FF2B5EF4-FFF2-40B4-BE49-F238E27FC236}">
              <a16:creationId xmlns:a16="http://schemas.microsoft.com/office/drawing/2014/main" id="{2DF5F1F2-772C-45DD-8187-69B4014FC71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7" name="Text Box 1005">
          <a:extLst>
            <a:ext uri="{FF2B5EF4-FFF2-40B4-BE49-F238E27FC236}">
              <a16:creationId xmlns:a16="http://schemas.microsoft.com/office/drawing/2014/main" id="{7315D640-B384-4ECB-9786-15AFE5D26ACB}"/>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8" name="Text Box 1006">
          <a:extLst>
            <a:ext uri="{FF2B5EF4-FFF2-40B4-BE49-F238E27FC236}">
              <a16:creationId xmlns:a16="http://schemas.microsoft.com/office/drawing/2014/main" id="{D4166FEF-4864-4DDD-8B23-1022BEF804A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59" name="Text Box 1007">
          <a:extLst>
            <a:ext uri="{FF2B5EF4-FFF2-40B4-BE49-F238E27FC236}">
              <a16:creationId xmlns:a16="http://schemas.microsoft.com/office/drawing/2014/main" id="{465C74C8-932C-47D3-B189-A35E1A0F47B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0" name="Text Box 1008">
          <a:extLst>
            <a:ext uri="{FF2B5EF4-FFF2-40B4-BE49-F238E27FC236}">
              <a16:creationId xmlns:a16="http://schemas.microsoft.com/office/drawing/2014/main" id="{E508052A-F751-41F3-B79A-014785B3C3C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1" name="Text Box 1009">
          <a:extLst>
            <a:ext uri="{FF2B5EF4-FFF2-40B4-BE49-F238E27FC236}">
              <a16:creationId xmlns:a16="http://schemas.microsoft.com/office/drawing/2014/main" id="{10CF1229-64F4-445D-AEF6-B55AD088C11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2" name="Text Box 1010">
          <a:extLst>
            <a:ext uri="{FF2B5EF4-FFF2-40B4-BE49-F238E27FC236}">
              <a16:creationId xmlns:a16="http://schemas.microsoft.com/office/drawing/2014/main" id="{45277698-C4DE-4B74-80FC-09C0B63E7A4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3" name="Text Box 1011">
          <a:extLst>
            <a:ext uri="{FF2B5EF4-FFF2-40B4-BE49-F238E27FC236}">
              <a16:creationId xmlns:a16="http://schemas.microsoft.com/office/drawing/2014/main" id="{97CBE5E5-D305-49A7-AB6D-EA14D2C0A03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4" name="Text Box 1012">
          <a:extLst>
            <a:ext uri="{FF2B5EF4-FFF2-40B4-BE49-F238E27FC236}">
              <a16:creationId xmlns:a16="http://schemas.microsoft.com/office/drawing/2014/main" id="{1C0E403C-9F8A-4334-8D38-8C16DBE5416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5" name="Text Box 1013">
          <a:extLst>
            <a:ext uri="{FF2B5EF4-FFF2-40B4-BE49-F238E27FC236}">
              <a16:creationId xmlns:a16="http://schemas.microsoft.com/office/drawing/2014/main" id="{A49382EC-9768-46E3-962E-109645456276}"/>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6" name="Text Box 1014">
          <a:extLst>
            <a:ext uri="{FF2B5EF4-FFF2-40B4-BE49-F238E27FC236}">
              <a16:creationId xmlns:a16="http://schemas.microsoft.com/office/drawing/2014/main" id="{E1484E6A-2600-4139-A6A8-F0B2F5FFFFD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7" name="Text Box 1016">
          <a:extLst>
            <a:ext uri="{FF2B5EF4-FFF2-40B4-BE49-F238E27FC236}">
              <a16:creationId xmlns:a16="http://schemas.microsoft.com/office/drawing/2014/main" id="{3BFC9D94-7033-4D23-BCEB-EC145251316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8" name="Text Box 1017">
          <a:extLst>
            <a:ext uri="{FF2B5EF4-FFF2-40B4-BE49-F238E27FC236}">
              <a16:creationId xmlns:a16="http://schemas.microsoft.com/office/drawing/2014/main" id="{3788727E-9359-45D3-B85A-B364EC53C20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69" name="Text Box 1018">
          <a:extLst>
            <a:ext uri="{FF2B5EF4-FFF2-40B4-BE49-F238E27FC236}">
              <a16:creationId xmlns:a16="http://schemas.microsoft.com/office/drawing/2014/main" id="{B49FD3AE-90AD-45A2-B993-F3438F9CAB7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0" name="Text Box 1019">
          <a:extLst>
            <a:ext uri="{FF2B5EF4-FFF2-40B4-BE49-F238E27FC236}">
              <a16:creationId xmlns:a16="http://schemas.microsoft.com/office/drawing/2014/main" id="{5E7297B8-F385-45C8-B056-69E181D3807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1" name="Text Box 1020">
          <a:extLst>
            <a:ext uri="{FF2B5EF4-FFF2-40B4-BE49-F238E27FC236}">
              <a16:creationId xmlns:a16="http://schemas.microsoft.com/office/drawing/2014/main" id="{754952C3-5876-46C8-A61C-9C3ECCA5D3B0}"/>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2" name="Text Box 1021">
          <a:extLst>
            <a:ext uri="{FF2B5EF4-FFF2-40B4-BE49-F238E27FC236}">
              <a16:creationId xmlns:a16="http://schemas.microsoft.com/office/drawing/2014/main" id="{AAEA92E3-0E5C-4971-9AA8-2D244048DFDF}"/>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3" name="Text Box 1022">
          <a:extLst>
            <a:ext uri="{FF2B5EF4-FFF2-40B4-BE49-F238E27FC236}">
              <a16:creationId xmlns:a16="http://schemas.microsoft.com/office/drawing/2014/main" id="{1B3872C2-F357-4607-B812-A02E4896EF2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4" name="Text Box 1023">
          <a:extLst>
            <a:ext uri="{FF2B5EF4-FFF2-40B4-BE49-F238E27FC236}">
              <a16:creationId xmlns:a16="http://schemas.microsoft.com/office/drawing/2014/main" id="{C84EDE71-3307-4C9C-922B-03D5D461DFA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5" name="Text Box 1024">
          <a:extLst>
            <a:ext uri="{FF2B5EF4-FFF2-40B4-BE49-F238E27FC236}">
              <a16:creationId xmlns:a16="http://schemas.microsoft.com/office/drawing/2014/main" id="{751E9877-D3F8-4192-B57A-305F7DD77FC1}"/>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6" name="Text Box 1025">
          <a:extLst>
            <a:ext uri="{FF2B5EF4-FFF2-40B4-BE49-F238E27FC236}">
              <a16:creationId xmlns:a16="http://schemas.microsoft.com/office/drawing/2014/main" id="{AC5958A9-7847-420D-8E29-BE2D7DE7813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7" name="Text Box 1026">
          <a:extLst>
            <a:ext uri="{FF2B5EF4-FFF2-40B4-BE49-F238E27FC236}">
              <a16:creationId xmlns:a16="http://schemas.microsoft.com/office/drawing/2014/main" id="{4311008A-7F4F-4016-980D-1C097A87A72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8" name="Text Box 1027">
          <a:extLst>
            <a:ext uri="{FF2B5EF4-FFF2-40B4-BE49-F238E27FC236}">
              <a16:creationId xmlns:a16="http://schemas.microsoft.com/office/drawing/2014/main" id="{F41EA7B9-00D0-44C7-A12A-67AF0D03449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79" name="Text Box 1029">
          <a:extLst>
            <a:ext uri="{FF2B5EF4-FFF2-40B4-BE49-F238E27FC236}">
              <a16:creationId xmlns:a16="http://schemas.microsoft.com/office/drawing/2014/main" id="{03D2C19D-E32C-47C0-8585-BB051FE36638}"/>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0" name="Text Box 1030">
          <a:extLst>
            <a:ext uri="{FF2B5EF4-FFF2-40B4-BE49-F238E27FC236}">
              <a16:creationId xmlns:a16="http://schemas.microsoft.com/office/drawing/2014/main" id="{DBCA929A-1C35-4A0B-9A8B-DAF166C7767E}"/>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1" name="Text Box 1031">
          <a:extLst>
            <a:ext uri="{FF2B5EF4-FFF2-40B4-BE49-F238E27FC236}">
              <a16:creationId xmlns:a16="http://schemas.microsoft.com/office/drawing/2014/main" id="{CAC5C836-3FC8-459C-B974-1E3772763C74}"/>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2" name="Text Box 1032">
          <a:extLst>
            <a:ext uri="{FF2B5EF4-FFF2-40B4-BE49-F238E27FC236}">
              <a16:creationId xmlns:a16="http://schemas.microsoft.com/office/drawing/2014/main" id="{08107ECA-08D9-4D8B-8CF4-1BC6EE898D8D}"/>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3" name="Text Box 1033">
          <a:extLst>
            <a:ext uri="{FF2B5EF4-FFF2-40B4-BE49-F238E27FC236}">
              <a16:creationId xmlns:a16="http://schemas.microsoft.com/office/drawing/2014/main" id="{47690CEB-7A4F-42F7-B2C6-7968EF5575A3}"/>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4" name="Text Box 1034">
          <a:extLst>
            <a:ext uri="{FF2B5EF4-FFF2-40B4-BE49-F238E27FC236}">
              <a16:creationId xmlns:a16="http://schemas.microsoft.com/office/drawing/2014/main" id="{BEDD37CE-BF8C-4DFC-B224-6BBAC2877EB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5" name="Text Box 1035">
          <a:extLst>
            <a:ext uri="{FF2B5EF4-FFF2-40B4-BE49-F238E27FC236}">
              <a16:creationId xmlns:a16="http://schemas.microsoft.com/office/drawing/2014/main" id="{F65D1E2D-FBB1-4A25-A3A2-EE0B088773B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6" name="Text Box 1036">
          <a:extLst>
            <a:ext uri="{FF2B5EF4-FFF2-40B4-BE49-F238E27FC236}">
              <a16:creationId xmlns:a16="http://schemas.microsoft.com/office/drawing/2014/main" id="{52CE3304-7BE5-434D-862B-AC4EAAE7C09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7" name="Text Box 1037">
          <a:extLst>
            <a:ext uri="{FF2B5EF4-FFF2-40B4-BE49-F238E27FC236}">
              <a16:creationId xmlns:a16="http://schemas.microsoft.com/office/drawing/2014/main" id="{51FE2E0E-31C3-48FE-A2CA-C2A942284125}"/>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8" name="Text Box 1038">
          <a:extLst>
            <a:ext uri="{FF2B5EF4-FFF2-40B4-BE49-F238E27FC236}">
              <a16:creationId xmlns:a16="http://schemas.microsoft.com/office/drawing/2014/main" id="{2A61B9DF-BD32-486C-89F3-D7B10D9AB757}"/>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89" name="Text Box 1039">
          <a:extLst>
            <a:ext uri="{FF2B5EF4-FFF2-40B4-BE49-F238E27FC236}">
              <a16:creationId xmlns:a16="http://schemas.microsoft.com/office/drawing/2014/main" id="{1A60D9AD-43FA-472F-90E0-8970D624FEAA}"/>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13</xdr:row>
      <xdr:rowOff>0</xdr:rowOff>
    </xdr:from>
    <xdr:to>
      <xdr:col>1</xdr:col>
      <xdr:colOff>101600</xdr:colOff>
      <xdr:row>13</xdr:row>
      <xdr:rowOff>101600</xdr:rowOff>
    </xdr:to>
    <xdr:sp macro="" textlink="">
      <xdr:nvSpPr>
        <xdr:cNvPr id="990" name="Text Box 1040">
          <a:extLst>
            <a:ext uri="{FF2B5EF4-FFF2-40B4-BE49-F238E27FC236}">
              <a16:creationId xmlns:a16="http://schemas.microsoft.com/office/drawing/2014/main" id="{29E35522-ACE5-401F-8720-D503578F0252}"/>
            </a:ext>
          </a:extLst>
        </xdr:cNvPr>
        <xdr:cNvSpPr txBox="1">
          <a:spLocks noChangeArrowheads="1"/>
        </xdr:cNvSpPr>
      </xdr:nvSpPr>
      <xdr:spPr bwMode="auto">
        <a:xfrm>
          <a:off x="463550" y="323850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1" name="Text Box 1042">
          <a:extLst>
            <a:ext uri="{FF2B5EF4-FFF2-40B4-BE49-F238E27FC236}">
              <a16:creationId xmlns:a16="http://schemas.microsoft.com/office/drawing/2014/main" id="{5BF8D03F-4009-47AA-824F-7D0A1629B14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2" name="Text Box 1043">
          <a:extLst>
            <a:ext uri="{FF2B5EF4-FFF2-40B4-BE49-F238E27FC236}">
              <a16:creationId xmlns:a16="http://schemas.microsoft.com/office/drawing/2014/main" id="{CDE76B57-8BE4-4E0C-A40C-ADD4A9E78B0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3" name="Text Box 1044">
          <a:extLst>
            <a:ext uri="{FF2B5EF4-FFF2-40B4-BE49-F238E27FC236}">
              <a16:creationId xmlns:a16="http://schemas.microsoft.com/office/drawing/2014/main" id="{E5C63034-86DA-4171-9F77-33E8B5C5253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4" name="Text Box 1045">
          <a:extLst>
            <a:ext uri="{FF2B5EF4-FFF2-40B4-BE49-F238E27FC236}">
              <a16:creationId xmlns:a16="http://schemas.microsoft.com/office/drawing/2014/main" id="{353E8A0C-C85D-47E9-90D1-CA25FD2860DD}"/>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5" name="Text Box 1046">
          <a:extLst>
            <a:ext uri="{FF2B5EF4-FFF2-40B4-BE49-F238E27FC236}">
              <a16:creationId xmlns:a16="http://schemas.microsoft.com/office/drawing/2014/main" id="{33D9E440-F2E6-4980-A5DE-CB97D68BA15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6" name="Text Box 1047">
          <a:extLst>
            <a:ext uri="{FF2B5EF4-FFF2-40B4-BE49-F238E27FC236}">
              <a16:creationId xmlns:a16="http://schemas.microsoft.com/office/drawing/2014/main" id="{56B526B2-C01E-475F-A701-3D7E996A7F4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7" name="Text Box 1048">
          <a:extLst>
            <a:ext uri="{FF2B5EF4-FFF2-40B4-BE49-F238E27FC236}">
              <a16:creationId xmlns:a16="http://schemas.microsoft.com/office/drawing/2014/main" id="{B826C021-364A-4465-BA12-FA66554987D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8" name="Text Box 1049">
          <a:extLst>
            <a:ext uri="{FF2B5EF4-FFF2-40B4-BE49-F238E27FC236}">
              <a16:creationId xmlns:a16="http://schemas.microsoft.com/office/drawing/2014/main" id="{71006E92-E807-4AD2-AA6F-F00024EC46C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999" name="Text Box 1050">
          <a:extLst>
            <a:ext uri="{FF2B5EF4-FFF2-40B4-BE49-F238E27FC236}">
              <a16:creationId xmlns:a16="http://schemas.microsoft.com/office/drawing/2014/main" id="{BD329B97-FF00-4D1E-A265-A05A73E2069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0" name="Text Box 1051">
          <a:extLst>
            <a:ext uri="{FF2B5EF4-FFF2-40B4-BE49-F238E27FC236}">
              <a16:creationId xmlns:a16="http://schemas.microsoft.com/office/drawing/2014/main" id="{A70959CB-64AB-4FBB-AEF2-F338AC889F8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1" name="Text Box 1052">
          <a:extLst>
            <a:ext uri="{FF2B5EF4-FFF2-40B4-BE49-F238E27FC236}">
              <a16:creationId xmlns:a16="http://schemas.microsoft.com/office/drawing/2014/main" id="{0EC6FB7A-2891-4EAF-ABE5-E4D74B42B3B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2" name="Text Box 1053">
          <a:extLst>
            <a:ext uri="{FF2B5EF4-FFF2-40B4-BE49-F238E27FC236}">
              <a16:creationId xmlns:a16="http://schemas.microsoft.com/office/drawing/2014/main" id="{949757F9-D0AD-44B3-9007-BBF37C34D97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3" name="Text Box 1054">
          <a:extLst>
            <a:ext uri="{FF2B5EF4-FFF2-40B4-BE49-F238E27FC236}">
              <a16:creationId xmlns:a16="http://schemas.microsoft.com/office/drawing/2014/main" id="{A74FDCB9-E4AB-4597-A808-65A3A751786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4" name="Text Box 1055">
          <a:extLst>
            <a:ext uri="{FF2B5EF4-FFF2-40B4-BE49-F238E27FC236}">
              <a16:creationId xmlns:a16="http://schemas.microsoft.com/office/drawing/2014/main" id="{F40BAF4D-C612-41C1-B13C-0FACD8C0AB3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5" name="Text Box 1056">
          <a:extLst>
            <a:ext uri="{FF2B5EF4-FFF2-40B4-BE49-F238E27FC236}">
              <a16:creationId xmlns:a16="http://schemas.microsoft.com/office/drawing/2014/main" id="{84C6C353-460D-4680-9340-6CE8D62F09A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6" name="Text Box 1057">
          <a:extLst>
            <a:ext uri="{FF2B5EF4-FFF2-40B4-BE49-F238E27FC236}">
              <a16:creationId xmlns:a16="http://schemas.microsoft.com/office/drawing/2014/main" id="{0C6A8BE2-C530-42FB-A9EF-D4742C76C45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7" name="Text Box 1058">
          <a:extLst>
            <a:ext uri="{FF2B5EF4-FFF2-40B4-BE49-F238E27FC236}">
              <a16:creationId xmlns:a16="http://schemas.microsoft.com/office/drawing/2014/main" id="{38B863BA-4D7B-4BFB-9314-EB42F9D3636E}"/>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8" name="Text Box 1059">
          <a:extLst>
            <a:ext uri="{FF2B5EF4-FFF2-40B4-BE49-F238E27FC236}">
              <a16:creationId xmlns:a16="http://schemas.microsoft.com/office/drawing/2014/main" id="{BCB8DF46-B89D-410E-A9DA-67A721FA248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09" name="Text Box 1060">
          <a:extLst>
            <a:ext uri="{FF2B5EF4-FFF2-40B4-BE49-F238E27FC236}">
              <a16:creationId xmlns:a16="http://schemas.microsoft.com/office/drawing/2014/main" id="{56E0C8E6-C7BC-4A94-9BE8-E76EE80FA6C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0" name="Text Box 1061">
          <a:extLst>
            <a:ext uri="{FF2B5EF4-FFF2-40B4-BE49-F238E27FC236}">
              <a16:creationId xmlns:a16="http://schemas.microsoft.com/office/drawing/2014/main" id="{33BEFC55-9F9A-4DE0-B6C8-6E1D8F1C2FCD}"/>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1" name="Text Box 1062">
          <a:extLst>
            <a:ext uri="{FF2B5EF4-FFF2-40B4-BE49-F238E27FC236}">
              <a16:creationId xmlns:a16="http://schemas.microsoft.com/office/drawing/2014/main" id="{8A1543AF-C7E3-43A7-BAD3-7448A0B9395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2" name="Text Box 1063">
          <a:extLst>
            <a:ext uri="{FF2B5EF4-FFF2-40B4-BE49-F238E27FC236}">
              <a16:creationId xmlns:a16="http://schemas.microsoft.com/office/drawing/2014/main" id="{D522B239-9A6A-46BC-A175-62F196215F3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3" name="Text Box 1064">
          <a:extLst>
            <a:ext uri="{FF2B5EF4-FFF2-40B4-BE49-F238E27FC236}">
              <a16:creationId xmlns:a16="http://schemas.microsoft.com/office/drawing/2014/main" id="{BDCC536B-C1CF-4ED5-8645-CCD90D5DAC0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4" name="Text Box 1065">
          <a:extLst>
            <a:ext uri="{FF2B5EF4-FFF2-40B4-BE49-F238E27FC236}">
              <a16:creationId xmlns:a16="http://schemas.microsoft.com/office/drawing/2014/main" id="{600FAA30-5B9D-44CF-89ED-C21376475E9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5" name="Text Box 1066">
          <a:extLst>
            <a:ext uri="{FF2B5EF4-FFF2-40B4-BE49-F238E27FC236}">
              <a16:creationId xmlns:a16="http://schemas.microsoft.com/office/drawing/2014/main" id="{37D0E487-8DC0-4611-914C-04AE8AF2FF0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6" name="Text Box 1067">
          <a:extLst>
            <a:ext uri="{FF2B5EF4-FFF2-40B4-BE49-F238E27FC236}">
              <a16:creationId xmlns:a16="http://schemas.microsoft.com/office/drawing/2014/main" id="{F47D5500-2E46-4DA2-864F-2CC11BC4E51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7" name="Text Box 1068">
          <a:extLst>
            <a:ext uri="{FF2B5EF4-FFF2-40B4-BE49-F238E27FC236}">
              <a16:creationId xmlns:a16="http://schemas.microsoft.com/office/drawing/2014/main" id="{71A566CB-B276-4810-B5F6-5E3484D8DA3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8" name="Text Box 1069">
          <a:extLst>
            <a:ext uri="{FF2B5EF4-FFF2-40B4-BE49-F238E27FC236}">
              <a16:creationId xmlns:a16="http://schemas.microsoft.com/office/drawing/2014/main" id="{1329F2FD-0A19-4FC4-BE5F-B6B0729B310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19" name="Text Box 1070">
          <a:extLst>
            <a:ext uri="{FF2B5EF4-FFF2-40B4-BE49-F238E27FC236}">
              <a16:creationId xmlns:a16="http://schemas.microsoft.com/office/drawing/2014/main" id="{834454B0-E651-423C-BCD5-0FBB625748D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0" name="Text Box 1071">
          <a:extLst>
            <a:ext uri="{FF2B5EF4-FFF2-40B4-BE49-F238E27FC236}">
              <a16:creationId xmlns:a16="http://schemas.microsoft.com/office/drawing/2014/main" id="{B93DF3AF-980A-452F-9F2C-EE21602736C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1" name="Text Box 1072">
          <a:extLst>
            <a:ext uri="{FF2B5EF4-FFF2-40B4-BE49-F238E27FC236}">
              <a16:creationId xmlns:a16="http://schemas.microsoft.com/office/drawing/2014/main" id="{4B28DC0D-E9FF-4E42-8303-0B5DACF7E08D}"/>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2" name="Text Box 1073">
          <a:extLst>
            <a:ext uri="{FF2B5EF4-FFF2-40B4-BE49-F238E27FC236}">
              <a16:creationId xmlns:a16="http://schemas.microsoft.com/office/drawing/2014/main" id="{4D0B6DE7-D8C6-4BAF-B841-B4833B4DE69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3" name="Text Box 1074">
          <a:extLst>
            <a:ext uri="{FF2B5EF4-FFF2-40B4-BE49-F238E27FC236}">
              <a16:creationId xmlns:a16="http://schemas.microsoft.com/office/drawing/2014/main" id="{31F27AD7-2AB9-48CB-BE5C-9044786B125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4" name="Text Box 1075">
          <a:extLst>
            <a:ext uri="{FF2B5EF4-FFF2-40B4-BE49-F238E27FC236}">
              <a16:creationId xmlns:a16="http://schemas.microsoft.com/office/drawing/2014/main" id="{3E5F7AB1-D55F-4E15-913F-E893032CB66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5" name="Text Box 1076">
          <a:extLst>
            <a:ext uri="{FF2B5EF4-FFF2-40B4-BE49-F238E27FC236}">
              <a16:creationId xmlns:a16="http://schemas.microsoft.com/office/drawing/2014/main" id="{4774521B-1FF3-4AF4-BDA0-5FFA09F8BC54}"/>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6" name="Text Box 1077">
          <a:extLst>
            <a:ext uri="{FF2B5EF4-FFF2-40B4-BE49-F238E27FC236}">
              <a16:creationId xmlns:a16="http://schemas.microsoft.com/office/drawing/2014/main" id="{DD81E726-71D2-4B23-9DC8-FD37547C323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7" name="Text Box 1078">
          <a:extLst>
            <a:ext uri="{FF2B5EF4-FFF2-40B4-BE49-F238E27FC236}">
              <a16:creationId xmlns:a16="http://schemas.microsoft.com/office/drawing/2014/main" id="{571443B3-2A45-40BF-A28C-D86411376A8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8" name="Text Box 1079">
          <a:extLst>
            <a:ext uri="{FF2B5EF4-FFF2-40B4-BE49-F238E27FC236}">
              <a16:creationId xmlns:a16="http://schemas.microsoft.com/office/drawing/2014/main" id="{DFFA67C8-F7FD-49C7-907C-C2FDDF03089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29" name="Text Box 1080">
          <a:extLst>
            <a:ext uri="{FF2B5EF4-FFF2-40B4-BE49-F238E27FC236}">
              <a16:creationId xmlns:a16="http://schemas.microsoft.com/office/drawing/2014/main" id="{F7CAE9A5-9CA8-4FE4-BDF5-78F2B8581DD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0" name="Text Box 1081">
          <a:extLst>
            <a:ext uri="{FF2B5EF4-FFF2-40B4-BE49-F238E27FC236}">
              <a16:creationId xmlns:a16="http://schemas.microsoft.com/office/drawing/2014/main" id="{E9AB54DE-0059-4D06-BA5F-DCD5DEC5396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1" name="Text Box 1082">
          <a:extLst>
            <a:ext uri="{FF2B5EF4-FFF2-40B4-BE49-F238E27FC236}">
              <a16:creationId xmlns:a16="http://schemas.microsoft.com/office/drawing/2014/main" id="{F3F88615-C76F-46EB-95E3-3CF2349035D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2" name="Text Box 1083">
          <a:extLst>
            <a:ext uri="{FF2B5EF4-FFF2-40B4-BE49-F238E27FC236}">
              <a16:creationId xmlns:a16="http://schemas.microsoft.com/office/drawing/2014/main" id="{F124FD26-9DF9-4D38-BD60-38D2CA4B9B7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3" name="Text Box 1084">
          <a:extLst>
            <a:ext uri="{FF2B5EF4-FFF2-40B4-BE49-F238E27FC236}">
              <a16:creationId xmlns:a16="http://schemas.microsoft.com/office/drawing/2014/main" id="{74E67954-8B7A-4811-A816-8DD8E1609BD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4" name="Text Box 1085">
          <a:extLst>
            <a:ext uri="{FF2B5EF4-FFF2-40B4-BE49-F238E27FC236}">
              <a16:creationId xmlns:a16="http://schemas.microsoft.com/office/drawing/2014/main" id="{EFB7B455-FD83-4AB9-A0B5-58B3925DD90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5" name="Text Box 1086">
          <a:extLst>
            <a:ext uri="{FF2B5EF4-FFF2-40B4-BE49-F238E27FC236}">
              <a16:creationId xmlns:a16="http://schemas.microsoft.com/office/drawing/2014/main" id="{E48410DA-C044-4E97-8185-6B7B871DFE7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6" name="Text Box 1087">
          <a:extLst>
            <a:ext uri="{FF2B5EF4-FFF2-40B4-BE49-F238E27FC236}">
              <a16:creationId xmlns:a16="http://schemas.microsoft.com/office/drawing/2014/main" id="{8BD838BD-231B-42AD-A543-4789330AFEC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7" name="Text Box 1088">
          <a:extLst>
            <a:ext uri="{FF2B5EF4-FFF2-40B4-BE49-F238E27FC236}">
              <a16:creationId xmlns:a16="http://schemas.microsoft.com/office/drawing/2014/main" id="{A3A840FD-A383-42A5-8106-2117C0A81AB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8" name="Text Box 1089">
          <a:extLst>
            <a:ext uri="{FF2B5EF4-FFF2-40B4-BE49-F238E27FC236}">
              <a16:creationId xmlns:a16="http://schemas.microsoft.com/office/drawing/2014/main" id="{F1F0219A-B93C-4CF6-8CA5-174A2584FF0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39" name="Text Box 1090">
          <a:extLst>
            <a:ext uri="{FF2B5EF4-FFF2-40B4-BE49-F238E27FC236}">
              <a16:creationId xmlns:a16="http://schemas.microsoft.com/office/drawing/2014/main" id="{2A17A613-197C-4BEE-B73B-99396EEFDE6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0" name="Text Box 1091">
          <a:extLst>
            <a:ext uri="{FF2B5EF4-FFF2-40B4-BE49-F238E27FC236}">
              <a16:creationId xmlns:a16="http://schemas.microsoft.com/office/drawing/2014/main" id="{48F60EE5-A09F-4B50-91F5-0DE8E1C5BEE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1" name="Text Box 1092">
          <a:extLst>
            <a:ext uri="{FF2B5EF4-FFF2-40B4-BE49-F238E27FC236}">
              <a16:creationId xmlns:a16="http://schemas.microsoft.com/office/drawing/2014/main" id="{8DAD8DC7-AB01-4EB9-A9D7-31977DD9A6A4}"/>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2" name="Text Box 1093">
          <a:extLst>
            <a:ext uri="{FF2B5EF4-FFF2-40B4-BE49-F238E27FC236}">
              <a16:creationId xmlns:a16="http://schemas.microsoft.com/office/drawing/2014/main" id="{68BF3C6E-80C6-4396-8127-5A3E479948A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3" name="Text Box 1094">
          <a:extLst>
            <a:ext uri="{FF2B5EF4-FFF2-40B4-BE49-F238E27FC236}">
              <a16:creationId xmlns:a16="http://schemas.microsoft.com/office/drawing/2014/main" id="{3D6BFBDD-5F34-43F1-BD4C-94C1F4F5CB3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4" name="Text Box 1095">
          <a:extLst>
            <a:ext uri="{FF2B5EF4-FFF2-40B4-BE49-F238E27FC236}">
              <a16:creationId xmlns:a16="http://schemas.microsoft.com/office/drawing/2014/main" id="{311E9025-B056-4BCA-87B5-49E7DE70199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5" name="Text Box 1096">
          <a:extLst>
            <a:ext uri="{FF2B5EF4-FFF2-40B4-BE49-F238E27FC236}">
              <a16:creationId xmlns:a16="http://schemas.microsoft.com/office/drawing/2014/main" id="{F388F76D-14B1-4644-BA09-75074E14F1B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6" name="Text Box 1097">
          <a:extLst>
            <a:ext uri="{FF2B5EF4-FFF2-40B4-BE49-F238E27FC236}">
              <a16:creationId xmlns:a16="http://schemas.microsoft.com/office/drawing/2014/main" id="{6E9F1A1D-EDD2-4A0F-BE7F-DC6789E8537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7" name="Text Box 1098">
          <a:extLst>
            <a:ext uri="{FF2B5EF4-FFF2-40B4-BE49-F238E27FC236}">
              <a16:creationId xmlns:a16="http://schemas.microsoft.com/office/drawing/2014/main" id="{C9B3006F-3289-4367-A9CF-7C50F157337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8" name="Text Box 1099">
          <a:extLst>
            <a:ext uri="{FF2B5EF4-FFF2-40B4-BE49-F238E27FC236}">
              <a16:creationId xmlns:a16="http://schemas.microsoft.com/office/drawing/2014/main" id="{B17004E5-04FD-4FB9-B50D-6687F82B852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49" name="Text Box 1100">
          <a:extLst>
            <a:ext uri="{FF2B5EF4-FFF2-40B4-BE49-F238E27FC236}">
              <a16:creationId xmlns:a16="http://schemas.microsoft.com/office/drawing/2014/main" id="{E0CF276A-9AED-4057-AA09-B8DD58A81B1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0" name="Text Box 1101">
          <a:extLst>
            <a:ext uri="{FF2B5EF4-FFF2-40B4-BE49-F238E27FC236}">
              <a16:creationId xmlns:a16="http://schemas.microsoft.com/office/drawing/2014/main" id="{E4A4930A-6150-41F4-A249-D50E87391BE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1" name="Text Box 1102">
          <a:extLst>
            <a:ext uri="{FF2B5EF4-FFF2-40B4-BE49-F238E27FC236}">
              <a16:creationId xmlns:a16="http://schemas.microsoft.com/office/drawing/2014/main" id="{4BE3A01D-9110-49D9-B9F1-7D22914D166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2" name="Text Box 1103">
          <a:extLst>
            <a:ext uri="{FF2B5EF4-FFF2-40B4-BE49-F238E27FC236}">
              <a16:creationId xmlns:a16="http://schemas.microsoft.com/office/drawing/2014/main" id="{72BDF30D-93CE-4AFF-9250-14EFFA13DC1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3" name="Text Box 1104">
          <a:extLst>
            <a:ext uri="{FF2B5EF4-FFF2-40B4-BE49-F238E27FC236}">
              <a16:creationId xmlns:a16="http://schemas.microsoft.com/office/drawing/2014/main" id="{52A107DE-1604-4265-B14D-8E33A4B6F23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4" name="Text Box 1105">
          <a:extLst>
            <a:ext uri="{FF2B5EF4-FFF2-40B4-BE49-F238E27FC236}">
              <a16:creationId xmlns:a16="http://schemas.microsoft.com/office/drawing/2014/main" id="{FD727756-8F78-4CCB-8DB5-5F4C14B4816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5" name="Text Box 1106">
          <a:extLst>
            <a:ext uri="{FF2B5EF4-FFF2-40B4-BE49-F238E27FC236}">
              <a16:creationId xmlns:a16="http://schemas.microsoft.com/office/drawing/2014/main" id="{EA6EFF25-53E0-4BD9-AB05-54C32D8F5F6D}"/>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6" name="Text Box 1107">
          <a:extLst>
            <a:ext uri="{FF2B5EF4-FFF2-40B4-BE49-F238E27FC236}">
              <a16:creationId xmlns:a16="http://schemas.microsoft.com/office/drawing/2014/main" id="{218CFE3B-955A-4E3F-A154-D162F18EA3ED}"/>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7" name="Text Box 1108">
          <a:extLst>
            <a:ext uri="{FF2B5EF4-FFF2-40B4-BE49-F238E27FC236}">
              <a16:creationId xmlns:a16="http://schemas.microsoft.com/office/drawing/2014/main" id="{DA4E6BE6-787B-4198-ADE0-7AE1A50B3E9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8" name="Text Box 1109">
          <a:extLst>
            <a:ext uri="{FF2B5EF4-FFF2-40B4-BE49-F238E27FC236}">
              <a16:creationId xmlns:a16="http://schemas.microsoft.com/office/drawing/2014/main" id="{E29CC015-D1A6-4141-8CE8-035EE8A84E9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59" name="Text Box 1110">
          <a:extLst>
            <a:ext uri="{FF2B5EF4-FFF2-40B4-BE49-F238E27FC236}">
              <a16:creationId xmlns:a16="http://schemas.microsoft.com/office/drawing/2014/main" id="{659ABBC9-1534-46EB-802D-0EFB2748301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0" name="Text Box 1111">
          <a:extLst>
            <a:ext uri="{FF2B5EF4-FFF2-40B4-BE49-F238E27FC236}">
              <a16:creationId xmlns:a16="http://schemas.microsoft.com/office/drawing/2014/main" id="{3A78EF81-51FB-4854-824C-C046C6FD627E}"/>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1" name="Text Box 1112">
          <a:extLst>
            <a:ext uri="{FF2B5EF4-FFF2-40B4-BE49-F238E27FC236}">
              <a16:creationId xmlns:a16="http://schemas.microsoft.com/office/drawing/2014/main" id="{3C6186C1-5C42-4AA6-BD36-94EC24F36B5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2" name="Text Box 1113">
          <a:extLst>
            <a:ext uri="{FF2B5EF4-FFF2-40B4-BE49-F238E27FC236}">
              <a16:creationId xmlns:a16="http://schemas.microsoft.com/office/drawing/2014/main" id="{939462C9-F4B4-478A-80BD-929AE31000D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3" name="Text Box 1114">
          <a:extLst>
            <a:ext uri="{FF2B5EF4-FFF2-40B4-BE49-F238E27FC236}">
              <a16:creationId xmlns:a16="http://schemas.microsoft.com/office/drawing/2014/main" id="{CBCB61AA-59E2-4A89-A90F-37E42975170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4" name="Text Box 1115">
          <a:extLst>
            <a:ext uri="{FF2B5EF4-FFF2-40B4-BE49-F238E27FC236}">
              <a16:creationId xmlns:a16="http://schemas.microsoft.com/office/drawing/2014/main" id="{188C8314-3CFF-4B5C-AB27-7C30C3C4D10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5" name="Text Box 1116">
          <a:extLst>
            <a:ext uri="{FF2B5EF4-FFF2-40B4-BE49-F238E27FC236}">
              <a16:creationId xmlns:a16="http://schemas.microsoft.com/office/drawing/2014/main" id="{9F3A25C4-DF33-425E-8DC6-DA3B19A9CEB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6" name="Text Box 1117">
          <a:extLst>
            <a:ext uri="{FF2B5EF4-FFF2-40B4-BE49-F238E27FC236}">
              <a16:creationId xmlns:a16="http://schemas.microsoft.com/office/drawing/2014/main" id="{A0627C07-2A11-4B77-A897-708D06A36AE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7" name="Text Box 1118">
          <a:extLst>
            <a:ext uri="{FF2B5EF4-FFF2-40B4-BE49-F238E27FC236}">
              <a16:creationId xmlns:a16="http://schemas.microsoft.com/office/drawing/2014/main" id="{2FACD0CA-11F9-4D33-8DB4-1638C4EFAA2E}"/>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8" name="Text Box 1119">
          <a:extLst>
            <a:ext uri="{FF2B5EF4-FFF2-40B4-BE49-F238E27FC236}">
              <a16:creationId xmlns:a16="http://schemas.microsoft.com/office/drawing/2014/main" id="{9819484C-D907-462F-B216-CB46DAA6346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69" name="Text Box 1120">
          <a:extLst>
            <a:ext uri="{FF2B5EF4-FFF2-40B4-BE49-F238E27FC236}">
              <a16:creationId xmlns:a16="http://schemas.microsoft.com/office/drawing/2014/main" id="{F410FDA1-4EC4-40DE-9830-9772B275836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0" name="Text Box 1121">
          <a:extLst>
            <a:ext uri="{FF2B5EF4-FFF2-40B4-BE49-F238E27FC236}">
              <a16:creationId xmlns:a16="http://schemas.microsoft.com/office/drawing/2014/main" id="{5DF7F36F-4031-49A7-BED4-9E1D5C1E4D6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1" name="Text Box 1122">
          <a:extLst>
            <a:ext uri="{FF2B5EF4-FFF2-40B4-BE49-F238E27FC236}">
              <a16:creationId xmlns:a16="http://schemas.microsoft.com/office/drawing/2014/main" id="{FA3EA759-D7CA-40E0-B17F-F751876B8D7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2" name="Text Box 1123">
          <a:extLst>
            <a:ext uri="{FF2B5EF4-FFF2-40B4-BE49-F238E27FC236}">
              <a16:creationId xmlns:a16="http://schemas.microsoft.com/office/drawing/2014/main" id="{2F0C89C0-5701-4091-8F3B-0972AB1B75D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3" name="Text Box 1124">
          <a:extLst>
            <a:ext uri="{FF2B5EF4-FFF2-40B4-BE49-F238E27FC236}">
              <a16:creationId xmlns:a16="http://schemas.microsoft.com/office/drawing/2014/main" id="{A46F1A2F-2280-42FF-8BB9-747080C09E4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4" name="Text Box 1125">
          <a:extLst>
            <a:ext uri="{FF2B5EF4-FFF2-40B4-BE49-F238E27FC236}">
              <a16:creationId xmlns:a16="http://schemas.microsoft.com/office/drawing/2014/main" id="{C11EE942-5601-4BD9-AE32-0D51C4B3873D}"/>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5" name="Text Box 1126">
          <a:extLst>
            <a:ext uri="{FF2B5EF4-FFF2-40B4-BE49-F238E27FC236}">
              <a16:creationId xmlns:a16="http://schemas.microsoft.com/office/drawing/2014/main" id="{711911FD-8F80-4426-9787-613E7709917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6" name="Text Box 1127">
          <a:extLst>
            <a:ext uri="{FF2B5EF4-FFF2-40B4-BE49-F238E27FC236}">
              <a16:creationId xmlns:a16="http://schemas.microsoft.com/office/drawing/2014/main" id="{7E9919E5-4C47-4BDA-9BF2-72F1B0D0EF8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7" name="Text Box 1128">
          <a:extLst>
            <a:ext uri="{FF2B5EF4-FFF2-40B4-BE49-F238E27FC236}">
              <a16:creationId xmlns:a16="http://schemas.microsoft.com/office/drawing/2014/main" id="{88EA3855-37E6-43F9-B58E-FEB5CB953F2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8" name="Text Box 1129">
          <a:extLst>
            <a:ext uri="{FF2B5EF4-FFF2-40B4-BE49-F238E27FC236}">
              <a16:creationId xmlns:a16="http://schemas.microsoft.com/office/drawing/2014/main" id="{780B7264-229E-40B6-B81B-ECD766D0377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79" name="Text Box 1130">
          <a:extLst>
            <a:ext uri="{FF2B5EF4-FFF2-40B4-BE49-F238E27FC236}">
              <a16:creationId xmlns:a16="http://schemas.microsoft.com/office/drawing/2014/main" id="{7636AF80-D924-4283-AF28-151E394AE91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0" name="Text Box 1131">
          <a:extLst>
            <a:ext uri="{FF2B5EF4-FFF2-40B4-BE49-F238E27FC236}">
              <a16:creationId xmlns:a16="http://schemas.microsoft.com/office/drawing/2014/main" id="{A6F43D08-3F81-4D52-AC0E-3E875784106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1" name="Text Box 1132">
          <a:extLst>
            <a:ext uri="{FF2B5EF4-FFF2-40B4-BE49-F238E27FC236}">
              <a16:creationId xmlns:a16="http://schemas.microsoft.com/office/drawing/2014/main" id="{4A237733-437F-4601-8BA6-1690F8F37E8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2" name="Text Box 1133">
          <a:extLst>
            <a:ext uri="{FF2B5EF4-FFF2-40B4-BE49-F238E27FC236}">
              <a16:creationId xmlns:a16="http://schemas.microsoft.com/office/drawing/2014/main" id="{A0C0DB5A-D558-49AD-A1EC-904C50F9DDA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3" name="Text Box 1134">
          <a:extLst>
            <a:ext uri="{FF2B5EF4-FFF2-40B4-BE49-F238E27FC236}">
              <a16:creationId xmlns:a16="http://schemas.microsoft.com/office/drawing/2014/main" id="{2E15C811-A200-4E74-AF66-6921647BF33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4" name="Text Box 1135">
          <a:extLst>
            <a:ext uri="{FF2B5EF4-FFF2-40B4-BE49-F238E27FC236}">
              <a16:creationId xmlns:a16="http://schemas.microsoft.com/office/drawing/2014/main" id="{7130C806-0C7B-4732-9C9A-E2FD9B9EC4F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5" name="Text Box 1136">
          <a:extLst>
            <a:ext uri="{FF2B5EF4-FFF2-40B4-BE49-F238E27FC236}">
              <a16:creationId xmlns:a16="http://schemas.microsoft.com/office/drawing/2014/main" id="{739E3300-03BC-4870-9AA9-85AEAF7A5B9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6" name="Text Box 1137">
          <a:extLst>
            <a:ext uri="{FF2B5EF4-FFF2-40B4-BE49-F238E27FC236}">
              <a16:creationId xmlns:a16="http://schemas.microsoft.com/office/drawing/2014/main" id="{8265A9D4-4332-4C3C-9749-297B231AC79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7" name="Text Box 1138">
          <a:extLst>
            <a:ext uri="{FF2B5EF4-FFF2-40B4-BE49-F238E27FC236}">
              <a16:creationId xmlns:a16="http://schemas.microsoft.com/office/drawing/2014/main" id="{86DC8E51-94A4-4BA7-B18A-CD53B6AC652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8" name="Text Box 1139">
          <a:extLst>
            <a:ext uri="{FF2B5EF4-FFF2-40B4-BE49-F238E27FC236}">
              <a16:creationId xmlns:a16="http://schemas.microsoft.com/office/drawing/2014/main" id="{E88DC323-CEF5-48FC-9D4A-D16074B56C4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89" name="Text Box 1140">
          <a:extLst>
            <a:ext uri="{FF2B5EF4-FFF2-40B4-BE49-F238E27FC236}">
              <a16:creationId xmlns:a16="http://schemas.microsoft.com/office/drawing/2014/main" id="{51E5C4C6-435C-4B57-BDEA-E9DD89FBD1C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0" name="Text Box 1141">
          <a:extLst>
            <a:ext uri="{FF2B5EF4-FFF2-40B4-BE49-F238E27FC236}">
              <a16:creationId xmlns:a16="http://schemas.microsoft.com/office/drawing/2014/main" id="{F846BD3E-8AD2-4775-AFFF-93D20ADA91C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1" name="Text Box 1142">
          <a:extLst>
            <a:ext uri="{FF2B5EF4-FFF2-40B4-BE49-F238E27FC236}">
              <a16:creationId xmlns:a16="http://schemas.microsoft.com/office/drawing/2014/main" id="{56006C87-E7F7-4486-A739-9C41646AF21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2" name="Text Box 1143">
          <a:extLst>
            <a:ext uri="{FF2B5EF4-FFF2-40B4-BE49-F238E27FC236}">
              <a16:creationId xmlns:a16="http://schemas.microsoft.com/office/drawing/2014/main" id="{375D472E-A1CD-4121-9C7F-24BCC2045864}"/>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3" name="Text Box 1144">
          <a:extLst>
            <a:ext uri="{FF2B5EF4-FFF2-40B4-BE49-F238E27FC236}">
              <a16:creationId xmlns:a16="http://schemas.microsoft.com/office/drawing/2014/main" id="{6537D3AF-5E57-4B45-9589-5539AAD9B6D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4" name="Text Box 1145">
          <a:extLst>
            <a:ext uri="{FF2B5EF4-FFF2-40B4-BE49-F238E27FC236}">
              <a16:creationId xmlns:a16="http://schemas.microsoft.com/office/drawing/2014/main" id="{A5802D70-0EE5-48BE-8FE2-89678D67C9B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5" name="Text Box 1146">
          <a:extLst>
            <a:ext uri="{FF2B5EF4-FFF2-40B4-BE49-F238E27FC236}">
              <a16:creationId xmlns:a16="http://schemas.microsoft.com/office/drawing/2014/main" id="{8B754C05-8B64-41AD-BC03-2186487B986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6" name="Text Box 1147">
          <a:extLst>
            <a:ext uri="{FF2B5EF4-FFF2-40B4-BE49-F238E27FC236}">
              <a16:creationId xmlns:a16="http://schemas.microsoft.com/office/drawing/2014/main" id="{5D16C852-F5C7-400D-BFC7-CAEEF4AB206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7" name="Text Box 1148">
          <a:extLst>
            <a:ext uri="{FF2B5EF4-FFF2-40B4-BE49-F238E27FC236}">
              <a16:creationId xmlns:a16="http://schemas.microsoft.com/office/drawing/2014/main" id="{2E005A62-7931-4BC5-B6EE-15EB1F6AE13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8" name="Text Box 1149">
          <a:extLst>
            <a:ext uri="{FF2B5EF4-FFF2-40B4-BE49-F238E27FC236}">
              <a16:creationId xmlns:a16="http://schemas.microsoft.com/office/drawing/2014/main" id="{1019B3DA-2FD6-443C-828E-A1A5385568C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099" name="Text Box 1150">
          <a:extLst>
            <a:ext uri="{FF2B5EF4-FFF2-40B4-BE49-F238E27FC236}">
              <a16:creationId xmlns:a16="http://schemas.microsoft.com/office/drawing/2014/main" id="{E2AE87EF-37DC-490C-A828-A0C3392B1FF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0" name="Text Box 1151">
          <a:extLst>
            <a:ext uri="{FF2B5EF4-FFF2-40B4-BE49-F238E27FC236}">
              <a16:creationId xmlns:a16="http://schemas.microsoft.com/office/drawing/2014/main" id="{C0E50682-B32D-495A-84C9-A1E22281906D}"/>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1" name="Text Box 1152">
          <a:extLst>
            <a:ext uri="{FF2B5EF4-FFF2-40B4-BE49-F238E27FC236}">
              <a16:creationId xmlns:a16="http://schemas.microsoft.com/office/drawing/2014/main" id="{3987F18F-E4DC-4C3E-B26E-CA19AD8E6B8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2" name="Text Box 1153">
          <a:extLst>
            <a:ext uri="{FF2B5EF4-FFF2-40B4-BE49-F238E27FC236}">
              <a16:creationId xmlns:a16="http://schemas.microsoft.com/office/drawing/2014/main" id="{832D95C2-DBC2-4D1B-BB2B-4C45D39CF0F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3" name="Text Box 1154">
          <a:extLst>
            <a:ext uri="{FF2B5EF4-FFF2-40B4-BE49-F238E27FC236}">
              <a16:creationId xmlns:a16="http://schemas.microsoft.com/office/drawing/2014/main" id="{BECCC4D8-A2A7-4F94-82EE-C7DA38FD036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4" name="Text Box 1155">
          <a:extLst>
            <a:ext uri="{FF2B5EF4-FFF2-40B4-BE49-F238E27FC236}">
              <a16:creationId xmlns:a16="http://schemas.microsoft.com/office/drawing/2014/main" id="{E1ECB41C-F374-49BD-8662-7E3A462C383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5" name="Text Box 1156">
          <a:extLst>
            <a:ext uri="{FF2B5EF4-FFF2-40B4-BE49-F238E27FC236}">
              <a16:creationId xmlns:a16="http://schemas.microsoft.com/office/drawing/2014/main" id="{D7710BE8-D848-4BC4-9A39-A6ABB22DF5D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6" name="Text Box 1157">
          <a:extLst>
            <a:ext uri="{FF2B5EF4-FFF2-40B4-BE49-F238E27FC236}">
              <a16:creationId xmlns:a16="http://schemas.microsoft.com/office/drawing/2014/main" id="{B32176E1-B809-457A-8960-2B8A018943B4}"/>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7" name="Text Box 1158">
          <a:extLst>
            <a:ext uri="{FF2B5EF4-FFF2-40B4-BE49-F238E27FC236}">
              <a16:creationId xmlns:a16="http://schemas.microsoft.com/office/drawing/2014/main" id="{2A705675-58D3-400F-9532-6B30DDB71CC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8" name="Text Box 1159">
          <a:extLst>
            <a:ext uri="{FF2B5EF4-FFF2-40B4-BE49-F238E27FC236}">
              <a16:creationId xmlns:a16="http://schemas.microsoft.com/office/drawing/2014/main" id="{FB819B8C-45BF-4425-881F-273625592A9D}"/>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09" name="Text Box 1160">
          <a:extLst>
            <a:ext uri="{FF2B5EF4-FFF2-40B4-BE49-F238E27FC236}">
              <a16:creationId xmlns:a16="http://schemas.microsoft.com/office/drawing/2014/main" id="{9A46ECF6-50DD-49D4-9BB0-8068468073D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0" name="Text Box 1161">
          <a:extLst>
            <a:ext uri="{FF2B5EF4-FFF2-40B4-BE49-F238E27FC236}">
              <a16:creationId xmlns:a16="http://schemas.microsoft.com/office/drawing/2014/main" id="{DE16331E-1B8E-4760-B613-EBFF50B67B7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1" name="Text Box 1162">
          <a:extLst>
            <a:ext uri="{FF2B5EF4-FFF2-40B4-BE49-F238E27FC236}">
              <a16:creationId xmlns:a16="http://schemas.microsoft.com/office/drawing/2014/main" id="{1C372BC0-01D7-4850-8313-A21DC98282D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2" name="Text Box 1163">
          <a:extLst>
            <a:ext uri="{FF2B5EF4-FFF2-40B4-BE49-F238E27FC236}">
              <a16:creationId xmlns:a16="http://schemas.microsoft.com/office/drawing/2014/main" id="{8F3B27FD-A352-4E4A-AB40-BDDB4BEF14D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3" name="Text Box 1164">
          <a:extLst>
            <a:ext uri="{FF2B5EF4-FFF2-40B4-BE49-F238E27FC236}">
              <a16:creationId xmlns:a16="http://schemas.microsoft.com/office/drawing/2014/main" id="{8D384F62-EE68-483A-A2A7-C96D873A15F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4" name="Text Box 1165">
          <a:extLst>
            <a:ext uri="{FF2B5EF4-FFF2-40B4-BE49-F238E27FC236}">
              <a16:creationId xmlns:a16="http://schemas.microsoft.com/office/drawing/2014/main" id="{36E8047A-88BD-4A47-863A-7F6F5142F15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5" name="Text Box 1166">
          <a:extLst>
            <a:ext uri="{FF2B5EF4-FFF2-40B4-BE49-F238E27FC236}">
              <a16:creationId xmlns:a16="http://schemas.microsoft.com/office/drawing/2014/main" id="{4D35A20B-8A6C-45FC-B657-1B281E993E1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6" name="Text Box 1167">
          <a:extLst>
            <a:ext uri="{FF2B5EF4-FFF2-40B4-BE49-F238E27FC236}">
              <a16:creationId xmlns:a16="http://schemas.microsoft.com/office/drawing/2014/main" id="{50AEB894-FC2C-47A0-BA85-02DC34F0C1A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7" name="Text Box 1168">
          <a:extLst>
            <a:ext uri="{FF2B5EF4-FFF2-40B4-BE49-F238E27FC236}">
              <a16:creationId xmlns:a16="http://schemas.microsoft.com/office/drawing/2014/main" id="{DFE075A5-37BC-4CF4-8980-78DA488E19A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8" name="Text Box 1169">
          <a:extLst>
            <a:ext uri="{FF2B5EF4-FFF2-40B4-BE49-F238E27FC236}">
              <a16:creationId xmlns:a16="http://schemas.microsoft.com/office/drawing/2014/main" id="{952E97FA-2C49-434B-AE82-DFC40DC5616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19" name="Text Box 1170">
          <a:extLst>
            <a:ext uri="{FF2B5EF4-FFF2-40B4-BE49-F238E27FC236}">
              <a16:creationId xmlns:a16="http://schemas.microsoft.com/office/drawing/2014/main" id="{744BC5D0-2DDB-4718-8921-A7DDC6BA8F5E}"/>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0" name="Text Box 1171">
          <a:extLst>
            <a:ext uri="{FF2B5EF4-FFF2-40B4-BE49-F238E27FC236}">
              <a16:creationId xmlns:a16="http://schemas.microsoft.com/office/drawing/2014/main" id="{D2943003-E874-4B60-A871-C350E534C60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1" name="Text Box 1172">
          <a:extLst>
            <a:ext uri="{FF2B5EF4-FFF2-40B4-BE49-F238E27FC236}">
              <a16:creationId xmlns:a16="http://schemas.microsoft.com/office/drawing/2014/main" id="{6A8DF454-2E0C-458B-8E81-8648FE11E08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2" name="Text Box 1173">
          <a:extLst>
            <a:ext uri="{FF2B5EF4-FFF2-40B4-BE49-F238E27FC236}">
              <a16:creationId xmlns:a16="http://schemas.microsoft.com/office/drawing/2014/main" id="{26F69FC5-F9E5-4B36-A92A-818D1385A90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3" name="Text Box 1174">
          <a:extLst>
            <a:ext uri="{FF2B5EF4-FFF2-40B4-BE49-F238E27FC236}">
              <a16:creationId xmlns:a16="http://schemas.microsoft.com/office/drawing/2014/main" id="{9B34AA5E-535D-4AC0-8F24-85D61685941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4" name="Text Box 1175">
          <a:extLst>
            <a:ext uri="{FF2B5EF4-FFF2-40B4-BE49-F238E27FC236}">
              <a16:creationId xmlns:a16="http://schemas.microsoft.com/office/drawing/2014/main" id="{179B50B4-7388-478D-98EF-4928E1028B6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5" name="Text Box 1176">
          <a:extLst>
            <a:ext uri="{FF2B5EF4-FFF2-40B4-BE49-F238E27FC236}">
              <a16:creationId xmlns:a16="http://schemas.microsoft.com/office/drawing/2014/main" id="{C217C273-0F06-4E86-896C-2566354AAFB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6" name="Text Box 1177">
          <a:extLst>
            <a:ext uri="{FF2B5EF4-FFF2-40B4-BE49-F238E27FC236}">
              <a16:creationId xmlns:a16="http://schemas.microsoft.com/office/drawing/2014/main" id="{ACDC6AE5-5632-488A-B8A1-66393B9FAEE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7" name="Text Box 1178">
          <a:extLst>
            <a:ext uri="{FF2B5EF4-FFF2-40B4-BE49-F238E27FC236}">
              <a16:creationId xmlns:a16="http://schemas.microsoft.com/office/drawing/2014/main" id="{702DF282-960E-427E-8838-2F4976059AA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8" name="Text Box 1179">
          <a:extLst>
            <a:ext uri="{FF2B5EF4-FFF2-40B4-BE49-F238E27FC236}">
              <a16:creationId xmlns:a16="http://schemas.microsoft.com/office/drawing/2014/main" id="{7E2A8EB6-0E66-44E7-AA0F-BF94DEE4377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29" name="Text Box 1180">
          <a:extLst>
            <a:ext uri="{FF2B5EF4-FFF2-40B4-BE49-F238E27FC236}">
              <a16:creationId xmlns:a16="http://schemas.microsoft.com/office/drawing/2014/main" id="{FD515645-9B6F-4117-8393-48B7F314E86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0" name="Text Box 1181">
          <a:extLst>
            <a:ext uri="{FF2B5EF4-FFF2-40B4-BE49-F238E27FC236}">
              <a16:creationId xmlns:a16="http://schemas.microsoft.com/office/drawing/2014/main" id="{3EE18D8B-9DCD-4FCA-BDB9-1BE5A0565BA4}"/>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1" name="Text Box 1182">
          <a:extLst>
            <a:ext uri="{FF2B5EF4-FFF2-40B4-BE49-F238E27FC236}">
              <a16:creationId xmlns:a16="http://schemas.microsoft.com/office/drawing/2014/main" id="{2FFE548A-097D-4CDF-857B-1288A90FD12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2" name="Text Box 1183">
          <a:extLst>
            <a:ext uri="{FF2B5EF4-FFF2-40B4-BE49-F238E27FC236}">
              <a16:creationId xmlns:a16="http://schemas.microsoft.com/office/drawing/2014/main" id="{BAF67771-6A10-494D-8361-37BFBCC7946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3" name="Text Box 1184">
          <a:extLst>
            <a:ext uri="{FF2B5EF4-FFF2-40B4-BE49-F238E27FC236}">
              <a16:creationId xmlns:a16="http://schemas.microsoft.com/office/drawing/2014/main" id="{E62275C0-37B1-421C-A8A7-D5D2B2875C8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4" name="Text Box 1185">
          <a:extLst>
            <a:ext uri="{FF2B5EF4-FFF2-40B4-BE49-F238E27FC236}">
              <a16:creationId xmlns:a16="http://schemas.microsoft.com/office/drawing/2014/main" id="{A9E231B5-0B08-464B-A084-3D2C971A661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5" name="Text Box 1186">
          <a:extLst>
            <a:ext uri="{FF2B5EF4-FFF2-40B4-BE49-F238E27FC236}">
              <a16:creationId xmlns:a16="http://schemas.microsoft.com/office/drawing/2014/main" id="{FF97A205-3BF6-4687-BF77-128E8F84CB04}"/>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6" name="Text Box 1187">
          <a:extLst>
            <a:ext uri="{FF2B5EF4-FFF2-40B4-BE49-F238E27FC236}">
              <a16:creationId xmlns:a16="http://schemas.microsoft.com/office/drawing/2014/main" id="{170D5564-758E-4930-8FCE-FF269C13299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7" name="Text Box 1188">
          <a:extLst>
            <a:ext uri="{FF2B5EF4-FFF2-40B4-BE49-F238E27FC236}">
              <a16:creationId xmlns:a16="http://schemas.microsoft.com/office/drawing/2014/main" id="{2F687FDA-4940-474C-A067-903B1E1AA1C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8" name="Text Box 1189">
          <a:extLst>
            <a:ext uri="{FF2B5EF4-FFF2-40B4-BE49-F238E27FC236}">
              <a16:creationId xmlns:a16="http://schemas.microsoft.com/office/drawing/2014/main" id="{5E2B15B0-165C-48C5-93D7-E331BE10079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39" name="Text Box 1190">
          <a:extLst>
            <a:ext uri="{FF2B5EF4-FFF2-40B4-BE49-F238E27FC236}">
              <a16:creationId xmlns:a16="http://schemas.microsoft.com/office/drawing/2014/main" id="{4537EE28-321A-4082-89EC-97E41299AA8E}"/>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0" name="Text Box 1191">
          <a:extLst>
            <a:ext uri="{FF2B5EF4-FFF2-40B4-BE49-F238E27FC236}">
              <a16:creationId xmlns:a16="http://schemas.microsoft.com/office/drawing/2014/main" id="{18909FA7-BEFF-4AFA-B920-F0AC4B2FB74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1" name="Text Box 1192">
          <a:extLst>
            <a:ext uri="{FF2B5EF4-FFF2-40B4-BE49-F238E27FC236}">
              <a16:creationId xmlns:a16="http://schemas.microsoft.com/office/drawing/2014/main" id="{49765D80-FE6E-4185-B68E-1562B5EF861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2" name="Text Box 1193">
          <a:extLst>
            <a:ext uri="{FF2B5EF4-FFF2-40B4-BE49-F238E27FC236}">
              <a16:creationId xmlns:a16="http://schemas.microsoft.com/office/drawing/2014/main" id="{52C0AB95-E45C-43FD-9100-55176432653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3" name="Text Box 1194">
          <a:extLst>
            <a:ext uri="{FF2B5EF4-FFF2-40B4-BE49-F238E27FC236}">
              <a16:creationId xmlns:a16="http://schemas.microsoft.com/office/drawing/2014/main" id="{A1EA0E07-BDA8-4123-9A5A-39205234A58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4" name="Text Box 1195">
          <a:extLst>
            <a:ext uri="{FF2B5EF4-FFF2-40B4-BE49-F238E27FC236}">
              <a16:creationId xmlns:a16="http://schemas.microsoft.com/office/drawing/2014/main" id="{D13016C4-64E7-4B5F-9C4C-5D677CC9238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5" name="Text Box 1196">
          <a:extLst>
            <a:ext uri="{FF2B5EF4-FFF2-40B4-BE49-F238E27FC236}">
              <a16:creationId xmlns:a16="http://schemas.microsoft.com/office/drawing/2014/main" id="{59397EB0-C5F0-45C7-928E-4BBCE7655541}"/>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6" name="Text Box 1197">
          <a:extLst>
            <a:ext uri="{FF2B5EF4-FFF2-40B4-BE49-F238E27FC236}">
              <a16:creationId xmlns:a16="http://schemas.microsoft.com/office/drawing/2014/main" id="{1CDBA7D5-290A-4B12-8684-1D3CADEFEB9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7" name="Text Box 1198">
          <a:extLst>
            <a:ext uri="{FF2B5EF4-FFF2-40B4-BE49-F238E27FC236}">
              <a16:creationId xmlns:a16="http://schemas.microsoft.com/office/drawing/2014/main" id="{3E73F581-4582-4ABA-98D2-39791936B00E}"/>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8" name="Text Box 1199">
          <a:extLst>
            <a:ext uri="{FF2B5EF4-FFF2-40B4-BE49-F238E27FC236}">
              <a16:creationId xmlns:a16="http://schemas.microsoft.com/office/drawing/2014/main" id="{C7DCF8AE-2FEB-4564-8BD5-6D47194C789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49" name="Text Box 1200">
          <a:extLst>
            <a:ext uri="{FF2B5EF4-FFF2-40B4-BE49-F238E27FC236}">
              <a16:creationId xmlns:a16="http://schemas.microsoft.com/office/drawing/2014/main" id="{F2D26048-3383-41C5-8ECB-D72C72C369FE}"/>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0" name="Text Box 1201">
          <a:extLst>
            <a:ext uri="{FF2B5EF4-FFF2-40B4-BE49-F238E27FC236}">
              <a16:creationId xmlns:a16="http://schemas.microsoft.com/office/drawing/2014/main" id="{76A051E1-5C31-43B3-8843-B77EFA9C588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1" name="Text Box 1202">
          <a:extLst>
            <a:ext uri="{FF2B5EF4-FFF2-40B4-BE49-F238E27FC236}">
              <a16:creationId xmlns:a16="http://schemas.microsoft.com/office/drawing/2014/main" id="{7C8B4505-9DE8-41B7-B915-E5478ED1F1F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2" name="Text Box 1203">
          <a:extLst>
            <a:ext uri="{FF2B5EF4-FFF2-40B4-BE49-F238E27FC236}">
              <a16:creationId xmlns:a16="http://schemas.microsoft.com/office/drawing/2014/main" id="{2D15F8B3-72D7-4D05-B233-AB0E47C35A7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3" name="Text Box 1204">
          <a:extLst>
            <a:ext uri="{FF2B5EF4-FFF2-40B4-BE49-F238E27FC236}">
              <a16:creationId xmlns:a16="http://schemas.microsoft.com/office/drawing/2014/main" id="{47A8D9F3-0DBF-4969-BCD7-2AB0B20FE7F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4" name="Text Box 1205">
          <a:extLst>
            <a:ext uri="{FF2B5EF4-FFF2-40B4-BE49-F238E27FC236}">
              <a16:creationId xmlns:a16="http://schemas.microsoft.com/office/drawing/2014/main" id="{DB6FF3B2-6D5A-4382-A66C-50277689163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5" name="Text Box 1206">
          <a:extLst>
            <a:ext uri="{FF2B5EF4-FFF2-40B4-BE49-F238E27FC236}">
              <a16:creationId xmlns:a16="http://schemas.microsoft.com/office/drawing/2014/main" id="{0311C09B-361D-4FA9-B072-D48A67234EB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6" name="Text Box 1207">
          <a:extLst>
            <a:ext uri="{FF2B5EF4-FFF2-40B4-BE49-F238E27FC236}">
              <a16:creationId xmlns:a16="http://schemas.microsoft.com/office/drawing/2014/main" id="{EB8057F5-5079-4990-9E9D-579FEC5E8C8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7" name="Text Box 1208">
          <a:extLst>
            <a:ext uri="{FF2B5EF4-FFF2-40B4-BE49-F238E27FC236}">
              <a16:creationId xmlns:a16="http://schemas.microsoft.com/office/drawing/2014/main" id="{EB8C50A4-62AF-47CD-9BF9-ABFF504F3023}"/>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8" name="Text Box 1209">
          <a:extLst>
            <a:ext uri="{FF2B5EF4-FFF2-40B4-BE49-F238E27FC236}">
              <a16:creationId xmlns:a16="http://schemas.microsoft.com/office/drawing/2014/main" id="{437F4440-B713-48AC-BA56-7F16755CE38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59" name="Text Box 1210">
          <a:extLst>
            <a:ext uri="{FF2B5EF4-FFF2-40B4-BE49-F238E27FC236}">
              <a16:creationId xmlns:a16="http://schemas.microsoft.com/office/drawing/2014/main" id="{A7A15090-21F6-444E-9087-62E522871DF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0" name="Text Box 1211">
          <a:extLst>
            <a:ext uri="{FF2B5EF4-FFF2-40B4-BE49-F238E27FC236}">
              <a16:creationId xmlns:a16="http://schemas.microsoft.com/office/drawing/2014/main" id="{76637319-779B-4E25-9A3E-4E18B6539A79}"/>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1" name="Text Box 1212">
          <a:extLst>
            <a:ext uri="{FF2B5EF4-FFF2-40B4-BE49-F238E27FC236}">
              <a16:creationId xmlns:a16="http://schemas.microsoft.com/office/drawing/2014/main" id="{1C7F2A80-4528-472B-9961-5F68379A7AC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2" name="Text Box 1213">
          <a:extLst>
            <a:ext uri="{FF2B5EF4-FFF2-40B4-BE49-F238E27FC236}">
              <a16:creationId xmlns:a16="http://schemas.microsoft.com/office/drawing/2014/main" id="{20ABCB55-98CE-456E-9833-12D3817207E8}"/>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3" name="Text Box 1214">
          <a:extLst>
            <a:ext uri="{FF2B5EF4-FFF2-40B4-BE49-F238E27FC236}">
              <a16:creationId xmlns:a16="http://schemas.microsoft.com/office/drawing/2014/main" id="{1BAF8C66-79FD-4475-B662-4896C9E01C1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4" name="Text Box 1215">
          <a:extLst>
            <a:ext uri="{FF2B5EF4-FFF2-40B4-BE49-F238E27FC236}">
              <a16:creationId xmlns:a16="http://schemas.microsoft.com/office/drawing/2014/main" id="{FDA3E889-73E8-44CC-B046-1229E863B7B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5" name="Text Box 1216">
          <a:extLst>
            <a:ext uri="{FF2B5EF4-FFF2-40B4-BE49-F238E27FC236}">
              <a16:creationId xmlns:a16="http://schemas.microsoft.com/office/drawing/2014/main" id="{B18A120A-0277-4BA4-A24B-EA64020704D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6" name="Text Box 1217">
          <a:extLst>
            <a:ext uri="{FF2B5EF4-FFF2-40B4-BE49-F238E27FC236}">
              <a16:creationId xmlns:a16="http://schemas.microsoft.com/office/drawing/2014/main" id="{7F480414-C47C-43A5-A029-82497CABA55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7" name="Text Box 1218">
          <a:extLst>
            <a:ext uri="{FF2B5EF4-FFF2-40B4-BE49-F238E27FC236}">
              <a16:creationId xmlns:a16="http://schemas.microsoft.com/office/drawing/2014/main" id="{6162857B-2D50-4101-B76E-3CA2B561FB9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8" name="Text Box 1219">
          <a:extLst>
            <a:ext uri="{FF2B5EF4-FFF2-40B4-BE49-F238E27FC236}">
              <a16:creationId xmlns:a16="http://schemas.microsoft.com/office/drawing/2014/main" id="{5092095D-DEF6-4E06-98A0-6C758DA6BA5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69" name="Text Box 1220">
          <a:extLst>
            <a:ext uri="{FF2B5EF4-FFF2-40B4-BE49-F238E27FC236}">
              <a16:creationId xmlns:a16="http://schemas.microsoft.com/office/drawing/2014/main" id="{DAE8E390-0CF6-422F-A134-A3A62B01165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0" name="Text Box 1221">
          <a:extLst>
            <a:ext uri="{FF2B5EF4-FFF2-40B4-BE49-F238E27FC236}">
              <a16:creationId xmlns:a16="http://schemas.microsoft.com/office/drawing/2014/main" id="{6185B20B-4CD7-4005-A845-43703EE6743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1" name="Text Box 1222">
          <a:extLst>
            <a:ext uri="{FF2B5EF4-FFF2-40B4-BE49-F238E27FC236}">
              <a16:creationId xmlns:a16="http://schemas.microsoft.com/office/drawing/2014/main" id="{91E06425-12AE-48AA-B836-14AE1F425D2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2" name="Text Box 1223">
          <a:extLst>
            <a:ext uri="{FF2B5EF4-FFF2-40B4-BE49-F238E27FC236}">
              <a16:creationId xmlns:a16="http://schemas.microsoft.com/office/drawing/2014/main" id="{EBB814D0-D881-4F92-AEDE-BA2FC2E0682C}"/>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3" name="Text Box 1224">
          <a:extLst>
            <a:ext uri="{FF2B5EF4-FFF2-40B4-BE49-F238E27FC236}">
              <a16:creationId xmlns:a16="http://schemas.microsoft.com/office/drawing/2014/main" id="{6412A008-972D-4EAC-9787-B9E8B98ACCB4}"/>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4" name="Text Box 1225">
          <a:extLst>
            <a:ext uri="{FF2B5EF4-FFF2-40B4-BE49-F238E27FC236}">
              <a16:creationId xmlns:a16="http://schemas.microsoft.com/office/drawing/2014/main" id="{C6662D6D-F095-428D-8D23-C68FE8F3BB3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5" name="Text Box 1226">
          <a:extLst>
            <a:ext uri="{FF2B5EF4-FFF2-40B4-BE49-F238E27FC236}">
              <a16:creationId xmlns:a16="http://schemas.microsoft.com/office/drawing/2014/main" id="{2C62B5B3-12C7-4A05-9031-4F29613A800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6" name="Text Box 1227">
          <a:extLst>
            <a:ext uri="{FF2B5EF4-FFF2-40B4-BE49-F238E27FC236}">
              <a16:creationId xmlns:a16="http://schemas.microsoft.com/office/drawing/2014/main" id="{2C2BF3D1-763F-4023-A93C-E5798818BB5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7" name="Text Box 1228">
          <a:extLst>
            <a:ext uri="{FF2B5EF4-FFF2-40B4-BE49-F238E27FC236}">
              <a16:creationId xmlns:a16="http://schemas.microsoft.com/office/drawing/2014/main" id="{8C2E0C2C-27B2-4A0E-B85C-66A86437F2AF}"/>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8" name="Text Box 1229">
          <a:extLst>
            <a:ext uri="{FF2B5EF4-FFF2-40B4-BE49-F238E27FC236}">
              <a16:creationId xmlns:a16="http://schemas.microsoft.com/office/drawing/2014/main" id="{3DFA476E-13BD-4022-A34B-EBBE659F0CA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79" name="Text Box 1230">
          <a:extLst>
            <a:ext uri="{FF2B5EF4-FFF2-40B4-BE49-F238E27FC236}">
              <a16:creationId xmlns:a16="http://schemas.microsoft.com/office/drawing/2014/main" id="{2AB646CA-10C6-4E80-BB92-C32050C117E5}"/>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0" name="Text Box 1231">
          <a:extLst>
            <a:ext uri="{FF2B5EF4-FFF2-40B4-BE49-F238E27FC236}">
              <a16:creationId xmlns:a16="http://schemas.microsoft.com/office/drawing/2014/main" id="{32BC6704-F07F-4C27-B869-38FF2421C45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1" name="Text Box 1232">
          <a:extLst>
            <a:ext uri="{FF2B5EF4-FFF2-40B4-BE49-F238E27FC236}">
              <a16:creationId xmlns:a16="http://schemas.microsoft.com/office/drawing/2014/main" id="{34F19F4C-655B-4C41-AFE2-DB0A3B923CE7}"/>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2" name="Text Box 1233">
          <a:extLst>
            <a:ext uri="{FF2B5EF4-FFF2-40B4-BE49-F238E27FC236}">
              <a16:creationId xmlns:a16="http://schemas.microsoft.com/office/drawing/2014/main" id="{2391760D-30F1-4A61-A139-41C03BDB263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3" name="Text Box 1234">
          <a:extLst>
            <a:ext uri="{FF2B5EF4-FFF2-40B4-BE49-F238E27FC236}">
              <a16:creationId xmlns:a16="http://schemas.microsoft.com/office/drawing/2014/main" id="{8CECF798-1780-46F0-A0FA-EAB620C42DB4}"/>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4" name="Text Box 1235">
          <a:extLst>
            <a:ext uri="{FF2B5EF4-FFF2-40B4-BE49-F238E27FC236}">
              <a16:creationId xmlns:a16="http://schemas.microsoft.com/office/drawing/2014/main" id="{D98D2225-9BF9-47BD-A12C-63E89264948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5" name="Text Box 1236">
          <a:extLst>
            <a:ext uri="{FF2B5EF4-FFF2-40B4-BE49-F238E27FC236}">
              <a16:creationId xmlns:a16="http://schemas.microsoft.com/office/drawing/2014/main" id="{1CC1E38E-3338-47A5-A340-B175F5C60B86}"/>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6" name="Text Box 1237">
          <a:extLst>
            <a:ext uri="{FF2B5EF4-FFF2-40B4-BE49-F238E27FC236}">
              <a16:creationId xmlns:a16="http://schemas.microsoft.com/office/drawing/2014/main" id="{F5408200-DF9C-49C0-94A4-8553EC43CC5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7" name="Text Box 1238">
          <a:extLst>
            <a:ext uri="{FF2B5EF4-FFF2-40B4-BE49-F238E27FC236}">
              <a16:creationId xmlns:a16="http://schemas.microsoft.com/office/drawing/2014/main" id="{986365C7-DA51-4AF3-BB8C-8F74FB1C8C32}"/>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8" name="Text Box 1239">
          <a:extLst>
            <a:ext uri="{FF2B5EF4-FFF2-40B4-BE49-F238E27FC236}">
              <a16:creationId xmlns:a16="http://schemas.microsoft.com/office/drawing/2014/main" id="{080B7A35-519C-4509-ADC1-8E437A6155BB}"/>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89" name="Text Box 1240">
          <a:extLst>
            <a:ext uri="{FF2B5EF4-FFF2-40B4-BE49-F238E27FC236}">
              <a16:creationId xmlns:a16="http://schemas.microsoft.com/office/drawing/2014/main" id="{CE783D35-0F6B-4FF0-A559-26BED1174CEA}"/>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5</xdr:row>
      <xdr:rowOff>0</xdr:rowOff>
    </xdr:from>
    <xdr:to>
      <xdr:col>1</xdr:col>
      <xdr:colOff>101600</xdr:colOff>
      <xdr:row>5</xdr:row>
      <xdr:rowOff>101600</xdr:rowOff>
    </xdr:to>
    <xdr:sp macro="" textlink="">
      <xdr:nvSpPr>
        <xdr:cNvPr id="1190" name="Text Box 1241">
          <a:extLst>
            <a:ext uri="{FF2B5EF4-FFF2-40B4-BE49-F238E27FC236}">
              <a16:creationId xmlns:a16="http://schemas.microsoft.com/office/drawing/2014/main" id="{AF36A1EB-1755-41E0-B9EF-E90EBC4CDC30}"/>
            </a:ext>
          </a:extLst>
        </xdr:cNvPr>
        <xdr:cNvSpPr txBox="1">
          <a:spLocks noChangeArrowheads="1"/>
        </xdr:cNvSpPr>
      </xdr:nvSpPr>
      <xdr:spPr bwMode="auto">
        <a:xfrm>
          <a:off x="463550" y="120015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1" name="Text Box 1242">
          <a:extLst>
            <a:ext uri="{FF2B5EF4-FFF2-40B4-BE49-F238E27FC236}">
              <a16:creationId xmlns:a16="http://schemas.microsoft.com/office/drawing/2014/main" id="{B5B078ED-5D67-4498-B31F-C2655D0BEDC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2" name="Text Box 1243">
          <a:extLst>
            <a:ext uri="{FF2B5EF4-FFF2-40B4-BE49-F238E27FC236}">
              <a16:creationId xmlns:a16="http://schemas.microsoft.com/office/drawing/2014/main" id="{D51C0A46-446B-431E-9007-A2BA3AD21DF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3" name="Text Box 1244">
          <a:extLst>
            <a:ext uri="{FF2B5EF4-FFF2-40B4-BE49-F238E27FC236}">
              <a16:creationId xmlns:a16="http://schemas.microsoft.com/office/drawing/2014/main" id="{549DC180-1D24-41B6-BA0C-E5EDA372F02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4" name="Text Box 1245">
          <a:extLst>
            <a:ext uri="{FF2B5EF4-FFF2-40B4-BE49-F238E27FC236}">
              <a16:creationId xmlns:a16="http://schemas.microsoft.com/office/drawing/2014/main" id="{D8D48C7F-C394-4D4A-AB63-9C4EF3A8536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5" name="Text Box 1246">
          <a:extLst>
            <a:ext uri="{FF2B5EF4-FFF2-40B4-BE49-F238E27FC236}">
              <a16:creationId xmlns:a16="http://schemas.microsoft.com/office/drawing/2014/main" id="{1D6AA8D5-9120-4688-96A8-E6A41411ED7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6" name="Text Box 1247">
          <a:extLst>
            <a:ext uri="{FF2B5EF4-FFF2-40B4-BE49-F238E27FC236}">
              <a16:creationId xmlns:a16="http://schemas.microsoft.com/office/drawing/2014/main" id="{8027AE19-0027-4D63-87A0-13A80A0AB9C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7" name="Text Box 1248">
          <a:extLst>
            <a:ext uri="{FF2B5EF4-FFF2-40B4-BE49-F238E27FC236}">
              <a16:creationId xmlns:a16="http://schemas.microsoft.com/office/drawing/2014/main" id="{8E6C4DC6-EEE8-48DF-B52F-6388AADB4D3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8" name="Text Box 1249">
          <a:extLst>
            <a:ext uri="{FF2B5EF4-FFF2-40B4-BE49-F238E27FC236}">
              <a16:creationId xmlns:a16="http://schemas.microsoft.com/office/drawing/2014/main" id="{C3ABB2BA-FC07-4793-8A8A-E5F25F7DF30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199" name="Text Box 1250">
          <a:extLst>
            <a:ext uri="{FF2B5EF4-FFF2-40B4-BE49-F238E27FC236}">
              <a16:creationId xmlns:a16="http://schemas.microsoft.com/office/drawing/2014/main" id="{57482B35-E51B-4CB0-A2CD-65046944A53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0" name="Text Box 1251">
          <a:extLst>
            <a:ext uri="{FF2B5EF4-FFF2-40B4-BE49-F238E27FC236}">
              <a16:creationId xmlns:a16="http://schemas.microsoft.com/office/drawing/2014/main" id="{AF4CEA8B-8DFA-4B6B-969B-4D058C6A682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1" name="Text Box 1252">
          <a:extLst>
            <a:ext uri="{FF2B5EF4-FFF2-40B4-BE49-F238E27FC236}">
              <a16:creationId xmlns:a16="http://schemas.microsoft.com/office/drawing/2014/main" id="{63749D97-7C65-4177-8499-1B59C1B36F7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2" name="Text Box 1253">
          <a:extLst>
            <a:ext uri="{FF2B5EF4-FFF2-40B4-BE49-F238E27FC236}">
              <a16:creationId xmlns:a16="http://schemas.microsoft.com/office/drawing/2014/main" id="{16664C41-DE2E-4693-B527-117D6457884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3" name="Text Box 1254">
          <a:extLst>
            <a:ext uri="{FF2B5EF4-FFF2-40B4-BE49-F238E27FC236}">
              <a16:creationId xmlns:a16="http://schemas.microsoft.com/office/drawing/2014/main" id="{349EEC16-2047-4EFF-AD24-8855DB62A3B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4" name="Text Box 1255">
          <a:extLst>
            <a:ext uri="{FF2B5EF4-FFF2-40B4-BE49-F238E27FC236}">
              <a16:creationId xmlns:a16="http://schemas.microsoft.com/office/drawing/2014/main" id="{0B091AFB-B7D0-4A79-BC53-F69D608A43F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5" name="Text Box 1256">
          <a:extLst>
            <a:ext uri="{FF2B5EF4-FFF2-40B4-BE49-F238E27FC236}">
              <a16:creationId xmlns:a16="http://schemas.microsoft.com/office/drawing/2014/main" id="{0F1C8776-FC86-4BBC-93FD-4CF7218C630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6" name="Text Box 1257">
          <a:extLst>
            <a:ext uri="{FF2B5EF4-FFF2-40B4-BE49-F238E27FC236}">
              <a16:creationId xmlns:a16="http://schemas.microsoft.com/office/drawing/2014/main" id="{51FC7BFF-654A-4361-8888-8664790D84A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7" name="Text Box 1258">
          <a:extLst>
            <a:ext uri="{FF2B5EF4-FFF2-40B4-BE49-F238E27FC236}">
              <a16:creationId xmlns:a16="http://schemas.microsoft.com/office/drawing/2014/main" id="{71735484-FE95-40B0-8EB1-2CB1BB309D0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8" name="Text Box 1259">
          <a:extLst>
            <a:ext uri="{FF2B5EF4-FFF2-40B4-BE49-F238E27FC236}">
              <a16:creationId xmlns:a16="http://schemas.microsoft.com/office/drawing/2014/main" id="{9D88F879-8358-4527-B037-E45AFEB014D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09" name="Text Box 1260">
          <a:extLst>
            <a:ext uri="{FF2B5EF4-FFF2-40B4-BE49-F238E27FC236}">
              <a16:creationId xmlns:a16="http://schemas.microsoft.com/office/drawing/2014/main" id="{735B216C-F90C-4D38-9CC4-C0DC072A6B8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0" name="Text Box 1261">
          <a:extLst>
            <a:ext uri="{FF2B5EF4-FFF2-40B4-BE49-F238E27FC236}">
              <a16:creationId xmlns:a16="http://schemas.microsoft.com/office/drawing/2014/main" id="{7594CB54-1765-41B2-AFB7-C5273B4FC4C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1" name="Text Box 1262">
          <a:extLst>
            <a:ext uri="{FF2B5EF4-FFF2-40B4-BE49-F238E27FC236}">
              <a16:creationId xmlns:a16="http://schemas.microsoft.com/office/drawing/2014/main" id="{E8C50138-C23D-419B-BB00-36B0B795873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2" name="Text Box 1263">
          <a:extLst>
            <a:ext uri="{FF2B5EF4-FFF2-40B4-BE49-F238E27FC236}">
              <a16:creationId xmlns:a16="http://schemas.microsoft.com/office/drawing/2014/main" id="{AB02A974-DC01-4B04-B229-CEA3114633A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3" name="Text Box 1264">
          <a:extLst>
            <a:ext uri="{FF2B5EF4-FFF2-40B4-BE49-F238E27FC236}">
              <a16:creationId xmlns:a16="http://schemas.microsoft.com/office/drawing/2014/main" id="{C85EADCD-D990-46A8-9918-ED0EC566397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4" name="Text Box 1265">
          <a:extLst>
            <a:ext uri="{FF2B5EF4-FFF2-40B4-BE49-F238E27FC236}">
              <a16:creationId xmlns:a16="http://schemas.microsoft.com/office/drawing/2014/main" id="{F3E03AD9-E2AA-4196-BB4A-7B91819789D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5" name="Text Box 1266">
          <a:extLst>
            <a:ext uri="{FF2B5EF4-FFF2-40B4-BE49-F238E27FC236}">
              <a16:creationId xmlns:a16="http://schemas.microsoft.com/office/drawing/2014/main" id="{1A24F938-245C-4940-B3A8-3261E8CF224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6" name="Text Box 1267">
          <a:extLst>
            <a:ext uri="{FF2B5EF4-FFF2-40B4-BE49-F238E27FC236}">
              <a16:creationId xmlns:a16="http://schemas.microsoft.com/office/drawing/2014/main" id="{07E1E6C4-DFC5-4701-B934-B9098979CDD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7" name="Text Box 1268">
          <a:extLst>
            <a:ext uri="{FF2B5EF4-FFF2-40B4-BE49-F238E27FC236}">
              <a16:creationId xmlns:a16="http://schemas.microsoft.com/office/drawing/2014/main" id="{10D06A20-2878-4523-A991-EFF0D455C65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8" name="Text Box 1269">
          <a:extLst>
            <a:ext uri="{FF2B5EF4-FFF2-40B4-BE49-F238E27FC236}">
              <a16:creationId xmlns:a16="http://schemas.microsoft.com/office/drawing/2014/main" id="{58AC87A5-4DBF-4793-9841-1FEDC943238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19" name="Text Box 1270">
          <a:extLst>
            <a:ext uri="{FF2B5EF4-FFF2-40B4-BE49-F238E27FC236}">
              <a16:creationId xmlns:a16="http://schemas.microsoft.com/office/drawing/2014/main" id="{AE4FDDF6-D2DF-4E99-A771-9A0061655C6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0" name="Text Box 1271">
          <a:extLst>
            <a:ext uri="{FF2B5EF4-FFF2-40B4-BE49-F238E27FC236}">
              <a16:creationId xmlns:a16="http://schemas.microsoft.com/office/drawing/2014/main" id="{C265177B-383E-4D93-96CB-531D9612024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1" name="Text Box 1272">
          <a:extLst>
            <a:ext uri="{FF2B5EF4-FFF2-40B4-BE49-F238E27FC236}">
              <a16:creationId xmlns:a16="http://schemas.microsoft.com/office/drawing/2014/main" id="{EC6961B9-581A-4662-BAB3-CE0718E41B4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2" name="Text Box 1273">
          <a:extLst>
            <a:ext uri="{FF2B5EF4-FFF2-40B4-BE49-F238E27FC236}">
              <a16:creationId xmlns:a16="http://schemas.microsoft.com/office/drawing/2014/main" id="{71A847FA-98D2-4316-814B-717667D7D7A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3" name="Text Box 1274">
          <a:extLst>
            <a:ext uri="{FF2B5EF4-FFF2-40B4-BE49-F238E27FC236}">
              <a16:creationId xmlns:a16="http://schemas.microsoft.com/office/drawing/2014/main" id="{C54C513F-3FE6-4303-8C47-7D9BF200979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4" name="Text Box 1275">
          <a:extLst>
            <a:ext uri="{FF2B5EF4-FFF2-40B4-BE49-F238E27FC236}">
              <a16:creationId xmlns:a16="http://schemas.microsoft.com/office/drawing/2014/main" id="{8AA28302-C312-4F18-854F-97C77C83A3B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5" name="Text Box 1276">
          <a:extLst>
            <a:ext uri="{FF2B5EF4-FFF2-40B4-BE49-F238E27FC236}">
              <a16:creationId xmlns:a16="http://schemas.microsoft.com/office/drawing/2014/main" id="{CDE097C9-9A08-4CDE-97C0-A207B818AE4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6" name="Text Box 1277">
          <a:extLst>
            <a:ext uri="{FF2B5EF4-FFF2-40B4-BE49-F238E27FC236}">
              <a16:creationId xmlns:a16="http://schemas.microsoft.com/office/drawing/2014/main" id="{A08BE881-76E7-4399-87B6-F09577A4836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7" name="Text Box 1278">
          <a:extLst>
            <a:ext uri="{FF2B5EF4-FFF2-40B4-BE49-F238E27FC236}">
              <a16:creationId xmlns:a16="http://schemas.microsoft.com/office/drawing/2014/main" id="{0DE6285C-6959-4918-A949-A299597816E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8" name="Text Box 1279">
          <a:extLst>
            <a:ext uri="{FF2B5EF4-FFF2-40B4-BE49-F238E27FC236}">
              <a16:creationId xmlns:a16="http://schemas.microsoft.com/office/drawing/2014/main" id="{64042A83-C74C-4E24-B585-27FFFD2A808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29" name="Text Box 1280">
          <a:extLst>
            <a:ext uri="{FF2B5EF4-FFF2-40B4-BE49-F238E27FC236}">
              <a16:creationId xmlns:a16="http://schemas.microsoft.com/office/drawing/2014/main" id="{1CFA7FE5-C70F-49E4-8090-B34BD0922C8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0" name="Text Box 1281">
          <a:extLst>
            <a:ext uri="{FF2B5EF4-FFF2-40B4-BE49-F238E27FC236}">
              <a16:creationId xmlns:a16="http://schemas.microsoft.com/office/drawing/2014/main" id="{1299AEEB-4DD9-4B23-8725-A7732BAF775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1" name="Text Box 1282">
          <a:extLst>
            <a:ext uri="{FF2B5EF4-FFF2-40B4-BE49-F238E27FC236}">
              <a16:creationId xmlns:a16="http://schemas.microsoft.com/office/drawing/2014/main" id="{877AB663-A040-451C-B505-E492EEF6B65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2" name="Text Box 1283">
          <a:extLst>
            <a:ext uri="{FF2B5EF4-FFF2-40B4-BE49-F238E27FC236}">
              <a16:creationId xmlns:a16="http://schemas.microsoft.com/office/drawing/2014/main" id="{14824801-BBCE-4F48-AD37-1AEBFE4366F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3" name="Text Box 1284">
          <a:extLst>
            <a:ext uri="{FF2B5EF4-FFF2-40B4-BE49-F238E27FC236}">
              <a16:creationId xmlns:a16="http://schemas.microsoft.com/office/drawing/2014/main" id="{4370B142-8A5A-496D-9BF6-2CF71E50625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4" name="Text Box 1285">
          <a:extLst>
            <a:ext uri="{FF2B5EF4-FFF2-40B4-BE49-F238E27FC236}">
              <a16:creationId xmlns:a16="http://schemas.microsoft.com/office/drawing/2014/main" id="{0F609C59-F5C5-456F-A5B6-E1EF3CD1AD8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5" name="Text Box 1286">
          <a:extLst>
            <a:ext uri="{FF2B5EF4-FFF2-40B4-BE49-F238E27FC236}">
              <a16:creationId xmlns:a16="http://schemas.microsoft.com/office/drawing/2014/main" id="{5F757B79-753A-49F9-985F-D2B781B0649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6" name="Text Box 1287">
          <a:extLst>
            <a:ext uri="{FF2B5EF4-FFF2-40B4-BE49-F238E27FC236}">
              <a16:creationId xmlns:a16="http://schemas.microsoft.com/office/drawing/2014/main" id="{61978FA6-7AD8-4A1B-B41F-FA6D3E75176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7" name="Text Box 1288">
          <a:extLst>
            <a:ext uri="{FF2B5EF4-FFF2-40B4-BE49-F238E27FC236}">
              <a16:creationId xmlns:a16="http://schemas.microsoft.com/office/drawing/2014/main" id="{FF2E6A22-26EF-4BA6-BD90-ED5096B13B3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8" name="Text Box 1289">
          <a:extLst>
            <a:ext uri="{FF2B5EF4-FFF2-40B4-BE49-F238E27FC236}">
              <a16:creationId xmlns:a16="http://schemas.microsoft.com/office/drawing/2014/main" id="{CB0C89A2-9841-4D72-AE74-E18007E9433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39" name="Text Box 1290">
          <a:extLst>
            <a:ext uri="{FF2B5EF4-FFF2-40B4-BE49-F238E27FC236}">
              <a16:creationId xmlns:a16="http://schemas.microsoft.com/office/drawing/2014/main" id="{AC784973-4D86-47CB-A1A0-AA65958A6FB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0" name="Text Box 1291">
          <a:extLst>
            <a:ext uri="{FF2B5EF4-FFF2-40B4-BE49-F238E27FC236}">
              <a16:creationId xmlns:a16="http://schemas.microsoft.com/office/drawing/2014/main" id="{81FF0D1A-1F2E-468F-B8E5-828402344E4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1" name="Text Box 1292">
          <a:extLst>
            <a:ext uri="{FF2B5EF4-FFF2-40B4-BE49-F238E27FC236}">
              <a16:creationId xmlns:a16="http://schemas.microsoft.com/office/drawing/2014/main" id="{E81A2796-9FD9-4831-B53B-8D37A0ACD36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2" name="Text Box 1293">
          <a:extLst>
            <a:ext uri="{FF2B5EF4-FFF2-40B4-BE49-F238E27FC236}">
              <a16:creationId xmlns:a16="http://schemas.microsoft.com/office/drawing/2014/main" id="{83904169-A288-4DB6-919D-69F8CBF606A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3" name="Text Box 1294">
          <a:extLst>
            <a:ext uri="{FF2B5EF4-FFF2-40B4-BE49-F238E27FC236}">
              <a16:creationId xmlns:a16="http://schemas.microsoft.com/office/drawing/2014/main" id="{54E9506F-D248-4A69-8652-0AE4454B63C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4" name="Text Box 1295">
          <a:extLst>
            <a:ext uri="{FF2B5EF4-FFF2-40B4-BE49-F238E27FC236}">
              <a16:creationId xmlns:a16="http://schemas.microsoft.com/office/drawing/2014/main" id="{79933902-AC33-4548-80C3-045BB07721C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5" name="Text Box 1296">
          <a:extLst>
            <a:ext uri="{FF2B5EF4-FFF2-40B4-BE49-F238E27FC236}">
              <a16:creationId xmlns:a16="http://schemas.microsoft.com/office/drawing/2014/main" id="{3AE46337-6069-49D5-B55A-26B45A9AFD7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6" name="Text Box 1297">
          <a:extLst>
            <a:ext uri="{FF2B5EF4-FFF2-40B4-BE49-F238E27FC236}">
              <a16:creationId xmlns:a16="http://schemas.microsoft.com/office/drawing/2014/main" id="{0AC62ABF-697E-4423-AF3C-2672DF699CE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7" name="Text Box 1298">
          <a:extLst>
            <a:ext uri="{FF2B5EF4-FFF2-40B4-BE49-F238E27FC236}">
              <a16:creationId xmlns:a16="http://schemas.microsoft.com/office/drawing/2014/main" id="{A5BAC600-5E1F-4017-8360-28766492A1D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8" name="Text Box 1299">
          <a:extLst>
            <a:ext uri="{FF2B5EF4-FFF2-40B4-BE49-F238E27FC236}">
              <a16:creationId xmlns:a16="http://schemas.microsoft.com/office/drawing/2014/main" id="{B1A50D6E-FD03-48F1-B5BF-C3382F11C61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49" name="Text Box 1300">
          <a:extLst>
            <a:ext uri="{FF2B5EF4-FFF2-40B4-BE49-F238E27FC236}">
              <a16:creationId xmlns:a16="http://schemas.microsoft.com/office/drawing/2014/main" id="{404DF7F5-B5DB-4EFB-AB16-9981AE92823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0" name="Text Box 1301">
          <a:extLst>
            <a:ext uri="{FF2B5EF4-FFF2-40B4-BE49-F238E27FC236}">
              <a16:creationId xmlns:a16="http://schemas.microsoft.com/office/drawing/2014/main" id="{BF516579-4667-495F-B041-2435E18B4F4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1" name="Text Box 1302">
          <a:extLst>
            <a:ext uri="{FF2B5EF4-FFF2-40B4-BE49-F238E27FC236}">
              <a16:creationId xmlns:a16="http://schemas.microsoft.com/office/drawing/2014/main" id="{9538F29F-4C8C-4F19-B6F5-526FD767AE4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2" name="Text Box 1303">
          <a:extLst>
            <a:ext uri="{FF2B5EF4-FFF2-40B4-BE49-F238E27FC236}">
              <a16:creationId xmlns:a16="http://schemas.microsoft.com/office/drawing/2014/main" id="{6AF53220-EC73-44A3-B548-82B141CC4C1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3" name="Text Box 1304">
          <a:extLst>
            <a:ext uri="{FF2B5EF4-FFF2-40B4-BE49-F238E27FC236}">
              <a16:creationId xmlns:a16="http://schemas.microsoft.com/office/drawing/2014/main" id="{AEF313C3-BC51-495D-9269-2A87E03B978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4" name="Text Box 1305">
          <a:extLst>
            <a:ext uri="{FF2B5EF4-FFF2-40B4-BE49-F238E27FC236}">
              <a16:creationId xmlns:a16="http://schemas.microsoft.com/office/drawing/2014/main" id="{68A5DF60-BA33-4FE2-A955-772236950FD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5" name="Text Box 1306">
          <a:extLst>
            <a:ext uri="{FF2B5EF4-FFF2-40B4-BE49-F238E27FC236}">
              <a16:creationId xmlns:a16="http://schemas.microsoft.com/office/drawing/2014/main" id="{2F01884E-EE79-4FC5-86C1-B1CD8950443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6" name="Text Box 1307">
          <a:extLst>
            <a:ext uri="{FF2B5EF4-FFF2-40B4-BE49-F238E27FC236}">
              <a16:creationId xmlns:a16="http://schemas.microsoft.com/office/drawing/2014/main" id="{62265BE8-051C-441C-840F-C4AD4E68079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7" name="Text Box 1308">
          <a:extLst>
            <a:ext uri="{FF2B5EF4-FFF2-40B4-BE49-F238E27FC236}">
              <a16:creationId xmlns:a16="http://schemas.microsoft.com/office/drawing/2014/main" id="{24DCBD92-1654-4C42-A873-E065D5445B5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8" name="Text Box 1309">
          <a:extLst>
            <a:ext uri="{FF2B5EF4-FFF2-40B4-BE49-F238E27FC236}">
              <a16:creationId xmlns:a16="http://schemas.microsoft.com/office/drawing/2014/main" id="{3AA86E8A-46F4-4EA1-AC5F-8E9DCF3579A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59" name="Text Box 1310">
          <a:extLst>
            <a:ext uri="{FF2B5EF4-FFF2-40B4-BE49-F238E27FC236}">
              <a16:creationId xmlns:a16="http://schemas.microsoft.com/office/drawing/2014/main" id="{C09B7B8C-817D-4A33-98E2-6B23B855F9A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0" name="Text Box 1311">
          <a:extLst>
            <a:ext uri="{FF2B5EF4-FFF2-40B4-BE49-F238E27FC236}">
              <a16:creationId xmlns:a16="http://schemas.microsoft.com/office/drawing/2014/main" id="{970671CC-C891-4532-839C-7EEA6E7018B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1" name="Text Box 1312">
          <a:extLst>
            <a:ext uri="{FF2B5EF4-FFF2-40B4-BE49-F238E27FC236}">
              <a16:creationId xmlns:a16="http://schemas.microsoft.com/office/drawing/2014/main" id="{37578BA3-77FD-4546-BB34-D422F934C00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2" name="Text Box 1313">
          <a:extLst>
            <a:ext uri="{FF2B5EF4-FFF2-40B4-BE49-F238E27FC236}">
              <a16:creationId xmlns:a16="http://schemas.microsoft.com/office/drawing/2014/main" id="{F45B4351-9198-46E8-8939-189C792BA54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3" name="Text Box 1314">
          <a:extLst>
            <a:ext uri="{FF2B5EF4-FFF2-40B4-BE49-F238E27FC236}">
              <a16:creationId xmlns:a16="http://schemas.microsoft.com/office/drawing/2014/main" id="{FE6E910B-512E-433C-9E7E-2A08BEB4BD4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4" name="Text Box 1315">
          <a:extLst>
            <a:ext uri="{FF2B5EF4-FFF2-40B4-BE49-F238E27FC236}">
              <a16:creationId xmlns:a16="http://schemas.microsoft.com/office/drawing/2014/main" id="{FA1DEDA1-46CD-4F3D-8FA7-FDD1BB065E9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5" name="Text Box 1316">
          <a:extLst>
            <a:ext uri="{FF2B5EF4-FFF2-40B4-BE49-F238E27FC236}">
              <a16:creationId xmlns:a16="http://schemas.microsoft.com/office/drawing/2014/main" id="{5A3F7FDC-A4E6-449D-869C-25B66331BE7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6" name="Text Box 1317">
          <a:extLst>
            <a:ext uri="{FF2B5EF4-FFF2-40B4-BE49-F238E27FC236}">
              <a16:creationId xmlns:a16="http://schemas.microsoft.com/office/drawing/2014/main" id="{DEA42157-EF0C-4F49-9224-E00CB83CDE7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7" name="Text Box 1318">
          <a:extLst>
            <a:ext uri="{FF2B5EF4-FFF2-40B4-BE49-F238E27FC236}">
              <a16:creationId xmlns:a16="http://schemas.microsoft.com/office/drawing/2014/main" id="{4F9763FF-2CDD-40C8-872E-14AFF703661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8" name="Text Box 1319">
          <a:extLst>
            <a:ext uri="{FF2B5EF4-FFF2-40B4-BE49-F238E27FC236}">
              <a16:creationId xmlns:a16="http://schemas.microsoft.com/office/drawing/2014/main" id="{1619E1EF-FE1C-4139-A46F-9C3A83D6111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69" name="Text Box 1320">
          <a:extLst>
            <a:ext uri="{FF2B5EF4-FFF2-40B4-BE49-F238E27FC236}">
              <a16:creationId xmlns:a16="http://schemas.microsoft.com/office/drawing/2014/main" id="{5C77AEBD-097C-4D14-B93D-582F10B7737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0" name="Text Box 1321">
          <a:extLst>
            <a:ext uri="{FF2B5EF4-FFF2-40B4-BE49-F238E27FC236}">
              <a16:creationId xmlns:a16="http://schemas.microsoft.com/office/drawing/2014/main" id="{DC6C1369-0F19-4CA0-8F61-D3738EE965E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1" name="Text Box 1322">
          <a:extLst>
            <a:ext uri="{FF2B5EF4-FFF2-40B4-BE49-F238E27FC236}">
              <a16:creationId xmlns:a16="http://schemas.microsoft.com/office/drawing/2014/main" id="{F764864F-AE79-4566-941F-88C9E6A9CA4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2" name="Text Box 1323">
          <a:extLst>
            <a:ext uri="{FF2B5EF4-FFF2-40B4-BE49-F238E27FC236}">
              <a16:creationId xmlns:a16="http://schemas.microsoft.com/office/drawing/2014/main" id="{97E8F605-00EA-4593-86BC-9FE3B72065F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3" name="Text Box 1324">
          <a:extLst>
            <a:ext uri="{FF2B5EF4-FFF2-40B4-BE49-F238E27FC236}">
              <a16:creationId xmlns:a16="http://schemas.microsoft.com/office/drawing/2014/main" id="{6D73EFF9-54C8-4551-8D55-CE2A55FC746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4" name="Text Box 1325">
          <a:extLst>
            <a:ext uri="{FF2B5EF4-FFF2-40B4-BE49-F238E27FC236}">
              <a16:creationId xmlns:a16="http://schemas.microsoft.com/office/drawing/2014/main" id="{438A45F9-B10D-416A-8384-ADEB905BCF9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5" name="Text Box 1326">
          <a:extLst>
            <a:ext uri="{FF2B5EF4-FFF2-40B4-BE49-F238E27FC236}">
              <a16:creationId xmlns:a16="http://schemas.microsoft.com/office/drawing/2014/main" id="{E0D0A472-B6D1-4215-8C0C-078748C2C65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6" name="Text Box 1327">
          <a:extLst>
            <a:ext uri="{FF2B5EF4-FFF2-40B4-BE49-F238E27FC236}">
              <a16:creationId xmlns:a16="http://schemas.microsoft.com/office/drawing/2014/main" id="{CE85A48D-92F1-42AE-878F-69E4541B49B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7" name="Text Box 1328">
          <a:extLst>
            <a:ext uri="{FF2B5EF4-FFF2-40B4-BE49-F238E27FC236}">
              <a16:creationId xmlns:a16="http://schemas.microsoft.com/office/drawing/2014/main" id="{27453B0C-88CE-4739-B079-0648BF3B7E5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8" name="Text Box 1329">
          <a:extLst>
            <a:ext uri="{FF2B5EF4-FFF2-40B4-BE49-F238E27FC236}">
              <a16:creationId xmlns:a16="http://schemas.microsoft.com/office/drawing/2014/main" id="{8E92F845-F062-41FC-BE96-9F50678DAFC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79" name="Text Box 1330">
          <a:extLst>
            <a:ext uri="{FF2B5EF4-FFF2-40B4-BE49-F238E27FC236}">
              <a16:creationId xmlns:a16="http://schemas.microsoft.com/office/drawing/2014/main" id="{99D9F63B-012D-4B00-8537-27788897238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0" name="Text Box 1331">
          <a:extLst>
            <a:ext uri="{FF2B5EF4-FFF2-40B4-BE49-F238E27FC236}">
              <a16:creationId xmlns:a16="http://schemas.microsoft.com/office/drawing/2014/main" id="{337F016C-9A3B-4A13-97AC-B45A3720E6E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1" name="Text Box 1332">
          <a:extLst>
            <a:ext uri="{FF2B5EF4-FFF2-40B4-BE49-F238E27FC236}">
              <a16:creationId xmlns:a16="http://schemas.microsoft.com/office/drawing/2014/main" id="{FD2AC90D-E219-4FC5-B23E-594F9901F00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2" name="Text Box 1333">
          <a:extLst>
            <a:ext uri="{FF2B5EF4-FFF2-40B4-BE49-F238E27FC236}">
              <a16:creationId xmlns:a16="http://schemas.microsoft.com/office/drawing/2014/main" id="{9A6CDAF5-377E-4AFD-BC13-683B47A84A1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3" name="Text Box 1334">
          <a:extLst>
            <a:ext uri="{FF2B5EF4-FFF2-40B4-BE49-F238E27FC236}">
              <a16:creationId xmlns:a16="http://schemas.microsoft.com/office/drawing/2014/main" id="{10F102FC-EA14-45AB-9FDC-F584BDCB113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4" name="Text Box 1335">
          <a:extLst>
            <a:ext uri="{FF2B5EF4-FFF2-40B4-BE49-F238E27FC236}">
              <a16:creationId xmlns:a16="http://schemas.microsoft.com/office/drawing/2014/main" id="{180585CC-618B-4B54-813E-C07CED68338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5" name="Text Box 1336">
          <a:extLst>
            <a:ext uri="{FF2B5EF4-FFF2-40B4-BE49-F238E27FC236}">
              <a16:creationId xmlns:a16="http://schemas.microsoft.com/office/drawing/2014/main" id="{F1F75198-5B16-402F-94A6-3C848DFC92E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6" name="Text Box 1337">
          <a:extLst>
            <a:ext uri="{FF2B5EF4-FFF2-40B4-BE49-F238E27FC236}">
              <a16:creationId xmlns:a16="http://schemas.microsoft.com/office/drawing/2014/main" id="{5D616512-53AB-4F23-AEEF-B58D96F1A20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7" name="Text Box 1338">
          <a:extLst>
            <a:ext uri="{FF2B5EF4-FFF2-40B4-BE49-F238E27FC236}">
              <a16:creationId xmlns:a16="http://schemas.microsoft.com/office/drawing/2014/main" id="{EAE3B036-BE47-427D-B17B-B1BAA71724E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8" name="Text Box 1339">
          <a:extLst>
            <a:ext uri="{FF2B5EF4-FFF2-40B4-BE49-F238E27FC236}">
              <a16:creationId xmlns:a16="http://schemas.microsoft.com/office/drawing/2014/main" id="{647B7B7A-B738-4BA2-9A07-367BCCA41DC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89" name="Text Box 1340">
          <a:extLst>
            <a:ext uri="{FF2B5EF4-FFF2-40B4-BE49-F238E27FC236}">
              <a16:creationId xmlns:a16="http://schemas.microsoft.com/office/drawing/2014/main" id="{2683C503-1243-4A34-8C7A-E31E46D5D0D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0" name="Text Box 1341">
          <a:extLst>
            <a:ext uri="{FF2B5EF4-FFF2-40B4-BE49-F238E27FC236}">
              <a16:creationId xmlns:a16="http://schemas.microsoft.com/office/drawing/2014/main" id="{9173EEBD-CCE6-4821-9F8D-1B941893868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1" name="Text Box 1342">
          <a:extLst>
            <a:ext uri="{FF2B5EF4-FFF2-40B4-BE49-F238E27FC236}">
              <a16:creationId xmlns:a16="http://schemas.microsoft.com/office/drawing/2014/main" id="{B7FBEE59-C59E-47A0-86AE-B51C5756977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2" name="Text Box 1343">
          <a:extLst>
            <a:ext uri="{FF2B5EF4-FFF2-40B4-BE49-F238E27FC236}">
              <a16:creationId xmlns:a16="http://schemas.microsoft.com/office/drawing/2014/main" id="{80A7C7CA-EF61-4AC1-835F-20B9829A39E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3" name="Text Box 1344">
          <a:extLst>
            <a:ext uri="{FF2B5EF4-FFF2-40B4-BE49-F238E27FC236}">
              <a16:creationId xmlns:a16="http://schemas.microsoft.com/office/drawing/2014/main" id="{AA84D557-A7CB-4195-99D3-599AE8B1491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4" name="Text Box 1345">
          <a:extLst>
            <a:ext uri="{FF2B5EF4-FFF2-40B4-BE49-F238E27FC236}">
              <a16:creationId xmlns:a16="http://schemas.microsoft.com/office/drawing/2014/main" id="{6B8D0DF2-3CA2-436D-8606-8D3F23068FF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5" name="Text Box 1346">
          <a:extLst>
            <a:ext uri="{FF2B5EF4-FFF2-40B4-BE49-F238E27FC236}">
              <a16:creationId xmlns:a16="http://schemas.microsoft.com/office/drawing/2014/main" id="{AF174988-D9C2-44EA-9759-8FDA28DAD2AC}"/>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6" name="Text Box 1347">
          <a:extLst>
            <a:ext uri="{FF2B5EF4-FFF2-40B4-BE49-F238E27FC236}">
              <a16:creationId xmlns:a16="http://schemas.microsoft.com/office/drawing/2014/main" id="{4158CB91-8FDC-4E2D-8958-1CC4F7E1343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7" name="Text Box 1348">
          <a:extLst>
            <a:ext uri="{FF2B5EF4-FFF2-40B4-BE49-F238E27FC236}">
              <a16:creationId xmlns:a16="http://schemas.microsoft.com/office/drawing/2014/main" id="{EB3E7B96-4682-48D6-8B94-41F247F3DD8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8" name="Text Box 1349">
          <a:extLst>
            <a:ext uri="{FF2B5EF4-FFF2-40B4-BE49-F238E27FC236}">
              <a16:creationId xmlns:a16="http://schemas.microsoft.com/office/drawing/2014/main" id="{8CF645F1-01DA-46C6-8AAD-2ED2A7E8DB1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299" name="Text Box 1350">
          <a:extLst>
            <a:ext uri="{FF2B5EF4-FFF2-40B4-BE49-F238E27FC236}">
              <a16:creationId xmlns:a16="http://schemas.microsoft.com/office/drawing/2014/main" id="{CA2F307E-4C7F-4A18-AB38-7C69CAC2E88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0" name="Text Box 1351">
          <a:extLst>
            <a:ext uri="{FF2B5EF4-FFF2-40B4-BE49-F238E27FC236}">
              <a16:creationId xmlns:a16="http://schemas.microsoft.com/office/drawing/2014/main" id="{A7FC7DAE-8366-4414-BA72-0944FC8A874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1" name="Text Box 1352">
          <a:extLst>
            <a:ext uri="{FF2B5EF4-FFF2-40B4-BE49-F238E27FC236}">
              <a16:creationId xmlns:a16="http://schemas.microsoft.com/office/drawing/2014/main" id="{D0651D89-3FFE-4781-AF03-DAB79820AE9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2" name="Text Box 1353">
          <a:extLst>
            <a:ext uri="{FF2B5EF4-FFF2-40B4-BE49-F238E27FC236}">
              <a16:creationId xmlns:a16="http://schemas.microsoft.com/office/drawing/2014/main" id="{ECA537F5-C6E5-4FE2-A9EE-4071C44F21D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3" name="Text Box 1354">
          <a:extLst>
            <a:ext uri="{FF2B5EF4-FFF2-40B4-BE49-F238E27FC236}">
              <a16:creationId xmlns:a16="http://schemas.microsoft.com/office/drawing/2014/main" id="{0F4DBF68-08AA-494F-9714-766CC1FD542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4" name="Text Box 1355">
          <a:extLst>
            <a:ext uri="{FF2B5EF4-FFF2-40B4-BE49-F238E27FC236}">
              <a16:creationId xmlns:a16="http://schemas.microsoft.com/office/drawing/2014/main" id="{2A5C2E68-9C50-452D-BE95-DA2B36EFF61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5" name="Text Box 1356">
          <a:extLst>
            <a:ext uri="{FF2B5EF4-FFF2-40B4-BE49-F238E27FC236}">
              <a16:creationId xmlns:a16="http://schemas.microsoft.com/office/drawing/2014/main" id="{42596718-D198-4B96-9B8D-38FB4A2F940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6" name="Text Box 1357">
          <a:extLst>
            <a:ext uri="{FF2B5EF4-FFF2-40B4-BE49-F238E27FC236}">
              <a16:creationId xmlns:a16="http://schemas.microsoft.com/office/drawing/2014/main" id="{12EF5A49-28C6-4D53-AB95-86CFE35A4DD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7" name="Text Box 1358">
          <a:extLst>
            <a:ext uri="{FF2B5EF4-FFF2-40B4-BE49-F238E27FC236}">
              <a16:creationId xmlns:a16="http://schemas.microsoft.com/office/drawing/2014/main" id="{9960DD7E-EAA3-4896-8666-9599C8B7E87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8" name="Text Box 1359">
          <a:extLst>
            <a:ext uri="{FF2B5EF4-FFF2-40B4-BE49-F238E27FC236}">
              <a16:creationId xmlns:a16="http://schemas.microsoft.com/office/drawing/2014/main" id="{27705AEB-4062-4DDE-8DB3-E1F2BA902FE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09" name="Text Box 1360">
          <a:extLst>
            <a:ext uri="{FF2B5EF4-FFF2-40B4-BE49-F238E27FC236}">
              <a16:creationId xmlns:a16="http://schemas.microsoft.com/office/drawing/2014/main" id="{CCF55875-0395-4A4D-8E63-5326605258F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0" name="Text Box 1361">
          <a:extLst>
            <a:ext uri="{FF2B5EF4-FFF2-40B4-BE49-F238E27FC236}">
              <a16:creationId xmlns:a16="http://schemas.microsoft.com/office/drawing/2014/main" id="{3B5E9FE6-E3A3-4F12-BFD2-E10655C6D66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1" name="Text Box 1362">
          <a:extLst>
            <a:ext uri="{FF2B5EF4-FFF2-40B4-BE49-F238E27FC236}">
              <a16:creationId xmlns:a16="http://schemas.microsoft.com/office/drawing/2014/main" id="{703EBF0C-369B-4654-97B6-80BC02C3B6E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2" name="Text Box 1363">
          <a:extLst>
            <a:ext uri="{FF2B5EF4-FFF2-40B4-BE49-F238E27FC236}">
              <a16:creationId xmlns:a16="http://schemas.microsoft.com/office/drawing/2014/main" id="{C14D21A9-872C-4D4A-A048-2A0AF9641A7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3" name="Text Box 1364">
          <a:extLst>
            <a:ext uri="{FF2B5EF4-FFF2-40B4-BE49-F238E27FC236}">
              <a16:creationId xmlns:a16="http://schemas.microsoft.com/office/drawing/2014/main" id="{89C628B8-84F7-4B13-9BDB-D47243BA652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4" name="Text Box 1365">
          <a:extLst>
            <a:ext uri="{FF2B5EF4-FFF2-40B4-BE49-F238E27FC236}">
              <a16:creationId xmlns:a16="http://schemas.microsoft.com/office/drawing/2014/main" id="{A533EBA7-2D91-4D53-B837-919208A8F64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5" name="Text Box 1366">
          <a:extLst>
            <a:ext uri="{FF2B5EF4-FFF2-40B4-BE49-F238E27FC236}">
              <a16:creationId xmlns:a16="http://schemas.microsoft.com/office/drawing/2014/main" id="{134E38FF-0EBF-41C3-8B7B-EDAA37CAB20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6" name="Text Box 1367">
          <a:extLst>
            <a:ext uri="{FF2B5EF4-FFF2-40B4-BE49-F238E27FC236}">
              <a16:creationId xmlns:a16="http://schemas.microsoft.com/office/drawing/2014/main" id="{E35EA0FA-96CC-45A0-BA16-E05741F16F0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7" name="Text Box 1368">
          <a:extLst>
            <a:ext uri="{FF2B5EF4-FFF2-40B4-BE49-F238E27FC236}">
              <a16:creationId xmlns:a16="http://schemas.microsoft.com/office/drawing/2014/main" id="{8D6F3D4A-DB6A-474F-8E92-F240C9D4FBB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8" name="Text Box 1369">
          <a:extLst>
            <a:ext uri="{FF2B5EF4-FFF2-40B4-BE49-F238E27FC236}">
              <a16:creationId xmlns:a16="http://schemas.microsoft.com/office/drawing/2014/main" id="{A84BA8C8-D8E8-4A30-B8BD-712C4CF04D0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19" name="Text Box 1370">
          <a:extLst>
            <a:ext uri="{FF2B5EF4-FFF2-40B4-BE49-F238E27FC236}">
              <a16:creationId xmlns:a16="http://schemas.microsoft.com/office/drawing/2014/main" id="{E426F942-2D68-4000-98C7-2DADC31FA13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0" name="Text Box 1371">
          <a:extLst>
            <a:ext uri="{FF2B5EF4-FFF2-40B4-BE49-F238E27FC236}">
              <a16:creationId xmlns:a16="http://schemas.microsoft.com/office/drawing/2014/main" id="{A6846EF3-BC6B-4C95-8552-585BC91FB21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1" name="Text Box 1372">
          <a:extLst>
            <a:ext uri="{FF2B5EF4-FFF2-40B4-BE49-F238E27FC236}">
              <a16:creationId xmlns:a16="http://schemas.microsoft.com/office/drawing/2014/main" id="{45FD895A-CD18-40CA-9ED9-A289E5F5353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2" name="Text Box 1373">
          <a:extLst>
            <a:ext uri="{FF2B5EF4-FFF2-40B4-BE49-F238E27FC236}">
              <a16:creationId xmlns:a16="http://schemas.microsoft.com/office/drawing/2014/main" id="{8BCB16E8-12F7-4ADC-9DFC-55A7169BA60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3" name="Text Box 1374">
          <a:extLst>
            <a:ext uri="{FF2B5EF4-FFF2-40B4-BE49-F238E27FC236}">
              <a16:creationId xmlns:a16="http://schemas.microsoft.com/office/drawing/2014/main" id="{D5B06925-8970-4E64-A4C2-53F051AF5B5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4" name="Text Box 1375">
          <a:extLst>
            <a:ext uri="{FF2B5EF4-FFF2-40B4-BE49-F238E27FC236}">
              <a16:creationId xmlns:a16="http://schemas.microsoft.com/office/drawing/2014/main" id="{C3CF4146-B622-46BE-9715-97353C3A414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5" name="Text Box 1376">
          <a:extLst>
            <a:ext uri="{FF2B5EF4-FFF2-40B4-BE49-F238E27FC236}">
              <a16:creationId xmlns:a16="http://schemas.microsoft.com/office/drawing/2014/main" id="{F62811B6-F7F9-4806-87EB-F94FF3B80A6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6" name="Text Box 1377">
          <a:extLst>
            <a:ext uri="{FF2B5EF4-FFF2-40B4-BE49-F238E27FC236}">
              <a16:creationId xmlns:a16="http://schemas.microsoft.com/office/drawing/2014/main" id="{7D8FD96E-0F4C-481E-8EB2-4095658858F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7" name="Text Box 1378">
          <a:extLst>
            <a:ext uri="{FF2B5EF4-FFF2-40B4-BE49-F238E27FC236}">
              <a16:creationId xmlns:a16="http://schemas.microsoft.com/office/drawing/2014/main" id="{E0E5A535-AC07-48B1-8D51-A646766B3B1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8" name="Text Box 1379">
          <a:extLst>
            <a:ext uri="{FF2B5EF4-FFF2-40B4-BE49-F238E27FC236}">
              <a16:creationId xmlns:a16="http://schemas.microsoft.com/office/drawing/2014/main" id="{8B07435C-4F67-4C03-B8B1-9F35FF13E04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29" name="Text Box 1380">
          <a:extLst>
            <a:ext uri="{FF2B5EF4-FFF2-40B4-BE49-F238E27FC236}">
              <a16:creationId xmlns:a16="http://schemas.microsoft.com/office/drawing/2014/main" id="{1838F374-BE28-4426-B326-B8557054BC0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0" name="Text Box 1381">
          <a:extLst>
            <a:ext uri="{FF2B5EF4-FFF2-40B4-BE49-F238E27FC236}">
              <a16:creationId xmlns:a16="http://schemas.microsoft.com/office/drawing/2014/main" id="{91C2602F-8565-4221-9DEB-761DDF4DC26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1" name="Text Box 1382">
          <a:extLst>
            <a:ext uri="{FF2B5EF4-FFF2-40B4-BE49-F238E27FC236}">
              <a16:creationId xmlns:a16="http://schemas.microsoft.com/office/drawing/2014/main" id="{9CDEC1BC-8485-4D19-85CE-87CF8F6BA47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2" name="Text Box 1383">
          <a:extLst>
            <a:ext uri="{FF2B5EF4-FFF2-40B4-BE49-F238E27FC236}">
              <a16:creationId xmlns:a16="http://schemas.microsoft.com/office/drawing/2014/main" id="{B1B0BA35-D2E9-445A-8E3B-3C55E6E3DAA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3" name="Text Box 1384">
          <a:extLst>
            <a:ext uri="{FF2B5EF4-FFF2-40B4-BE49-F238E27FC236}">
              <a16:creationId xmlns:a16="http://schemas.microsoft.com/office/drawing/2014/main" id="{0D77A9B2-32FA-44FC-96E3-2D9E5CAF1E7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4" name="Text Box 1385">
          <a:extLst>
            <a:ext uri="{FF2B5EF4-FFF2-40B4-BE49-F238E27FC236}">
              <a16:creationId xmlns:a16="http://schemas.microsoft.com/office/drawing/2014/main" id="{3DA7CBA1-E9B7-4203-A052-1D5B9189307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5" name="Text Box 1386">
          <a:extLst>
            <a:ext uri="{FF2B5EF4-FFF2-40B4-BE49-F238E27FC236}">
              <a16:creationId xmlns:a16="http://schemas.microsoft.com/office/drawing/2014/main" id="{59D550B0-001E-49A4-90D8-39E5B256304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6" name="Text Box 1387">
          <a:extLst>
            <a:ext uri="{FF2B5EF4-FFF2-40B4-BE49-F238E27FC236}">
              <a16:creationId xmlns:a16="http://schemas.microsoft.com/office/drawing/2014/main" id="{AC2E0F5F-7923-42CD-BD69-5F597D8FD84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7" name="Text Box 1388">
          <a:extLst>
            <a:ext uri="{FF2B5EF4-FFF2-40B4-BE49-F238E27FC236}">
              <a16:creationId xmlns:a16="http://schemas.microsoft.com/office/drawing/2014/main" id="{EBB1FBFC-5812-4CF1-8803-DC17315984B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8" name="Text Box 1389">
          <a:extLst>
            <a:ext uri="{FF2B5EF4-FFF2-40B4-BE49-F238E27FC236}">
              <a16:creationId xmlns:a16="http://schemas.microsoft.com/office/drawing/2014/main" id="{C2529605-2D09-409D-8F94-C9BC8FE88D2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39" name="Text Box 1390">
          <a:extLst>
            <a:ext uri="{FF2B5EF4-FFF2-40B4-BE49-F238E27FC236}">
              <a16:creationId xmlns:a16="http://schemas.microsoft.com/office/drawing/2014/main" id="{DFDA0CAF-A625-4C55-BE57-DFED50263D5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0" name="Text Box 1391">
          <a:extLst>
            <a:ext uri="{FF2B5EF4-FFF2-40B4-BE49-F238E27FC236}">
              <a16:creationId xmlns:a16="http://schemas.microsoft.com/office/drawing/2014/main" id="{43DAFAC1-9F51-41E8-99FD-8A882721E22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1" name="Text Box 1392">
          <a:extLst>
            <a:ext uri="{FF2B5EF4-FFF2-40B4-BE49-F238E27FC236}">
              <a16:creationId xmlns:a16="http://schemas.microsoft.com/office/drawing/2014/main" id="{DCBC1F8C-6932-4D11-A1FB-7D4B98CAA3A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2" name="Text Box 1393">
          <a:extLst>
            <a:ext uri="{FF2B5EF4-FFF2-40B4-BE49-F238E27FC236}">
              <a16:creationId xmlns:a16="http://schemas.microsoft.com/office/drawing/2014/main" id="{38E62195-EE7F-47BC-AE11-65343C562C9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3" name="Text Box 1394">
          <a:extLst>
            <a:ext uri="{FF2B5EF4-FFF2-40B4-BE49-F238E27FC236}">
              <a16:creationId xmlns:a16="http://schemas.microsoft.com/office/drawing/2014/main" id="{2824B9F3-8D44-4020-AD1C-F7A9E398729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4" name="Text Box 1395">
          <a:extLst>
            <a:ext uri="{FF2B5EF4-FFF2-40B4-BE49-F238E27FC236}">
              <a16:creationId xmlns:a16="http://schemas.microsoft.com/office/drawing/2014/main" id="{54F4EDC5-A40F-49D6-983F-E92E81F41AD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5" name="Text Box 1396">
          <a:extLst>
            <a:ext uri="{FF2B5EF4-FFF2-40B4-BE49-F238E27FC236}">
              <a16:creationId xmlns:a16="http://schemas.microsoft.com/office/drawing/2014/main" id="{FC406FBB-9C23-4A4C-BB60-FD77EC5F7DD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6" name="Text Box 1397">
          <a:extLst>
            <a:ext uri="{FF2B5EF4-FFF2-40B4-BE49-F238E27FC236}">
              <a16:creationId xmlns:a16="http://schemas.microsoft.com/office/drawing/2014/main" id="{6DE80DA5-ADF7-42AA-A6D8-2894B0EB64B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7" name="Text Box 1398">
          <a:extLst>
            <a:ext uri="{FF2B5EF4-FFF2-40B4-BE49-F238E27FC236}">
              <a16:creationId xmlns:a16="http://schemas.microsoft.com/office/drawing/2014/main" id="{83D91644-E130-47CA-BF53-617B0F8F72B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8" name="Text Box 1399">
          <a:extLst>
            <a:ext uri="{FF2B5EF4-FFF2-40B4-BE49-F238E27FC236}">
              <a16:creationId xmlns:a16="http://schemas.microsoft.com/office/drawing/2014/main" id="{ABF9E4B7-1A8C-416B-AE67-5D9F2343A53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49" name="Text Box 1400">
          <a:extLst>
            <a:ext uri="{FF2B5EF4-FFF2-40B4-BE49-F238E27FC236}">
              <a16:creationId xmlns:a16="http://schemas.microsoft.com/office/drawing/2014/main" id="{D0B1A298-9EC6-4005-9904-835F3FBEF31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0" name="Text Box 1401">
          <a:extLst>
            <a:ext uri="{FF2B5EF4-FFF2-40B4-BE49-F238E27FC236}">
              <a16:creationId xmlns:a16="http://schemas.microsoft.com/office/drawing/2014/main" id="{72AB161B-EB57-4598-BD12-344365CA0EE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1" name="Text Box 1402">
          <a:extLst>
            <a:ext uri="{FF2B5EF4-FFF2-40B4-BE49-F238E27FC236}">
              <a16:creationId xmlns:a16="http://schemas.microsoft.com/office/drawing/2014/main" id="{A049094A-702F-4E38-B4FB-A37E580292B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2" name="Text Box 1403">
          <a:extLst>
            <a:ext uri="{FF2B5EF4-FFF2-40B4-BE49-F238E27FC236}">
              <a16:creationId xmlns:a16="http://schemas.microsoft.com/office/drawing/2014/main" id="{E44924BA-F455-422F-8507-5616259E2EE3}"/>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3" name="Text Box 1404">
          <a:extLst>
            <a:ext uri="{FF2B5EF4-FFF2-40B4-BE49-F238E27FC236}">
              <a16:creationId xmlns:a16="http://schemas.microsoft.com/office/drawing/2014/main" id="{5F84774C-1D0D-4541-B103-C78C81B1A34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4" name="Text Box 1405">
          <a:extLst>
            <a:ext uri="{FF2B5EF4-FFF2-40B4-BE49-F238E27FC236}">
              <a16:creationId xmlns:a16="http://schemas.microsoft.com/office/drawing/2014/main" id="{3F773A71-6824-49E4-BB1D-B5FEA48ED64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5" name="Text Box 1406">
          <a:extLst>
            <a:ext uri="{FF2B5EF4-FFF2-40B4-BE49-F238E27FC236}">
              <a16:creationId xmlns:a16="http://schemas.microsoft.com/office/drawing/2014/main" id="{99899CDE-B724-4739-8EFB-456A18521F7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6" name="Text Box 1407">
          <a:extLst>
            <a:ext uri="{FF2B5EF4-FFF2-40B4-BE49-F238E27FC236}">
              <a16:creationId xmlns:a16="http://schemas.microsoft.com/office/drawing/2014/main" id="{57ECC7F8-2325-42B5-938B-7E388DAAFC2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7" name="Text Box 1408">
          <a:extLst>
            <a:ext uri="{FF2B5EF4-FFF2-40B4-BE49-F238E27FC236}">
              <a16:creationId xmlns:a16="http://schemas.microsoft.com/office/drawing/2014/main" id="{E9235F66-BBE6-4DD5-88AF-D78874B1DB4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8" name="Text Box 1409">
          <a:extLst>
            <a:ext uri="{FF2B5EF4-FFF2-40B4-BE49-F238E27FC236}">
              <a16:creationId xmlns:a16="http://schemas.microsoft.com/office/drawing/2014/main" id="{6D5F1E27-E829-4E0C-81D9-2D9407E06D8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59" name="Text Box 1410">
          <a:extLst>
            <a:ext uri="{FF2B5EF4-FFF2-40B4-BE49-F238E27FC236}">
              <a16:creationId xmlns:a16="http://schemas.microsoft.com/office/drawing/2014/main" id="{85B02791-BB73-4401-919D-912759D2DE9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0" name="Text Box 1411">
          <a:extLst>
            <a:ext uri="{FF2B5EF4-FFF2-40B4-BE49-F238E27FC236}">
              <a16:creationId xmlns:a16="http://schemas.microsoft.com/office/drawing/2014/main" id="{22B2CFA5-8EAB-466C-AECF-635338E8869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1" name="Text Box 1412">
          <a:extLst>
            <a:ext uri="{FF2B5EF4-FFF2-40B4-BE49-F238E27FC236}">
              <a16:creationId xmlns:a16="http://schemas.microsoft.com/office/drawing/2014/main" id="{E20944FB-FE36-49E4-81D9-9C6A81ACB26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2" name="Text Box 1413">
          <a:extLst>
            <a:ext uri="{FF2B5EF4-FFF2-40B4-BE49-F238E27FC236}">
              <a16:creationId xmlns:a16="http://schemas.microsoft.com/office/drawing/2014/main" id="{54E7F810-848D-467B-8718-A3E76F54F2C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3" name="Text Box 1414">
          <a:extLst>
            <a:ext uri="{FF2B5EF4-FFF2-40B4-BE49-F238E27FC236}">
              <a16:creationId xmlns:a16="http://schemas.microsoft.com/office/drawing/2014/main" id="{5278FF32-51A1-4A33-948C-12B0288428E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4" name="Text Box 1415">
          <a:extLst>
            <a:ext uri="{FF2B5EF4-FFF2-40B4-BE49-F238E27FC236}">
              <a16:creationId xmlns:a16="http://schemas.microsoft.com/office/drawing/2014/main" id="{D7A5B642-ED77-444C-AA3E-DA8623E3E66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5" name="Text Box 1416">
          <a:extLst>
            <a:ext uri="{FF2B5EF4-FFF2-40B4-BE49-F238E27FC236}">
              <a16:creationId xmlns:a16="http://schemas.microsoft.com/office/drawing/2014/main" id="{63486D61-DCA8-445A-B504-8DEA9ACF1C3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6" name="Text Box 1417">
          <a:extLst>
            <a:ext uri="{FF2B5EF4-FFF2-40B4-BE49-F238E27FC236}">
              <a16:creationId xmlns:a16="http://schemas.microsoft.com/office/drawing/2014/main" id="{FBA33DF7-3CBB-4603-B449-45041115F5C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7" name="Text Box 1418">
          <a:extLst>
            <a:ext uri="{FF2B5EF4-FFF2-40B4-BE49-F238E27FC236}">
              <a16:creationId xmlns:a16="http://schemas.microsoft.com/office/drawing/2014/main" id="{7986D571-CCA2-4ED0-8D90-7CA9C89FAA6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8" name="Text Box 1419">
          <a:extLst>
            <a:ext uri="{FF2B5EF4-FFF2-40B4-BE49-F238E27FC236}">
              <a16:creationId xmlns:a16="http://schemas.microsoft.com/office/drawing/2014/main" id="{0C30CAA6-9B01-441E-B3BA-C3B6C968EE39}"/>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69" name="Text Box 1420">
          <a:extLst>
            <a:ext uri="{FF2B5EF4-FFF2-40B4-BE49-F238E27FC236}">
              <a16:creationId xmlns:a16="http://schemas.microsoft.com/office/drawing/2014/main" id="{8C53ECA3-51A4-4158-986C-195F22CE939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0" name="Text Box 1421">
          <a:extLst>
            <a:ext uri="{FF2B5EF4-FFF2-40B4-BE49-F238E27FC236}">
              <a16:creationId xmlns:a16="http://schemas.microsoft.com/office/drawing/2014/main" id="{DF9281DD-4D05-4FA0-8904-C8D868870FE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1" name="Text Box 1422">
          <a:extLst>
            <a:ext uri="{FF2B5EF4-FFF2-40B4-BE49-F238E27FC236}">
              <a16:creationId xmlns:a16="http://schemas.microsoft.com/office/drawing/2014/main" id="{DB318967-7686-4A9F-91F2-DBF69688C7A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2" name="Text Box 1423">
          <a:extLst>
            <a:ext uri="{FF2B5EF4-FFF2-40B4-BE49-F238E27FC236}">
              <a16:creationId xmlns:a16="http://schemas.microsoft.com/office/drawing/2014/main" id="{EFD5BD3C-936D-48CB-9F38-94FE6E0B53E4}"/>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3" name="Text Box 1424">
          <a:extLst>
            <a:ext uri="{FF2B5EF4-FFF2-40B4-BE49-F238E27FC236}">
              <a16:creationId xmlns:a16="http://schemas.microsoft.com/office/drawing/2014/main" id="{76731C6F-BC00-43ED-97D6-ACE35874CC9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4" name="Text Box 1425">
          <a:extLst>
            <a:ext uri="{FF2B5EF4-FFF2-40B4-BE49-F238E27FC236}">
              <a16:creationId xmlns:a16="http://schemas.microsoft.com/office/drawing/2014/main" id="{2CCB28CD-9988-4452-B5DF-4B382AADBB6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5" name="Text Box 1426">
          <a:extLst>
            <a:ext uri="{FF2B5EF4-FFF2-40B4-BE49-F238E27FC236}">
              <a16:creationId xmlns:a16="http://schemas.microsoft.com/office/drawing/2014/main" id="{CBEB640C-1827-4A55-8958-A18260A062A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6" name="Text Box 1427">
          <a:extLst>
            <a:ext uri="{FF2B5EF4-FFF2-40B4-BE49-F238E27FC236}">
              <a16:creationId xmlns:a16="http://schemas.microsoft.com/office/drawing/2014/main" id="{5C8C4AF3-FDB6-4885-A64F-01FB0AAAB6C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7" name="Text Box 1428">
          <a:extLst>
            <a:ext uri="{FF2B5EF4-FFF2-40B4-BE49-F238E27FC236}">
              <a16:creationId xmlns:a16="http://schemas.microsoft.com/office/drawing/2014/main" id="{B8398DC6-16F4-4425-8120-36C4ECF0D7D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8" name="Text Box 1429">
          <a:extLst>
            <a:ext uri="{FF2B5EF4-FFF2-40B4-BE49-F238E27FC236}">
              <a16:creationId xmlns:a16="http://schemas.microsoft.com/office/drawing/2014/main" id="{C613792E-B177-464D-B6C9-79547B11CD4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79" name="Text Box 1430">
          <a:extLst>
            <a:ext uri="{FF2B5EF4-FFF2-40B4-BE49-F238E27FC236}">
              <a16:creationId xmlns:a16="http://schemas.microsoft.com/office/drawing/2014/main" id="{0EF7DECF-3E40-4372-96BD-FC2BFEA1AC5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0" name="Text Box 1431">
          <a:extLst>
            <a:ext uri="{FF2B5EF4-FFF2-40B4-BE49-F238E27FC236}">
              <a16:creationId xmlns:a16="http://schemas.microsoft.com/office/drawing/2014/main" id="{1C7A2243-6B90-4D34-B99C-6805878298C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1" name="Text Box 1432">
          <a:extLst>
            <a:ext uri="{FF2B5EF4-FFF2-40B4-BE49-F238E27FC236}">
              <a16:creationId xmlns:a16="http://schemas.microsoft.com/office/drawing/2014/main" id="{D8A9C29D-4E87-41CD-B045-5F8FD4F70FD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2" name="Text Box 1433">
          <a:extLst>
            <a:ext uri="{FF2B5EF4-FFF2-40B4-BE49-F238E27FC236}">
              <a16:creationId xmlns:a16="http://schemas.microsoft.com/office/drawing/2014/main" id="{CA22B0D4-B72D-4B1C-9FBC-F314C020E39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3" name="Text Box 1434">
          <a:extLst>
            <a:ext uri="{FF2B5EF4-FFF2-40B4-BE49-F238E27FC236}">
              <a16:creationId xmlns:a16="http://schemas.microsoft.com/office/drawing/2014/main" id="{B2CCB60D-226B-4CD4-96B0-143B69C33F3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4" name="Text Box 1435">
          <a:extLst>
            <a:ext uri="{FF2B5EF4-FFF2-40B4-BE49-F238E27FC236}">
              <a16:creationId xmlns:a16="http://schemas.microsoft.com/office/drawing/2014/main" id="{AF55AA4B-3721-4E12-AC96-E8B3151180C1}"/>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5" name="Text Box 1436">
          <a:extLst>
            <a:ext uri="{FF2B5EF4-FFF2-40B4-BE49-F238E27FC236}">
              <a16:creationId xmlns:a16="http://schemas.microsoft.com/office/drawing/2014/main" id="{D78DFDAA-39DA-4300-A87B-2F00D0BA756A}"/>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6" name="Text Box 1437">
          <a:extLst>
            <a:ext uri="{FF2B5EF4-FFF2-40B4-BE49-F238E27FC236}">
              <a16:creationId xmlns:a16="http://schemas.microsoft.com/office/drawing/2014/main" id="{5BD2C80F-E688-4145-9D9A-3BA429F782C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7" name="Text Box 1438">
          <a:extLst>
            <a:ext uri="{FF2B5EF4-FFF2-40B4-BE49-F238E27FC236}">
              <a16:creationId xmlns:a16="http://schemas.microsoft.com/office/drawing/2014/main" id="{31AA6CB5-0146-4988-B5B5-8AD74C9C592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8" name="Text Box 1439">
          <a:extLst>
            <a:ext uri="{FF2B5EF4-FFF2-40B4-BE49-F238E27FC236}">
              <a16:creationId xmlns:a16="http://schemas.microsoft.com/office/drawing/2014/main" id="{412FF56B-EC97-4B6E-A6D8-146974772E6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89" name="Text Box 1440">
          <a:extLst>
            <a:ext uri="{FF2B5EF4-FFF2-40B4-BE49-F238E27FC236}">
              <a16:creationId xmlns:a16="http://schemas.microsoft.com/office/drawing/2014/main" id="{2B52BEE5-C63B-4D7D-959F-77A815BDE537}"/>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0" name="Text Box 1441">
          <a:extLst>
            <a:ext uri="{FF2B5EF4-FFF2-40B4-BE49-F238E27FC236}">
              <a16:creationId xmlns:a16="http://schemas.microsoft.com/office/drawing/2014/main" id="{457BCB0C-AC05-496A-BC6B-BBA48339FE3B}"/>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1" name="Text Box 1442">
          <a:extLst>
            <a:ext uri="{FF2B5EF4-FFF2-40B4-BE49-F238E27FC236}">
              <a16:creationId xmlns:a16="http://schemas.microsoft.com/office/drawing/2014/main" id="{C90F98C1-FE6D-43C5-9F2F-1A0752BB28F5}"/>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2" name="Text Box 1443">
          <a:extLst>
            <a:ext uri="{FF2B5EF4-FFF2-40B4-BE49-F238E27FC236}">
              <a16:creationId xmlns:a16="http://schemas.microsoft.com/office/drawing/2014/main" id="{785B7929-911C-4D84-A47C-BD39922D4C08}"/>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3" name="Text Box 1444">
          <a:extLst>
            <a:ext uri="{FF2B5EF4-FFF2-40B4-BE49-F238E27FC236}">
              <a16:creationId xmlns:a16="http://schemas.microsoft.com/office/drawing/2014/main" id="{C079F778-B743-47FA-9C69-406AEBA10822}"/>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4" name="Text Box 1445">
          <a:extLst>
            <a:ext uri="{FF2B5EF4-FFF2-40B4-BE49-F238E27FC236}">
              <a16:creationId xmlns:a16="http://schemas.microsoft.com/office/drawing/2014/main" id="{D2363410-CC0C-4492-A7E2-B40A1F8FC7A0}"/>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5" name="Text Box 1446">
          <a:extLst>
            <a:ext uri="{FF2B5EF4-FFF2-40B4-BE49-F238E27FC236}">
              <a16:creationId xmlns:a16="http://schemas.microsoft.com/office/drawing/2014/main" id="{E59F2B38-4B7B-4B7C-8D6D-1431FB1A0E8D}"/>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6" name="Text Box 1447">
          <a:extLst>
            <a:ext uri="{FF2B5EF4-FFF2-40B4-BE49-F238E27FC236}">
              <a16:creationId xmlns:a16="http://schemas.microsoft.com/office/drawing/2014/main" id="{2F2D5D62-0161-4780-B359-DF2E0F628326}"/>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7" name="Text Box 1448">
          <a:extLst>
            <a:ext uri="{FF2B5EF4-FFF2-40B4-BE49-F238E27FC236}">
              <a16:creationId xmlns:a16="http://schemas.microsoft.com/office/drawing/2014/main" id="{F9F6F4F9-A096-4C2B-9625-CAFBBE499CBF}"/>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twoCellAnchor editAs="oneCell">
    <xdr:from>
      <xdr:col>0</xdr:col>
      <xdr:colOff>466725</xdr:colOff>
      <xdr:row>7</xdr:row>
      <xdr:rowOff>0</xdr:rowOff>
    </xdr:from>
    <xdr:to>
      <xdr:col>1</xdr:col>
      <xdr:colOff>101600</xdr:colOff>
      <xdr:row>7</xdr:row>
      <xdr:rowOff>101600</xdr:rowOff>
    </xdr:to>
    <xdr:sp macro="" textlink="">
      <xdr:nvSpPr>
        <xdr:cNvPr id="1398" name="Text Box 1449">
          <a:extLst>
            <a:ext uri="{FF2B5EF4-FFF2-40B4-BE49-F238E27FC236}">
              <a16:creationId xmlns:a16="http://schemas.microsoft.com/office/drawing/2014/main" id="{54A9807C-A3DD-41E4-B1A8-FFB8832BC29E}"/>
            </a:ext>
          </a:extLst>
        </xdr:cNvPr>
        <xdr:cNvSpPr txBox="1">
          <a:spLocks noChangeArrowheads="1"/>
        </xdr:cNvSpPr>
      </xdr:nvSpPr>
      <xdr:spPr bwMode="auto">
        <a:xfrm>
          <a:off x="463550" y="1714500"/>
          <a:ext cx="219075" cy="10160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xdr:colOff>
      <xdr:row>5</xdr:row>
      <xdr:rowOff>0</xdr:rowOff>
    </xdr:from>
    <xdr:to>
      <xdr:col>6</xdr:col>
      <xdr:colOff>0</xdr:colOff>
      <xdr:row>7</xdr:row>
      <xdr:rowOff>0</xdr:rowOff>
    </xdr:to>
    <xdr:sp macro="" textlink="">
      <xdr:nvSpPr>
        <xdr:cNvPr id="4" name="Line 1">
          <a:extLst>
            <a:ext uri="{FF2B5EF4-FFF2-40B4-BE49-F238E27FC236}">
              <a16:creationId xmlns:a16="http://schemas.microsoft.com/office/drawing/2014/main" id="{50CF1E31-5843-40BC-980D-F62C3A638084}"/>
            </a:ext>
          </a:extLst>
        </xdr:cNvPr>
        <xdr:cNvSpPr>
          <a:spLocks noChangeShapeType="1"/>
        </xdr:cNvSpPr>
      </xdr:nvSpPr>
      <xdr:spPr bwMode="auto">
        <a:xfrm>
          <a:off x="624840" y="891540"/>
          <a:ext cx="248412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4</xdr:row>
      <xdr:rowOff>388620</xdr:rowOff>
    </xdr:from>
    <xdr:to>
      <xdr:col>6</xdr:col>
      <xdr:colOff>0</xdr:colOff>
      <xdr:row>9</xdr:row>
      <xdr:rowOff>0</xdr:rowOff>
    </xdr:to>
    <xdr:sp macro="" textlink="">
      <xdr:nvSpPr>
        <xdr:cNvPr id="5" name="Line 2">
          <a:extLst>
            <a:ext uri="{FF2B5EF4-FFF2-40B4-BE49-F238E27FC236}">
              <a16:creationId xmlns:a16="http://schemas.microsoft.com/office/drawing/2014/main" id="{5E7D581E-BFDC-4B98-8590-2ADBFCAF6B11}"/>
            </a:ext>
          </a:extLst>
        </xdr:cNvPr>
        <xdr:cNvSpPr>
          <a:spLocks noChangeShapeType="1"/>
        </xdr:cNvSpPr>
      </xdr:nvSpPr>
      <xdr:spPr bwMode="auto">
        <a:xfrm>
          <a:off x="624840" y="891540"/>
          <a:ext cx="248412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8</xdr:row>
      <xdr:rowOff>0</xdr:rowOff>
    </xdr:to>
    <xdr:sp macro="" textlink="">
      <xdr:nvSpPr>
        <xdr:cNvPr id="4" name="Line 1">
          <a:extLst>
            <a:ext uri="{FF2B5EF4-FFF2-40B4-BE49-F238E27FC236}">
              <a16:creationId xmlns:a16="http://schemas.microsoft.com/office/drawing/2014/main" id="{C1646F5F-AE79-4290-B3D2-C3A2920CA293}"/>
            </a:ext>
          </a:extLst>
        </xdr:cNvPr>
        <xdr:cNvSpPr>
          <a:spLocks noChangeShapeType="1"/>
        </xdr:cNvSpPr>
      </xdr:nvSpPr>
      <xdr:spPr bwMode="auto">
        <a:xfrm>
          <a:off x="0" y="617220"/>
          <a:ext cx="487680" cy="1143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3</xdr:row>
      <xdr:rowOff>15240</xdr:rowOff>
    </xdr:from>
    <xdr:to>
      <xdr:col>2</xdr:col>
      <xdr:colOff>1394460</xdr:colOff>
      <xdr:row>7</xdr:row>
      <xdr:rowOff>533400</xdr:rowOff>
    </xdr:to>
    <xdr:sp macro="" textlink="">
      <xdr:nvSpPr>
        <xdr:cNvPr id="5" name="Line 2">
          <a:extLst>
            <a:ext uri="{FF2B5EF4-FFF2-40B4-BE49-F238E27FC236}">
              <a16:creationId xmlns:a16="http://schemas.microsoft.com/office/drawing/2014/main" id="{3E26158D-BE7E-492B-9733-8546733EF02F}"/>
            </a:ext>
          </a:extLst>
        </xdr:cNvPr>
        <xdr:cNvSpPr>
          <a:spLocks noChangeShapeType="1"/>
        </xdr:cNvSpPr>
      </xdr:nvSpPr>
      <xdr:spPr bwMode="auto">
        <a:xfrm>
          <a:off x="7620" y="632460"/>
          <a:ext cx="1036320" cy="11277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14</xdr:row>
      <xdr:rowOff>0</xdr:rowOff>
    </xdr:to>
    <xdr:sp macro="" textlink="">
      <xdr:nvSpPr>
        <xdr:cNvPr id="3" name="Line 1">
          <a:extLst>
            <a:ext uri="{FF2B5EF4-FFF2-40B4-BE49-F238E27FC236}">
              <a16:creationId xmlns:a16="http://schemas.microsoft.com/office/drawing/2014/main" id="{88DD67C3-8E82-4DD4-8B02-DFB9FF6536C3}"/>
            </a:ext>
          </a:extLst>
        </xdr:cNvPr>
        <xdr:cNvSpPr>
          <a:spLocks noChangeShapeType="1"/>
        </xdr:cNvSpPr>
      </xdr:nvSpPr>
      <xdr:spPr bwMode="auto">
        <a:xfrm>
          <a:off x="617220" y="396240"/>
          <a:ext cx="472440" cy="26822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45720</xdr:colOff>
      <xdr:row>4</xdr:row>
      <xdr:rowOff>60960</xdr:rowOff>
    </xdr:from>
    <xdr:to>
      <xdr:col>2</xdr:col>
      <xdr:colOff>7620</xdr:colOff>
      <xdr:row>7</xdr:row>
      <xdr:rowOff>68580</xdr:rowOff>
    </xdr:to>
    <xdr:sp macro="" textlink="">
      <xdr:nvSpPr>
        <xdr:cNvPr id="6" name="Line 1">
          <a:extLst>
            <a:ext uri="{FF2B5EF4-FFF2-40B4-BE49-F238E27FC236}">
              <a16:creationId xmlns:a16="http://schemas.microsoft.com/office/drawing/2014/main" id="{67950A0A-61A1-4E31-B881-5B38D398A468}"/>
            </a:ext>
          </a:extLst>
        </xdr:cNvPr>
        <xdr:cNvSpPr>
          <a:spLocks noChangeShapeType="1"/>
        </xdr:cNvSpPr>
      </xdr:nvSpPr>
      <xdr:spPr bwMode="auto">
        <a:xfrm>
          <a:off x="182880" y="624840"/>
          <a:ext cx="327660" cy="426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7</xdr:row>
      <xdr:rowOff>15240</xdr:rowOff>
    </xdr:from>
    <xdr:to>
      <xdr:col>3</xdr:col>
      <xdr:colOff>0</xdr:colOff>
      <xdr:row>13</xdr:row>
      <xdr:rowOff>0</xdr:rowOff>
    </xdr:to>
    <xdr:sp macro="" textlink="">
      <xdr:nvSpPr>
        <xdr:cNvPr id="7" name="Line 2">
          <a:extLst>
            <a:ext uri="{FF2B5EF4-FFF2-40B4-BE49-F238E27FC236}">
              <a16:creationId xmlns:a16="http://schemas.microsoft.com/office/drawing/2014/main" id="{2316CD81-087D-49CE-870F-5DCB3DFE1A52}"/>
            </a:ext>
          </a:extLst>
        </xdr:cNvPr>
        <xdr:cNvSpPr>
          <a:spLocks noChangeShapeType="1"/>
        </xdr:cNvSpPr>
      </xdr:nvSpPr>
      <xdr:spPr bwMode="auto">
        <a:xfrm>
          <a:off x="502920" y="998220"/>
          <a:ext cx="304800" cy="822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4</xdr:row>
      <xdr:rowOff>0</xdr:rowOff>
    </xdr:from>
    <xdr:to>
      <xdr:col>1</xdr:col>
      <xdr:colOff>426720</xdr:colOff>
      <xdr:row>9</xdr:row>
      <xdr:rowOff>297180</xdr:rowOff>
    </xdr:to>
    <xdr:sp macro="" textlink="">
      <xdr:nvSpPr>
        <xdr:cNvPr id="8" name="Line 5">
          <a:extLst>
            <a:ext uri="{FF2B5EF4-FFF2-40B4-BE49-F238E27FC236}">
              <a16:creationId xmlns:a16="http://schemas.microsoft.com/office/drawing/2014/main" id="{DE25D47C-E3A2-4BEA-8402-CE4D79ADE04A}"/>
            </a:ext>
          </a:extLst>
        </xdr:cNvPr>
        <xdr:cNvSpPr>
          <a:spLocks noChangeShapeType="1"/>
        </xdr:cNvSpPr>
      </xdr:nvSpPr>
      <xdr:spPr bwMode="auto">
        <a:xfrm>
          <a:off x="144780" y="563880"/>
          <a:ext cx="358140" cy="838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426720</xdr:colOff>
      <xdr:row>10</xdr:row>
      <xdr:rowOff>0</xdr:rowOff>
    </xdr:from>
    <xdr:to>
      <xdr:col>2</xdr:col>
      <xdr:colOff>0</xdr:colOff>
      <xdr:row>12</xdr:row>
      <xdr:rowOff>365760</xdr:rowOff>
    </xdr:to>
    <xdr:sp macro="" textlink="">
      <xdr:nvSpPr>
        <xdr:cNvPr id="9" name="Line 7">
          <a:extLst>
            <a:ext uri="{FF2B5EF4-FFF2-40B4-BE49-F238E27FC236}">
              <a16:creationId xmlns:a16="http://schemas.microsoft.com/office/drawing/2014/main" id="{A1B32E84-CAE0-4D4D-A054-F4690CBF4506}"/>
            </a:ext>
          </a:extLst>
        </xdr:cNvPr>
        <xdr:cNvSpPr>
          <a:spLocks noChangeShapeType="1"/>
        </xdr:cNvSpPr>
      </xdr:nvSpPr>
      <xdr:spPr bwMode="auto">
        <a:xfrm>
          <a:off x="502920" y="140208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13</xdr:row>
      <xdr:rowOff>541020</xdr:rowOff>
    </xdr:to>
    <xdr:sp macro="" textlink="">
      <xdr:nvSpPr>
        <xdr:cNvPr id="4" name="Line 8">
          <a:extLst>
            <a:ext uri="{FF2B5EF4-FFF2-40B4-BE49-F238E27FC236}">
              <a16:creationId xmlns:a16="http://schemas.microsoft.com/office/drawing/2014/main" id="{0EB1AC85-BABC-4A2B-A630-08E0BAB039B3}"/>
            </a:ext>
          </a:extLst>
        </xdr:cNvPr>
        <xdr:cNvSpPr>
          <a:spLocks noChangeShapeType="1"/>
        </xdr:cNvSpPr>
      </xdr:nvSpPr>
      <xdr:spPr bwMode="auto">
        <a:xfrm>
          <a:off x="0" y="701040"/>
          <a:ext cx="906780" cy="21259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7620</xdr:rowOff>
    </xdr:from>
    <xdr:to>
      <xdr:col>2</xdr:col>
      <xdr:colOff>7620</xdr:colOff>
      <xdr:row>14</xdr:row>
      <xdr:rowOff>0</xdr:rowOff>
    </xdr:to>
    <xdr:sp macro="" textlink="">
      <xdr:nvSpPr>
        <xdr:cNvPr id="5" name="Line 9">
          <a:extLst>
            <a:ext uri="{FF2B5EF4-FFF2-40B4-BE49-F238E27FC236}">
              <a16:creationId xmlns:a16="http://schemas.microsoft.com/office/drawing/2014/main" id="{849FC6C3-FD66-40DA-AA9F-F6CB724A3680}"/>
            </a:ext>
          </a:extLst>
        </xdr:cNvPr>
        <xdr:cNvSpPr>
          <a:spLocks noChangeShapeType="1"/>
        </xdr:cNvSpPr>
      </xdr:nvSpPr>
      <xdr:spPr bwMode="auto">
        <a:xfrm>
          <a:off x="0" y="708660"/>
          <a:ext cx="556260" cy="21183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1.(&#20849;&#26377;)&#26481;&#21271;&#36939;&#36664;&#23616;&#20849;&#29992;/01.&#32207;&#21209;&#37096;_1&#24180;&#26410;&#28288;&#65288;&#20316;&#26989;&#32066;&#20102;&#24460;&#24259;&#26820;&#65289;/05.&#24195;&#22577;&#23550;&#31574;&#23448;/04.&#36939;&#36664;&#35201;&#35239;/02_&#20316;&#26989;&#28168;&#12415;&#12501;&#12449;&#12452;&#12523;&#65288;&#65330;&#65301;&#24180;&#24230;&#29256;&#65289;/6.&#25216;&#23433;&#37096;&#65288;&#28168;&#65289;/&#65288;&#28168;&#65289;&#9675;20231019_62-66_&#8546;-10&#33258;&#21205;&#36554;&#30331;&#37682;&#12398;&#29694;&#27841;2_20240930&#21066;&#385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1.(&#20849;&#26377;)&#26481;&#21271;&#36939;&#36664;&#23616;&#20849;&#29992;/01.&#32207;&#21209;&#37096;_1&#24180;&#26410;&#28288;&#65288;&#20316;&#26989;&#32066;&#20102;&#24460;&#24259;&#26820;&#65289;/05.&#24195;&#22577;&#23550;&#31574;&#23448;/04.&#36939;&#36664;&#35201;&#35239;/02_&#20316;&#26989;&#28168;&#12415;&#12501;&#12449;&#12452;&#12523;&#65288;&#65330;&#65301;&#24180;&#24230;&#29256;&#65289;/6.&#25216;&#23433;&#37096;&#65288;&#28168;&#65289;/&#65288;&#28168;&#65289;&#12295;20221031_74-76_&#8546;-13&#12539;14&#33258;&#21205;&#36554;&#20107;&#25925;&#12539;&#33258;&#21205;&#36554;&#20107;&#25925;&#23550;&#31574;&#12398;&#29694;&#27841;_20230930&#21066;&#385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済（１）"/>
      <sheetName val="更新済（２）"/>
      <sheetName val="更新済（３）"/>
      <sheetName val="更新済（４）"/>
      <sheetName val="更新済（５）"/>
      <sheetName val="更新済（６）"/>
    </sheetNames>
    <sheetDataSet>
      <sheetData sheetId="0">
        <row r="3">
          <cell r="K3" t="str">
            <v>令和５年３月３１日現在</v>
          </cell>
        </row>
      </sheetData>
      <sheetData sheetId="1">
        <row r="37">
          <cell r="N37" t="str">
            <v>Ｈ３１年</v>
          </cell>
          <cell r="O37" t="str">
            <v>Ｒ２年</v>
          </cell>
          <cell r="P37" t="str">
            <v>Ｒ３年</v>
          </cell>
          <cell r="Q37" t="str">
            <v>Ｒ４年</v>
          </cell>
          <cell r="R37" t="str">
            <v>Ｒ５年</v>
          </cell>
        </row>
        <row r="38">
          <cell r="M38" t="str">
            <v>青　　森</v>
          </cell>
          <cell r="N38">
            <v>1006449</v>
          </cell>
          <cell r="O38">
            <v>1003188</v>
          </cell>
          <cell r="P38">
            <v>1003353</v>
          </cell>
          <cell r="Q38">
            <v>1001224</v>
          </cell>
          <cell r="R38">
            <v>1002819</v>
          </cell>
        </row>
        <row r="39">
          <cell r="M39" t="str">
            <v>岩　　手</v>
          </cell>
          <cell r="N39">
            <v>1031408</v>
          </cell>
          <cell r="O39">
            <v>1029153</v>
          </cell>
          <cell r="P39">
            <v>1030341</v>
          </cell>
          <cell r="Q39">
            <v>1027673</v>
          </cell>
          <cell r="R39">
            <v>1027001</v>
          </cell>
        </row>
        <row r="40">
          <cell r="M40" t="str">
            <v>宮　　城</v>
          </cell>
          <cell r="N40">
            <v>1705292</v>
          </cell>
          <cell r="O40">
            <v>1703753</v>
          </cell>
          <cell r="P40">
            <v>1706936</v>
          </cell>
          <cell r="Q40">
            <v>1706322</v>
          </cell>
          <cell r="R40">
            <v>1709849</v>
          </cell>
        </row>
        <row r="41">
          <cell r="M41" t="str">
            <v>秋　　田</v>
          </cell>
          <cell r="N41">
            <v>812349</v>
          </cell>
          <cell r="O41">
            <v>807848</v>
          </cell>
          <cell r="P41">
            <v>806363</v>
          </cell>
          <cell r="Q41">
            <v>803061</v>
          </cell>
          <cell r="R41">
            <v>801374</v>
          </cell>
        </row>
        <row r="42">
          <cell r="M42" t="str">
            <v>山　　形</v>
          </cell>
          <cell r="N42">
            <v>935215</v>
          </cell>
          <cell r="O42">
            <v>931835</v>
          </cell>
          <cell r="P42">
            <v>931496</v>
          </cell>
          <cell r="Q42">
            <v>928911</v>
          </cell>
          <cell r="R42">
            <v>929363</v>
          </cell>
        </row>
        <row r="43">
          <cell r="M43" t="str">
            <v>福　　島</v>
          </cell>
          <cell r="N43">
            <v>1657793</v>
          </cell>
          <cell r="O43">
            <v>1654067</v>
          </cell>
          <cell r="P43">
            <v>1656294</v>
          </cell>
          <cell r="Q43">
            <v>1653472</v>
          </cell>
          <cell r="R43">
            <v>1652912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1"/>
      <sheetName val="142"/>
      <sheetName val="143"/>
      <sheetName val="144"/>
      <sheetName val="145"/>
      <sheetName val="146"/>
    </sheetNames>
    <sheetDataSet>
      <sheetData sheetId="0"/>
      <sheetData sheetId="1">
        <row r="13">
          <cell r="AF13" t="str">
            <v>平成28年</v>
          </cell>
          <cell r="AG13" t="str">
            <v>平成29年</v>
          </cell>
          <cell r="AH13" t="str">
            <v>平成30年</v>
          </cell>
          <cell r="AI13" t="str">
            <v>平成31年</v>
          </cell>
          <cell r="AJ13" t="str">
            <v>令和2年</v>
          </cell>
          <cell r="AK13" t="str">
            <v>令和3年</v>
          </cell>
          <cell r="AL13" t="str">
            <v>令和4年</v>
          </cell>
        </row>
        <row r="14">
          <cell r="Y14" t="str">
            <v>バス</v>
          </cell>
          <cell r="AF14">
            <v>162</v>
          </cell>
          <cell r="AG14">
            <v>184</v>
          </cell>
          <cell r="AH14">
            <v>224</v>
          </cell>
          <cell r="AI14">
            <v>175</v>
          </cell>
          <cell r="AJ14">
            <v>161</v>
          </cell>
          <cell r="AK14">
            <v>151</v>
          </cell>
          <cell r="AL14">
            <v>133</v>
          </cell>
        </row>
        <row r="15">
          <cell r="Y15" t="str">
            <v>ハイタク</v>
          </cell>
          <cell r="AF15">
            <v>21</v>
          </cell>
          <cell r="AG15">
            <v>27</v>
          </cell>
          <cell r="AH15">
            <v>23</v>
          </cell>
          <cell r="AI15">
            <v>35</v>
          </cell>
          <cell r="AJ15">
            <v>21</v>
          </cell>
          <cell r="AK15">
            <v>19</v>
          </cell>
          <cell r="AL15">
            <v>15</v>
          </cell>
        </row>
        <row r="16">
          <cell r="Y16" t="str">
            <v>トラック</v>
          </cell>
          <cell r="AF16">
            <v>208</v>
          </cell>
          <cell r="AG16">
            <v>226</v>
          </cell>
          <cell r="AH16">
            <v>247</v>
          </cell>
          <cell r="AI16">
            <v>211</v>
          </cell>
          <cell r="AJ16">
            <v>201</v>
          </cell>
          <cell r="AK16">
            <v>233</v>
          </cell>
          <cell r="AL16">
            <v>253</v>
          </cell>
        </row>
        <row r="37">
          <cell r="AD37" t="str">
            <v>平成28年</v>
          </cell>
          <cell r="AE37" t="str">
            <v>平成29年</v>
          </cell>
          <cell r="AF37" t="str">
            <v>平成30年</v>
          </cell>
          <cell r="AG37" t="str">
            <v>平成31年</v>
          </cell>
          <cell r="AH37" t="str">
            <v>令和２年</v>
          </cell>
          <cell r="AI37" t="str">
            <v>令和３年</v>
          </cell>
          <cell r="AJ37" t="str">
            <v>令和４年</v>
          </cell>
        </row>
        <row r="38">
          <cell r="X38" t="str">
            <v>青森</v>
          </cell>
          <cell r="AD38">
            <v>2.8</v>
          </cell>
          <cell r="AE38">
            <v>2.3404904853973743</v>
          </cell>
          <cell r="AF38">
            <v>2.489457907839252</v>
          </cell>
          <cell r="AG38">
            <v>2.2814844859054957</v>
          </cell>
          <cell r="AH38">
            <v>2.346819039844906</v>
          </cell>
          <cell r="AI38">
            <v>2.0487604998975617</v>
          </cell>
          <cell r="AJ38">
            <v>2.2164948453608244</v>
          </cell>
        </row>
        <row r="39">
          <cell r="X39" t="str">
            <v>岩手</v>
          </cell>
          <cell r="AD39">
            <v>3.1</v>
          </cell>
          <cell r="AE39">
            <v>2.8627940870289401</v>
          </cell>
          <cell r="AF39">
            <v>3.5907577019150709</v>
          </cell>
          <cell r="AG39">
            <v>1.7711100692816586</v>
          </cell>
          <cell r="AH39">
            <v>1.6802310317668678</v>
          </cell>
          <cell r="AI39">
            <v>3.0311087476734913</v>
          </cell>
          <cell r="AJ39">
            <v>3.0213110331804693</v>
          </cell>
        </row>
        <row r="40">
          <cell r="X40" t="str">
            <v>宮城</v>
          </cell>
          <cell r="AD40">
            <v>3.8</v>
          </cell>
          <cell r="AE40">
            <v>4.0673874252125541</v>
          </cell>
          <cell r="AF40">
            <v>4.440059200789344</v>
          </cell>
          <cell r="AG40">
            <v>4.3331603528801246</v>
          </cell>
          <cell r="AH40">
            <v>4.182578650663757</v>
          </cell>
          <cell r="AI40">
            <v>3.91491582930967</v>
          </cell>
          <cell r="AJ40">
            <v>3.5247389325827916</v>
          </cell>
        </row>
        <row r="41">
          <cell r="X41" t="str">
            <v>秋田</v>
          </cell>
          <cell r="AD41">
            <v>2.8</v>
          </cell>
          <cell r="AE41">
            <v>3.7118868758285464</v>
          </cell>
          <cell r="AF41">
            <v>3.3708861882373813</v>
          </cell>
          <cell r="AG41">
            <v>3.5435861091424519</v>
          </cell>
          <cell r="AH41">
            <v>3.4050179211469538</v>
          </cell>
          <cell r="AI41">
            <v>3.8105606967882419</v>
          </cell>
          <cell r="AJ41">
            <v>3.6975411351451286</v>
          </cell>
        </row>
        <row r="42">
          <cell r="X42" t="str">
            <v>山形</v>
          </cell>
          <cell r="AD42">
            <v>2.2000000000000002</v>
          </cell>
          <cell r="AE42">
            <v>2.2864608851869996</v>
          </cell>
          <cell r="AF42">
            <v>3.1578947368421053</v>
          </cell>
          <cell r="AG42">
            <v>4.3082425621850104</v>
          </cell>
          <cell r="AH42">
            <v>2.7035883991479603</v>
          </cell>
          <cell r="AI42">
            <v>3.1935800851621359</v>
          </cell>
          <cell r="AJ42">
            <v>3.4716482063150935</v>
          </cell>
        </row>
        <row r="43">
          <cell r="X43" t="str">
            <v>福島</v>
          </cell>
          <cell r="AD43">
            <v>2.5</v>
          </cell>
          <cell r="AE43">
            <v>3.7863282848956201</v>
          </cell>
          <cell r="AF43">
            <v>4.2729336359994665</v>
          </cell>
          <cell r="AG43">
            <v>2.6744072274224586</v>
          </cell>
          <cell r="AH43">
            <v>2.3741381553271754</v>
          </cell>
          <cell r="AI43">
            <v>2.4363305613305615</v>
          </cell>
          <cell r="AJ43">
            <v>2.8574276505964051</v>
          </cell>
        </row>
      </sheetData>
      <sheetData sheetId="2">
        <row r="10">
          <cell r="L10" t="str">
            <v>事故件数</v>
          </cell>
          <cell r="M10" t="str">
            <v>死者数</v>
          </cell>
          <cell r="N10" t="str">
            <v>負傷者数</v>
          </cell>
        </row>
        <row r="11">
          <cell r="K11" t="str">
            <v>青森</v>
          </cell>
          <cell r="L11">
            <v>43</v>
          </cell>
          <cell r="M11">
            <v>4</v>
          </cell>
          <cell r="N11">
            <v>19</v>
          </cell>
        </row>
        <row r="12">
          <cell r="K12" t="str">
            <v>岩手</v>
          </cell>
          <cell r="L12">
            <v>56</v>
          </cell>
          <cell r="M12">
            <v>7</v>
          </cell>
          <cell r="N12">
            <v>30</v>
          </cell>
        </row>
        <row r="13">
          <cell r="K13" t="str">
            <v>宮城</v>
          </cell>
          <cell r="L13">
            <v>134</v>
          </cell>
          <cell r="M13">
            <v>6</v>
          </cell>
          <cell r="N13">
            <v>62</v>
          </cell>
        </row>
        <row r="14">
          <cell r="K14" t="str">
            <v>秋田</v>
          </cell>
          <cell r="L14">
            <v>40</v>
          </cell>
          <cell r="M14">
            <v>3</v>
          </cell>
          <cell r="N14">
            <v>12</v>
          </cell>
        </row>
        <row r="15">
          <cell r="K15" t="str">
            <v>山形</v>
          </cell>
          <cell r="L15">
            <v>42</v>
          </cell>
          <cell r="M15">
            <v>7</v>
          </cell>
          <cell r="N15">
            <v>19</v>
          </cell>
        </row>
        <row r="16">
          <cell r="K16" t="str">
            <v>福島</v>
          </cell>
          <cell r="L16">
            <v>86</v>
          </cell>
          <cell r="M16">
            <v>9</v>
          </cell>
          <cell r="N16">
            <v>33</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34"/>
  <sheetViews>
    <sheetView view="pageBreakPreview" zoomScaleNormal="100" zoomScaleSheetLayoutView="100" workbookViewId="0">
      <selection activeCell="A11" sqref="A11"/>
    </sheetView>
  </sheetViews>
  <sheetFormatPr defaultColWidth="9" defaultRowHeight="13.2" x14ac:dyDescent="0.2"/>
  <cols>
    <col min="1" max="1" width="10.33203125" style="6" customWidth="1"/>
    <col min="2" max="2" width="2.109375" style="6" customWidth="1"/>
    <col min="3" max="3" width="69.6640625" style="6" customWidth="1"/>
    <col min="4" max="16384" width="9" style="6"/>
  </cols>
  <sheetData>
    <row r="1" spans="1:5" ht="16.2" x14ac:dyDescent="0.2">
      <c r="A1" s="286" t="s">
        <v>582</v>
      </c>
      <c r="B1" s="287"/>
      <c r="C1" s="287"/>
    </row>
    <row r="2" spans="1:5" ht="20.100000000000001" customHeight="1" x14ac:dyDescent="0.2">
      <c r="A2" s="288" t="s">
        <v>0</v>
      </c>
      <c r="B2" s="1506" t="s">
        <v>1</v>
      </c>
      <c r="C2" s="1507"/>
      <c r="D2" s="289"/>
      <c r="E2" s="289"/>
    </row>
    <row r="3" spans="1:5" ht="20.100000000000001" customHeight="1" x14ac:dyDescent="0.2">
      <c r="A3" s="281"/>
      <c r="B3" s="282" t="s">
        <v>2</v>
      </c>
      <c r="C3" s="283"/>
      <c r="D3" s="10"/>
    </row>
    <row r="4" spans="1:5" ht="20.100000000000001" customHeight="1" x14ac:dyDescent="0.2">
      <c r="A4" s="290" t="s">
        <v>937</v>
      </c>
      <c r="B4" s="291"/>
      <c r="C4" s="292" t="s">
        <v>93</v>
      </c>
      <c r="D4" s="10"/>
    </row>
    <row r="5" spans="1:5" ht="20.100000000000001" customHeight="1" x14ac:dyDescent="0.2">
      <c r="A5" s="290" t="s">
        <v>938</v>
      </c>
      <c r="B5" s="293"/>
      <c r="C5" s="294" t="s">
        <v>94</v>
      </c>
      <c r="D5" s="10"/>
    </row>
    <row r="6" spans="1:5" ht="20.100000000000001" customHeight="1" x14ac:dyDescent="0.2">
      <c r="A6" s="290" t="s">
        <v>939</v>
      </c>
      <c r="B6" s="295"/>
      <c r="C6" s="292" t="s">
        <v>95</v>
      </c>
      <c r="D6" s="10"/>
    </row>
    <row r="7" spans="1:5" ht="20.100000000000001" customHeight="1" x14ac:dyDescent="0.2">
      <c r="A7" s="290" t="s">
        <v>940</v>
      </c>
      <c r="B7" s="295"/>
      <c r="C7" s="292" t="s">
        <v>137</v>
      </c>
      <c r="D7" s="10"/>
    </row>
    <row r="8" spans="1:5" ht="20.100000000000001" customHeight="1" x14ac:dyDescent="0.2">
      <c r="A8" s="290" t="s">
        <v>941</v>
      </c>
      <c r="B8" s="295"/>
      <c r="C8" s="292" t="s">
        <v>138</v>
      </c>
      <c r="D8" s="10"/>
    </row>
    <row r="9" spans="1:5" ht="20.100000000000001" customHeight="1" x14ac:dyDescent="0.2">
      <c r="A9" s="290" t="s">
        <v>942</v>
      </c>
      <c r="B9" s="295"/>
      <c r="C9" s="292" t="s">
        <v>96</v>
      </c>
      <c r="D9" s="10"/>
    </row>
    <row r="10" spans="1:5" ht="20.100000000000001" customHeight="1" x14ac:dyDescent="0.2">
      <c r="A10" s="290" t="s">
        <v>943</v>
      </c>
      <c r="B10" s="295"/>
      <c r="C10" s="292" t="s">
        <v>97</v>
      </c>
      <c r="D10" s="10"/>
    </row>
    <row r="11" spans="1:5" ht="20.100000000000001" customHeight="1" x14ac:dyDescent="0.2">
      <c r="A11" s="290" t="s">
        <v>944</v>
      </c>
      <c r="B11" s="291"/>
      <c r="C11" s="292" t="s">
        <v>98</v>
      </c>
      <c r="D11" s="10"/>
    </row>
    <row r="12" spans="1:5" ht="20.100000000000001" customHeight="1" x14ac:dyDescent="0.2">
      <c r="A12" s="284"/>
      <c r="B12" s="301" t="s">
        <v>223</v>
      </c>
      <c r="C12" s="285"/>
      <c r="D12" s="10"/>
    </row>
    <row r="13" spans="1:5" ht="20.100000000000001" customHeight="1" x14ac:dyDescent="0.2">
      <c r="A13" s="290" t="s">
        <v>3</v>
      </c>
      <c r="B13" s="291"/>
      <c r="C13" s="294" t="s">
        <v>224</v>
      </c>
      <c r="D13" s="10"/>
    </row>
    <row r="14" spans="1:5" ht="20.100000000000001" customHeight="1" x14ac:dyDescent="0.2">
      <c r="A14" s="290" t="s">
        <v>945</v>
      </c>
      <c r="B14" s="291"/>
      <c r="C14" s="292" t="s">
        <v>225</v>
      </c>
      <c r="D14" s="10"/>
    </row>
    <row r="15" spans="1:5" ht="20.100000000000001" customHeight="1" x14ac:dyDescent="0.2">
      <c r="A15" s="290" t="s">
        <v>946</v>
      </c>
      <c r="B15" s="291"/>
      <c r="C15" s="294" t="s">
        <v>226</v>
      </c>
      <c r="D15" s="10"/>
    </row>
    <row r="16" spans="1:5" ht="20.100000000000001" customHeight="1" x14ac:dyDescent="0.2">
      <c r="A16" s="290" t="s">
        <v>947</v>
      </c>
      <c r="B16" s="291"/>
      <c r="C16" s="294" t="s">
        <v>227</v>
      </c>
      <c r="D16" s="10"/>
    </row>
    <row r="17" spans="1:4" ht="20.100000000000001" customHeight="1" x14ac:dyDescent="0.2">
      <c r="A17" s="290" t="s">
        <v>112</v>
      </c>
      <c r="B17" s="291"/>
      <c r="C17" s="294" t="s">
        <v>228</v>
      </c>
      <c r="D17" s="10"/>
    </row>
    <row r="18" spans="1:4" ht="20.100000000000001" customHeight="1" x14ac:dyDescent="0.2">
      <c r="A18" s="290" t="s">
        <v>948</v>
      </c>
      <c r="B18" s="291"/>
      <c r="C18" s="292" t="s">
        <v>229</v>
      </c>
      <c r="D18" s="10"/>
    </row>
    <row r="19" spans="1:4" ht="20.100000000000001" customHeight="1" x14ac:dyDescent="0.2">
      <c r="A19" s="290" t="s">
        <v>4</v>
      </c>
      <c r="B19" s="291"/>
      <c r="C19" s="294" t="s">
        <v>230</v>
      </c>
      <c r="D19" s="10"/>
    </row>
    <row r="20" spans="1:4" ht="20.100000000000001" customHeight="1" x14ac:dyDescent="0.2">
      <c r="A20" s="302"/>
      <c r="B20" s="303" t="s">
        <v>371</v>
      </c>
      <c r="C20" s="304"/>
      <c r="D20" s="10"/>
    </row>
    <row r="21" spans="1:4" ht="20.100000000000001" customHeight="1" x14ac:dyDescent="0.2">
      <c r="A21" s="290" t="s">
        <v>949</v>
      </c>
      <c r="B21" s="291"/>
      <c r="C21" s="292" t="s">
        <v>372</v>
      </c>
      <c r="D21" s="10"/>
    </row>
    <row r="22" spans="1:4" ht="20.100000000000001" customHeight="1" x14ac:dyDescent="0.2">
      <c r="A22" s="290" t="s">
        <v>950</v>
      </c>
      <c r="B22" s="291"/>
      <c r="C22" s="292" t="s">
        <v>373</v>
      </c>
      <c r="D22" s="10"/>
    </row>
    <row r="23" spans="1:4" ht="20.100000000000001" customHeight="1" x14ac:dyDescent="0.2">
      <c r="A23" s="290" t="s">
        <v>951</v>
      </c>
      <c r="B23" s="291"/>
      <c r="C23" s="292" t="s">
        <v>374</v>
      </c>
      <c r="D23" s="10"/>
    </row>
    <row r="24" spans="1:4" ht="20.100000000000001" customHeight="1" x14ac:dyDescent="0.2">
      <c r="A24" s="290" t="s">
        <v>952</v>
      </c>
      <c r="B24" s="291"/>
      <c r="C24" s="292" t="s">
        <v>375</v>
      </c>
      <c r="D24" s="10"/>
    </row>
    <row r="25" spans="1:4" ht="20.100000000000001" customHeight="1" x14ac:dyDescent="0.2">
      <c r="A25" s="290" t="s">
        <v>953</v>
      </c>
      <c r="B25" s="291"/>
      <c r="C25" s="292" t="s">
        <v>376</v>
      </c>
      <c r="D25" s="10"/>
    </row>
    <row r="26" spans="1:4" ht="20.100000000000001" customHeight="1" x14ac:dyDescent="0.2">
      <c r="A26" s="305"/>
      <c r="B26" s="306" t="s">
        <v>478</v>
      </c>
      <c r="C26" s="307"/>
      <c r="D26" s="10"/>
    </row>
    <row r="27" spans="1:4" ht="20.100000000000001" customHeight="1" x14ac:dyDescent="0.2">
      <c r="A27" s="290" t="s">
        <v>477</v>
      </c>
      <c r="B27" s="291"/>
      <c r="C27" s="296" t="s">
        <v>479</v>
      </c>
      <c r="D27" s="10"/>
    </row>
    <row r="28" spans="1:4" ht="20.100000000000001" customHeight="1" x14ac:dyDescent="0.2">
      <c r="A28" s="290" t="s">
        <v>954</v>
      </c>
      <c r="B28" s="291"/>
      <c r="C28" s="296" t="s">
        <v>480</v>
      </c>
      <c r="D28" s="10"/>
    </row>
    <row r="29" spans="1:4" ht="20.100000000000001" customHeight="1" x14ac:dyDescent="0.2">
      <c r="A29" s="290" t="s">
        <v>955</v>
      </c>
      <c r="B29" s="291"/>
      <c r="C29" s="296" t="s">
        <v>481</v>
      </c>
      <c r="D29" s="10"/>
    </row>
    <row r="30" spans="1:4" ht="20.100000000000001" customHeight="1" x14ac:dyDescent="0.2">
      <c r="A30" s="308"/>
      <c r="B30" s="309" t="s">
        <v>538</v>
      </c>
      <c r="C30" s="310"/>
      <c r="D30" s="10"/>
    </row>
    <row r="31" spans="1:4" ht="20.100000000000001" customHeight="1" x14ac:dyDescent="0.2">
      <c r="A31" s="290" t="s">
        <v>956</v>
      </c>
      <c r="B31" s="291"/>
      <c r="C31" s="296" t="s">
        <v>539</v>
      </c>
      <c r="D31" s="10"/>
    </row>
    <row r="32" spans="1:4" ht="26.4" x14ac:dyDescent="0.2">
      <c r="A32" s="290" t="s">
        <v>957</v>
      </c>
      <c r="B32" s="291"/>
      <c r="C32" s="297" t="s">
        <v>581</v>
      </c>
      <c r="D32" s="10"/>
    </row>
    <row r="33" spans="1:4" ht="26.4" x14ac:dyDescent="0.2">
      <c r="A33" s="290" t="s">
        <v>958</v>
      </c>
      <c r="B33" s="291"/>
      <c r="C33" s="297" t="s">
        <v>1000</v>
      </c>
      <c r="D33" s="10"/>
    </row>
    <row r="34" spans="1:4" ht="20.100000000000001" customHeight="1" x14ac:dyDescent="0.2">
      <c r="A34" s="298"/>
      <c r="B34" s="299"/>
      <c r="C34" s="300"/>
      <c r="D34" s="10"/>
    </row>
  </sheetData>
  <mergeCells count="1">
    <mergeCell ref="B2:C2"/>
  </mergeCells>
  <phoneticPr fontId="7"/>
  <hyperlinks>
    <hyperlink ref="A4" location="'Ⅲ-5-1'!A1" display="Ⅲ-5-1" xr:uid="{00000000-0004-0000-0000-000000000000}"/>
    <hyperlink ref="A5" location="'Ⅲ-5-5'!A1" display="Ⅲ-5-5" xr:uid="{00000000-0004-0000-0000-000001000000}"/>
    <hyperlink ref="A6" location="'Ⅲ-5-7'!A1" display="Ⅲ-5-7" xr:uid="{00000000-0004-0000-0000-000002000000}"/>
    <hyperlink ref="A7" location="'Ⅲ-5-8-1'!A1" display="Ⅲ-5-8-1" xr:uid="{00000000-0004-0000-0000-000003000000}"/>
    <hyperlink ref="A8" location="'Ⅲ-5-8-2'!A1" display="Ⅲ-5-8-2" xr:uid="{00000000-0004-0000-0000-000004000000}"/>
    <hyperlink ref="A9" location="'Ⅲ-5-9'!A1" display="Ⅲ-5-9" xr:uid="{00000000-0004-0000-0000-000005000000}"/>
    <hyperlink ref="A10" location="'Ⅲ-5-10'!A1" display="Ⅲ-5-10" xr:uid="{00000000-0004-0000-0000-000006000000}"/>
    <hyperlink ref="A11" location="'Ⅲ-5-11'!A1" display="Ⅲ-5-11" xr:uid="{00000000-0004-0000-0000-000007000000}"/>
    <hyperlink ref="A13" location="'Ⅲ-6-1'!A1" display="Ⅲ-6-1" xr:uid="{00000000-0004-0000-0000-000008000000}"/>
    <hyperlink ref="A14" location="'Ⅲ-6-2'!A1" display="Ⅲ-6-2" xr:uid="{00000000-0004-0000-0000-000009000000}"/>
    <hyperlink ref="A15" location="'Ⅲ-6-3'!A1" display="Ⅲ-6-3" xr:uid="{00000000-0004-0000-0000-00000A000000}"/>
    <hyperlink ref="A16" location="'Ⅲ-6-4'!A1" display="Ⅲ-6-4" xr:uid="{00000000-0004-0000-0000-00000B000000}"/>
    <hyperlink ref="A17" location="'Ⅲ-6-5'!A1" display="Ⅲ-6-5" xr:uid="{00000000-0004-0000-0000-00000C000000}"/>
    <hyperlink ref="A18" location="'Ⅲ-6-6'!A1" display="Ⅲ-6-6" xr:uid="{00000000-0004-0000-0000-00000D000000}"/>
    <hyperlink ref="A19" location="'Ⅲ-6-7'!A1" display="Ⅲ-6-7" xr:uid="{00000000-0004-0000-0000-00000E000000}"/>
    <hyperlink ref="A21" location="'Ⅲ-9-1'!A1" display="Ⅲ-9-1" xr:uid="{00000000-0004-0000-0000-00000F000000}"/>
    <hyperlink ref="A22" location="'Ⅲ-9-2'!A1" display="Ⅲ-9-2" xr:uid="{00000000-0004-0000-0000-000010000000}"/>
    <hyperlink ref="A23" location="'Ⅲ-9-3'!A1" display="Ⅲ-9-3" xr:uid="{00000000-0004-0000-0000-000011000000}"/>
    <hyperlink ref="A24" location="'Ⅲ-9-4'!A1" display="Ⅲ-9-4" xr:uid="{00000000-0004-0000-0000-000012000000}"/>
    <hyperlink ref="A25" location="'Ⅲ-9-5'!A1" display="Ⅲ-9-5" xr:uid="{00000000-0004-0000-0000-000013000000}"/>
    <hyperlink ref="A27" location="'Ⅲ-10-1'!A1" display="Ⅲ-10-1" xr:uid="{00000000-0004-0000-0000-000014000000}"/>
    <hyperlink ref="A28" location="'Ⅲ-10-2'!A1" display="Ⅲ-10-2" xr:uid="{00000000-0004-0000-0000-000015000000}"/>
    <hyperlink ref="A29" location="'Ⅲ-10-4'!A1" display="Ⅲ-10-4" xr:uid="{00000000-0004-0000-0000-000016000000}"/>
    <hyperlink ref="A31" location="'Ⅲ-12-1'!A1" display="Ⅲ-12-1" xr:uid="{00000000-0004-0000-0000-000017000000}"/>
    <hyperlink ref="A32" location="'Ⅲ-12-2,3'!A1" display="Ⅲ-12-2,3" xr:uid="{00000000-0004-0000-0000-000018000000}"/>
    <hyperlink ref="A33" location="'Ⅲ-12-4,5'!A1" display="Ⅲ-12-4,5" xr:uid="{00000000-0004-0000-0000-000019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5E411-60D6-4365-BCA5-AD2D0B1D71E2}">
  <sheetPr>
    <tabColor rgb="FFFF99FF"/>
  </sheetPr>
  <dimension ref="A1:L58"/>
  <sheetViews>
    <sheetView view="pageBreakPreview" zoomScale="70" zoomScaleNormal="100" zoomScaleSheetLayoutView="70" workbookViewId="0"/>
  </sheetViews>
  <sheetFormatPr defaultColWidth="9" defaultRowHeight="12" x14ac:dyDescent="0.2"/>
  <cols>
    <col min="1" max="1" width="9" style="645"/>
    <col min="2" max="2" width="4.109375" style="645" customWidth="1"/>
    <col min="3" max="3" width="5.109375" style="645" customWidth="1"/>
    <col min="4" max="4" width="6.33203125" style="645" customWidth="1"/>
    <col min="5" max="5" width="15.88671875" style="645" customWidth="1"/>
    <col min="6" max="6" width="4.88671875" style="645" customWidth="1"/>
    <col min="7" max="9" width="20.88671875" style="645" customWidth="1"/>
    <col min="10" max="257" width="9" style="645"/>
    <col min="258" max="258" width="4.109375" style="645" customWidth="1"/>
    <col min="259" max="259" width="5.109375" style="645" customWidth="1"/>
    <col min="260" max="260" width="6.33203125" style="645" customWidth="1"/>
    <col min="261" max="261" width="15.88671875" style="645" customWidth="1"/>
    <col min="262" max="262" width="4.88671875" style="645" customWidth="1"/>
    <col min="263" max="265" width="20.88671875" style="645" customWidth="1"/>
    <col min="266" max="513" width="9" style="645"/>
    <col min="514" max="514" width="4.109375" style="645" customWidth="1"/>
    <col min="515" max="515" width="5.109375" style="645" customWidth="1"/>
    <col min="516" max="516" width="6.33203125" style="645" customWidth="1"/>
    <col min="517" max="517" width="15.88671875" style="645" customWidth="1"/>
    <col min="518" max="518" width="4.88671875" style="645" customWidth="1"/>
    <col min="519" max="521" width="20.88671875" style="645" customWidth="1"/>
    <col min="522" max="769" width="9" style="645"/>
    <col min="770" max="770" width="4.109375" style="645" customWidth="1"/>
    <col min="771" max="771" width="5.109375" style="645" customWidth="1"/>
    <col min="772" max="772" width="6.33203125" style="645" customWidth="1"/>
    <col min="773" max="773" width="15.88671875" style="645" customWidth="1"/>
    <col min="774" max="774" width="4.88671875" style="645" customWidth="1"/>
    <col min="775" max="777" width="20.88671875" style="645" customWidth="1"/>
    <col min="778" max="1025" width="9" style="645"/>
    <col min="1026" max="1026" width="4.109375" style="645" customWidth="1"/>
    <col min="1027" max="1027" width="5.109375" style="645" customWidth="1"/>
    <col min="1028" max="1028" width="6.33203125" style="645" customWidth="1"/>
    <col min="1029" max="1029" width="15.88671875" style="645" customWidth="1"/>
    <col min="1030" max="1030" width="4.88671875" style="645" customWidth="1"/>
    <col min="1031" max="1033" width="20.88671875" style="645" customWidth="1"/>
    <col min="1034" max="1281" width="9" style="645"/>
    <col min="1282" max="1282" width="4.109375" style="645" customWidth="1"/>
    <col min="1283" max="1283" width="5.109375" style="645" customWidth="1"/>
    <col min="1284" max="1284" width="6.33203125" style="645" customWidth="1"/>
    <col min="1285" max="1285" width="15.88671875" style="645" customWidth="1"/>
    <col min="1286" max="1286" width="4.88671875" style="645" customWidth="1"/>
    <col min="1287" max="1289" width="20.88671875" style="645" customWidth="1"/>
    <col min="1290" max="1537" width="9" style="645"/>
    <col min="1538" max="1538" width="4.109375" style="645" customWidth="1"/>
    <col min="1539" max="1539" width="5.109375" style="645" customWidth="1"/>
    <col min="1540" max="1540" width="6.33203125" style="645" customWidth="1"/>
    <col min="1541" max="1541" width="15.88671875" style="645" customWidth="1"/>
    <col min="1542" max="1542" width="4.88671875" style="645" customWidth="1"/>
    <col min="1543" max="1545" width="20.88671875" style="645" customWidth="1"/>
    <col min="1546" max="1793" width="9" style="645"/>
    <col min="1794" max="1794" width="4.109375" style="645" customWidth="1"/>
    <col min="1795" max="1795" width="5.109375" style="645" customWidth="1"/>
    <col min="1796" max="1796" width="6.33203125" style="645" customWidth="1"/>
    <col min="1797" max="1797" width="15.88671875" style="645" customWidth="1"/>
    <col min="1798" max="1798" width="4.88671875" style="645" customWidth="1"/>
    <col min="1799" max="1801" width="20.88671875" style="645" customWidth="1"/>
    <col min="1802" max="2049" width="9" style="645"/>
    <col min="2050" max="2050" width="4.109375" style="645" customWidth="1"/>
    <col min="2051" max="2051" width="5.109375" style="645" customWidth="1"/>
    <col min="2052" max="2052" width="6.33203125" style="645" customWidth="1"/>
    <col min="2053" max="2053" width="15.88671875" style="645" customWidth="1"/>
    <col min="2054" max="2054" width="4.88671875" style="645" customWidth="1"/>
    <col min="2055" max="2057" width="20.88671875" style="645" customWidth="1"/>
    <col min="2058" max="2305" width="9" style="645"/>
    <col min="2306" max="2306" width="4.109375" style="645" customWidth="1"/>
    <col min="2307" max="2307" width="5.109375" style="645" customWidth="1"/>
    <col min="2308" max="2308" width="6.33203125" style="645" customWidth="1"/>
    <col min="2309" max="2309" width="15.88671875" style="645" customWidth="1"/>
    <col min="2310" max="2310" width="4.88671875" style="645" customWidth="1"/>
    <col min="2311" max="2313" width="20.88671875" style="645" customWidth="1"/>
    <col min="2314" max="2561" width="9" style="645"/>
    <col min="2562" max="2562" width="4.109375" style="645" customWidth="1"/>
    <col min="2563" max="2563" width="5.109375" style="645" customWidth="1"/>
    <col min="2564" max="2564" width="6.33203125" style="645" customWidth="1"/>
    <col min="2565" max="2565" width="15.88671875" style="645" customWidth="1"/>
    <col min="2566" max="2566" width="4.88671875" style="645" customWidth="1"/>
    <col min="2567" max="2569" width="20.88671875" style="645" customWidth="1"/>
    <col min="2570" max="2817" width="9" style="645"/>
    <col min="2818" max="2818" width="4.109375" style="645" customWidth="1"/>
    <col min="2819" max="2819" width="5.109375" style="645" customWidth="1"/>
    <col min="2820" max="2820" width="6.33203125" style="645" customWidth="1"/>
    <col min="2821" max="2821" width="15.88671875" style="645" customWidth="1"/>
    <col min="2822" max="2822" width="4.88671875" style="645" customWidth="1"/>
    <col min="2823" max="2825" width="20.88671875" style="645" customWidth="1"/>
    <col min="2826" max="3073" width="9" style="645"/>
    <col min="3074" max="3074" width="4.109375" style="645" customWidth="1"/>
    <col min="3075" max="3075" width="5.109375" style="645" customWidth="1"/>
    <col min="3076" max="3076" width="6.33203125" style="645" customWidth="1"/>
    <col min="3077" max="3077" width="15.88671875" style="645" customWidth="1"/>
    <col min="3078" max="3078" width="4.88671875" style="645" customWidth="1"/>
    <col min="3079" max="3081" width="20.88671875" style="645" customWidth="1"/>
    <col min="3082" max="3329" width="9" style="645"/>
    <col min="3330" max="3330" width="4.109375" style="645" customWidth="1"/>
    <col min="3331" max="3331" width="5.109375" style="645" customWidth="1"/>
    <col min="3332" max="3332" width="6.33203125" style="645" customWidth="1"/>
    <col min="3333" max="3333" width="15.88671875" style="645" customWidth="1"/>
    <col min="3334" max="3334" width="4.88671875" style="645" customWidth="1"/>
    <col min="3335" max="3337" width="20.88671875" style="645" customWidth="1"/>
    <col min="3338" max="3585" width="9" style="645"/>
    <col min="3586" max="3586" width="4.109375" style="645" customWidth="1"/>
    <col min="3587" max="3587" width="5.109375" style="645" customWidth="1"/>
    <col min="3588" max="3588" width="6.33203125" style="645" customWidth="1"/>
    <col min="3589" max="3589" width="15.88671875" style="645" customWidth="1"/>
    <col min="3590" max="3590" width="4.88671875" style="645" customWidth="1"/>
    <col min="3591" max="3593" width="20.88671875" style="645" customWidth="1"/>
    <col min="3594" max="3841" width="9" style="645"/>
    <col min="3842" max="3842" width="4.109375" style="645" customWidth="1"/>
    <col min="3843" max="3843" width="5.109375" style="645" customWidth="1"/>
    <col min="3844" max="3844" width="6.33203125" style="645" customWidth="1"/>
    <col min="3845" max="3845" width="15.88671875" style="645" customWidth="1"/>
    <col min="3846" max="3846" width="4.88671875" style="645" customWidth="1"/>
    <col min="3847" max="3849" width="20.88671875" style="645" customWidth="1"/>
    <col min="3850" max="4097" width="9" style="645"/>
    <col min="4098" max="4098" width="4.109375" style="645" customWidth="1"/>
    <col min="4099" max="4099" width="5.109375" style="645" customWidth="1"/>
    <col min="4100" max="4100" width="6.33203125" style="645" customWidth="1"/>
    <col min="4101" max="4101" width="15.88671875" style="645" customWidth="1"/>
    <col min="4102" max="4102" width="4.88671875" style="645" customWidth="1"/>
    <col min="4103" max="4105" width="20.88671875" style="645" customWidth="1"/>
    <col min="4106" max="4353" width="9" style="645"/>
    <col min="4354" max="4354" width="4.109375" style="645" customWidth="1"/>
    <col min="4355" max="4355" width="5.109375" style="645" customWidth="1"/>
    <col min="4356" max="4356" width="6.33203125" style="645" customWidth="1"/>
    <col min="4357" max="4357" width="15.88671875" style="645" customWidth="1"/>
    <col min="4358" max="4358" width="4.88671875" style="645" customWidth="1"/>
    <col min="4359" max="4361" width="20.88671875" style="645" customWidth="1"/>
    <col min="4362" max="4609" width="9" style="645"/>
    <col min="4610" max="4610" width="4.109375" style="645" customWidth="1"/>
    <col min="4611" max="4611" width="5.109375" style="645" customWidth="1"/>
    <col min="4612" max="4612" width="6.33203125" style="645" customWidth="1"/>
    <col min="4613" max="4613" width="15.88671875" style="645" customWidth="1"/>
    <col min="4614" max="4614" width="4.88671875" style="645" customWidth="1"/>
    <col min="4615" max="4617" width="20.88671875" style="645" customWidth="1"/>
    <col min="4618" max="4865" width="9" style="645"/>
    <col min="4866" max="4866" width="4.109375" style="645" customWidth="1"/>
    <col min="4867" max="4867" width="5.109375" style="645" customWidth="1"/>
    <col min="4868" max="4868" width="6.33203125" style="645" customWidth="1"/>
    <col min="4869" max="4869" width="15.88671875" style="645" customWidth="1"/>
    <col min="4870" max="4870" width="4.88671875" style="645" customWidth="1"/>
    <col min="4871" max="4873" width="20.88671875" style="645" customWidth="1"/>
    <col min="4874" max="5121" width="9" style="645"/>
    <col min="5122" max="5122" width="4.109375" style="645" customWidth="1"/>
    <col min="5123" max="5123" width="5.109375" style="645" customWidth="1"/>
    <col min="5124" max="5124" width="6.33203125" style="645" customWidth="1"/>
    <col min="5125" max="5125" width="15.88671875" style="645" customWidth="1"/>
    <col min="5126" max="5126" width="4.88671875" style="645" customWidth="1"/>
    <col min="5127" max="5129" width="20.88671875" style="645" customWidth="1"/>
    <col min="5130" max="5377" width="9" style="645"/>
    <col min="5378" max="5378" width="4.109375" style="645" customWidth="1"/>
    <col min="5379" max="5379" width="5.109375" style="645" customWidth="1"/>
    <col min="5380" max="5380" width="6.33203125" style="645" customWidth="1"/>
    <col min="5381" max="5381" width="15.88671875" style="645" customWidth="1"/>
    <col min="5382" max="5382" width="4.88671875" style="645" customWidth="1"/>
    <col min="5383" max="5385" width="20.88671875" style="645" customWidth="1"/>
    <col min="5386" max="5633" width="9" style="645"/>
    <col min="5634" max="5634" width="4.109375" style="645" customWidth="1"/>
    <col min="5635" max="5635" width="5.109375" style="645" customWidth="1"/>
    <col min="5636" max="5636" width="6.33203125" style="645" customWidth="1"/>
    <col min="5637" max="5637" width="15.88671875" style="645" customWidth="1"/>
    <col min="5638" max="5638" width="4.88671875" style="645" customWidth="1"/>
    <col min="5639" max="5641" width="20.88671875" style="645" customWidth="1"/>
    <col min="5642" max="5889" width="9" style="645"/>
    <col min="5890" max="5890" width="4.109375" style="645" customWidth="1"/>
    <col min="5891" max="5891" width="5.109375" style="645" customWidth="1"/>
    <col min="5892" max="5892" width="6.33203125" style="645" customWidth="1"/>
    <col min="5893" max="5893" width="15.88671875" style="645" customWidth="1"/>
    <col min="5894" max="5894" width="4.88671875" style="645" customWidth="1"/>
    <col min="5895" max="5897" width="20.88671875" style="645" customWidth="1"/>
    <col min="5898" max="6145" width="9" style="645"/>
    <col min="6146" max="6146" width="4.109375" style="645" customWidth="1"/>
    <col min="6147" max="6147" width="5.109375" style="645" customWidth="1"/>
    <col min="6148" max="6148" width="6.33203125" style="645" customWidth="1"/>
    <col min="6149" max="6149" width="15.88671875" style="645" customWidth="1"/>
    <col min="6150" max="6150" width="4.88671875" style="645" customWidth="1"/>
    <col min="6151" max="6153" width="20.88671875" style="645" customWidth="1"/>
    <col min="6154" max="6401" width="9" style="645"/>
    <col min="6402" max="6402" width="4.109375" style="645" customWidth="1"/>
    <col min="6403" max="6403" width="5.109375" style="645" customWidth="1"/>
    <col min="6404" max="6404" width="6.33203125" style="645" customWidth="1"/>
    <col min="6405" max="6405" width="15.88671875" style="645" customWidth="1"/>
    <col min="6406" max="6406" width="4.88671875" style="645" customWidth="1"/>
    <col min="6407" max="6409" width="20.88671875" style="645" customWidth="1"/>
    <col min="6410" max="6657" width="9" style="645"/>
    <col min="6658" max="6658" width="4.109375" style="645" customWidth="1"/>
    <col min="6659" max="6659" width="5.109375" style="645" customWidth="1"/>
    <col min="6660" max="6660" width="6.33203125" style="645" customWidth="1"/>
    <col min="6661" max="6661" width="15.88671875" style="645" customWidth="1"/>
    <col min="6662" max="6662" width="4.88671875" style="645" customWidth="1"/>
    <col min="6663" max="6665" width="20.88671875" style="645" customWidth="1"/>
    <col min="6666" max="6913" width="9" style="645"/>
    <col min="6914" max="6914" width="4.109375" style="645" customWidth="1"/>
    <col min="6915" max="6915" width="5.109375" style="645" customWidth="1"/>
    <col min="6916" max="6916" width="6.33203125" style="645" customWidth="1"/>
    <col min="6917" max="6917" width="15.88671875" style="645" customWidth="1"/>
    <col min="6918" max="6918" width="4.88671875" style="645" customWidth="1"/>
    <col min="6919" max="6921" width="20.88671875" style="645" customWidth="1"/>
    <col min="6922" max="7169" width="9" style="645"/>
    <col min="7170" max="7170" width="4.109375" style="645" customWidth="1"/>
    <col min="7171" max="7171" width="5.109375" style="645" customWidth="1"/>
    <col min="7172" max="7172" width="6.33203125" style="645" customWidth="1"/>
    <col min="7173" max="7173" width="15.88671875" style="645" customWidth="1"/>
    <col min="7174" max="7174" width="4.88671875" style="645" customWidth="1"/>
    <col min="7175" max="7177" width="20.88671875" style="645" customWidth="1"/>
    <col min="7178" max="7425" width="9" style="645"/>
    <col min="7426" max="7426" width="4.109375" style="645" customWidth="1"/>
    <col min="7427" max="7427" width="5.109375" style="645" customWidth="1"/>
    <col min="7428" max="7428" width="6.33203125" style="645" customWidth="1"/>
    <col min="7429" max="7429" width="15.88671875" style="645" customWidth="1"/>
    <col min="7430" max="7430" width="4.88671875" style="645" customWidth="1"/>
    <col min="7431" max="7433" width="20.88671875" style="645" customWidth="1"/>
    <col min="7434" max="7681" width="9" style="645"/>
    <col min="7682" max="7682" width="4.109375" style="645" customWidth="1"/>
    <col min="7683" max="7683" width="5.109375" style="645" customWidth="1"/>
    <col min="7684" max="7684" width="6.33203125" style="645" customWidth="1"/>
    <col min="7685" max="7685" width="15.88671875" style="645" customWidth="1"/>
    <col min="7686" max="7686" width="4.88671875" style="645" customWidth="1"/>
    <col min="7687" max="7689" width="20.88671875" style="645" customWidth="1"/>
    <col min="7690" max="7937" width="9" style="645"/>
    <col min="7938" max="7938" width="4.109375" style="645" customWidth="1"/>
    <col min="7939" max="7939" width="5.109375" style="645" customWidth="1"/>
    <col min="7940" max="7940" width="6.33203125" style="645" customWidth="1"/>
    <col min="7941" max="7941" width="15.88671875" style="645" customWidth="1"/>
    <col min="7942" max="7942" width="4.88671875" style="645" customWidth="1"/>
    <col min="7943" max="7945" width="20.88671875" style="645" customWidth="1"/>
    <col min="7946" max="8193" width="9" style="645"/>
    <col min="8194" max="8194" width="4.109375" style="645" customWidth="1"/>
    <col min="8195" max="8195" width="5.109375" style="645" customWidth="1"/>
    <col min="8196" max="8196" width="6.33203125" style="645" customWidth="1"/>
    <col min="8197" max="8197" width="15.88671875" style="645" customWidth="1"/>
    <col min="8198" max="8198" width="4.88671875" style="645" customWidth="1"/>
    <col min="8199" max="8201" width="20.88671875" style="645" customWidth="1"/>
    <col min="8202" max="8449" width="9" style="645"/>
    <col min="8450" max="8450" width="4.109375" style="645" customWidth="1"/>
    <col min="8451" max="8451" width="5.109375" style="645" customWidth="1"/>
    <col min="8452" max="8452" width="6.33203125" style="645" customWidth="1"/>
    <col min="8453" max="8453" width="15.88671875" style="645" customWidth="1"/>
    <col min="8454" max="8454" width="4.88671875" style="645" customWidth="1"/>
    <col min="8455" max="8457" width="20.88671875" style="645" customWidth="1"/>
    <col min="8458" max="8705" width="9" style="645"/>
    <col min="8706" max="8706" width="4.109375" style="645" customWidth="1"/>
    <col min="8707" max="8707" width="5.109375" style="645" customWidth="1"/>
    <col min="8708" max="8708" width="6.33203125" style="645" customWidth="1"/>
    <col min="8709" max="8709" width="15.88671875" style="645" customWidth="1"/>
    <col min="8710" max="8710" width="4.88671875" style="645" customWidth="1"/>
    <col min="8711" max="8713" width="20.88671875" style="645" customWidth="1"/>
    <col min="8714" max="8961" width="9" style="645"/>
    <col min="8962" max="8962" width="4.109375" style="645" customWidth="1"/>
    <col min="8963" max="8963" width="5.109375" style="645" customWidth="1"/>
    <col min="8964" max="8964" width="6.33203125" style="645" customWidth="1"/>
    <col min="8965" max="8965" width="15.88671875" style="645" customWidth="1"/>
    <col min="8966" max="8966" width="4.88671875" style="645" customWidth="1"/>
    <col min="8967" max="8969" width="20.88671875" style="645" customWidth="1"/>
    <col min="8970" max="9217" width="9" style="645"/>
    <col min="9218" max="9218" width="4.109375" style="645" customWidth="1"/>
    <col min="9219" max="9219" width="5.109375" style="645" customWidth="1"/>
    <col min="9220" max="9220" width="6.33203125" style="645" customWidth="1"/>
    <col min="9221" max="9221" width="15.88671875" style="645" customWidth="1"/>
    <col min="9222" max="9222" width="4.88671875" style="645" customWidth="1"/>
    <col min="9223" max="9225" width="20.88671875" style="645" customWidth="1"/>
    <col min="9226" max="9473" width="9" style="645"/>
    <col min="9474" max="9474" width="4.109375" style="645" customWidth="1"/>
    <col min="9475" max="9475" width="5.109375" style="645" customWidth="1"/>
    <col min="9476" max="9476" width="6.33203125" style="645" customWidth="1"/>
    <col min="9477" max="9477" width="15.88671875" style="645" customWidth="1"/>
    <col min="9478" max="9478" width="4.88671875" style="645" customWidth="1"/>
    <col min="9479" max="9481" width="20.88671875" style="645" customWidth="1"/>
    <col min="9482" max="9729" width="9" style="645"/>
    <col min="9730" max="9730" width="4.109375" style="645" customWidth="1"/>
    <col min="9731" max="9731" width="5.109375" style="645" customWidth="1"/>
    <col min="9732" max="9732" width="6.33203125" style="645" customWidth="1"/>
    <col min="9733" max="9733" width="15.88671875" style="645" customWidth="1"/>
    <col min="9734" max="9734" width="4.88671875" style="645" customWidth="1"/>
    <col min="9735" max="9737" width="20.88671875" style="645" customWidth="1"/>
    <col min="9738" max="9985" width="9" style="645"/>
    <col min="9986" max="9986" width="4.109375" style="645" customWidth="1"/>
    <col min="9987" max="9987" width="5.109375" style="645" customWidth="1"/>
    <col min="9988" max="9988" width="6.33203125" style="645" customWidth="1"/>
    <col min="9989" max="9989" width="15.88671875" style="645" customWidth="1"/>
    <col min="9990" max="9990" width="4.88671875" style="645" customWidth="1"/>
    <col min="9991" max="9993" width="20.88671875" style="645" customWidth="1"/>
    <col min="9994" max="10241" width="9" style="645"/>
    <col min="10242" max="10242" width="4.109375" style="645" customWidth="1"/>
    <col min="10243" max="10243" width="5.109375" style="645" customWidth="1"/>
    <col min="10244" max="10244" width="6.33203125" style="645" customWidth="1"/>
    <col min="10245" max="10245" width="15.88671875" style="645" customWidth="1"/>
    <col min="10246" max="10246" width="4.88671875" style="645" customWidth="1"/>
    <col min="10247" max="10249" width="20.88671875" style="645" customWidth="1"/>
    <col min="10250" max="10497" width="9" style="645"/>
    <col min="10498" max="10498" width="4.109375" style="645" customWidth="1"/>
    <col min="10499" max="10499" width="5.109375" style="645" customWidth="1"/>
    <col min="10500" max="10500" width="6.33203125" style="645" customWidth="1"/>
    <col min="10501" max="10501" width="15.88671875" style="645" customWidth="1"/>
    <col min="10502" max="10502" width="4.88671875" style="645" customWidth="1"/>
    <col min="10503" max="10505" width="20.88671875" style="645" customWidth="1"/>
    <col min="10506" max="10753" width="9" style="645"/>
    <col min="10754" max="10754" width="4.109375" style="645" customWidth="1"/>
    <col min="10755" max="10755" width="5.109375" style="645" customWidth="1"/>
    <col min="10756" max="10756" width="6.33203125" style="645" customWidth="1"/>
    <col min="10757" max="10757" width="15.88671875" style="645" customWidth="1"/>
    <col min="10758" max="10758" width="4.88671875" style="645" customWidth="1"/>
    <col min="10759" max="10761" width="20.88671875" style="645" customWidth="1"/>
    <col min="10762" max="11009" width="9" style="645"/>
    <col min="11010" max="11010" width="4.109375" style="645" customWidth="1"/>
    <col min="11011" max="11011" width="5.109375" style="645" customWidth="1"/>
    <col min="11012" max="11012" width="6.33203125" style="645" customWidth="1"/>
    <col min="11013" max="11013" width="15.88671875" style="645" customWidth="1"/>
    <col min="11014" max="11014" width="4.88671875" style="645" customWidth="1"/>
    <col min="11015" max="11017" width="20.88671875" style="645" customWidth="1"/>
    <col min="11018" max="11265" width="9" style="645"/>
    <col min="11266" max="11266" width="4.109375" style="645" customWidth="1"/>
    <col min="11267" max="11267" width="5.109375" style="645" customWidth="1"/>
    <col min="11268" max="11268" width="6.33203125" style="645" customWidth="1"/>
    <col min="11269" max="11269" width="15.88671875" style="645" customWidth="1"/>
    <col min="11270" max="11270" width="4.88671875" style="645" customWidth="1"/>
    <col min="11271" max="11273" width="20.88671875" style="645" customWidth="1"/>
    <col min="11274" max="11521" width="9" style="645"/>
    <col min="11522" max="11522" width="4.109375" style="645" customWidth="1"/>
    <col min="11523" max="11523" width="5.109375" style="645" customWidth="1"/>
    <col min="11524" max="11524" width="6.33203125" style="645" customWidth="1"/>
    <col min="11525" max="11525" width="15.88671875" style="645" customWidth="1"/>
    <col min="11526" max="11526" width="4.88671875" style="645" customWidth="1"/>
    <col min="11527" max="11529" width="20.88671875" style="645" customWidth="1"/>
    <col min="11530" max="11777" width="9" style="645"/>
    <col min="11778" max="11778" width="4.109375" style="645" customWidth="1"/>
    <col min="11779" max="11779" width="5.109375" style="645" customWidth="1"/>
    <col min="11780" max="11780" width="6.33203125" style="645" customWidth="1"/>
    <col min="11781" max="11781" width="15.88671875" style="645" customWidth="1"/>
    <col min="11782" max="11782" width="4.88671875" style="645" customWidth="1"/>
    <col min="11783" max="11785" width="20.88671875" style="645" customWidth="1"/>
    <col min="11786" max="12033" width="9" style="645"/>
    <col min="12034" max="12034" width="4.109375" style="645" customWidth="1"/>
    <col min="12035" max="12035" width="5.109375" style="645" customWidth="1"/>
    <col min="12036" max="12036" width="6.33203125" style="645" customWidth="1"/>
    <col min="12037" max="12037" width="15.88671875" style="645" customWidth="1"/>
    <col min="12038" max="12038" width="4.88671875" style="645" customWidth="1"/>
    <col min="12039" max="12041" width="20.88671875" style="645" customWidth="1"/>
    <col min="12042" max="12289" width="9" style="645"/>
    <col min="12290" max="12290" width="4.109375" style="645" customWidth="1"/>
    <col min="12291" max="12291" width="5.109375" style="645" customWidth="1"/>
    <col min="12292" max="12292" width="6.33203125" style="645" customWidth="1"/>
    <col min="12293" max="12293" width="15.88671875" style="645" customWidth="1"/>
    <col min="12294" max="12294" width="4.88671875" style="645" customWidth="1"/>
    <col min="12295" max="12297" width="20.88671875" style="645" customWidth="1"/>
    <col min="12298" max="12545" width="9" style="645"/>
    <col min="12546" max="12546" width="4.109375" style="645" customWidth="1"/>
    <col min="12547" max="12547" width="5.109375" style="645" customWidth="1"/>
    <col min="12548" max="12548" width="6.33203125" style="645" customWidth="1"/>
    <col min="12549" max="12549" width="15.88671875" style="645" customWidth="1"/>
    <col min="12550" max="12550" width="4.88671875" style="645" customWidth="1"/>
    <col min="12551" max="12553" width="20.88671875" style="645" customWidth="1"/>
    <col min="12554" max="12801" width="9" style="645"/>
    <col min="12802" max="12802" width="4.109375" style="645" customWidth="1"/>
    <col min="12803" max="12803" width="5.109375" style="645" customWidth="1"/>
    <col min="12804" max="12804" width="6.33203125" style="645" customWidth="1"/>
    <col min="12805" max="12805" width="15.88671875" style="645" customWidth="1"/>
    <col min="12806" max="12806" width="4.88671875" style="645" customWidth="1"/>
    <col min="12807" max="12809" width="20.88671875" style="645" customWidth="1"/>
    <col min="12810" max="13057" width="9" style="645"/>
    <col min="13058" max="13058" width="4.109375" style="645" customWidth="1"/>
    <col min="13059" max="13059" width="5.109375" style="645" customWidth="1"/>
    <col min="13060" max="13060" width="6.33203125" style="645" customWidth="1"/>
    <col min="13061" max="13061" width="15.88671875" style="645" customWidth="1"/>
    <col min="13062" max="13062" width="4.88671875" style="645" customWidth="1"/>
    <col min="13063" max="13065" width="20.88671875" style="645" customWidth="1"/>
    <col min="13066" max="13313" width="9" style="645"/>
    <col min="13314" max="13314" width="4.109375" style="645" customWidth="1"/>
    <col min="13315" max="13315" width="5.109375" style="645" customWidth="1"/>
    <col min="13316" max="13316" width="6.33203125" style="645" customWidth="1"/>
    <col min="13317" max="13317" width="15.88671875" style="645" customWidth="1"/>
    <col min="13318" max="13318" width="4.88671875" style="645" customWidth="1"/>
    <col min="13319" max="13321" width="20.88671875" style="645" customWidth="1"/>
    <col min="13322" max="13569" width="9" style="645"/>
    <col min="13570" max="13570" width="4.109375" style="645" customWidth="1"/>
    <col min="13571" max="13571" width="5.109375" style="645" customWidth="1"/>
    <col min="13572" max="13572" width="6.33203125" style="645" customWidth="1"/>
    <col min="13573" max="13573" width="15.88671875" style="645" customWidth="1"/>
    <col min="13574" max="13574" width="4.88671875" style="645" customWidth="1"/>
    <col min="13575" max="13577" width="20.88671875" style="645" customWidth="1"/>
    <col min="13578" max="13825" width="9" style="645"/>
    <col min="13826" max="13826" width="4.109375" style="645" customWidth="1"/>
    <col min="13827" max="13827" width="5.109375" style="645" customWidth="1"/>
    <col min="13828" max="13828" width="6.33203125" style="645" customWidth="1"/>
    <col min="13829" max="13829" width="15.88671875" style="645" customWidth="1"/>
    <col min="13830" max="13830" width="4.88671875" style="645" customWidth="1"/>
    <col min="13831" max="13833" width="20.88671875" style="645" customWidth="1"/>
    <col min="13834" max="14081" width="9" style="645"/>
    <col min="14082" max="14082" width="4.109375" style="645" customWidth="1"/>
    <col min="14083" max="14083" width="5.109375" style="645" customWidth="1"/>
    <col min="14084" max="14084" width="6.33203125" style="645" customWidth="1"/>
    <col min="14085" max="14085" width="15.88671875" style="645" customWidth="1"/>
    <col min="14086" max="14086" width="4.88671875" style="645" customWidth="1"/>
    <col min="14087" max="14089" width="20.88671875" style="645" customWidth="1"/>
    <col min="14090" max="14337" width="9" style="645"/>
    <col min="14338" max="14338" width="4.109375" style="645" customWidth="1"/>
    <col min="14339" max="14339" width="5.109375" style="645" customWidth="1"/>
    <col min="14340" max="14340" width="6.33203125" style="645" customWidth="1"/>
    <col min="14341" max="14341" width="15.88671875" style="645" customWidth="1"/>
    <col min="14342" max="14342" width="4.88671875" style="645" customWidth="1"/>
    <col min="14343" max="14345" width="20.88671875" style="645" customWidth="1"/>
    <col min="14346" max="14593" width="9" style="645"/>
    <col min="14594" max="14594" width="4.109375" style="645" customWidth="1"/>
    <col min="14595" max="14595" width="5.109375" style="645" customWidth="1"/>
    <col min="14596" max="14596" width="6.33203125" style="645" customWidth="1"/>
    <col min="14597" max="14597" width="15.88671875" style="645" customWidth="1"/>
    <col min="14598" max="14598" width="4.88671875" style="645" customWidth="1"/>
    <col min="14599" max="14601" width="20.88671875" style="645" customWidth="1"/>
    <col min="14602" max="14849" width="9" style="645"/>
    <col min="14850" max="14850" width="4.109375" style="645" customWidth="1"/>
    <col min="14851" max="14851" width="5.109375" style="645" customWidth="1"/>
    <col min="14852" max="14852" width="6.33203125" style="645" customWidth="1"/>
    <col min="14853" max="14853" width="15.88671875" style="645" customWidth="1"/>
    <col min="14854" max="14854" width="4.88671875" style="645" customWidth="1"/>
    <col min="14855" max="14857" width="20.88671875" style="645" customWidth="1"/>
    <col min="14858" max="15105" width="9" style="645"/>
    <col min="15106" max="15106" width="4.109375" style="645" customWidth="1"/>
    <col min="15107" max="15107" width="5.109375" style="645" customWidth="1"/>
    <col min="15108" max="15108" width="6.33203125" style="645" customWidth="1"/>
    <col min="15109" max="15109" width="15.88671875" style="645" customWidth="1"/>
    <col min="15110" max="15110" width="4.88671875" style="645" customWidth="1"/>
    <col min="15111" max="15113" width="20.88671875" style="645" customWidth="1"/>
    <col min="15114" max="15361" width="9" style="645"/>
    <col min="15362" max="15362" width="4.109375" style="645" customWidth="1"/>
    <col min="15363" max="15363" width="5.109375" style="645" customWidth="1"/>
    <col min="15364" max="15364" width="6.33203125" style="645" customWidth="1"/>
    <col min="15365" max="15365" width="15.88671875" style="645" customWidth="1"/>
    <col min="15366" max="15366" width="4.88671875" style="645" customWidth="1"/>
    <col min="15367" max="15369" width="20.88671875" style="645" customWidth="1"/>
    <col min="15370" max="15617" width="9" style="645"/>
    <col min="15618" max="15618" width="4.109375" style="645" customWidth="1"/>
    <col min="15619" max="15619" width="5.109375" style="645" customWidth="1"/>
    <col min="15620" max="15620" width="6.33203125" style="645" customWidth="1"/>
    <col min="15621" max="15621" width="15.88671875" style="645" customWidth="1"/>
    <col min="15622" max="15622" width="4.88671875" style="645" customWidth="1"/>
    <col min="15623" max="15625" width="20.88671875" style="645" customWidth="1"/>
    <col min="15626" max="15873" width="9" style="645"/>
    <col min="15874" max="15874" width="4.109375" style="645" customWidth="1"/>
    <col min="15875" max="15875" width="5.109375" style="645" customWidth="1"/>
    <col min="15876" max="15876" width="6.33203125" style="645" customWidth="1"/>
    <col min="15877" max="15877" width="15.88671875" style="645" customWidth="1"/>
    <col min="15878" max="15878" width="4.88671875" style="645" customWidth="1"/>
    <col min="15879" max="15881" width="20.88671875" style="645" customWidth="1"/>
    <col min="15882" max="16129" width="9" style="645"/>
    <col min="16130" max="16130" width="4.109375" style="645" customWidth="1"/>
    <col min="16131" max="16131" width="5.109375" style="645" customWidth="1"/>
    <col min="16132" max="16132" width="6.33203125" style="645" customWidth="1"/>
    <col min="16133" max="16133" width="15.88671875" style="645" customWidth="1"/>
    <col min="16134" max="16134" width="4.88671875" style="645" customWidth="1"/>
    <col min="16135" max="16137" width="20.88671875" style="645" customWidth="1"/>
    <col min="16138" max="16384" width="9" style="645"/>
  </cols>
  <sheetData>
    <row r="1" spans="1:9" s="1049" customFormat="1" x14ac:dyDescent="0.2"/>
    <row r="2" spans="1:9" s="1049" customFormat="1" ht="19.2" x14ac:dyDescent="0.2">
      <c r="B2" s="1050" t="s">
        <v>975</v>
      </c>
    </row>
    <row r="3" spans="1:9" s="1049" customFormat="1" ht="10.5" customHeight="1" x14ac:dyDescent="0.2">
      <c r="B3" s="1051"/>
    </row>
    <row r="4" spans="1:9" s="1049" customFormat="1" ht="16.2" x14ac:dyDescent="0.2">
      <c r="B4" s="1052" t="s">
        <v>231</v>
      </c>
    </row>
    <row r="5" spans="1:9" s="1049" customFormat="1" ht="12.6" thickBot="1" x14ac:dyDescent="0.25">
      <c r="I5" s="1049" t="s">
        <v>635</v>
      </c>
    </row>
    <row r="6" spans="1:9" s="1049" customFormat="1" ht="12" customHeight="1" x14ac:dyDescent="0.15">
      <c r="B6" s="1053"/>
      <c r="C6" s="1054"/>
      <c r="D6" s="1054"/>
      <c r="E6" s="1054"/>
      <c r="F6" s="1055" t="s">
        <v>6</v>
      </c>
      <c r="G6" s="1753" t="s">
        <v>232</v>
      </c>
      <c r="H6" s="1732" t="s">
        <v>233</v>
      </c>
      <c r="I6" s="1755"/>
    </row>
    <row r="7" spans="1:9" s="1049" customFormat="1" ht="9" customHeight="1" x14ac:dyDescent="0.2">
      <c r="B7" s="1056"/>
      <c r="G7" s="1754"/>
      <c r="H7" s="1734"/>
      <c r="I7" s="1756"/>
    </row>
    <row r="8" spans="1:9" s="1049" customFormat="1" ht="12.75" customHeight="1" x14ac:dyDescent="0.2">
      <c r="A8" s="1057"/>
      <c r="B8" s="1056"/>
      <c r="C8" s="1049" t="s">
        <v>234</v>
      </c>
      <c r="E8" s="1049" t="s">
        <v>235</v>
      </c>
      <c r="F8" s="1058"/>
      <c r="G8" s="1757" t="s">
        <v>236</v>
      </c>
      <c r="H8" s="1758" t="s">
        <v>237</v>
      </c>
      <c r="I8" s="1760" t="s">
        <v>236</v>
      </c>
    </row>
    <row r="9" spans="1:9" s="1049" customFormat="1" ht="9" customHeight="1" x14ac:dyDescent="0.2">
      <c r="B9" s="1059"/>
      <c r="C9" s="1060"/>
      <c r="D9" s="1060"/>
      <c r="E9" s="1060"/>
      <c r="F9" s="1061"/>
      <c r="G9" s="1754"/>
      <c r="H9" s="1759"/>
      <c r="I9" s="1761"/>
    </row>
    <row r="10" spans="1:9" s="1049" customFormat="1" ht="15.75" customHeight="1" x14ac:dyDescent="0.2">
      <c r="B10" s="1062"/>
      <c r="C10" s="1721" t="s">
        <v>238</v>
      </c>
      <c r="D10" s="1722"/>
      <c r="E10" s="1723"/>
      <c r="F10" s="1063" t="s">
        <v>49</v>
      </c>
      <c r="G10" s="1064">
        <v>63.01</v>
      </c>
      <c r="H10" s="1065">
        <v>60.97</v>
      </c>
      <c r="I10" s="1066">
        <v>67.08</v>
      </c>
    </row>
    <row r="11" spans="1:9" s="1049" customFormat="1" ht="15.75" customHeight="1" x14ac:dyDescent="0.2">
      <c r="B11" s="1067"/>
      <c r="C11" s="1721" t="s">
        <v>239</v>
      </c>
      <c r="D11" s="1722"/>
      <c r="E11" s="1723"/>
      <c r="F11" s="1063" t="s">
        <v>49</v>
      </c>
      <c r="G11" s="1064">
        <v>73.36</v>
      </c>
      <c r="H11" s="1065">
        <v>62.46</v>
      </c>
      <c r="I11" s="1066">
        <v>78.400000000000006</v>
      </c>
    </row>
    <row r="12" spans="1:9" s="1049" customFormat="1" ht="15.75" customHeight="1" x14ac:dyDescent="0.15">
      <c r="B12" s="1067"/>
      <c r="C12" s="1068"/>
      <c r="D12" s="1747" t="s">
        <v>240</v>
      </c>
      <c r="E12" s="1748"/>
      <c r="F12" s="1069" t="s">
        <v>601</v>
      </c>
      <c r="G12" s="1070">
        <v>4</v>
      </c>
      <c r="H12" s="1071">
        <v>17</v>
      </c>
      <c r="I12" s="1072">
        <v>8</v>
      </c>
    </row>
    <row r="13" spans="1:9" s="1049" customFormat="1" ht="15.75" customHeight="1" x14ac:dyDescent="0.15">
      <c r="B13" s="1067" t="s">
        <v>29</v>
      </c>
      <c r="C13" s="1073" t="s">
        <v>241</v>
      </c>
      <c r="D13" s="1749" t="s">
        <v>242</v>
      </c>
      <c r="E13" s="1750"/>
      <c r="F13" s="1074" t="s">
        <v>594</v>
      </c>
      <c r="G13" s="1075">
        <v>164</v>
      </c>
      <c r="H13" s="1076">
        <v>198</v>
      </c>
      <c r="I13" s="1077">
        <v>154</v>
      </c>
    </row>
    <row r="14" spans="1:9" s="1049" customFormat="1" ht="15.75" customHeight="1" x14ac:dyDescent="0.15">
      <c r="B14" s="1067"/>
      <c r="C14" s="1073" t="s">
        <v>243</v>
      </c>
      <c r="D14" s="1749" t="s">
        <v>244</v>
      </c>
      <c r="E14" s="1750"/>
      <c r="F14" s="1074" t="s">
        <v>594</v>
      </c>
      <c r="G14" s="1075">
        <v>120</v>
      </c>
      <c r="H14" s="1076">
        <v>124</v>
      </c>
      <c r="I14" s="1077">
        <v>121</v>
      </c>
    </row>
    <row r="15" spans="1:9" s="1049" customFormat="1" ht="15.75" customHeight="1" x14ac:dyDescent="0.2">
      <c r="B15" s="1067"/>
      <c r="C15" s="1073" t="s">
        <v>245</v>
      </c>
      <c r="D15" s="1749" t="s">
        <v>246</v>
      </c>
      <c r="E15" s="1750"/>
      <c r="F15" s="1074" t="s">
        <v>32</v>
      </c>
      <c r="G15" s="1078">
        <v>56034</v>
      </c>
      <c r="H15" s="1079">
        <v>72643</v>
      </c>
      <c r="I15" s="1080">
        <v>90468</v>
      </c>
    </row>
    <row r="16" spans="1:9" s="1049" customFormat="1" ht="15.75" customHeight="1" x14ac:dyDescent="0.2">
      <c r="B16" s="1067" t="s">
        <v>34</v>
      </c>
      <c r="C16" s="1073" t="s">
        <v>595</v>
      </c>
      <c r="D16" s="1749" t="s">
        <v>247</v>
      </c>
      <c r="E16" s="1750"/>
      <c r="F16" s="1074" t="s">
        <v>32</v>
      </c>
      <c r="G16" s="1078">
        <v>55598</v>
      </c>
      <c r="H16" s="1079">
        <v>72224</v>
      </c>
      <c r="I16" s="1080">
        <v>88068</v>
      </c>
    </row>
    <row r="17" spans="2:12" s="1049" customFormat="1" ht="15.75" customHeight="1" x14ac:dyDescent="0.2">
      <c r="B17" s="1067"/>
      <c r="C17" s="1081"/>
      <c r="D17" s="1742" t="s">
        <v>248</v>
      </c>
      <c r="E17" s="1743"/>
      <c r="F17" s="1082" t="s">
        <v>32</v>
      </c>
      <c r="G17" s="1083">
        <v>436</v>
      </c>
      <c r="H17" s="1084">
        <v>418</v>
      </c>
      <c r="I17" s="1085">
        <v>2400</v>
      </c>
    </row>
    <row r="18" spans="2:12" s="1049" customFormat="1" ht="15.75" customHeight="1" x14ac:dyDescent="0.2">
      <c r="B18" s="1067"/>
      <c r="C18" s="1068" t="s">
        <v>602</v>
      </c>
      <c r="D18" s="1747" t="s">
        <v>246</v>
      </c>
      <c r="E18" s="1748"/>
      <c r="F18" s="1069" t="s">
        <v>32</v>
      </c>
      <c r="G18" s="1086">
        <v>341.21</v>
      </c>
      <c r="H18" s="1087">
        <v>366.92</v>
      </c>
      <c r="I18" s="1088">
        <v>588.35</v>
      </c>
    </row>
    <row r="19" spans="2:12" s="1049" customFormat="1" ht="15.75" customHeight="1" x14ac:dyDescent="0.2">
      <c r="B19" s="1067" t="s">
        <v>36</v>
      </c>
      <c r="C19" s="1073" t="s">
        <v>245</v>
      </c>
      <c r="D19" s="1749" t="s">
        <v>247</v>
      </c>
      <c r="E19" s="1750"/>
      <c r="F19" s="1074" t="s">
        <v>32</v>
      </c>
      <c r="G19" s="1089">
        <v>338.56</v>
      </c>
      <c r="H19" s="1090">
        <v>364.81</v>
      </c>
      <c r="I19" s="1091">
        <v>572.74</v>
      </c>
    </row>
    <row r="20" spans="2:12" s="1049" customFormat="1" ht="15.75" customHeight="1" x14ac:dyDescent="0.2">
      <c r="B20" s="1067"/>
      <c r="C20" s="1081" t="s">
        <v>595</v>
      </c>
      <c r="D20" s="1742" t="s">
        <v>248</v>
      </c>
      <c r="E20" s="1743"/>
      <c r="F20" s="1082" t="s">
        <v>32</v>
      </c>
      <c r="G20" s="1092">
        <v>2.65</v>
      </c>
      <c r="H20" s="1092">
        <v>2.11</v>
      </c>
      <c r="I20" s="1093">
        <v>15.61</v>
      </c>
      <c r="L20" s="1094"/>
    </row>
    <row r="21" spans="2:12" s="1049" customFormat="1" ht="15.75" customHeight="1" x14ac:dyDescent="0.2">
      <c r="B21" s="1067"/>
      <c r="C21" s="1744" t="s">
        <v>249</v>
      </c>
      <c r="D21" s="1747" t="s">
        <v>240</v>
      </c>
      <c r="E21" s="1748"/>
      <c r="F21" s="1069" t="s">
        <v>601</v>
      </c>
      <c r="G21" s="1095">
        <v>1008</v>
      </c>
      <c r="H21" s="1096">
        <v>3292</v>
      </c>
      <c r="I21" s="1097">
        <v>1429</v>
      </c>
    </row>
    <row r="22" spans="2:12" s="1049" customFormat="1" ht="15.75" customHeight="1" x14ac:dyDescent="0.2">
      <c r="B22" s="1067" t="s">
        <v>40</v>
      </c>
      <c r="C22" s="1745"/>
      <c r="D22" s="1749" t="s">
        <v>242</v>
      </c>
      <c r="E22" s="1750"/>
      <c r="F22" s="1074" t="s">
        <v>594</v>
      </c>
      <c r="G22" s="1078">
        <v>37760</v>
      </c>
      <c r="H22" s="1079">
        <v>38887</v>
      </c>
      <c r="I22" s="1080">
        <v>28536</v>
      </c>
    </row>
    <row r="23" spans="2:12" s="1049" customFormat="1" ht="15.75" customHeight="1" x14ac:dyDescent="0.2">
      <c r="B23" s="1067"/>
      <c r="C23" s="1745"/>
      <c r="D23" s="1749" t="s">
        <v>246</v>
      </c>
      <c r="E23" s="1750"/>
      <c r="F23" s="1074" t="s">
        <v>42</v>
      </c>
      <c r="G23" s="1078">
        <v>12884</v>
      </c>
      <c r="H23" s="1079">
        <v>14269</v>
      </c>
      <c r="I23" s="1080">
        <v>16789</v>
      </c>
    </row>
    <row r="24" spans="2:12" s="1049" customFormat="1" ht="15.75" customHeight="1" x14ac:dyDescent="0.2">
      <c r="B24" s="1067"/>
      <c r="C24" s="1745"/>
      <c r="D24" s="1749" t="s">
        <v>247</v>
      </c>
      <c r="E24" s="1750"/>
      <c r="F24" s="1074" t="s">
        <v>42</v>
      </c>
      <c r="G24" s="1078">
        <v>12784</v>
      </c>
      <c r="H24" s="1079">
        <v>14186</v>
      </c>
      <c r="I24" s="1080">
        <v>16344</v>
      </c>
    </row>
    <row r="25" spans="2:12" s="1049" customFormat="1" ht="15.75" customHeight="1" x14ac:dyDescent="0.2">
      <c r="B25" s="1067"/>
      <c r="C25" s="1745"/>
      <c r="D25" s="1749" t="s">
        <v>248</v>
      </c>
      <c r="E25" s="1750"/>
      <c r="F25" s="1074" t="s">
        <v>42</v>
      </c>
      <c r="G25" s="1098">
        <v>100</v>
      </c>
      <c r="H25" s="1099">
        <v>82</v>
      </c>
      <c r="I25" s="1080">
        <v>445</v>
      </c>
    </row>
    <row r="26" spans="2:12" s="1049" customFormat="1" ht="15.75" customHeight="1" thickBot="1" x14ac:dyDescent="0.25">
      <c r="B26" s="1100"/>
      <c r="C26" s="1746"/>
      <c r="D26" s="1751" t="s">
        <v>250</v>
      </c>
      <c r="E26" s="1752"/>
      <c r="F26" s="1101" t="s">
        <v>45</v>
      </c>
      <c r="G26" s="1102">
        <v>0.69</v>
      </c>
      <c r="H26" s="1103">
        <v>0.91</v>
      </c>
      <c r="I26" s="1104">
        <v>0.72</v>
      </c>
    </row>
    <row r="27" spans="2:12" s="1049" customFormat="1" ht="15.75" customHeight="1" x14ac:dyDescent="0.2">
      <c r="B27" s="1105"/>
      <c r="C27" s="1106" t="s">
        <v>46</v>
      </c>
      <c r="D27" s="1106" t="s">
        <v>47</v>
      </c>
      <c r="E27" s="1107" t="s">
        <v>251</v>
      </c>
      <c r="F27" s="1108" t="s">
        <v>49</v>
      </c>
      <c r="G27" s="1109">
        <v>30.02</v>
      </c>
      <c r="H27" s="1110">
        <v>29.05</v>
      </c>
      <c r="I27" s="1111">
        <v>29.33</v>
      </c>
    </row>
    <row r="28" spans="2:12" s="1049" customFormat="1" ht="15.75" customHeight="1" x14ac:dyDescent="0.2">
      <c r="B28" s="1067" t="s">
        <v>50</v>
      </c>
      <c r="C28" s="1073"/>
      <c r="D28" s="1073" t="s">
        <v>34</v>
      </c>
      <c r="E28" s="1112" t="s">
        <v>252</v>
      </c>
      <c r="F28" s="1074" t="s">
        <v>49</v>
      </c>
      <c r="G28" s="1089">
        <v>64.91</v>
      </c>
      <c r="H28" s="1090">
        <v>54.6</v>
      </c>
      <c r="I28" s="1091">
        <v>65.41</v>
      </c>
    </row>
    <row r="29" spans="2:12" s="1049" customFormat="1" ht="15.75" customHeight="1" x14ac:dyDescent="0.2">
      <c r="B29" s="1067" t="s">
        <v>52</v>
      </c>
      <c r="C29" s="1073" t="s">
        <v>39</v>
      </c>
      <c r="D29" s="1081" t="s">
        <v>52</v>
      </c>
      <c r="E29" s="1113" t="s">
        <v>53</v>
      </c>
      <c r="F29" s="1082" t="s">
        <v>49</v>
      </c>
      <c r="G29" s="1114">
        <v>94.93</v>
      </c>
      <c r="H29" s="1115">
        <v>83.65</v>
      </c>
      <c r="I29" s="1116">
        <v>94.74</v>
      </c>
    </row>
    <row r="30" spans="2:12" s="1049" customFormat="1" ht="15.75" customHeight="1" x14ac:dyDescent="0.2">
      <c r="B30" s="1067" t="s">
        <v>54</v>
      </c>
      <c r="C30" s="1073"/>
      <c r="D30" s="1068" t="s">
        <v>253</v>
      </c>
      <c r="E30" s="1117" t="s">
        <v>251</v>
      </c>
      <c r="F30" s="1069" t="s">
        <v>49</v>
      </c>
      <c r="G30" s="1086">
        <v>2.4</v>
      </c>
      <c r="H30" s="1118">
        <v>8.24</v>
      </c>
      <c r="I30" s="1119">
        <v>2.5099999999999998</v>
      </c>
    </row>
    <row r="31" spans="2:12" s="1049" customFormat="1" ht="15.75" customHeight="1" x14ac:dyDescent="0.2">
      <c r="B31" s="1067" t="s">
        <v>596</v>
      </c>
      <c r="C31" s="1073" t="s">
        <v>52</v>
      </c>
      <c r="D31" s="1073" t="s">
        <v>254</v>
      </c>
      <c r="E31" s="1112" t="s">
        <v>252</v>
      </c>
      <c r="F31" s="1074" t="s">
        <v>49</v>
      </c>
      <c r="G31" s="1089">
        <v>1.97</v>
      </c>
      <c r="H31" s="1120">
        <v>7.59</v>
      </c>
      <c r="I31" s="1121">
        <v>2.44</v>
      </c>
    </row>
    <row r="32" spans="2:12" s="1049" customFormat="1" ht="15.75" customHeight="1" x14ac:dyDescent="0.2">
      <c r="B32" s="1067" t="s">
        <v>255</v>
      </c>
      <c r="C32" s="1081"/>
      <c r="D32" s="1081" t="s">
        <v>256</v>
      </c>
      <c r="E32" s="1113" t="s">
        <v>53</v>
      </c>
      <c r="F32" s="1082" t="s">
        <v>49</v>
      </c>
      <c r="G32" s="1114">
        <v>4.38</v>
      </c>
      <c r="H32" s="1120">
        <v>15.83</v>
      </c>
      <c r="I32" s="1116">
        <v>4.9400000000000004</v>
      </c>
    </row>
    <row r="33" spans="2:11" s="1049" customFormat="1" ht="15.75" customHeight="1" x14ac:dyDescent="0.2">
      <c r="B33" s="1067" t="s">
        <v>58</v>
      </c>
      <c r="C33" s="1736" t="s">
        <v>257</v>
      </c>
      <c r="D33" s="1737"/>
      <c r="E33" s="1738"/>
      <c r="F33" s="1063" t="s">
        <v>49</v>
      </c>
      <c r="G33" s="1064">
        <v>0.7</v>
      </c>
      <c r="H33" s="1122">
        <v>0.52</v>
      </c>
      <c r="I33" s="1123">
        <v>0.31</v>
      </c>
    </row>
    <row r="34" spans="2:11" s="1049" customFormat="1" ht="15.75" customHeight="1" thickBot="1" x14ac:dyDescent="0.25">
      <c r="B34" s="1100"/>
      <c r="C34" s="1739" t="s">
        <v>258</v>
      </c>
      <c r="D34" s="1740"/>
      <c r="E34" s="1741"/>
      <c r="F34" s="1124" t="s">
        <v>49</v>
      </c>
      <c r="G34" s="1125">
        <f>G29+G32+G33</f>
        <v>100.01</v>
      </c>
      <c r="H34" s="1126">
        <f>H29+H32+H33</f>
        <v>100</v>
      </c>
      <c r="I34" s="1127">
        <f>I29+I32+I33</f>
        <v>99.99</v>
      </c>
    </row>
    <row r="35" spans="2:11" s="1049" customFormat="1" ht="15.75" customHeight="1" x14ac:dyDescent="0.2">
      <c r="B35" s="1105"/>
      <c r="C35" s="1106"/>
      <c r="D35" s="1106" t="s">
        <v>47</v>
      </c>
      <c r="E35" s="1107" t="s">
        <v>251</v>
      </c>
      <c r="F35" s="1108" t="s">
        <v>32</v>
      </c>
      <c r="G35" s="1109">
        <v>102.35</v>
      </c>
      <c r="H35" s="1110">
        <v>106.53</v>
      </c>
      <c r="I35" s="1111">
        <v>168.51</v>
      </c>
    </row>
    <row r="36" spans="2:11" s="1049" customFormat="1" ht="15.75" customHeight="1" x14ac:dyDescent="0.2">
      <c r="B36" s="1067"/>
      <c r="C36" s="1073" t="s">
        <v>46</v>
      </c>
      <c r="D36" s="1073"/>
      <c r="E36" s="1112" t="s">
        <v>259</v>
      </c>
      <c r="F36" s="1074" t="s">
        <v>32</v>
      </c>
      <c r="G36" s="1089">
        <v>19.3</v>
      </c>
      <c r="H36" s="1090">
        <v>30.1</v>
      </c>
      <c r="I36" s="1091">
        <v>22.26</v>
      </c>
    </row>
    <row r="37" spans="2:11" s="1049" customFormat="1" ht="15.75" customHeight="1" x14ac:dyDescent="0.2">
      <c r="B37" s="1067" t="s">
        <v>61</v>
      </c>
      <c r="C37" s="1073"/>
      <c r="D37" s="1073" t="s">
        <v>34</v>
      </c>
      <c r="E37" s="1112" t="s">
        <v>260</v>
      </c>
      <c r="F37" s="1074" t="s">
        <v>32</v>
      </c>
      <c r="G37" s="1089">
        <v>8.2899999999999991</v>
      </c>
      <c r="H37" s="1090">
        <v>13.43</v>
      </c>
      <c r="I37" s="1091">
        <v>10.3</v>
      </c>
    </row>
    <row r="38" spans="2:11" s="1049" customFormat="1" ht="15.75" customHeight="1" x14ac:dyDescent="0.2">
      <c r="B38" s="1067" t="s">
        <v>261</v>
      </c>
      <c r="C38" s="1073"/>
      <c r="D38" s="1073"/>
      <c r="E38" s="1112" t="s">
        <v>64</v>
      </c>
      <c r="F38" s="1074" t="s">
        <v>32</v>
      </c>
      <c r="G38" s="1089">
        <v>9.19</v>
      </c>
      <c r="H38" s="1090">
        <v>15.92</v>
      </c>
      <c r="I38" s="1091">
        <v>19.89</v>
      </c>
    </row>
    <row r="39" spans="2:11" s="1049" customFormat="1" ht="15.75" customHeight="1" x14ac:dyDescent="0.2">
      <c r="B39" s="1067" t="s">
        <v>602</v>
      </c>
      <c r="C39" s="1073" t="s">
        <v>39</v>
      </c>
      <c r="D39" s="1073" t="s">
        <v>52</v>
      </c>
      <c r="E39" s="1112" t="s">
        <v>262</v>
      </c>
      <c r="F39" s="1074" t="s">
        <v>32</v>
      </c>
      <c r="G39" s="1089">
        <v>184.51</v>
      </c>
      <c r="H39" s="1090">
        <v>140.78</v>
      </c>
      <c r="I39" s="1091">
        <v>323.37</v>
      </c>
    </row>
    <row r="40" spans="2:11" s="1049" customFormat="1" ht="15.75" customHeight="1" x14ac:dyDescent="0.2">
      <c r="B40" s="1067" t="s">
        <v>245</v>
      </c>
      <c r="C40" s="1073"/>
      <c r="D40" s="1081"/>
      <c r="E40" s="1113" t="s">
        <v>53</v>
      </c>
      <c r="F40" s="1082" t="s">
        <v>32</v>
      </c>
      <c r="G40" s="1114">
        <v>323.64</v>
      </c>
      <c r="H40" s="1128">
        <v>306.76</v>
      </c>
      <c r="I40" s="1093">
        <v>544.33000000000004</v>
      </c>
      <c r="K40" s="1129"/>
    </row>
    <row r="41" spans="2:11" s="1049" customFormat="1" ht="15.75" customHeight="1" x14ac:dyDescent="0.2">
      <c r="B41" s="1067" t="s">
        <v>595</v>
      </c>
      <c r="C41" s="1073"/>
      <c r="D41" s="1068" t="s">
        <v>253</v>
      </c>
      <c r="E41" s="1117" t="s">
        <v>251</v>
      </c>
      <c r="F41" s="1069" t="s">
        <v>32</v>
      </c>
      <c r="G41" s="1086">
        <v>8.19</v>
      </c>
      <c r="H41" s="1087">
        <v>30.23</v>
      </c>
      <c r="I41" s="1088">
        <v>14.39</v>
      </c>
    </row>
    <row r="42" spans="2:11" s="1049" customFormat="1" ht="15.75" customHeight="1" x14ac:dyDescent="0.2">
      <c r="B42" s="1067" t="s">
        <v>66</v>
      </c>
      <c r="C42" s="1073" t="s">
        <v>52</v>
      </c>
      <c r="D42" s="1073" t="s">
        <v>254</v>
      </c>
      <c r="E42" s="1112" t="s">
        <v>262</v>
      </c>
      <c r="F42" s="1074" t="s">
        <v>32</v>
      </c>
      <c r="G42" s="1089">
        <v>6.73</v>
      </c>
      <c r="H42" s="1090">
        <v>27.83</v>
      </c>
      <c r="I42" s="1091">
        <v>14.01</v>
      </c>
    </row>
    <row r="43" spans="2:11" s="1049" customFormat="1" ht="15.75" customHeight="1" x14ac:dyDescent="0.2">
      <c r="B43" s="1067" t="s">
        <v>263</v>
      </c>
      <c r="C43" s="1081"/>
      <c r="D43" s="1081" t="s">
        <v>256</v>
      </c>
      <c r="E43" s="1113" t="s">
        <v>53</v>
      </c>
      <c r="F43" s="1082" t="s">
        <v>32</v>
      </c>
      <c r="G43" s="1114">
        <v>14.92</v>
      </c>
      <c r="H43" s="1115">
        <v>58.05</v>
      </c>
      <c r="I43" s="1116">
        <v>28.41</v>
      </c>
    </row>
    <row r="44" spans="2:11" s="1049" customFormat="1" ht="15.75" customHeight="1" x14ac:dyDescent="0.2">
      <c r="B44" s="1067"/>
      <c r="C44" s="1736" t="s">
        <v>264</v>
      </c>
      <c r="D44" s="1737"/>
      <c r="E44" s="1738"/>
      <c r="F44" s="1063" t="s">
        <v>32</v>
      </c>
      <c r="G44" s="1064">
        <v>110.54</v>
      </c>
      <c r="H44" s="1065">
        <v>136.76</v>
      </c>
      <c r="I44" s="1066">
        <v>182.9</v>
      </c>
    </row>
    <row r="45" spans="2:11" s="1049" customFormat="1" ht="15.75" customHeight="1" x14ac:dyDescent="0.2">
      <c r="B45" s="1067"/>
      <c r="C45" s="1736" t="s">
        <v>265</v>
      </c>
      <c r="D45" s="1737"/>
      <c r="E45" s="1738"/>
      <c r="F45" s="1063" t="s">
        <v>32</v>
      </c>
      <c r="G45" s="1064">
        <v>228.02</v>
      </c>
      <c r="H45" s="1065">
        <v>228.06</v>
      </c>
      <c r="I45" s="1066">
        <v>389.83</v>
      </c>
    </row>
    <row r="46" spans="2:11" s="1049" customFormat="1" ht="15.75" customHeight="1" thickBot="1" x14ac:dyDescent="0.25">
      <c r="B46" s="1100"/>
      <c r="C46" s="1739" t="s">
        <v>53</v>
      </c>
      <c r="D46" s="1740"/>
      <c r="E46" s="1741"/>
      <c r="F46" s="1124" t="s">
        <v>32</v>
      </c>
      <c r="G46" s="1130">
        <v>338.56</v>
      </c>
      <c r="H46" s="1130">
        <v>364.82</v>
      </c>
      <c r="I46" s="1131">
        <v>572.73</v>
      </c>
    </row>
    <row r="47" spans="2:11" s="1049" customFormat="1" ht="15.75" customHeight="1" x14ac:dyDescent="0.2">
      <c r="B47" s="1105" t="s">
        <v>266</v>
      </c>
      <c r="C47" s="1727" t="s">
        <v>267</v>
      </c>
      <c r="D47" s="1728"/>
      <c r="E47" s="1729"/>
      <c r="F47" s="1132" t="s">
        <v>49</v>
      </c>
      <c r="G47" s="1133">
        <v>1.1499999999999999</v>
      </c>
      <c r="H47" s="1134">
        <v>1.98</v>
      </c>
      <c r="I47" s="1135">
        <v>2.5499999999999998</v>
      </c>
    </row>
    <row r="48" spans="2:11" s="1049" customFormat="1" ht="15.75" customHeight="1" x14ac:dyDescent="0.2">
      <c r="B48" s="1136" t="s">
        <v>268</v>
      </c>
      <c r="C48" s="1721" t="s">
        <v>269</v>
      </c>
      <c r="D48" s="1722"/>
      <c r="E48" s="1723"/>
      <c r="F48" s="1063" t="s">
        <v>49</v>
      </c>
      <c r="G48" s="1133">
        <v>0.64</v>
      </c>
      <c r="H48" s="1065">
        <v>1.45</v>
      </c>
      <c r="I48" s="1066">
        <v>3.08</v>
      </c>
    </row>
    <row r="49" spans="2:9" s="1049" customFormat="1" ht="15.75" customHeight="1" thickBot="1" x14ac:dyDescent="0.25">
      <c r="B49" s="1100" t="s">
        <v>270</v>
      </c>
      <c r="C49" s="1724" t="s">
        <v>271</v>
      </c>
      <c r="D49" s="1725"/>
      <c r="E49" s="1726"/>
      <c r="F49" s="1124" t="s">
        <v>76</v>
      </c>
      <c r="G49" s="1137">
        <v>0.92</v>
      </c>
      <c r="H49" s="1130">
        <v>1.1000000000000001</v>
      </c>
      <c r="I49" s="1131">
        <v>0.61</v>
      </c>
    </row>
    <row r="50" spans="2:9" s="1049" customFormat="1" ht="15.75" customHeight="1" x14ac:dyDescent="0.2">
      <c r="B50" s="1730" t="s">
        <v>272</v>
      </c>
      <c r="C50" s="1732" t="s">
        <v>273</v>
      </c>
      <c r="D50" s="1733"/>
      <c r="E50" s="1107" t="s">
        <v>274</v>
      </c>
      <c r="F50" s="1108" t="s">
        <v>42</v>
      </c>
      <c r="G50" s="1138">
        <v>4763</v>
      </c>
      <c r="H50" s="1139">
        <v>5833</v>
      </c>
      <c r="I50" s="1140">
        <v>6277</v>
      </c>
    </row>
    <row r="51" spans="2:9" s="1049" customFormat="1" ht="15.75" customHeight="1" x14ac:dyDescent="0.2">
      <c r="B51" s="1731"/>
      <c r="C51" s="1734" t="s">
        <v>81</v>
      </c>
      <c r="D51" s="1735"/>
      <c r="E51" s="1113" t="s">
        <v>251</v>
      </c>
      <c r="F51" s="1082" t="s">
        <v>42</v>
      </c>
      <c r="G51" s="1141">
        <v>4174</v>
      </c>
      <c r="H51" s="1142">
        <v>5318</v>
      </c>
      <c r="I51" s="1143">
        <v>5219</v>
      </c>
    </row>
    <row r="52" spans="2:9" s="1049" customFormat="1" ht="15.75" customHeight="1" x14ac:dyDescent="0.2">
      <c r="B52" s="1731"/>
      <c r="C52" s="1721" t="s">
        <v>275</v>
      </c>
      <c r="D52" s="1722"/>
      <c r="E52" s="1723"/>
      <c r="F52" s="1063" t="s">
        <v>49</v>
      </c>
      <c r="G52" s="1064">
        <v>36.97</v>
      </c>
      <c r="H52" s="1065">
        <v>40.880000000000003</v>
      </c>
      <c r="I52" s="1066">
        <v>37.39</v>
      </c>
    </row>
    <row r="53" spans="2:9" s="1049" customFormat="1" ht="15.75" customHeight="1" x14ac:dyDescent="0.2">
      <c r="B53" s="1731"/>
      <c r="C53" s="1721" t="s">
        <v>276</v>
      </c>
      <c r="D53" s="1722"/>
      <c r="E53" s="1723"/>
      <c r="F53" s="1063" t="s">
        <v>49</v>
      </c>
      <c r="G53" s="1064">
        <v>87.63</v>
      </c>
      <c r="H53" s="1065">
        <v>91.17</v>
      </c>
      <c r="I53" s="1066">
        <v>83.15</v>
      </c>
    </row>
    <row r="54" spans="2:9" s="1049" customFormat="1" ht="15.75" customHeight="1" x14ac:dyDescent="0.2">
      <c r="B54" s="1067" t="s">
        <v>86</v>
      </c>
      <c r="C54" s="1721" t="s">
        <v>277</v>
      </c>
      <c r="D54" s="1722"/>
      <c r="E54" s="1723"/>
      <c r="F54" s="1063" t="s">
        <v>49</v>
      </c>
      <c r="G54" s="1064">
        <v>61.41</v>
      </c>
      <c r="H54" s="1065">
        <v>149.63999999999999</v>
      </c>
      <c r="I54" s="1066">
        <v>85.4</v>
      </c>
    </row>
    <row r="55" spans="2:9" s="1049" customFormat="1" ht="15.75" customHeight="1" x14ac:dyDescent="0.2">
      <c r="B55" s="1067" t="s">
        <v>88</v>
      </c>
      <c r="C55" s="1721" t="s">
        <v>278</v>
      </c>
      <c r="D55" s="1722"/>
      <c r="E55" s="1723"/>
      <c r="F55" s="1063" t="s">
        <v>49</v>
      </c>
      <c r="G55" s="1064">
        <v>272.06</v>
      </c>
      <c r="H55" s="1065">
        <v>142.47</v>
      </c>
      <c r="I55" s="1066">
        <v>158.78</v>
      </c>
    </row>
    <row r="56" spans="2:9" s="1049" customFormat="1" ht="15.75" customHeight="1" x14ac:dyDescent="0.2">
      <c r="B56" s="1067" t="s">
        <v>279</v>
      </c>
      <c r="C56" s="1721" t="s">
        <v>91</v>
      </c>
      <c r="D56" s="1722"/>
      <c r="E56" s="1723"/>
      <c r="F56" s="1063" t="s">
        <v>49</v>
      </c>
      <c r="G56" s="1064">
        <v>121.88</v>
      </c>
      <c r="H56" s="1065">
        <v>79.98</v>
      </c>
      <c r="I56" s="1066">
        <v>110.36</v>
      </c>
    </row>
    <row r="57" spans="2:9" s="1049" customFormat="1" ht="15.75" customHeight="1" thickBot="1" x14ac:dyDescent="0.25">
      <c r="B57" s="1100" t="s">
        <v>84</v>
      </c>
      <c r="C57" s="1724" t="s">
        <v>280</v>
      </c>
      <c r="D57" s="1725"/>
      <c r="E57" s="1726"/>
      <c r="F57" s="1124" t="s">
        <v>49</v>
      </c>
      <c r="G57" s="1137">
        <v>28.56</v>
      </c>
      <c r="H57" s="1130">
        <v>40.01</v>
      </c>
      <c r="I57" s="1131">
        <v>40.630000000000003</v>
      </c>
    </row>
    <row r="58" spans="2:9" s="1049" customFormat="1" ht="16.5" customHeight="1" x14ac:dyDescent="0.2">
      <c r="G58" s="1144" t="s">
        <v>636</v>
      </c>
    </row>
  </sheetData>
  <mergeCells count="40">
    <mergeCell ref="G6:G7"/>
    <mergeCell ref="H6:I7"/>
    <mergeCell ref="G8:G9"/>
    <mergeCell ref="H8:H9"/>
    <mergeCell ref="I8:I9"/>
    <mergeCell ref="C10:E10"/>
    <mergeCell ref="C11:E11"/>
    <mergeCell ref="D12:E12"/>
    <mergeCell ref="D13:E13"/>
    <mergeCell ref="D14:E14"/>
    <mergeCell ref="D15:E15"/>
    <mergeCell ref="D16:E16"/>
    <mergeCell ref="D17:E17"/>
    <mergeCell ref="D18:E18"/>
    <mergeCell ref="D19:E19"/>
    <mergeCell ref="D20:E20"/>
    <mergeCell ref="C21:C26"/>
    <mergeCell ref="D21:E21"/>
    <mergeCell ref="D22:E22"/>
    <mergeCell ref="D23:E23"/>
    <mergeCell ref="D24:E24"/>
    <mergeCell ref="D25:E25"/>
    <mergeCell ref="D26:E26"/>
    <mergeCell ref="C33:E33"/>
    <mergeCell ref="C34:E34"/>
    <mergeCell ref="C44:E44"/>
    <mergeCell ref="C45:E45"/>
    <mergeCell ref="C46:E46"/>
    <mergeCell ref="B50:B53"/>
    <mergeCell ref="C50:D50"/>
    <mergeCell ref="C51:D51"/>
    <mergeCell ref="C52:E52"/>
    <mergeCell ref="C53:E53"/>
    <mergeCell ref="C54:E54"/>
    <mergeCell ref="C55:E55"/>
    <mergeCell ref="C56:E56"/>
    <mergeCell ref="C57:E57"/>
    <mergeCell ref="C47:E47"/>
    <mergeCell ref="C48:E48"/>
    <mergeCell ref="C49:E49"/>
  </mergeCells>
  <phoneticPr fontId="7"/>
  <printOptions horizontalCentered="1"/>
  <pageMargins left="0.78740157480314965" right="0.78740157480314965" top="0.98425196850393704" bottom="0.78740157480314965" header="0.51181102362204722" footer="0.51181102362204722"/>
  <pageSetup paperSize="9" scale="81" orientation="portrait" r:id="rId1"/>
  <headerFooter alignWithMargins="0"/>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A0063-ABAC-4094-89F3-E101EAF836DC}">
  <sheetPr>
    <tabColor rgb="FFFF99FF"/>
    <pageSetUpPr fitToPage="1"/>
  </sheetPr>
  <dimension ref="A1:S33"/>
  <sheetViews>
    <sheetView showGridLines="0" view="pageBreakPreview" zoomScale="85" zoomScaleNormal="100" zoomScaleSheetLayoutView="85" workbookViewId="0">
      <selection activeCell="P21" sqref="P21:P22"/>
    </sheetView>
  </sheetViews>
  <sheetFormatPr defaultColWidth="9" defaultRowHeight="13.2" x14ac:dyDescent="0.2"/>
  <cols>
    <col min="1" max="1" width="3" style="646" customWidth="1"/>
    <col min="2" max="2" width="4.109375" style="646" customWidth="1"/>
    <col min="3" max="3" width="8.109375" style="646" customWidth="1"/>
    <col min="4" max="19" width="8.77734375" style="646" customWidth="1"/>
    <col min="20" max="256" width="9" style="646"/>
    <col min="257" max="257" width="3" style="646" customWidth="1"/>
    <col min="258" max="258" width="4.109375" style="646" customWidth="1"/>
    <col min="259" max="259" width="8.109375" style="646" customWidth="1"/>
    <col min="260" max="275" width="8.77734375" style="646" customWidth="1"/>
    <col min="276" max="512" width="9" style="646"/>
    <col min="513" max="513" width="3" style="646" customWidth="1"/>
    <col min="514" max="514" width="4.109375" style="646" customWidth="1"/>
    <col min="515" max="515" width="8.109375" style="646" customWidth="1"/>
    <col min="516" max="531" width="8.77734375" style="646" customWidth="1"/>
    <col min="532" max="768" width="9" style="646"/>
    <col min="769" max="769" width="3" style="646" customWidth="1"/>
    <col min="770" max="770" width="4.109375" style="646" customWidth="1"/>
    <col min="771" max="771" width="8.109375" style="646" customWidth="1"/>
    <col min="772" max="787" width="8.77734375" style="646" customWidth="1"/>
    <col min="788" max="1024" width="9" style="646"/>
    <col min="1025" max="1025" width="3" style="646" customWidth="1"/>
    <col min="1026" max="1026" width="4.109375" style="646" customWidth="1"/>
    <col min="1027" max="1027" width="8.109375" style="646" customWidth="1"/>
    <col min="1028" max="1043" width="8.77734375" style="646" customWidth="1"/>
    <col min="1044" max="1280" width="9" style="646"/>
    <col min="1281" max="1281" width="3" style="646" customWidth="1"/>
    <col min="1282" max="1282" width="4.109375" style="646" customWidth="1"/>
    <col min="1283" max="1283" width="8.109375" style="646" customWidth="1"/>
    <col min="1284" max="1299" width="8.77734375" style="646" customWidth="1"/>
    <col min="1300" max="1536" width="9" style="646"/>
    <col min="1537" max="1537" width="3" style="646" customWidth="1"/>
    <col min="1538" max="1538" width="4.109375" style="646" customWidth="1"/>
    <col min="1539" max="1539" width="8.109375" style="646" customWidth="1"/>
    <col min="1540" max="1555" width="8.77734375" style="646" customWidth="1"/>
    <col min="1556" max="1792" width="9" style="646"/>
    <col min="1793" max="1793" width="3" style="646" customWidth="1"/>
    <col min="1794" max="1794" width="4.109375" style="646" customWidth="1"/>
    <col min="1795" max="1795" width="8.109375" style="646" customWidth="1"/>
    <col min="1796" max="1811" width="8.77734375" style="646" customWidth="1"/>
    <col min="1812" max="2048" width="9" style="646"/>
    <col min="2049" max="2049" width="3" style="646" customWidth="1"/>
    <col min="2050" max="2050" width="4.109375" style="646" customWidth="1"/>
    <col min="2051" max="2051" width="8.109375" style="646" customWidth="1"/>
    <col min="2052" max="2067" width="8.77734375" style="646" customWidth="1"/>
    <col min="2068" max="2304" width="9" style="646"/>
    <col min="2305" max="2305" width="3" style="646" customWidth="1"/>
    <col min="2306" max="2306" width="4.109375" style="646" customWidth="1"/>
    <col min="2307" max="2307" width="8.109375" style="646" customWidth="1"/>
    <col min="2308" max="2323" width="8.77734375" style="646" customWidth="1"/>
    <col min="2324" max="2560" width="9" style="646"/>
    <col min="2561" max="2561" width="3" style="646" customWidth="1"/>
    <col min="2562" max="2562" width="4.109375" style="646" customWidth="1"/>
    <col min="2563" max="2563" width="8.109375" style="646" customWidth="1"/>
    <col min="2564" max="2579" width="8.77734375" style="646" customWidth="1"/>
    <col min="2580" max="2816" width="9" style="646"/>
    <col min="2817" max="2817" width="3" style="646" customWidth="1"/>
    <col min="2818" max="2818" width="4.109375" style="646" customWidth="1"/>
    <col min="2819" max="2819" width="8.109375" style="646" customWidth="1"/>
    <col min="2820" max="2835" width="8.77734375" style="646" customWidth="1"/>
    <col min="2836" max="3072" width="9" style="646"/>
    <col min="3073" max="3073" width="3" style="646" customWidth="1"/>
    <col min="3074" max="3074" width="4.109375" style="646" customWidth="1"/>
    <col min="3075" max="3075" width="8.109375" style="646" customWidth="1"/>
    <col min="3076" max="3091" width="8.77734375" style="646" customWidth="1"/>
    <col min="3092" max="3328" width="9" style="646"/>
    <col min="3329" max="3329" width="3" style="646" customWidth="1"/>
    <col min="3330" max="3330" width="4.109375" style="646" customWidth="1"/>
    <col min="3331" max="3331" width="8.109375" style="646" customWidth="1"/>
    <col min="3332" max="3347" width="8.77734375" style="646" customWidth="1"/>
    <col min="3348" max="3584" width="9" style="646"/>
    <col min="3585" max="3585" width="3" style="646" customWidth="1"/>
    <col min="3586" max="3586" width="4.109375" style="646" customWidth="1"/>
    <col min="3587" max="3587" width="8.109375" style="646" customWidth="1"/>
    <col min="3588" max="3603" width="8.77734375" style="646" customWidth="1"/>
    <col min="3604" max="3840" width="9" style="646"/>
    <col min="3841" max="3841" width="3" style="646" customWidth="1"/>
    <col min="3842" max="3842" width="4.109375" style="646" customWidth="1"/>
    <col min="3843" max="3843" width="8.109375" style="646" customWidth="1"/>
    <col min="3844" max="3859" width="8.77734375" style="646" customWidth="1"/>
    <col min="3860" max="4096" width="9" style="646"/>
    <col min="4097" max="4097" width="3" style="646" customWidth="1"/>
    <col min="4098" max="4098" width="4.109375" style="646" customWidth="1"/>
    <col min="4099" max="4099" width="8.109375" style="646" customWidth="1"/>
    <col min="4100" max="4115" width="8.77734375" style="646" customWidth="1"/>
    <col min="4116" max="4352" width="9" style="646"/>
    <col min="4353" max="4353" width="3" style="646" customWidth="1"/>
    <col min="4354" max="4354" width="4.109375" style="646" customWidth="1"/>
    <col min="4355" max="4355" width="8.109375" style="646" customWidth="1"/>
    <col min="4356" max="4371" width="8.77734375" style="646" customWidth="1"/>
    <col min="4372" max="4608" width="9" style="646"/>
    <col min="4609" max="4609" width="3" style="646" customWidth="1"/>
    <col min="4610" max="4610" width="4.109375" style="646" customWidth="1"/>
    <col min="4611" max="4611" width="8.109375" style="646" customWidth="1"/>
    <col min="4612" max="4627" width="8.77734375" style="646" customWidth="1"/>
    <col min="4628" max="4864" width="9" style="646"/>
    <col min="4865" max="4865" width="3" style="646" customWidth="1"/>
    <col min="4866" max="4866" width="4.109375" style="646" customWidth="1"/>
    <col min="4867" max="4867" width="8.109375" style="646" customWidth="1"/>
    <col min="4868" max="4883" width="8.77734375" style="646" customWidth="1"/>
    <col min="4884" max="5120" width="9" style="646"/>
    <col min="5121" max="5121" width="3" style="646" customWidth="1"/>
    <col min="5122" max="5122" width="4.109375" style="646" customWidth="1"/>
    <col min="5123" max="5123" width="8.109375" style="646" customWidth="1"/>
    <col min="5124" max="5139" width="8.77734375" style="646" customWidth="1"/>
    <col min="5140" max="5376" width="9" style="646"/>
    <col min="5377" max="5377" width="3" style="646" customWidth="1"/>
    <col min="5378" max="5378" width="4.109375" style="646" customWidth="1"/>
    <col min="5379" max="5379" width="8.109375" style="646" customWidth="1"/>
    <col min="5380" max="5395" width="8.77734375" style="646" customWidth="1"/>
    <col min="5396" max="5632" width="9" style="646"/>
    <col min="5633" max="5633" width="3" style="646" customWidth="1"/>
    <col min="5634" max="5634" width="4.109375" style="646" customWidth="1"/>
    <col min="5635" max="5635" width="8.109375" style="646" customWidth="1"/>
    <col min="5636" max="5651" width="8.77734375" style="646" customWidth="1"/>
    <col min="5652" max="5888" width="9" style="646"/>
    <col min="5889" max="5889" width="3" style="646" customWidth="1"/>
    <col min="5890" max="5890" width="4.109375" style="646" customWidth="1"/>
    <col min="5891" max="5891" width="8.109375" style="646" customWidth="1"/>
    <col min="5892" max="5907" width="8.77734375" style="646" customWidth="1"/>
    <col min="5908" max="6144" width="9" style="646"/>
    <col min="6145" max="6145" width="3" style="646" customWidth="1"/>
    <col min="6146" max="6146" width="4.109375" style="646" customWidth="1"/>
    <col min="6147" max="6147" width="8.109375" style="646" customWidth="1"/>
    <col min="6148" max="6163" width="8.77734375" style="646" customWidth="1"/>
    <col min="6164" max="6400" width="9" style="646"/>
    <col min="6401" max="6401" width="3" style="646" customWidth="1"/>
    <col min="6402" max="6402" width="4.109375" style="646" customWidth="1"/>
    <col min="6403" max="6403" width="8.109375" style="646" customWidth="1"/>
    <col min="6404" max="6419" width="8.77734375" style="646" customWidth="1"/>
    <col min="6420" max="6656" width="9" style="646"/>
    <col min="6657" max="6657" width="3" style="646" customWidth="1"/>
    <col min="6658" max="6658" width="4.109375" style="646" customWidth="1"/>
    <col min="6659" max="6659" width="8.109375" style="646" customWidth="1"/>
    <col min="6660" max="6675" width="8.77734375" style="646" customWidth="1"/>
    <col min="6676" max="6912" width="9" style="646"/>
    <col min="6913" max="6913" width="3" style="646" customWidth="1"/>
    <col min="6914" max="6914" width="4.109375" style="646" customWidth="1"/>
    <col min="6915" max="6915" width="8.109375" style="646" customWidth="1"/>
    <col min="6916" max="6931" width="8.77734375" style="646" customWidth="1"/>
    <col min="6932" max="7168" width="9" style="646"/>
    <col min="7169" max="7169" width="3" style="646" customWidth="1"/>
    <col min="7170" max="7170" width="4.109375" style="646" customWidth="1"/>
    <col min="7171" max="7171" width="8.109375" style="646" customWidth="1"/>
    <col min="7172" max="7187" width="8.77734375" style="646" customWidth="1"/>
    <col min="7188" max="7424" width="9" style="646"/>
    <col min="7425" max="7425" width="3" style="646" customWidth="1"/>
    <col min="7426" max="7426" width="4.109375" style="646" customWidth="1"/>
    <col min="7427" max="7427" width="8.109375" style="646" customWidth="1"/>
    <col min="7428" max="7443" width="8.77734375" style="646" customWidth="1"/>
    <col min="7444" max="7680" width="9" style="646"/>
    <col min="7681" max="7681" width="3" style="646" customWidth="1"/>
    <col min="7682" max="7682" width="4.109375" style="646" customWidth="1"/>
    <col min="7683" max="7683" width="8.109375" style="646" customWidth="1"/>
    <col min="7684" max="7699" width="8.77734375" style="646" customWidth="1"/>
    <col min="7700" max="7936" width="9" style="646"/>
    <col min="7937" max="7937" width="3" style="646" customWidth="1"/>
    <col min="7938" max="7938" width="4.109375" style="646" customWidth="1"/>
    <col min="7939" max="7939" width="8.109375" style="646" customWidth="1"/>
    <col min="7940" max="7955" width="8.77734375" style="646" customWidth="1"/>
    <col min="7956" max="8192" width="9" style="646"/>
    <col min="8193" max="8193" width="3" style="646" customWidth="1"/>
    <col min="8194" max="8194" width="4.109375" style="646" customWidth="1"/>
    <col min="8195" max="8195" width="8.109375" style="646" customWidth="1"/>
    <col min="8196" max="8211" width="8.77734375" style="646" customWidth="1"/>
    <col min="8212" max="8448" width="9" style="646"/>
    <col min="8449" max="8449" width="3" style="646" customWidth="1"/>
    <col min="8450" max="8450" width="4.109375" style="646" customWidth="1"/>
    <col min="8451" max="8451" width="8.109375" style="646" customWidth="1"/>
    <col min="8452" max="8467" width="8.77734375" style="646" customWidth="1"/>
    <col min="8468" max="8704" width="9" style="646"/>
    <col min="8705" max="8705" width="3" style="646" customWidth="1"/>
    <col min="8706" max="8706" width="4.109375" style="646" customWidth="1"/>
    <col min="8707" max="8707" width="8.109375" style="646" customWidth="1"/>
    <col min="8708" max="8723" width="8.77734375" style="646" customWidth="1"/>
    <col min="8724" max="8960" width="9" style="646"/>
    <col min="8961" max="8961" width="3" style="646" customWidth="1"/>
    <col min="8962" max="8962" width="4.109375" style="646" customWidth="1"/>
    <col min="8963" max="8963" width="8.109375" style="646" customWidth="1"/>
    <col min="8964" max="8979" width="8.77734375" style="646" customWidth="1"/>
    <col min="8980" max="9216" width="9" style="646"/>
    <col min="9217" max="9217" width="3" style="646" customWidth="1"/>
    <col min="9218" max="9218" width="4.109375" style="646" customWidth="1"/>
    <col min="9219" max="9219" width="8.109375" style="646" customWidth="1"/>
    <col min="9220" max="9235" width="8.77734375" style="646" customWidth="1"/>
    <col min="9236" max="9472" width="9" style="646"/>
    <col min="9473" max="9473" width="3" style="646" customWidth="1"/>
    <col min="9474" max="9474" width="4.109375" style="646" customWidth="1"/>
    <col min="9475" max="9475" width="8.109375" style="646" customWidth="1"/>
    <col min="9476" max="9491" width="8.77734375" style="646" customWidth="1"/>
    <col min="9492" max="9728" width="9" style="646"/>
    <col min="9729" max="9729" width="3" style="646" customWidth="1"/>
    <col min="9730" max="9730" width="4.109375" style="646" customWidth="1"/>
    <col min="9731" max="9731" width="8.109375" style="646" customWidth="1"/>
    <col min="9732" max="9747" width="8.77734375" style="646" customWidth="1"/>
    <col min="9748" max="9984" width="9" style="646"/>
    <col min="9985" max="9985" width="3" style="646" customWidth="1"/>
    <col min="9986" max="9986" width="4.109375" style="646" customWidth="1"/>
    <col min="9987" max="9987" width="8.109375" style="646" customWidth="1"/>
    <col min="9988" max="10003" width="8.77734375" style="646" customWidth="1"/>
    <col min="10004" max="10240" width="9" style="646"/>
    <col min="10241" max="10241" width="3" style="646" customWidth="1"/>
    <col min="10242" max="10242" width="4.109375" style="646" customWidth="1"/>
    <col min="10243" max="10243" width="8.109375" style="646" customWidth="1"/>
    <col min="10244" max="10259" width="8.77734375" style="646" customWidth="1"/>
    <col min="10260" max="10496" width="9" style="646"/>
    <col min="10497" max="10497" width="3" style="646" customWidth="1"/>
    <col min="10498" max="10498" width="4.109375" style="646" customWidth="1"/>
    <col min="10499" max="10499" width="8.109375" style="646" customWidth="1"/>
    <col min="10500" max="10515" width="8.77734375" style="646" customWidth="1"/>
    <col min="10516" max="10752" width="9" style="646"/>
    <col min="10753" max="10753" width="3" style="646" customWidth="1"/>
    <col min="10754" max="10754" width="4.109375" style="646" customWidth="1"/>
    <col min="10755" max="10755" width="8.109375" style="646" customWidth="1"/>
    <col min="10756" max="10771" width="8.77734375" style="646" customWidth="1"/>
    <col min="10772" max="11008" width="9" style="646"/>
    <col min="11009" max="11009" width="3" style="646" customWidth="1"/>
    <col min="11010" max="11010" width="4.109375" style="646" customWidth="1"/>
    <col min="11011" max="11011" width="8.109375" style="646" customWidth="1"/>
    <col min="11012" max="11027" width="8.77734375" style="646" customWidth="1"/>
    <col min="11028" max="11264" width="9" style="646"/>
    <col min="11265" max="11265" width="3" style="646" customWidth="1"/>
    <col min="11266" max="11266" width="4.109375" style="646" customWidth="1"/>
    <col min="11267" max="11267" width="8.109375" style="646" customWidth="1"/>
    <col min="11268" max="11283" width="8.77734375" style="646" customWidth="1"/>
    <col min="11284" max="11520" width="9" style="646"/>
    <col min="11521" max="11521" width="3" style="646" customWidth="1"/>
    <col min="11522" max="11522" width="4.109375" style="646" customWidth="1"/>
    <col min="11523" max="11523" width="8.109375" style="646" customWidth="1"/>
    <col min="11524" max="11539" width="8.77734375" style="646" customWidth="1"/>
    <col min="11540" max="11776" width="9" style="646"/>
    <col min="11777" max="11777" width="3" style="646" customWidth="1"/>
    <col min="11778" max="11778" width="4.109375" style="646" customWidth="1"/>
    <col min="11779" max="11779" width="8.109375" style="646" customWidth="1"/>
    <col min="11780" max="11795" width="8.77734375" style="646" customWidth="1"/>
    <col min="11796" max="12032" width="9" style="646"/>
    <col min="12033" max="12033" width="3" style="646" customWidth="1"/>
    <col min="12034" max="12034" width="4.109375" style="646" customWidth="1"/>
    <col min="12035" max="12035" width="8.109375" style="646" customWidth="1"/>
    <col min="12036" max="12051" width="8.77734375" style="646" customWidth="1"/>
    <col min="12052" max="12288" width="9" style="646"/>
    <col min="12289" max="12289" width="3" style="646" customWidth="1"/>
    <col min="12290" max="12290" width="4.109375" style="646" customWidth="1"/>
    <col min="12291" max="12291" width="8.109375" style="646" customWidth="1"/>
    <col min="12292" max="12307" width="8.77734375" style="646" customWidth="1"/>
    <col min="12308" max="12544" width="9" style="646"/>
    <col min="12545" max="12545" width="3" style="646" customWidth="1"/>
    <col min="12546" max="12546" width="4.109375" style="646" customWidth="1"/>
    <col min="12547" max="12547" width="8.109375" style="646" customWidth="1"/>
    <col min="12548" max="12563" width="8.77734375" style="646" customWidth="1"/>
    <col min="12564" max="12800" width="9" style="646"/>
    <col min="12801" max="12801" width="3" style="646" customWidth="1"/>
    <col min="12802" max="12802" width="4.109375" style="646" customWidth="1"/>
    <col min="12803" max="12803" width="8.109375" style="646" customWidth="1"/>
    <col min="12804" max="12819" width="8.77734375" style="646" customWidth="1"/>
    <col min="12820" max="13056" width="9" style="646"/>
    <col min="13057" max="13057" width="3" style="646" customWidth="1"/>
    <col min="13058" max="13058" width="4.109375" style="646" customWidth="1"/>
    <col min="13059" max="13059" width="8.109375" style="646" customWidth="1"/>
    <col min="13060" max="13075" width="8.77734375" style="646" customWidth="1"/>
    <col min="13076" max="13312" width="9" style="646"/>
    <col min="13313" max="13313" width="3" style="646" customWidth="1"/>
    <col min="13314" max="13314" width="4.109375" style="646" customWidth="1"/>
    <col min="13315" max="13315" width="8.109375" style="646" customWidth="1"/>
    <col min="13316" max="13331" width="8.77734375" style="646" customWidth="1"/>
    <col min="13332" max="13568" width="9" style="646"/>
    <col min="13569" max="13569" width="3" style="646" customWidth="1"/>
    <col min="13570" max="13570" width="4.109375" style="646" customWidth="1"/>
    <col min="13571" max="13571" width="8.109375" style="646" customWidth="1"/>
    <col min="13572" max="13587" width="8.77734375" style="646" customWidth="1"/>
    <col min="13588" max="13824" width="9" style="646"/>
    <col min="13825" max="13825" width="3" style="646" customWidth="1"/>
    <col min="13826" max="13826" width="4.109375" style="646" customWidth="1"/>
    <col min="13827" max="13827" width="8.109375" style="646" customWidth="1"/>
    <col min="13828" max="13843" width="8.77734375" style="646" customWidth="1"/>
    <col min="13844" max="14080" width="9" style="646"/>
    <col min="14081" max="14081" width="3" style="646" customWidth="1"/>
    <col min="14082" max="14082" width="4.109375" style="646" customWidth="1"/>
    <col min="14083" max="14083" width="8.109375" style="646" customWidth="1"/>
    <col min="14084" max="14099" width="8.77734375" style="646" customWidth="1"/>
    <col min="14100" max="14336" width="9" style="646"/>
    <col min="14337" max="14337" width="3" style="646" customWidth="1"/>
    <col min="14338" max="14338" width="4.109375" style="646" customWidth="1"/>
    <col min="14339" max="14339" width="8.109375" style="646" customWidth="1"/>
    <col min="14340" max="14355" width="8.77734375" style="646" customWidth="1"/>
    <col min="14356" max="14592" width="9" style="646"/>
    <col min="14593" max="14593" width="3" style="646" customWidth="1"/>
    <col min="14594" max="14594" width="4.109375" style="646" customWidth="1"/>
    <col min="14595" max="14595" width="8.109375" style="646" customWidth="1"/>
    <col min="14596" max="14611" width="8.77734375" style="646" customWidth="1"/>
    <col min="14612" max="14848" width="9" style="646"/>
    <col min="14849" max="14849" width="3" style="646" customWidth="1"/>
    <col min="14850" max="14850" width="4.109375" style="646" customWidth="1"/>
    <col min="14851" max="14851" width="8.109375" style="646" customWidth="1"/>
    <col min="14852" max="14867" width="8.77734375" style="646" customWidth="1"/>
    <col min="14868" max="15104" width="9" style="646"/>
    <col min="15105" max="15105" width="3" style="646" customWidth="1"/>
    <col min="15106" max="15106" width="4.109375" style="646" customWidth="1"/>
    <col min="15107" max="15107" width="8.109375" style="646" customWidth="1"/>
    <col min="15108" max="15123" width="8.77734375" style="646" customWidth="1"/>
    <col min="15124" max="15360" width="9" style="646"/>
    <col min="15361" max="15361" width="3" style="646" customWidth="1"/>
    <col min="15362" max="15362" width="4.109375" style="646" customWidth="1"/>
    <col min="15363" max="15363" width="8.109375" style="646" customWidth="1"/>
    <col min="15364" max="15379" width="8.77734375" style="646" customWidth="1"/>
    <col min="15380" max="15616" width="9" style="646"/>
    <col min="15617" max="15617" width="3" style="646" customWidth="1"/>
    <col min="15618" max="15618" width="4.109375" style="646" customWidth="1"/>
    <col min="15619" max="15619" width="8.109375" style="646" customWidth="1"/>
    <col min="15620" max="15635" width="8.77734375" style="646" customWidth="1"/>
    <col min="15636" max="15872" width="9" style="646"/>
    <col min="15873" max="15873" width="3" style="646" customWidth="1"/>
    <col min="15874" max="15874" width="4.109375" style="646" customWidth="1"/>
    <col min="15875" max="15875" width="8.109375" style="646" customWidth="1"/>
    <col min="15876" max="15891" width="8.77734375" style="646" customWidth="1"/>
    <col min="15892" max="16128" width="9" style="646"/>
    <col min="16129" max="16129" width="3" style="646" customWidth="1"/>
    <col min="16130" max="16130" width="4.109375" style="646" customWidth="1"/>
    <col min="16131" max="16131" width="8.109375" style="646" customWidth="1"/>
    <col min="16132" max="16147" width="8.77734375" style="646" customWidth="1"/>
    <col min="16148" max="16384" width="9" style="646"/>
  </cols>
  <sheetData>
    <row r="1" spans="1:19" s="1145" customFormat="1" ht="14.4" x14ac:dyDescent="0.2">
      <c r="A1" s="869" t="s">
        <v>281</v>
      </c>
    </row>
    <row r="2" spans="1:19" s="1145" customFormat="1" ht="14.4" x14ac:dyDescent="0.2">
      <c r="A2" s="869"/>
    </row>
    <row r="3" spans="1:19" s="1145" customFormat="1" ht="20.25" customHeight="1" thickBot="1" x14ac:dyDescent="0.25">
      <c r="Q3" s="871" t="s">
        <v>976</v>
      </c>
    </row>
    <row r="4" spans="1:19" s="1145" customFormat="1" ht="18" customHeight="1" x14ac:dyDescent="0.2">
      <c r="A4" s="1146"/>
      <c r="B4" s="1147"/>
      <c r="C4" s="1822" t="s">
        <v>282</v>
      </c>
      <c r="D4" s="1824" t="s">
        <v>283</v>
      </c>
      <c r="E4" s="1825"/>
      <c r="F4" s="1827" t="s">
        <v>284</v>
      </c>
      <c r="G4" s="1827"/>
      <c r="H4" s="1824" t="s">
        <v>285</v>
      </c>
      <c r="I4" s="1825"/>
      <c r="J4" s="1824" t="s">
        <v>286</v>
      </c>
      <c r="K4" s="1825"/>
      <c r="L4" s="1824" t="s">
        <v>287</v>
      </c>
      <c r="M4" s="1825"/>
      <c r="N4" s="1824" t="s">
        <v>288</v>
      </c>
      <c r="O4" s="1829"/>
      <c r="P4" s="1831" t="s">
        <v>289</v>
      </c>
      <c r="Q4" s="1829"/>
      <c r="R4" s="1827" t="s">
        <v>290</v>
      </c>
      <c r="S4" s="1829"/>
    </row>
    <row r="5" spans="1:19" s="1145" customFormat="1" ht="18" customHeight="1" x14ac:dyDescent="0.2">
      <c r="A5" s="1148"/>
      <c r="B5" s="871"/>
      <c r="C5" s="1823"/>
      <c r="D5" s="1826"/>
      <c r="E5" s="1780"/>
      <c r="F5" s="1828"/>
      <c r="G5" s="1828"/>
      <c r="H5" s="1826"/>
      <c r="I5" s="1780"/>
      <c r="J5" s="1826"/>
      <c r="K5" s="1780"/>
      <c r="L5" s="1826"/>
      <c r="M5" s="1780"/>
      <c r="N5" s="1826"/>
      <c r="O5" s="1830"/>
      <c r="P5" s="1779"/>
      <c r="Q5" s="1830"/>
      <c r="R5" s="1828"/>
      <c r="S5" s="1830"/>
    </row>
    <row r="6" spans="1:19" s="1145" customFormat="1" ht="18" customHeight="1" x14ac:dyDescent="0.2">
      <c r="A6" s="1148" t="s">
        <v>291</v>
      </c>
      <c r="B6" s="971" t="s">
        <v>292</v>
      </c>
      <c r="C6" s="1823"/>
      <c r="D6" s="1826"/>
      <c r="E6" s="1780"/>
      <c r="F6" s="1828"/>
      <c r="G6" s="1828"/>
      <c r="H6" s="1826"/>
      <c r="I6" s="1780"/>
      <c r="J6" s="1826"/>
      <c r="K6" s="1780"/>
      <c r="L6" s="1826"/>
      <c r="M6" s="1780"/>
      <c r="N6" s="1826"/>
      <c r="O6" s="1830"/>
      <c r="P6" s="1779"/>
      <c r="Q6" s="1830"/>
      <c r="R6" s="1828"/>
      <c r="S6" s="1830"/>
    </row>
    <row r="7" spans="1:19" s="1145" customFormat="1" ht="18" customHeight="1" x14ac:dyDescent="0.2">
      <c r="A7" s="1148" t="s">
        <v>293</v>
      </c>
      <c r="B7" s="871"/>
      <c r="C7" s="1149" t="s">
        <v>294</v>
      </c>
      <c r="D7" s="1812" t="s">
        <v>209</v>
      </c>
      <c r="E7" s="1810" t="s">
        <v>215</v>
      </c>
      <c r="F7" s="1818" t="s">
        <v>209</v>
      </c>
      <c r="G7" s="1820" t="s">
        <v>215</v>
      </c>
      <c r="H7" s="1812" t="s">
        <v>209</v>
      </c>
      <c r="I7" s="1810" t="s">
        <v>215</v>
      </c>
      <c r="J7" s="1812" t="s">
        <v>209</v>
      </c>
      <c r="K7" s="1810" t="s">
        <v>215</v>
      </c>
      <c r="L7" s="1812" t="s">
        <v>209</v>
      </c>
      <c r="M7" s="1810" t="s">
        <v>215</v>
      </c>
      <c r="N7" s="1812" t="s">
        <v>209</v>
      </c>
      <c r="O7" s="1814" t="s">
        <v>215</v>
      </c>
      <c r="P7" s="1816" t="s">
        <v>209</v>
      </c>
      <c r="Q7" s="1814" t="s">
        <v>215</v>
      </c>
      <c r="R7" s="1818" t="s">
        <v>209</v>
      </c>
      <c r="S7" s="1814" t="s">
        <v>215</v>
      </c>
    </row>
    <row r="8" spans="1:19" s="1145" customFormat="1" ht="18" customHeight="1" x14ac:dyDescent="0.2">
      <c r="A8" s="1150" t="s">
        <v>294</v>
      </c>
      <c r="B8" s="1151"/>
      <c r="C8" s="1151"/>
      <c r="D8" s="1813"/>
      <c r="E8" s="1811"/>
      <c r="F8" s="1819"/>
      <c r="G8" s="1821"/>
      <c r="H8" s="1813"/>
      <c r="I8" s="1811"/>
      <c r="J8" s="1813"/>
      <c r="K8" s="1811"/>
      <c r="L8" s="1813"/>
      <c r="M8" s="1811"/>
      <c r="N8" s="1813"/>
      <c r="O8" s="1815"/>
      <c r="P8" s="1817"/>
      <c r="Q8" s="1815"/>
      <c r="R8" s="1819"/>
      <c r="S8" s="1815"/>
    </row>
    <row r="9" spans="1:19" s="1145" customFormat="1" ht="18" customHeight="1" x14ac:dyDescent="0.15">
      <c r="A9" s="1784">
        <v>30</v>
      </c>
      <c r="B9" s="1785"/>
      <c r="C9" s="1152" t="s">
        <v>295</v>
      </c>
      <c r="D9" s="1788">
        <v>4</v>
      </c>
      <c r="E9" s="1789">
        <v>32</v>
      </c>
      <c r="F9" s="1788">
        <v>4</v>
      </c>
      <c r="G9" s="1789">
        <v>19</v>
      </c>
      <c r="H9" s="1788">
        <v>2</v>
      </c>
      <c r="I9" s="1789">
        <v>3</v>
      </c>
      <c r="J9" s="1788">
        <v>0</v>
      </c>
      <c r="K9" s="1789">
        <v>0</v>
      </c>
      <c r="L9" s="1788">
        <v>1</v>
      </c>
      <c r="M9" s="1789">
        <v>181</v>
      </c>
      <c r="N9" s="1788">
        <v>4</v>
      </c>
      <c r="O9" s="1772">
        <v>41</v>
      </c>
      <c r="P9" s="1771">
        <f>SUM(D9,F9,H9,N9,J9,L9)</f>
        <v>15</v>
      </c>
      <c r="Q9" s="1772">
        <f>SUM(E9,G9,I9,O9,K9,M9)</f>
        <v>276</v>
      </c>
      <c r="R9" s="1792">
        <f>ROUND(P9/$P$9*100,0)</f>
        <v>100</v>
      </c>
      <c r="S9" s="1772">
        <f>ROUND(Q9/$Q$9*100,0)</f>
        <v>100</v>
      </c>
    </row>
    <row r="10" spans="1:19" s="1145" customFormat="1" ht="18" customHeight="1" x14ac:dyDescent="0.2">
      <c r="A10" s="1779"/>
      <c r="B10" s="1780"/>
      <c r="C10" s="1153" t="s">
        <v>296</v>
      </c>
      <c r="D10" s="1763">
        <v>922</v>
      </c>
      <c r="E10" s="1765">
        <v>15920</v>
      </c>
      <c r="F10" s="1763">
        <v>781</v>
      </c>
      <c r="G10" s="1765">
        <v>15049.5</v>
      </c>
      <c r="H10" s="1763">
        <v>1705</v>
      </c>
      <c r="I10" s="1765">
        <v>29943</v>
      </c>
      <c r="J10" s="1763">
        <v>444</v>
      </c>
      <c r="K10" s="1765">
        <v>8811</v>
      </c>
      <c r="L10" s="1763">
        <v>471</v>
      </c>
      <c r="M10" s="1765">
        <v>9833</v>
      </c>
      <c r="N10" s="1763">
        <v>1245</v>
      </c>
      <c r="O10" s="1767">
        <v>24022.5</v>
      </c>
      <c r="P10" s="1768"/>
      <c r="Q10" s="1767"/>
      <c r="R10" s="1793"/>
      <c r="S10" s="1767"/>
    </row>
    <row r="11" spans="1:19" s="1145" customFormat="1" ht="18" customHeight="1" x14ac:dyDescent="0.2">
      <c r="A11" s="1779"/>
      <c r="B11" s="1780"/>
      <c r="C11" s="1808" t="s">
        <v>297</v>
      </c>
      <c r="D11" s="1796">
        <v>930</v>
      </c>
      <c r="E11" s="1798">
        <v>16329</v>
      </c>
      <c r="F11" s="1796">
        <v>793</v>
      </c>
      <c r="G11" s="1798">
        <v>15094</v>
      </c>
      <c r="H11" s="1796">
        <v>1659</v>
      </c>
      <c r="I11" s="1798">
        <v>30319</v>
      </c>
      <c r="J11" s="1800">
        <v>443</v>
      </c>
      <c r="K11" s="1802">
        <v>8731</v>
      </c>
      <c r="L11" s="1796">
        <v>467</v>
      </c>
      <c r="M11" s="1798">
        <v>9593</v>
      </c>
      <c r="N11" s="1796">
        <v>1275</v>
      </c>
      <c r="O11" s="1777">
        <v>23890</v>
      </c>
      <c r="P11" s="1775">
        <f>SUM(D11,F11,H11,N11,J11,L11)</f>
        <v>5567</v>
      </c>
      <c r="Q11" s="1777">
        <f>SUM(E11,G11,I11,O11,K11,M11)</f>
        <v>103956</v>
      </c>
      <c r="R11" s="1806">
        <f>ROUND(P11/$P$11*100,0)</f>
        <v>100</v>
      </c>
      <c r="S11" s="1777">
        <f>ROUND(Q11/$Q$11*100,0)</f>
        <v>100</v>
      </c>
    </row>
    <row r="12" spans="1:19" s="1145" customFormat="1" ht="18" customHeight="1" x14ac:dyDescent="0.2">
      <c r="A12" s="1786"/>
      <c r="B12" s="1787"/>
      <c r="C12" s="1809"/>
      <c r="D12" s="1797">
        <v>1106.5999999999999</v>
      </c>
      <c r="E12" s="1799">
        <v>19113.7</v>
      </c>
      <c r="F12" s="1797">
        <v>937.3</v>
      </c>
      <c r="G12" s="1799">
        <v>18084.3</v>
      </c>
      <c r="H12" s="1797">
        <v>2041.2</v>
      </c>
      <c r="I12" s="1799">
        <v>35994.5</v>
      </c>
      <c r="J12" s="1801">
        <v>532.5</v>
      </c>
      <c r="K12" s="1803">
        <v>10575.4</v>
      </c>
      <c r="L12" s="1797">
        <v>565.5</v>
      </c>
      <c r="M12" s="1799">
        <v>11761.6</v>
      </c>
      <c r="N12" s="1797">
        <v>1499.4</v>
      </c>
      <c r="O12" s="1783">
        <v>28894</v>
      </c>
      <c r="P12" s="1795"/>
      <c r="Q12" s="1783"/>
      <c r="R12" s="1807"/>
      <c r="S12" s="1783"/>
    </row>
    <row r="13" spans="1:19" s="1145" customFormat="1" ht="18" customHeight="1" x14ac:dyDescent="0.15">
      <c r="A13" s="1784">
        <v>1</v>
      </c>
      <c r="B13" s="1785"/>
      <c r="C13" s="1152" t="s">
        <v>295</v>
      </c>
      <c r="D13" s="1788">
        <v>4</v>
      </c>
      <c r="E13" s="1789">
        <v>32</v>
      </c>
      <c r="F13" s="1788">
        <v>4</v>
      </c>
      <c r="G13" s="1789">
        <v>18</v>
      </c>
      <c r="H13" s="1788">
        <v>2</v>
      </c>
      <c r="I13" s="1789">
        <v>3</v>
      </c>
      <c r="J13" s="1788">
        <v>0</v>
      </c>
      <c r="K13" s="1789">
        <v>0</v>
      </c>
      <c r="L13" s="1788">
        <v>1</v>
      </c>
      <c r="M13" s="1789">
        <v>177</v>
      </c>
      <c r="N13" s="1788">
        <v>4</v>
      </c>
      <c r="O13" s="1772">
        <v>40</v>
      </c>
      <c r="P13" s="1771">
        <f>SUM(D13,F13,H13,N13,J13,L13)</f>
        <v>15</v>
      </c>
      <c r="Q13" s="1772">
        <f>SUM(E13,G13,I13,O13,K13,M13)</f>
        <v>270</v>
      </c>
      <c r="R13" s="1792">
        <f>ROUND(P13/$P$9*100,0)</f>
        <v>100</v>
      </c>
      <c r="S13" s="1772">
        <f>ROUND(Q13/$Q$9*100,0)</f>
        <v>98</v>
      </c>
    </row>
    <row r="14" spans="1:19" s="1145" customFormat="1" ht="18" customHeight="1" x14ac:dyDescent="0.2">
      <c r="A14" s="1779"/>
      <c r="B14" s="1780"/>
      <c r="C14" s="1153" t="s">
        <v>296</v>
      </c>
      <c r="D14" s="1763">
        <v>1291.2</v>
      </c>
      <c r="E14" s="1765">
        <v>22307.4</v>
      </c>
      <c r="F14" s="1763">
        <v>1093.5999999999999</v>
      </c>
      <c r="G14" s="1765">
        <v>21119.1</v>
      </c>
      <c r="H14" s="1763">
        <v>2377.4</v>
      </c>
      <c r="I14" s="1765">
        <v>42046</v>
      </c>
      <c r="J14" s="1763">
        <v>621</v>
      </c>
      <c r="K14" s="1765">
        <v>12339.8</v>
      </c>
      <c r="L14" s="1763">
        <v>660</v>
      </c>
      <c r="M14" s="1765">
        <v>13690.2</v>
      </c>
      <c r="N14" s="1763">
        <v>1753.8</v>
      </c>
      <c r="O14" s="1767">
        <v>33765.5</v>
      </c>
      <c r="P14" s="1768"/>
      <c r="Q14" s="1767"/>
      <c r="R14" s="1793"/>
      <c r="S14" s="1767"/>
    </row>
    <row r="15" spans="1:19" s="1145" customFormat="1" ht="18" customHeight="1" x14ac:dyDescent="0.2">
      <c r="A15" s="1779"/>
      <c r="B15" s="1780"/>
      <c r="C15" s="1808" t="s">
        <v>297</v>
      </c>
      <c r="D15" s="1796">
        <v>895</v>
      </c>
      <c r="E15" s="1798">
        <v>16240</v>
      </c>
      <c r="F15" s="1796">
        <v>794</v>
      </c>
      <c r="G15" s="1798">
        <v>15112</v>
      </c>
      <c r="H15" s="1796">
        <v>1659</v>
      </c>
      <c r="I15" s="1798">
        <v>30580</v>
      </c>
      <c r="J15" s="1800">
        <v>443</v>
      </c>
      <c r="K15" s="1802">
        <v>8777</v>
      </c>
      <c r="L15" s="1796">
        <v>471</v>
      </c>
      <c r="M15" s="1798">
        <v>9960</v>
      </c>
      <c r="N15" s="1796">
        <v>1319</v>
      </c>
      <c r="O15" s="1777">
        <v>25814</v>
      </c>
      <c r="P15" s="1775">
        <f>SUM(D15,F15,H15,N15,J15,L15)</f>
        <v>5581</v>
      </c>
      <c r="Q15" s="1777">
        <f>SUM(E15,G15,I15,O15,K15,M15)</f>
        <v>106483</v>
      </c>
      <c r="R15" s="1806">
        <f>ROUND(P15/$P$11*100,0)</f>
        <v>100</v>
      </c>
      <c r="S15" s="1777">
        <f>ROUND(Q15/$Q$11*100,0)</f>
        <v>102</v>
      </c>
    </row>
    <row r="16" spans="1:19" s="1145" customFormat="1" ht="18" customHeight="1" x14ac:dyDescent="0.2">
      <c r="A16" s="1786"/>
      <c r="B16" s="1787"/>
      <c r="C16" s="1809"/>
      <c r="D16" s="1797"/>
      <c r="E16" s="1799"/>
      <c r="F16" s="1797"/>
      <c r="G16" s="1799"/>
      <c r="H16" s="1797"/>
      <c r="I16" s="1799"/>
      <c r="J16" s="1801"/>
      <c r="K16" s="1803"/>
      <c r="L16" s="1797"/>
      <c r="M16" s="1799"/>
      <c r="N16" s="1797"/>
      <c r="O16" s="1783"/>
      <c r="P16" s="1795"/>
      <c r="Q16" s="1783"/>
      <c r="R16" s="1807"/>
      <c r="S16" s="1783"/>
    </row>
    <row r="17" spans="1:19" s="1145" customFormat="1" ht="18" customHeight="1" x14ac:dyDescent="0.15">
      <c r="A17" s="1784">
        <v>2</v>
      </c>
      <c r="B17" s="1785"/>
      <c r="C17" s="1152" t="s">
        <v>295</v>
      </c>
      <c r="D17" s="1788">
        <v>4</v>
      </c>
      <c r="E17" s="1789">
        <v>32</v>
      </c>
      <c r="F17" s="1788">
        <v>4</v>
      </c>
      <c r="G17" s="1789">
        <v>18</v>
      </c>
      <c r="H17" s="1788">
        <v>2</v>
      </c>
      <c r="I17" s="1789">
        <v>3</v>
      </c>
      <c r="J17" s="1788">
        <v>0</v>
      </c>
      <c r="K17" s="1789">
        <v>0</v>
      </c>
      <c r="L17" s="1788">
        <v>1</v>
      </c>
      <c r="M17" s="1789">
        <v>184</v>
      </c>
      <c r="N17" s="1788">
        <v>4</v>
      </c>
      <c r="O17" s="1772">
        <v>36</v>
      </c>
      <c r="P17" s="1771">
        <f>SUM(D17,F17,H17,N17,J17,L17)</f>
        <v>15</v>
      </c>
      <c r="Q17" s="1791">
        <f>SUM(E17,G17,I17,O17,K17,M17)</f>
        <v>273</v>
      </c>
      <c r="R17" s="1792">
        <f>ROUND(P17/$P$9*100,0)</f>
        <v>100</v>
      </c>
      <c r="S17" s="1772">
        <f>ROUND(Q17/$Q$9*100,0)</f>
        <v>99</v>
      </c>
    </row>
    <row r="18" spans="1:19" s="1145" customFormat="1" ht="18" customHeight="1" x14ac:dyDescent="0.2">
      <c r="A18" s="1779"/>
      <c r="B18" s="1780"/>
      <c r="C18" s="1153" t="s">
        <v>296</v>
      </c>
      <c r="D18" s="1763">
        <v>1291.2</v>
      </c>
      <c r="E18" s="1765">
        <v>22307.4</v>
      </c>
      <c r="F18" s="1763">
        <v>1093.5999999999999</v>
      </c>
      <c r="G18" s="1765">
        <v>21119.1</v>
      </c>
      <c r="H18" s="1763">
        <v>2377.4</v>
      </c>
      <c r="I18" s="1765">
        <v>42046</v>
      </c>
      <c r="J18" s="1763">
        <v>621</v>
      </c>
      <c r="K18" s="1765">
        <v>12339.8</v>
      </c>
      <c r="L18" s="1763">
        <v>660</v>
      </c>
      <c r="M18" s="1765">
        <v>13690.2</v>
      </c>
      <c r="N18" s="1763">
        <v>1753.8</v>
      </c>
      <c r="O18" s="1767">
        <v>33765.5</v>
      </c>
      <c r="P18" s="1768"/>
      <c r="Q18" s="1770"/>
      <c r="R18" s="1793"/>
      <c r="S18" s="1767"/>
    </row>
    <row r="19" spans="1:19" s="1145" customFormat="1" ht="18" customHeight="1" x14ac:dyDescent="0.2">
      <c r="A19" s="1779"/>
      <c r="B19" s="1780"/>
      <c r="C19" s="1773" t="s">
        <v>297</v>
      </c>
      <c r="D19" s="1796">
        <v>923</v>
      </c>
      <c r="E19" s="1798">
        <v>16282</v>
      </c>
      <c r="F19" s="1796">
        <v>794</v>
      </c>
      <c r="G19" s="1798">
        <v>15164</v>
      </c>
      <c r="H19" s="1796">
        <v>1594</v>
      </c>
      <c r="I19" s="1798">
        <v>30844</v>
      </c>
      <c r="J19" s="1800">
        <v>450</v>
      </c>
      <c r="K19" s="1802">
        <v>8907</v>
      </c>
      <c r="L19" s="1796">
        <v>467</v>
      </c>
      <c r="M19" s="1798">
        <v>10031</v>
      </c>
      <c r="N19" s="1796">
        <v>1326</v>
      </c>
      <c r="O19" s="1777">
        <v>26137</v>
      </c>
      <c r="P19" s="1769">
        <f>SUM(D19,F19,H19,N19,J19,L19)</f>
        <v>5554</v>
      </c>
      <c r="Q19" s="1770">
        <f>SUM(E19,G19,I19,O19,K19,M19)</f>
        <v>107365</v>
      </c>
      <c r="R19" s="1806">
        <f>ROUND(P19/$P$11*100,0)</f>
        <v>100</v>
      </c>
      <c r="S19" s="1777">
        <f>ROUND(Q19/$Q$11*100,0)</f>
        <v>103</v>
      </c>
    </row>
    <row r="20" spans="1:19" s="1145" customFormat="1" ht="18" customHeight="1" x14ac:dyDescent="0.2">
      <c r="A20" s="1786"/>
      <c r="B20" s="1787"/>
      <c r="C20" s="1794"/>
      <c r="D20" s="1797"/>
      <c r="E20" s="1799"/>
      <c r="F20" s="1797"/>
      <c r="G20" s="1799"/>
      <c r="H20" s="1797"/>
      <c r="I20" s="1799"/>
      <c r="J20" s="1801"/>
      <c r="K20" s="1803"/>
      <c r="L20" s="1797"/>
      <c r="M20" s="1799"/>
      <c r="N20" s="1797"/>
      <c r="O20" s="1783"/>
      <c r="P20" s="1804"/>
      <c r="Q20" s="1805"/>
      <c r="R20" s="1807"/>
      <c r="S20" s="1783"/>
    </row>
    <row r="21" spans="1:19" s="1145" customFormat="1" ht="18" customHeight="1" x14ac:dyDescent="0.15">
      <c r="A21" s="1784">
        <v>3</v>
      </c>
      <c r="B21" s="1785"/>
      <c r="C21" s="1152" t="s">
        <v>295</v>
      </c>
      <c r="D21" s="1788">
        <v>4</v>
      </c>
      <c r="E21" s="1789">
        <v>32</v>
      </c>
      <c r="F21" s="1788">
        <v>4</v>
      </c>
      <c r="G21" s="1789">
        <v>19</v>
      </c>
      <c r="H21" s="1788">
        <v>2</v>
      </c>
      <c r="I21" s="1789">
        <v>6</v>
      </c>
      <c r="J21" s="1788">
        <v>0</v>
      </c>
      <c r="K21" s="1789">
        <v>0</v>
      </c>
      <c r="L21" s="1788">
        <v>1</v>
      </c>
      <c r="M21" s="1789">
        <v>180</v>
      </c>
      <c r="N21" s="1788">
        <v>4</v>
      </c>
      <c r="O21" s="1772">
        <v>25</v>
      </c>
      <c r="P21" s="1790">
        <f>SUM(D21,F21,H21,N21,J21,L21)</f>
        <v>15</v>
      </c>
      <c r="Q21" s="1791">
        <f>SUM(E21,G21,I21,O21,K21,M21)</f>
        <v>262</v>
      </c>
      <c r="R21" s="1792">
        <f>ROUND(P21/$P$9*100,0)</f>
        <v>100</v>
      </c>
      <c r="S21" s="1772">
        <f>ROUND(Q21/$Q$9*100,0)</f>
        <v>95</v>
      </c>
    </row>
    <row r="22" spans="1:19" s="1145" customFormat="1" ht="18" customHeight="1" x14ac:dyDescent="0.2">
      <c r="A22" s="1779"/>
      <c r="B22" s="1780"/>
      <c r="C22" s="1153" t="s">
        <v>296</v>
      </c>
      <c r="D22" s="1763">
        <v>1291.2</v>
      </c>
      <c r="E22" s="1765">
        <v>22307.4</v>
      </c>
      <c r="F22" s="1763">
        <v>1093.5999999999999</v>
      </c>
      <c r="G22" s="1765">
        <v>21119.1</v>
      </c>
      <c r="H22" s="1763">
        <v>2377.4</v>
      </c>
      <c r="I22" s="1765">
        <v>42046</v>
      </c>
      <c r="J22" s="1763">
        <v>621</v>
      </c>
      <c r="K22" s="1765">
        <v>12339.8</v>
      </c>
      <c r="L22" s="1763">
        <v>660</v>
      </c>
      <c r="M22" s="1765">
        <v>13690.2</v>
      </c>
      <c r="N22" s="1763">
        <v>1753.8</v>
      </c>
      <c r="O22" s="1767">
        <v>33765.5</v>
      </c>
      <c r="P22" s="1769"/>
      <c r="Q22" s="1770"/>
      <c r="R22" s="1793"/>
      <c r="S22" s="1767"/>
    </row>
    <row r="23" spans="1:19" s="1145" customFormat="1" ht="18" customHeight="1" x14ac:dyDescent="0.2">
      <c r="A23" s="1779"/>
      <c r="B23" s="1780"/>
      <c r="C23" s="1773" t="s">
        <v>297</v>
      </c>
      <c r="D23" s="1154">
        <v>898</v>
      </c>
      <c r="E23" s="1155">
        <v>16472</v>
      </c>
      <c r="F23" s="1154">
        <v>797</v>
      </c>
      <c r="G23" s="1155">
        <v>15190</v>
      </c>
      <c r="H23" s="1154">
        <v>1626</v>
      </c>
      <c r="I23" s="1155">
        <v>34798</v>
      </c>
      <c r="J23" s="1154">
        <v>445</v>
      </c>
      <c r="K23" s="1155">
        <v>8794</v>
      </c>
      <c r="L23" s="1154">
        <v>475</v>
      </c>
      <c r="M23" s="1155">
        <v>10411</v>
      </c>
      <c r="N23" s="1154">
        <v>1333</v>
      </c>
      <c r="O23" s="1156">
        <v>23726</v>
      </c>
      <c r="P23" s="1157">
        <f t="shared" ref="P23:Q25" si="0">SUM(D23,F23,H23,N23,J23,L23)</f>
        <v>5574</v>
      </c>
      <c r="Q23" s="1156">
        <f t="shared" si="0"/>
        <v>109391</v>
      </c>
      <c r="R23" s="1775">
        <f>ROUND(P23/$P$11*100,0)</f>
        <v>100</v>
      </c>
      <c r="S23" s="1777">
        <f>ROUND(Q23/$Q$11*100,0)</f>
        <v>105</v>
      </c>
    </row>
    <row r="24" spans="1:19" s="1145" customFormat="1" ht="18" customHeight="1" x14ac:dyDescent="0.2">
      <c r="A24" s="1786"/>
      <c r="B24" s="1787"/>
      <c r="C24" s="1794"/>
      <c r="D24" s="1158">
        <v>4</v>
      </c>
      <c r="E24" s="1159">
        <v>165</v>
      </c>
      <c r="F24" s="1160">
        <v>12</v>
      </c>
      <c r="G24" s="1159">
        <v>307</v>
      </c>
      <c r="H24" s="1160">
        <v>13</v>
      </c>
      <c r="I24" s="1159">
        <v>385</v>
      </c>
      <c r="J24" s="1160">
        <v>6</v>
      </c>
      <c r="K24" s="1159">
        <v>140</v>
      </c>
      <c r="L24" s="1160">
        <v>2</v>
      </c>
      <c r="M24" s="1159">
        <v>38</v>
      </c>
      <c r="N24" s="1160">
        <v>15</v>
      </c>
      <c r="O24" s="1161">
        <v>486</v>
      </c>
      <c r="P24" s="1162">
        <f t="shared" si="0"/>
        <v>52</v>
      </c>
      <c r="Q24" s="1161">
        <f t="shared" si="0"/>
        <v>1521</v>
      </c>
      <c r="R24" s="1795"/>
      <c r="S24" s="1783"/>
    </row>
    <row r="25" spans="1:19" s="1145" customFormat="1" ht="18" customHeight="1" x14ac:dyDescent="0.15">
      <c r="A25" s="1779">
        <v>4</v>
      </c>
      <c r="B25" s="1780"/>
      <c r="C25" s="1163" t="s">
        <v>295</v>
      </c>
      <c r="D25" s="1762">
        <v>4</v>
      </c>
      <c r="E25" s="1764">
        <v>32</v>
      </c>
      <c r="F25" s="1762">
        <v>4</v>
      </c>
      <c r="G25" s="1764">
        <v>20</v>
      </c>
      <c r="H25" s="1762">
        <v>2</v>
      </c>
      <c r="I25" s="1764">
        <v>12</v>
      </c>
      <c r="J25" s="1762">
        <v>0</v>
      </c>
      <c r="K25" s="1764">
        <v>0</v>
      </c>
      <c r="L25" s="1762">
        <v>1</v>
      </c>
      <c r="M25" s="1764">
        <v>182</v>
      </c>
      <c r="N25" s="1762">
        <v>3</v>
      </c>
      <c r="O25" s="1766">
        <v>20</v>
      </c>
      <c r="P25" s="1768">
        <f t="shared" si="0"/>
        <v>14</v>
      </c>
      <c r="Q25" s="1767">
        <f t="shared" si="0"/>
        <v>266</v>
      </c>
      <c r="R25" s="1771">
        <f>ROUND(P25/$P$9*100,0)</f>
        <v>93</v>
      </c>
      <c r="S25" s="1772">
        <f>ROUND(Q25/$Q$9*100,0)</f>
        <v>96</v>
      </c>
    </row>
    <row r="26" spans="1:19" s="1145" customFormat="1" ht="18" customHeight="1" x14ac:dyDescent="0.2">
      <c r="A26" s="1779"/>
      <c r="B26" s="1780"/>
      <c r="C26" s="1153" t="s">
        <v>296</v>
      </c>
      <c r="D26" s="1763"/>
      <c r="E26" s="1765"/>
      <c r="F26" s="1763"/>
      <c r="G26" s="1765"/>
      <c r="H26" s="1763"/>
      <c r="I26" s="1765"/>
      <c r="J26" s="1763"/>
      <c r="K26" s="1765"/>
      <c r="L26" s="1763"/>
      <c r="M26" s="1765"/>
      <c r="N26" s="1763"/>
      <c r="O26" s="1767"/>
      <c r="P26" s="1769"/>
      <c r="Q26" s="1770"/>
      <c r="R26" s="1768"/>
      <c r="S26" s="1767"/>
    </row>
    <row r="27" spans="1:19" s="1145" customFormat="1" ht="18" customHeight="1" x14ac:dyDescent="0.2">
      <c r="A27" s="1779"/>
      <c r="B27" s="1780"/>
      <c r="C27" s="1773" t="s">
        <v>297</v>
      </c>
      <c r="D27" s="1154">
        <v>908</v>
      </c>
      <c r="E27" s="1155">
        <v>16550</v>
      </c>
      <c r="F27" s="1154">
        <v>781</v>
      </c>
      <c r="G27" s="1155">
        <v>14919</v>
      </c>
      <c r="H27" s="1154">
        <v>1590</v>
      </c>
      <c r="I27" s="1155">
        <v>34255</v>
      </c>
      <c r="J27" s="1164">
        <v>448</v>
      </c>
      <c r="K27" s="1165">
        <v>8729</v>
      </c>
      <c r="L27" s="1154">
        <v>505</v>
      </c>
      <c r="M27" s="1155">
        <v>11207</v>
      </c>
      <c r="N27" s="1154">
        <v>1366</v>
      </c>
      <c r="O27" s="1156">
        <v>23588</v>
      </c>
      <c r="P27" s="1157">
        <f>SUM(D27,F27,H27,N27,J27,L27)</f>
        <v>5598</v>
      </c>
      <c r="Q27" s="1156">
        <f>SUM(E27,G27,I27,O27,K27,M27)</f>
        <v>109248</v>
      </c>
      <c r="R27" s="1775">
        <f>ROUND(P27/$P$11*100,0)</f>
        <v>101</v>
      </c>
      <c r="S27" s="1777">
        <f>ROUND(Q27/$Q$11*100,0)</f>
        <v>105</v>
      </c>
    </row>
    <row r="28" spans="1:19" s="1145" customFormat="1" ht="18" customHeight="1" thickBot="1" x14ac:dyDescent="0.25">
      <c r="A28" s="1781"/>
      <c r="B28" s="1782"/>
      <c r="C28" s="1774"/>
      <c r="D28" s="1166">
        <v>4</v>
      </c>
      <c r="E28" s="1167">
        <v>174</v>
      </c>
      <c r="F28" s="1166">
        <v>11</v>
      </c>
      <c r="G28" s="1167">
        <v>293</v>
      </c>
      <c r="H28" s="1166">
        <v>14</v>
      </c>
      <c r="I28" s="1167">
        <v>400</v>
      </c>
      <c r="J28" s="1166">
        <v>6</v>
      </c>
      <c r="K28" s="1167">
        <v>132</v>
      </c>
      <c r="L28" s="1166">
        <v>2</v>
      </c>
      <c r="M28" s="1167">
        <v>38</v>
      </c>
      <c r="N28" s="1166">
        <v>14</v>
      </c>
      <c r="O28" s="1168">
        <v>399</v>
      </c>
      <c r="P28" s="1169">
        <f>SUM(D28,F28,H28,N28,J28,L28)</f>
        <v>51</v>
      </c>
      <c r="Q28" s="1168">
        <f>SUM(E28,G28,I28,O28,K28,M28)</f>
        <v>1436</v>
      </c>
      <c r="R28" s="1776"/>
      <c r="S28" s="1778"/>
    </row>
    <row r="29" spans="1:19" s="1145" customFormat="1" ht="18" customHeight="1" x14ac:dyDescent="0.2">
      <c r="B29" s="1170" t="s">
        <v>298</v>
      </c>
      <c r="C29" s="871" t="s">
        <v>977</v>
      </c>
      <c r="D29" s="871"/>
    </row>
    <row r="30" spans="1:19" s="1145" customFormat="1" ht="18" customHeight="1" x14ac:dyDescent="0.2">
      <c r="B30" s="871"/>
      <c r="C30" s="871" t="s">
        <v>299</v>
      </c>
      <c r="D30" s="871"/>
    </row>
    <row r="31" spans="1:19" s="1145" customFormat="1" ht="18" customHeight="1" x14ac:dyDescent="0.2">
      <c r="B31" s="871"/>
      <c r="C31" s="871" t="s">
        <v>603</v>
      </c>
      <c r="D31" s="871"/>
    </row>
    <row r="32" spans="1:19" s="1145" customFormat="1" ht="18" customHeight="1" x14ac:dyDescent="0.2">
      <c r="B32" s="871"/>
      <c r="C32" s="871" t="s">
        <v>300</v>
      </c>
      <c r="D32" s="871"/>
    </row>
    <row r="33" spans="2:4" s="1145" customFormat="1" ht="18" customHeight="1" x14ac:dyDescent="0.2">
      <c r="B33" s="871"/>
      <c r="C33" s="871" t="s">
        <v>978</v>
      </c>
      <c r="D33" s="871"/>
    </row>
  </sheetData>
  <mergeCells count="167">
    <mergeCell ref="C4:C6"/>
    <mergeCell ref="D4:E6"/>
    <mergeCell ref="F4:G6"/>
    <mergeCell ref="H4:I6"/>
    <mergeCell ref="J4:K6"/>
    <mergeCell ref="L4:M6"/>
    <mergeCell ref="N4:O6"/>
    <mergeCell ref="P4:Q6"/>
    <mergeCell ref="R4:S6"/>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A9:B12"/>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A13:B16"/>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F17:F18"/>
    <mergeCell ref="G17:G18"/>
    <mergeCell ref="H17:H18"/>
    <mergeCell ref="I17:I18"/>
    <mergeCell ref="J17:J18"/>
    <mergeCell ref="K17:K18"/>
    <mergeCell ref="S13:S14"/>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L17:L18"/>
    <mergeCell ref="M17:M18"/>
    <mergeCell ref="N17:N18"/>
    <mergeCell ref="O17:O18"/>
    <mergeCell ref="P17:P18"/>
    <mergeCell ref="Q17:Q18"/>
    <mergeCell ref="R17:R18"/>
    <mergeCell ref="S17:S18"/>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A21:B24"/>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C23:C24"/>
    <mergeCell ref="R23:R24"/>
    <mergeCell ref="S23:S24"/>
    <mergeCell ref="A17:B20"/>
    <mergeCell ref="D17:D18"/>
    <mergeCell ref="E17:E18"/>
    <mergeCell ref="A25:B28"/>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C27:C28"/>
    <mergeCell ref="R27:R28"/>
    <mergeCell ref="S27:S28"/>
  </mergeCells>
  <phoneticPr fontId="7"/>
  <pageMargins left="0.78740157480314965" right="0" top="0.98425196850393704" bottom="0.78740157480314965" header="0.51181102362204722" footer="0.51181102362204722"/>
  <pageSetup paperSize="9" scale="85" fitToWidth="2" orientation="landscape" r:id="rId1"/>
  <headerFooter alignWithMargins="0"/>
  <ignoredErrors>
    <ignoredError sqref="R11:S24"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6CA9D-D33E-46C9-9F32-BC9CA6E7D2AF}">
  <sheetPr>
    <tabColor rgb="FFFF99FF"/>
    <pageSetUpPr fitToPage="1"/>
  </sheetPr>
  <dimension ref="B1:AD38"/>
  <sheetViews>
    <sheetView view="pageBreakPreview" zoomScaleNormal="100" zoomScaleSheetLayoutView="100" workbookViewId="0"/>
  </sheetViews>
  <sheetFormatPr defaultColWidth="9" defaultRowHeight="13.2" x14ac:dyDescent="0.2"/>
  <cols>
    <col min="1" max="1" width="9" style="648"/>
    <col min="2" max="3" width="3.44140625" style="648" customWidth="1"/>
    <col min="4" max="4" width="8.33203125" style="648" customWidth="1"/>
    <col min="5" max="6" width="3.77734375" style="648" customWidth="1"/>
    <col min="7" max="7" width="2.21875" style="648" customWidth="1"/>
    <col min="8" max="8" width="3.44140625" style="648" customWidth="1"/>
    <col min="9" max="10" width="2.21875" style="648" customWidth="1"/>
    <col min="11" max="11" width="3.44140625" style="648" customWidth="1"/>
    <col min="12" max="13" width="2.21875" style="648" customWidth="1"/>
    <col min="14" max="14" width="3.44140625" style="648" customWidth="1"/>
    <col min="15" max="16" width="2.21875" style="648" customWidth="1"/>
    <col min="17" max="17" width="3.44140625" style="648" customWidth="1"/>
    <col min="18" max="19" width="2.21875" style="648" customWidth="1"/>
    <col min="20" max="20" width="3.44140625" style="648" customWidth="1"/>
    <col min="21" max="22" width="2.21875" style="648" customWidth="1"/>
    <col min="23" max="23" width="3.44140625" style="648" customWidth="1"/>
    <col min="24" max="25" width="2.21875" style="648" customWidth="1"/>
    <col min="26" max="26" width="3.44140625" style="648" customWidth="1"/>
    <col min="27" max="28" width="2.21875" style="648" customWidth="1"/>
    <col min="29" max="29" width="3.44140625" style="648" customWidth="1"/>
    <col min="30" max="30" width="2.21875" style="648" customWidth="1"/>
    <col min="31" max="256" width="9" style="648"/>
    <col min="257" max="258" width="3.44140625" style="648" customWidth="1"/>
    <col min="259" max="259" width="8.33203125" style="648" customWidth="1"/>
    <col min="260" max="261" width="3.77734375" style="648" customWidth="1"/>
    <col min="262" max="262" width="2.21875" style="648" customWidth="1"/>
    <col min="263" max="263" width="3.44140625" style="648" customWidth="1"/>
    <col min="264" max="265" width="2.21875" style="648" customWidth="1"/>
    <col min="266" max="266" width="3.44140625" style="648" customWidth="1"/>
    <col min="267" max="268" width="2.21875" style="648" customWidth="1"/>
    <col min="269" max="269" width="3.44140625" style="648" customWidth="1"/>
    <col min="270" max="271" width="2.21875" style="648" customWidth="1"/>
    <col min="272" max="272" width="3.44140625" style="648" customWidth="1"/>
    <col min="273" max="274" width="2.21875" style="648" customWidth="1"/>
    <col min="275" max="275" width="3.44140625" style="648" customWidth="1"/>
    <col min="276" max="277" width="2.21875" style="648" customWidth="1"/>
    <col min="278" max="278" width="3.44140625" style="648" customWidth="1"/>
    <col min="279" max="280" width="2.21875" style="648" customWidth="1"/>
    <col min="281" max="281" width="3.44140625" style="648" customWidth="1"/>
    <col min="282" max="283" width="2.21875" style="648" customWidth="1"/>
    <col min="284" max="284" width="3.44140625" style="648" customWidth="1"/>
    <col min="285" max="285" width="2.21875" style="648" customWidth="1"/>
    <col min="286" max="512" width="9" style="648"/>
    <col min="513" max="514" width="3.44140625" style="648" customWidth="1"/>
    <col min="515" max="515" width="8.33203125" style="648" customWidth="1"/>
    <col min="516" max="517" width="3.77734375" style="648" customWidth="1"/>
    <col min="518" max="518" width="2.21875" style="648" customWidth="1"/>
    <col min="519" max="519" width="3.44140625" style="648" customWidth="1"/>
    <col min="520" max="521" width="2.21875" style="648" customWidth="1"/>
    <col min="522" max="522" width="3.44140625" style="648" customWidth="1"/>
    <col min="523" max="524" width="2.21875" style="648" customWidth="1"/>
    <col min="525" max="525" width="3.44140625" style="648" customWidth="1"/>
    <col min="526" max="527" width="2.21875" style="648" customWidth="1"/>
    <col min="528" max="528" width="3.44140625" style="648" customWidth="1"/>
    <col min="529" max="530" width="2.21875" style="648" customWidth="1"/>
    <col min="531" max="531" width="3.44140625" style="648" customWidth="1"/>
    <col min="532" max="533" width="2.21875" style="648" customWidth="1"/>
    <col min="534" max="534" width="3.44140625" style="648" customWidth="1"/>
    <col min="535" max="536" width="2.21875" style="648" customWidth="1"/>
    <col min="537" max="537" width="3.44140625" style="648" customWidth="1"/>
    <col min="538" max="539" width="2.21875" style="648" customWidth="1"/>
    <col min="540" max="540" width="3.44140625" style="648" customWidth="1"/>
    <col min="541" max="541" width="2.21875" style="648" customWidth="1"/>
    <col min="542" max="768" width="9" style="648"/>
    <col min="769" max="770" width="3.44140625" style="648" customWidth="1"/>
    <col min="771" max="771" width="8.33203125" style="648" customWidth="1"/>
    <col min="772" max="773" width="3.77734375" style="648" customWidth="1"/>
    <col min="774" max="774" width="2.21875" style="648" customWidth="1"/>
    <col min="775" max="775" width="3.44140625" style="648" customWidth="1"/>
    <col min="776" max="777" width="2.21875" style="648" customWidth="1"/>
    <col min="778" max="778" width="3.44140625" style="648" customWidth="1"/>
    <col min="779" max="780" width="2.21875" style="648" customWidth="1"/>
    <col min="781" max="781" width="3.44140625" style="648" customWidth="1"/>
    <col min="782" max="783" width="2.21875" style="648" customWidth="1"/>
    <col min="784" max="784" width="3.44140625" style="648" customWidth="1"/>
    <col min="785" max="786" width="2.21875" style="648" customWidth="1"/>
    <col min="787" max="787" width="3.44140625" style="648" customWidth="1"/>
    <col min="788" max="789" width="2.21875" style="648" customWidth="1"/>
    <col min="790" max="790" width="3.44140625" style="648" customWidth="1"/>
    <col min="791" max="792" width="2.21875" style="648" customWidth="1"/>
    <col min="793" max="793" width="3.44140625" style="648" customWidth="1"/>
    <col min="794" max="795" width="2.21875" style="648" customWidth="1"/>
    <col min="796" max="796" width="3.44140625" style="648" customWidth="1"/>
    <col min="797" max="797" width="2.21875" style="648" customWidth="1"/>
    <col min="798" max="1024" width="9" style="648"/>
    <col min="1025" max="1026" width="3.44140625" style="648" customWidth="1"/>
    <col min="1027" max="1027" width="8.33203125" style="648" customWidth="1"/>
    <col min="1028" max="1029" width="3.77734375" style="648" customWidth="1"/>
    <col min="1030" max="1030" width="2.21875" style="648" customWidth="1"/>
    <col min="1031" max="1031" width="3.44140625" style="648" customWidth="1"/>
    <col min="1032" max="1033" width="2.21875" style="648" customWidth="1"/>
    <col min="1034" max="1034" width="3.44140625" style="648" customWidth="1"/>
    <col min="1035" max="1036" width="2.21875" style="648" customWidth="1"/>
    <col min="1037" max="1037" width="3.44140625" style="648" customWidth="1"/>
    <col min="1038" max="1039" width="2.21875" style="648" customWidth="1"/>
    <col min="1040" max="1040" width="3.44140625" style="648" customWidth="1"/>
    <col min="1041" max="1042" width="2.21875" style="648" customWidth="1"/>
    <col min="1043" max="1043" width="3.44140625" style="648" customWidth="1"/>
    <col min="1044" max="1045" width="2.21875" style="648" customWidth="1"/>
    <col min="1046" max="1046" width="3.44140625" style="648" customWidth="1"/>
    <col min="1047" max="1048" width="2.21875" style="648" customWidth="1"/>
    <col min="1049" max="1049" width="3.44140625" style="648" customWidth="1"/>
    <col min="1050" max="1051" width="2.21875" style="648" customWidth="1"/>
    <col min="1052" max="1052" width="3.44140625" style="648" customWidth="1"/>
    <col min="1053" max="1053" width="2.21875" style="648" customWidth="1"/>
    <col min="1054" max="1280" width="9" style="648"/>
    <col min="1281" max="1282" width="3.44140625" style="648" customWidth="1"/>
    <col min="1283" max="1283" width="8.33203125" style="648" customWidth="1"/>
    <col min="1284" max="1285" width="3.77734375" style="648" customWidth="1"/>
    <col min="1286" max="1286" width="2.21875" style="648" customWidth="1"/>
    <col min="1287" max="1287" width="3.44140625" style="648" customWidth="1"/>
    <col min="1288" max="1289" width="2.21875" style="648" customWidth="1"/>
    <col min="1290" max="1290" width="3.44140625" style="648" customWidth="1"/>
    <col min="1291" max="1292" width="2.21875" style="648" customWidth="1"/>
    <col min="1293" max="1293" width="3.44140625" style="648" customWidth="1"/>
    <col min="1294" max="1295" width="2.21875" style="648" customWidth="1"/>
    <col min="1296" max="1296" width="3.44140625" style="648" customWidth="1"/>
    <col min="1297" max="1298" width="2.21875" style="648" customWidth="1"/>
    <col min="1299" max="1299" width="3.44140625" style="648" customWidth="1"/>
    <col min="1300" max="1301" width="2.21875" style="648" customWidth="1"/>
    <col min="1302" max="1302" width="3.44140625" style="648" customWidth="1"/>
    <col min="1303" max="1304" width="2.21875" style="648" customWidth="1"/>
    <col min="1305" max="1305" width="3.44140625" style="648" customWidth="1"/>
    <col min="1306" max="1307" width="2.21875" style="648" customWidth="1"/>
    <col min="1308" max="1308" width="3.44140625" style="648" customWidth="1"/>
    <col min="1309" max="1309" width="2.21875" style="648" customWidth="1"/>
    <col min="1310" max="1536" width="9" style="648"/>
    <col min="1537" max="1538" width="3.44140625" style="648" customWidth="1"/>
    <col min="1539" max="1539" width="8.33203125" style="648" customWidth="1"/>
    <col min="1540" max="1541" width="3.77734375" style="648" customWidth="1"/>
    <col min="1542" max="1542" width="2.21875" style="648" customWidth="1"/>
    <col min="1543" max="1543" width="3.44140625" style="648" customWidth="1"/>
    <col min="1544" max="1545" width="2.21875" style="648" customWidth="1"/>
    <col min="1546" max="1546" width="3.44140625" style="648" customWidth="1"/>
    <col min="1547" max="1548" width="2.21875" style="648" customWidth="1"/>
    <col min="1549" max="1549" width="3.44140625" style="648" customWidth="1"/>
    <col min="1550" max="1551" width="2.21875" style="648" customWidth="1"/>
    <col min="1552" max="1552" width="3.44140625" style="648" customWidth="1"/>
    <col min="1553" max="1554" width="2.21875" style="648" customWidth="1"/>
    <col min="1555" max="1555" width="3.44140625" style="648" customWidth="1"/>
    <col min="1556" max="1557" width="2.21875" style="648" customWidth="1"/>
    <col min="1558" max="1558" width="3.44140625" style="648" customWidth="1"/>
    <col min="1559" max="1560" width="2.21875" style="648" customWidth="1"/>
    <col min="1561" max="1561" width="3.44140625" style="648" customWidth="1"/>
    <col min="1562" max="1563" width="2.21875" style="648" customWidth="1"/>
    <col min="1564" max="1564" width="3.44140625" style="648" customWidth="1"/>
    <col min="1565" max="1565" width="2.21875" style="648" customWidth="1"/>
    <col min="1566" max="1792" width="9" style="648"/>
    <col min="1793" max="1794" width="3.44140625" style="648" customWidth="1"/>
    <col min="1795" max="1795" width="8.33203125" style="648" customWidth="1"/>
    <col min="1796" max="1797" width="3.77734375" style="648" customWidth="1"/>
    <col min="1798" max="1798" width="2.21875" style="648" customWidth="1"/>
    <col min="1799" max="1799" width="3.44140625" style="648" customWidth="1"/>
    <col min="1800" max="1801" width="2.21875" style="648" customWidth="1"/>
    <col min="1802" max="1802" width="3.44140625" style="648" customWidth="1"/>
    <col min="1803" max="1804" width="2.21875" style="648" customWidth="1"/>
    <col min="1805" max="1805" width="3.44140625" style="648" customWidth="1"/>
    <col min="1806" max="1807" width="2.21875" style="648" customWidth="1"/>
    <col min="1808" max="1808" width="3.44140625" style="648" customWidth="1"/>
    <col min="1809" max="1810" width="2.21875" style="648" customWidth="1"/>
    <col min="1811" max="1811" width="3.44140625" style="648" customWidth="1"/>
    <col min="1812" max="1813" width="2.21875" style="648" customWidth="1"/>
    <col min="1814" max="1814" width="3.44140625" style="648" customWidth="1"/>
    <col min="1815" max="1816" width="2.21875" style="648" customWidth="1"/>
    <col min="1817" max="1817" width="3.44140625" style="648" customWidth="1"/>
    <col min="1818" max="1819" width="2.21875" style="648" customWidth="1"/>
    <col min="1820" max="1820" width="3.44140625" style="648" customWidth="1"/>
    <col min="1821" max="1821" width="2.21875" style="648" customWidth="1"/>
    <col min="1822" max="2048" width="9" style="648"/>
    <col min="2049" max="2050" width="3.44140625" style="648" customWidth="1"/>
    <col min="2051" max="2051" width="8.33203125" style="648" customWidth="1"/>
    <col min="2052" max="2053" width="3.77734375" style="648" customWidth="1"/>
    <col min="2054" max="2054" width="2.21875" style="648" customWidth="1"/>
    <col min="2055" max="2055" width="3.44140625" style="648" customWidth="1"/>
    <col min="2056" max="2057" width="2.21875" style="648" customWidth="1"/>
    <col min="2058" max="2058" width="3.44140625" style="648" customWidth="1"/>
    <col min="2059" max="2060" width="2.21875" style="648" customWidth="1"/>
    <col min="2061" max="2061" width="3.44140625" style="648" customWidth="1"/>
    <col min="2062" max="2063" width="2.21875" style="648" customWidth="1"/>
    <col min="2064" max="2064" width="3.44140625" style="648" customWidth="1"/>
    <col min="2065" max="2066" width="2.21875" style="648" customWidth="1"/>
    <col min="2067" max="2067" width="3.44140625" style="648" customWidth="1"/>
    <col min="2068" max="2069" width="2.21875" style="648" customWidth="1"/>
    <col min="2070" max="2070" width="3.44140625" style="648" customWidth="1"/>
    <col min="2071" max="2072" width="2.21875" style="648" customWidth="1"/>
    <col min="2073" max="2073" width="3.44140625" style="648" customWidth="1"/>
    <col min="2074" max="2075" width="2.21875" style="648" customWidth="1"/>
    <col min="2076" max="2076" width="3.44140625" style="648" customWidth="1"/>
    <col min="2077" max="2077" width="2.21875" style="648" customWidth="1"/>
    <col min="2078" max="2304" width="9" style="648"/>
    <col min="2305" max="2306" width="3.44140625" style="648" customWidth="1"/>
    <col min="2307" max="2307" width="8.33203125" style="648" customWidth="1"/>
    <col min="2308" max="2309" width="3.77734375" style="648" customWidth="1"/>
    <col min="2310" max="2310" width="2.21875" style="648" customWidth="1"/>
    <col min="2311" max="2311" width="3.44140625" style="648" customWidth="1"/>
    <col min="2312" max="2313" width="2.21875" style="648" customWidth="1"/>
    <col min="2314" max="2314" width="3.44140625" style="648" customWidth="1"/>
    <col min="2315" max="2316" width="2.21875" style="648" customWidth="1"/>
    <col min="2317" max="2317" width="3.44140625" style="648" customWidth="1"/>
    <col min="2318" max="2319" width="2.21875" style="648" customWidth="1"/>
    <col min="2320" max="2320" width="3.44140625" style="648" customWidth="1"/>
    <col min="2321" max="2322" width="2.21875" style="648" customWidth="1"/>
    <col min="2323" max="2323" width="3.44140625" style="648" customWidth="1"/>
    <col min="2324" max="2325" width="2.21875" style="648" customWidth="1"/>
    <col min="2326" max="2326" width="3.44140625" style="648" customWidth="1"/>
    <col min="2327" max="2328" width="2.21875" style="648" customWidth="1"/>
    <col min="2329" max="2329" width="3.44140625" style="648" customWidth="1"/>
    <col min="2330" max="2331" width="2.21875" style="648" customWidth="1"/>
    <col min="2332" max="2332" width="3.44140625" style="648" customWidth="1"/>
    <col min="2333" max="2333" width="2.21875" style="648" customWidth="1"/>
    <col min="2334" max="2560" width="9" style="648"/>
    <col min="2561" max="2562" width="3.44140625" style="648" customWidth="1"/>
    <col min="2563" max="2563" width="8.33203125" style="648" customWidth="1"/>
    <col min="2564" max="2565" width="3.77734375" style="648" customWidth="1"/>
    <col min="2566" max="2566" width="2.21875" style="648" customWidth="1"/>
    <col min="2567" max="2567" width="3.44140625" style="648" customWidth="1"/>
    <col min="2568" max="2569" width="2.21875" style="648" customWidth="1"/>
    <col min="2570" max="2570" width="3.44140625" style="648" customWidth="1"/>
    <col min="2571" max="2572" width="2.21875" style="648" customWidth="1"/>
    <col min="2573" max="2573" width="3.44140625" style="648" customWidth="1"/>
    <col min="2574" max="2575" width="2.21875" style="648" customWidth="1"/>
    <col min="2576" max="2576" width="3.44140625" style="648" customWidth="1"/>
    <col min="2577" max="2578" width="2.21875" style="648" customWidth="1"/>
    <col min="2579" max="2579" width="3.44140625" style="648" customWidth="1"/>
    <col min="2580" max="2581" width="2.21875" style="648" customWidth="1"/>
    <col min="2582" max="2582" width="3.44140625" style="648" customWidth="1"/>
    <col min="2583" max="2584" width="2.21875" style="648" customWidth="1"/>
    <col min="2585" max="2585" width="3.44140625" style="648" customWidth="1"/>
    <col min="2586" max="2587" width="2.21875" style="648" customWidth="1"/>
    <col min="2588" max="2588" width="3.44140625" style="648" customWidth="1"/>
    <col min="2589" max="2589" width="2.21875" style="648" customWidth="1"/>
    <col min="2590" max="2816" width="9" style="648"/>
    <col min="2817" max="2818" width="3.44140625" style="648" customWidth="1"/>
    <col min="2819" max="2819" width="8.33203125" style="648" customWidth="1"/>
    <col min="2820" max="2821" width="3.77734375" style="648" customWidth="1"/>
    <col min="2822" max="2822" width="2.21875" style="648" customWidth="1"/>
    <col min="2823" max="2823" width="3.44140625" style="648" customWidth="1"/>
    <col min="2824" max="2825" width="2.21875" style="648" customWidth="1"/>
    <col min="2826" max="2826" width="3.44140625" style="648" customWidth="1"/>
    <col min="2827" max="2828" width="2.21875" style="648" customWidth="1"/>
    <col min="2829" max="2829" width="3.44140625" style="648" customWidth="1"/>
    <col min="2830" max="2831" width="2.21875" style="648" customWidth="1"/>
    <col min="2832" max="2832" width="3.44140625" style="648" customWidth="1"/>
    <col min="2833" max="2834" width="2.21875" style="648" customWidth="1"/>
    <col min="2835" max="2835" width="3.44140625" style="648" customWidth="1"/>
    <col min="2836" max="2837" width="2.21875" style="648" customWidth="1"/>
    <col min="2838" max="2838" width="3.44140625" style="648" customWidth="1"/>
    <col min="2839" max="2840" width="2.21875" style="648" customWidth="1"/>
    <col min="2841" max="2841" width="3.44140625" style="648" customWidth="1"/>
    <col min="2842" max="2843" width="2.21875" style="648" customWidth="1"/>
    <col min="2844" max="2844" width="3.44140625" style="648" customWidth="1"/>
    <col min="2845" max="2845" width="2.21875" style="648" customWidth="1"/>
    <col min="2846" max="3072" width="9" style="648"/>
    <col min="3073" max="3074" width="3.44140625" style="648" customWidth="1"/>
    <col min="3075" max="3075" width="8.33203125" style="648" customWidth="1"/>
    <col min="3076" max="3077" width="3.77734375" style="648" customWidth="1"/>
    <col min="3078" max="3078" width="2.21875" style="648" customWidth="1"/>
    <col min="3079" max="3079" width="3.44140625" style="648" customWidth="1"/>
    <col min="3080" max="3081" width="2.21875" style="648" customWidth="1"/>
    <col min="3082" max="3082" width="3.44140625" style="648" customWidth="1"/>
    <col min="3083" max="3084" width="2.21875" style="648" customWidth="1"/>
    <col min="3085" max="3085" width="3.44140625" style="648" customWidth="1"/>
    <col min="3086" max="3087" width="2.21875" style="648" customWidth="1"/>
    <col min="3088" max="3088" width="3.44140625" style="648" customWidth="1"/>
    <col min="3089" max="3090" width="2.21875" style="648" customWidth="1"/>
    <col min="3091" max="3091" width="3.44140625" style="648" customWidth="1"/>
    <col min="3092" max="3093" width="2.21875" style="648" customWidth="1"/>
    <col min="3094" max="3094" width="3.44140625" style="648" customWidth="1"/>
    <col min="3095" max="3096" width="2.21875" style="648" customWidth="1"/>
    <col min="3097" max="3097" width="3.44140625" style="648" customWidth="1"/>
    <col min="3098" max="3099" width="2.21875" style="648" customWidth="1"/>
    <col min="3100" max="3100" width="3.44140625" style="648" customWidth="1"/>
    <col min="3101" max="3101" width="2.21875" style="648" customWidth="1"/>
    <col min="3102" max="3328" width="9" style="648"/>
    <col min="3329" max="3330" width="3.44140625" style="648" customWidth="1"/>
    <col min="3331" max="3331" width="8.33203125" style="648" customWidth="1"/>
    <col min="3332" max="3333" width="3.77734375" style="648" customWidth="1"/>
    <col min="3334" max="3334" width="2.21875" style="648" customWidth="1"/>
    <col min="3335" max="3335" width="3.44140625" style="648" customWidth="1"/>
    <col min="3336" max="3337" width="2.21875" style="648" customWidth="1"/>
    <col min="3338" max="3338" width="3.44140625" style="648" customWidth="1"/>
    <col min="3339" max="3340" width="2.21875" style="648" customWidth="1"/>
    <col min="3341" max="3341" width="3.44140625" style="648" customWidth="1"/>
    <col min="3342" max="3343" width="2.21875" style="648" customWidth="1"/>
    <col min="3344" max="3344" width="3.44140625" style="648" customWidth="1"/>
    <col min="3345" max="3346" width="2.21875" style="648" customWidth="1"/>
    <col min="3347" max="3347" width="3.44140625" style="648" customWidth="1"/>
    <col min="3348" max="3349" width="2.21875" style="648" customWidth="1"/>
    <col min="3350" max="3350" width="3.44140625" style="648" customWidth="1"/>
    <col min="3351" max="3352" width="2.21875" style="648" customWidth="1"/>
    <col min="3353" max="3353" width="3.44140625" style="648" customWidth="1"/>
    <col min="3354" max="3355" width="2.21875" style="648" customWidth="1"/>
    <col min="3356" max="3356" width="3.44140625" style="648" customWidth="1"/>
    <col min="3357" max="3357" width="2.21875" style="648" customWidth="1"/>
    <col min="3358" max="3584" width="9" style="648"/>
    <col min="3585" max="3586" width="3.44140625" style="648" customWidth="1"/>
    <col min="3587" max="3587" width="8.33203125" style="648" customWidth="1"/>
    <col min="3588" max="3589" width="3.77734375" style="648" customWidth="1"/>
    <col min="3590" max="3590" width="2.21875" style="648" customWidth="1"/>
    <col min="3591" max="3591" width="3.44140625" style="648" customWidth="1"/>
    <col min="3592" max="3593" width="2.21875" style="648" customWidth="1"/>
    <col min="3594" max="3594" width="3.44140625" style="648" customWidth="1"/>
    <col min="3595" max="3596" width="2.21875" style="648" customWidth="1"/>
    <col min="3597" max="3597" width="3.44140625" style="648" customWidth="1"/>
    <col min="3598" max="3599" width="2.21875" style="648" customWidth="1"/>
    <col min="3600" max="3600" width="3.44140625" style="648" customWidth="1"/>
    <col min="3601" max="3602" width="2.21875" style="648" customWidth="1"/>
    <col min="3603" max="3603" width="3.44140625" style="648" customWidth="1"/>
    <col min="3604" max="3605" width="2.21875" style="648" customWidth="1"/>
    <col min="3606" max="3606" width="3.44140625" style="648" customWidth="1"/>
    <col min="3607" max="3608" width="2.21875" style="648" customWidth="1"/>
    <col min="3609" max="3609" width="3.44140625" style="648" customWidth="1"/>
    <col min="3610" max="3611" width="2.21875" style="648" customWidth="1"/>
    <col min="3612" max="3612" width="3.44140625" style="648" customWidth="1"/>
    <col min="3613" max="3613" width="2.21875" style="648" customWidth="1"/>
    <col min="3614" max="3840" width="9" style="648"/>
    <col min="3841" max="3842" width="3.44140625" style="648" customWidth="1"/>
    <col min="3843" max="3843" width="8.33203125" style="648" customWidth="1"/>
    <col min="3844" max="3845" width="3.77734375" style="648" customWidth="1"/>
    <col min="3846" max="3846" width="2.21875" style="648" customWidth="1"/>
    <col min="3847" max="3847" width="3.44140625" style="648" customWidth="1"/>
    <col min="3848" max="3849" width="2.21875" style="648" customWidth="1"/>
    <col min="3850" max="3850" width="3.44140625" style="648" customWidth="1"/>
    <col min="3851" max="3852" width="2.21875" style="648" customWidth="1"/>
    <col min="3853" max="3853" width="3.44140625" style="648" customWidth="1"/>
    <col min="3854" max="3855" width="2.21875" style="648" customWidth="1"/>
    <col min="3856" max="3856" width="3.44140625" style="648" customWidth="1"/>
    <col min="3857" max="3858" width="2.21875" style="648" customWidth="1"/>
    <col min="3859" max="3859" width="3.44140625" style="648" customWidth="1"/>
    <col min="3860" max="3861" width="2.21875" style="648" customWidth="1"/>
    <col min="3862" max="3862" width="3.44140625" style="648" customWidth="1"/>
    <col min="3863" max="3864" width="2.21875" style="648" customWidth="1"/>
    <col min="3865" max="3865" width="3.44140625" style="648" customWidth="1"/>
    <col min="3866" max="3867" width="2.21875" style="648" customWidth="1"/>
    <col min="3868" max="3868" width="3.44140625" style="648" customWidth="1"/>
    <col min="3869" max="3869" width="2.21875" style="648" customWidth="1"/>
    <col min="3870" max="4096" width="9" style="648"/>
    <col min="4097" max="4098" width="3.44140625" style="648" customWidth="1"/>
    <col min="4099" max="4099" width="8.33203125" style="648" customWidth="1"/>
    <col min="4100" max="4101" width="3.77734375" style="648" customWidth="1"/>
    <col min="4102" max="4102" width="2.21875" style="648" customWidth="1"/>
    <col min="4103" max="4103" width="3.44140625" style="648" customWidth="1"/>
    <col min="4104" max="4105" width="2.21875" style="648" customWidth="1"/>
    <col min="4106" max="4106" width="3.44140625" style="648" customWidth="1"/>
    <col min="4107" max="4108" width="2.21875" style="648" customWidth="1"/>
    <col min="4109" max="4109" width="3.44140625" style="648" customWidth="1"/>
    <col min="4110" max="4111" width="2.21875" style="648" customWidth="1"/>
    <col min="4112" max="4112" width="3.44140625" style="648" customWidth="1"/>
    <col min="4113" max="4114" width="2.21875" style="648" customWidth="1"/>
    <col min="4115" max="4115" width="3.44140625" style="648" customWidth="1"/>
    <col min="4116" max="4117" width="2.21875" style="648" customWidth="1"/>
    <col min="4118" max="4118" width="3.44140625" style="648" customWidth="1"/>
    <col min="4119" max="4120" width="2.21875" style="648" customWidth="1"/>
    <col min="4121" max="4121" width="3.44140625" style="648" customWidth="1"/>
    <col min="4122" max="4123" width="2.21875" style="648" customWidth="1"/>
    <col min="4124" max="4124" width="3.44140625" style="648" customWidth="1"/>
    <col min="4125" max="4125" width="2.21875" style="648" customWidth="1"/>
    <col min="4126" max="4352" width="9" style="648"/>
    <col min="4353" max="4354" width="3.44140625" style="648" customWidth="1"/>
    <col min="4355" max="4355" width="8.33203125" style="648" customWidth="1"/>
    <col min="4356" max="4357" width="3.77734375" style="648" customWidth="1"/>
    <col min="4358" max="4358" width="2.21875" style="648" customWidth="1"/>
    <col min="4359" max="4359" width="3.44140625" style="648" customWidth="1"/>
    <col min="4360" max="4361" width="2.21875" style="648" customWidth="1"/>
    <col min="4362" max="4362" width="3.44140625" style="648" customWidth="1"/>
    <col min="4363" max="4364" width="2.21875" style="648" customWidth="1"/>
    <col min="4365" max="4365" width="3.44140625" style="648" customWidth="1"/>
    <col min="4366" max="4367" width="2.21875" style="648" customWidth="1"/>
    <col min="4368" max="4368" width="3.44140625" style="648" customWidth="1"/>
    <col min="4369" max="4370" width="2.21875" style="648" customWidth="1"/>
    <col min="4371" max="4371" width="3.44140625" style="648" customWidth="1"/>
    <col min="4372" max="4373" width="2.21875" style="648" customWidth="1"/>
    <col min="4374" max="4374" width="3.44140625" style="648" customWidth="1"/>
    <col min="4375" max="4376" width="2.21875" style="648" customWidth="1"/>
    <col min="4377" max="4377" width="3.44140625" style="648" customWidth="1"/>
    <col min="4378" max="4379" width="2.21875" style="648" customWidth="1"/>
    <col min="4380" max="4380" width="3.44140625" style="648" customWidth="1"/>
    <col min="4381" max="4381" width="2.21875" style="648" customWidth="1"/>
    <col min="4382" max="4608" width="9" style="648"/>
    <col min="4609" max="4610" width="3.44140625" style="648" customWidth="1"/>
    <col min="4611" max="4611" width="8.33203125" style="648" customWidth="1"/>
    <col min="4612" max="4613" width="3.77734375" style="648" customWidth="1"/>
    <col min="4614" max="4614" width="2.21875" style="648" customWidth="1"/>
    <col min="4615" max="4615" width="3.44140625" style="648" customWidth="1"/>
    <col min="4616" max="4617" width="2.21875" style="648" customWidth="1"/>
    <col min="4618" max="4618" width="3.44140625" style="648" customWidth="1"/>
    <col min="4619" max="4620" width="2.21875" style="648" customWidth="1"/>
    <col min="4621" max="4621" width="3.44140625" style="648" customWidth="1"/>
    <col min="4622" max="4623" width="2.21875" style="648" customWidth="1"/>
    <col min="4624" max="4624" width="3.44140625" style="648" customWidth="1"/>
    <col min="4625" max="4626" width="2.21875" style="648" customWidth="1"/>
    <col min="4627" max="4627" width="3.44140625" style="648" customWidth="1"/>
    <col min="4628" max="4629" width="2.21875" style="648" customWidth="1"/>
    <col min="4630" max="4630" width="3.44140625" style="648" customWidth="1"/>
    <col min="4631" max="4632" width="2.21875" style="648" customWidth="1"/>
    <col min="4633" max="4633" width="3.44140625" style="648" customWidth="1"/>
    <col min="4634" max="4635" width="2.21875" style="648" customWidth="1"/>
    <col min="4636" max="4636" width="3.44140625" style="648" customWidth="1"/>
    <col min="4637" max="4637" width="2.21875" style="648" customWidth="1"/>
    <col min="4638" max="4864" width="9" style="648"/>
    <col min="4865" max="4866" width="3.44140625" style="648" customWidth="1"/>
    <col min="4867" max="4867" width="8.33203125" style="648" customWidth="1"/>
    <col min="4868" max="4869" width="3.77734375" style="648" customWidth="1"/>
    <col min="4870" max="4870" width="2.21875" style="648" customWidth="1"/>
    <col min="4871" max="4871" width="3.44140625" style="648" customWidth="1"/>
    <col min="4872" max="4873" width="2.21875" style="648" customWidth="1"/>
    <col min="4874" max="4874" width="3.44140625" style="648" customWidth="1"/>
    <col min="4875" max="4876" width="2.21875" style="648" customWidth="1"/>
    <col min="4877" max="4877" width="3.44140625" style="648" customWidth="1"/>
    <col min="4878" max="4879" width="2.21875" style="648" customWidth="1"/>
    <col min="4880" max="4880" width="3.44140625" style="648" customWidth="1"/>
    <col min="4881" max="4882" width="2.21875" style="648" customWidth="1"/>
    <col min="4883" max="4883" width="3.44140625" style="648" customWidth="1"/>
    <col min="4884" max="4885" width="2.21875" style="648" customWidth="1"/>
    <col min="4886" max="4886" width="3.44140625" style="648" customWidth="1"/>
    <col min="4887" max="4888" width="2.21875" style="648" customWidth="1"/>
    <col min="4889" max="4889" width="3.44140625" style="648" customWidth="1"/>
    <col min="4890" max="4891" width="2.21875" style="648" customWidth="1"/>
    <col min="4892" max="4892" width="3.44140625" style="648" customWidth="1"/>
    <col min="4893" max="4893" width="2.21875" style="648" customWidth="1"/>
    <col min="4894" max="5120" width="9" style="648"/>
    <col min="5121" max="5122" width="3.44140625" style="648" customWidth="1"/>
    <col min="5123" max="5123" width="8.33203125" style="648" customWidth="1"/>
    <col min="5124" max="5125" width="3.77734375" style="648" customWidth="1"/>
    <col min="5126" max="5126" width="2.21875" style="648" customWidth="1"/>
    <col min="5127" max="5127" width="3.44140625" style="648" customWidth="1"/>
    <col min="5128" max="5129" width="2.21875" style="648" customWidth="1"/>
    <col min="5130" max="5130" width="3.44140625" style="648" customWidth="1"/>
    <col min="5131" max="5132" width="2.21875" style="648" customWidth="1"/>
    <col min="5133" max="5133" width="3.44140625" style="648" customWidth="1"/>
    <col min="5134" max="5135" width="2.21875" style="648" customWidth="1"/>
    <col min="5136" max="5136" width="3.44140625" style="648" customWidth="1"/>
    <col min="5137" max="5138" width="2.21875" style="648" customWidth="1"/>
    <col min="5139" max="5139" width="3.44140625" style="648" customWidth="1"/>
    <col min="5140" max="5141" width="2.21875" style="648" customWidth="1"/>
    <col min="5142" max="5142" width="3.44140625" style="648" customWidth="1"/>
    <col min="5143" max="5144" width="2.21875" style="648" customWidth="1"/>
    <col min="5145" max="5145" width="3.44140625" style="648" customWidth="1"/>
    <col min="5146" max="5147" width="2.21875" style="648" customWidth="1"/>
    <col min="5148" max="5148" width="3.44140625" style="648" customWidth="1"/>
    <col min="5149" max="5149" width="2.21875" style="648" customWidth="1"/>
    <col min="5150" max="5376" width="9" style="648"/>
    <col min="5377" max="5378" width="3.44140625" style="648" customWidth="1"/>
    <col min="5379" max="5379" width="8.33203125" style="648" customWidth="1"/>
    <col min="5380" max="5381" width="3.77734375" style="648" customWidth="1"/>
    <col min="5382" max="5382" width="2.21875" style="648" customWidth="1"/>
    <col min="5383" max="5383" width="3.44140625" style="648" customWidth="1"/>
    <col min="5384" max="5385" width="2.21875" style="648" customWidth="1"/>
    <col min="5386" max="5386" width="3.44140625" style="648" customWidth="1"/>
    <col min="5387" max="5388" width="2.21875" style="648" customWidth="1"/>
    <col min="5389" max="5389" width="3.44140625" style="648" customWidth="1"/>
    <col min="5390" max="5391" width="2.21875" style="648" customWidth="1"/>
    <col min="5392" max="5392" width="3.44140625" style="648" customWidth="1"/>
    <col min="5393" max="5394" width="2.21875" style="648" customWidth="1"/>
    <col min="5395" max="5395" width="3.44140625" style="648" customWidth="1"/>
    <col min="5396" max="5397" width="2.21875" style="648" customWidth="1"/>
    <col min="5398" max="5398" width="3.44140625" style="648" customWidth="1"/>
    <col min="5399" max="5400" width="2.21875" style="648" customWidth="1"/>
    <col min="5401" max="5401" width="3.44140625" style="648" customWidth="1"/>
    <col min="5402" max="5403" width="2.21875" style="648" customWidth="1"/>
    <col min="5404" max="5404" width="3.44140625" style="648" customWidth="1"/>
    <col min="5405" max="5405" width="2.21875" style="648" customWidth="1"/>
    <col min="5406" max="5632" width="9" style="648"/>
    <col min="5633" max="5634" width="3.44140625" style="648" customWidth="1"/>
    <col min="5635" max="5635" width="8.33203125" style="648" customWidth="1"/>
    <col min="5636" max="5637" width="3.77734375" style="648" customWidth="1"/>
    <col min="5638" max="5638" width="2.21875" style="648" customWidth="1"/>
    <col min="5639" max="5639" width="3.44140625" style="648" customWidth="1"/>
    <col min="5640" max="5641" width="2.21875" style="648" customWidth="1"/>
    <col min="5642" max="5642" width="3.44140625" style="648" customWidth="1"/>
    <col min="5643" max="5644" width="2.21875" style="648" customWidth="1"/>
    <col min="5645" max="5645" width="3.44140625" style="648" customWidth="1"/>
    <col min="5646" max="5647" width="2.21875" style="648" customWidth="1"/>
    <col min="5648" max="5648" width="3.44140625" style="648" customWidth="1"/>
    <col min="5649" max="5650" width="2.21875" style="648" customWidth="1"/>
    <col min="5651" max="5651" width="3.44140625" style="648" customWidth="1"/>
    <col min="5652" max="5653" width="2.21875" style="648" customWidth="1"/>
    <col min="5654" max="5654" width="3.44140625" style="648" customWidth="1"/>
    <col min="5655" max="5656" width="2.21875" style="648" customWidth="1"/>
    <col min="5657" max="5657" width="3.44140625" style="648" customWidth="1"/>
    <col min="5658" max="5659" width="2.21875" style="648" customWidth="1"/>
    <col min="5660" max="5660" width="3.44140625" style="648" customWidth="1"/>
    <col min="5661" max="5661" width="2.21875" style="648" customWidth="1"/>
    <col min="5662" max="5888" width="9" style="648"/>
    <col min="5889" max="5890" width="3.44140625" style="648" customWidth="1"/>
    <col min="5891" max="5891" width="8.33203125" style="648" customWidth="1"/>
    <col min="5892" max="5893" width="3.77734375" style="648" customWidth="1"/>
    <col min="5894" max="5894" width="2.21875" style="648" customWidth="1"/>
    <col min="5895" max="5895" width="3.44140625" style="648" customWidth="1"/>
    <col min="5896" max="5897" width="2.21875" style="648" customWidth="1"/>
    <col min="5898" max="5898" width="3.44140625" style="648" customWidth="1"/>
    <col min="5899" max="5900" width="2.21875" style="648" customWidth="1"/>
    <col min="5901" max="5901" width="3.44140625" style="648" customWidth="1"/>
    <col min="5902" max="5903" width="2.21875" style="648" customWidth="1"/>
    <col min="5904" max="5904" width="3.44140625" style="648" customWidth="1"/>
    <col min="5905" max="5906" width="2.21875" style="648" customWidth="1"/>
    <col min="5907" max="5907" width="3.44140625" style="648" customWidth="1"/>
    <col min="5908" max="5909" width="2.21875" style="648" customWidth="1"/>
    <col min="5910" max="5910" width="3.44140625" style="648" customWidth="1"/>
    <col min="5911" max="5912" width="2.21875" style="648" customWidth="1"/>
    <col min="5913" max="5913" width="3.44140625" style="648" customWidth="1"/>
    <col min="5914" max="5915" width="2.21875" style="648" customWidth="1"/>
    <col min="5916" max="5916" width="3.44140625" style="648" customWidth="1"/>
    <col min="5917" max="5917" width="2.21875" style="648" customWidth="1"/>
    <col min="5918" max="6144" width="9" style="648"/>
    <col min="6145" max="6146" width="3.44140625" style="648" customWidth="1"/>
    <col min="6147" max="6147" width="8.33203125" style="648" customWidth="1"/>
    <col min="6148" max="6149" width="3.77734375" style="648" customWidth="1"/>
    <col min="6150" max="6150" width="2.21875" style="648" customWidth="1"/>
    <col min="6151" max="6151" width="3.44140625" style="648" customWidth="1"/>
    <col min="6152" max="6153" width="2.21875" style="648" customWidth="1"/>
    <col min="6154" max="6154" width="3.44140625" style="648" customWidth="1"/>
    <col min="6155" max="6156" width="2.21875" style="648" customWidth="1"/>
    <col min="6157" max="6157" width="3.44140625" style="648" customWidth="1"/>
    <col min="6158" max="6159" width="2.21875" style="648" customWidth="1"/>
    <col min="6160" max="6160" width="3.44140625" style="648" customWidth="1"/>
    <col min="6161" max="6162" width="2.21875" style="648" customWidth="1"/>
    <col min="6163" max="6163" width="3.44140625" style="648" customWidth="1"/>
    <col min="6164" max="6165" width="2.21875" style="648" customWidth="1"/>
    <col min="6166" max="6166" width="3.44140625" style="648" customWidth="1"/>
    <col min="6167" max="6168" width="2.21875" style="648" customWidth="1"/>
    <col min="6169" max="6169" width="3.44140625" style="648" customWidth="1"/>
    <col min="6170" max="6171" width="2.21875" style="648" customWidth="1"/>
    <col min="6172" max="6172" width="3.44140625" style="648" customWidth="1"/>
    <col min="6173" max="6173" width="2.21875" style="648" customWidth="1"/>
    <col min="6174" max="6400" width="9" style="648"/>
    <col min="6401" max="6402" width="3.44140625" style="648" customWidth="1"/>
    <col min="6403" max="6403" width="8.33203125" style="648" customWidth="1"/>
    <col min="6404" max="6405" width="3.77734375" style="648" customWidth="1"/>
    <col min="6406" max="6406" width="2.21875" style="648" customWidth="1"/>
    <col min="6407" max="6407" width="3.44140625" style="648" customWidth="1"/>
    <col min="6408" max="6409" width="2.21875" style="648" customWidth="1"/>
    <col min="6410" max="6410" width="3.44140625" style="648" customWidth="1"/>
    <col min="6411" max="6412" width="2.21875" style="648" customWidth="1"/>
    <col min="6413" max="6413" width="3.44140625" style="648" customWidth="1"/>
    <col min="6414" max="6415" width="2.21875" style="648" customWidth="1"/>
    <col min="6416" max="6416" width="3.44140625" style="648" customWidth="1"/>
    <col min="6417" max="6418" width="2.21875" style="648" customWidth="1"/>
    <col min="6419" max="6419" width="3.44140625" style="648" customWidth="1"/>
    <col min="6420" max="6421" width="2.21875" style="648" customWidth="1"/>
    <col min="6422" max="6422" width="3.44140625" style="648" customWidth="1"/>
    <col min="6423" max="6424" width="2.21875" style="648" customWidth="1"/>
    <col min="6425" max="6425" width="3.44140625" style="648" customWidth="1"/>
    <col min="6426" max="6427" width="2.21875" style="648" customWidth="1"/>
    <col min="6428" max="6428" width="3.44140625" style="648" customWidth="1"/>
    <col min="6429" max="6429" width="2.21875" style="648" customWidth="1"/>
    <col min="6430" max="6656" width="9" style="648"/>
    <col min="6657" max="6658" width="3.44140625" style="648" customWidth="1"/>
    <col min="6659" max="6659" width="8.33203125" style="648" customWidth="1"/>
    <col min="6660" max="6661" width="3.77734375" style="648" customWidth="1"/>
    <col min="6662" max="6662" width="2.21875" style="648" customWidth="1"/>
    <col min="6663" max="6663" width="3.44140625" style="648" customWidth="1"/>
    <col min="6664" max="6665" width="2.21875" style="648" customWidth="1"/>
    <col min="6666" max="6666" width="3.44140625" style="648" customWidth="1"/>
    <col min="6667" max="6668" width="2.21875" style="648" customWidth="1"/>
    <col min="6669" max="6669" width="3.44140625" style="648" customWidth="1"/>
    <col min="6670" max="6671" width="2.21875" style="648" customWidth="1"/>
    <col min="6672" max="6672" width="3.44140625" style="648" customWidth="1"/>
    <col min="6673" max="6674" width="2.21875" style="648" customWidth="1"/>
    <col min="6675" max="6675" width="3.44140625" style="648" customWidth="1"/>
    <col min="6676" max="6677" width="2.21875" style="648" customWidth="1"/>
    <col min="6678" max="6678" width="3.44140625" style="648" customWidth="1"/>
    <col min="6679" max="6680" width="2.21875" style="648" customWidth="1"/>
    <col min="6681" max="6681" width="3.44140625" style="648" customWidth="1"/>
    <col min="6682" max="6683" width="2.21875" style="648" customWidth="1"/>
    <col min="6684" max="6684" width="3.44140625" style="648" customWidth="1"/>
    <col min="6685" max="6685" width="2.21875" style="648" customWidth="1"/>
    <col min="6686" max="6912" width="9" style="648"/>
    <col min="6913" max="6914" width="3.44140625" style="648" customWidth="1"/>
    <col min="6915" max="6915" width="8.33203125" style="648" customWidth="1"/>
    <col min="6916" max="6917" width="3.77734375" style="648" customWidth="1"/>
    <col min="6918" max="6918" width="2.21875" style="648" customWidth="1"/>
    <col min="6919" max="6919" width="3.44140625" style="648" customWidth="1"/>
    <col min="6920" max="6921" width="2.21875" style="648" customWidth="1"/>
    <col min="6922" max="6922" width="3.44140625" style="648" customWidth="1"/>
    <col min="6923" max="6924" width="2.21875" style="648" customWidth="1"/>
    <col min="6925" max="6925" width="3.44140625" style="648" customWidth="1"/>
    <col min="6926" max="6927" width="2.21875" style="648" customWidth="1"/>
    <col min="6928" max="6928" width="3.44140625" style="648" customWidth="1"/>
    <col min="6929" max="6930" width="2.21875" style="648" customWidth="1"/>
    <col min="6931" max="6931" width="3.44140625" style="648" customWidth="1"/>
    <col min="6932" max="6933" width="2.21875" style="648" customWidth="1"/>
    <col min="6934" max="6934" width="3.44140625" style="648" customWidth="1"/>
    <col min="6935" max="6936" width="2.21875" style="648" customWidth="1"/>
    <col min="6937" max="6937" width="3.44140625" style="648" customWidth="1"/>
    <col min="6938" max="6939" width="2.21875" style="648" customWidth="1"/>
    <col min="6940" max="6940" width="3.44140625" style="648" customWidth="1"/>
    <col min="6941" max="6941" width="2.21875" style="648" customWidth="1"/>
    <col min="6942" max="7168" width="9" style="648"/>
    <col min="7169" max="7170" width="3.44140625" style="648" customWidth="1"/>
    <col min="7171" max="7171" width="8.33203125" style="648" customWidth="1"/>
    <col min="7172" max="7173" width="3.77734375" style="648" customWidth="1"/>
    <col min="7174" max="7174" width="2.21875" style="648" customWidth="1"/>
    <col min="7175" max="7175" width="3.44140625" style="648" customWidth="1"/>
    <col min="7176" max="7177" width="2.21875" style="648" customWidth="1"/>
    <col min="7178" max="7178" width="3.44140625" style="648" customWidth="1"/>
    <col min="7179" max="7180" width="2.21875" style="648" customWidth="1"/>
    <col min="7181" max="7181" width="3.44140625" style="648" customWidth="1"/>
    <col min="7182" max="7183" width="2.21875" style="648" customWidth="1"/>
    <col min="7184" max="7184" width="3.44140625" style="648" customWidth="1"/>
    <col min="7185" max="7186" width="2.21875" style="648" customWidth="1"/>
    <col min="7187" max="7187" width="3.44140625" style="648" customWidth="1"/>
    <col min="7188" max="7189" width="2.21875" style="648" customWidth="1"/>
    <col min="7190" max="7190" width="3.44140625" style="648" customWidth="1"/>
    <col min="7191" max="7192" width="2.21875" style="648" customWidth="1"/>
    <col min="7193" max="7193" width="3.44140625" style="648" customWidth="1"/>
    <col min="7194" max="7195" width="2.21875" style="648" customWidth="1"/>
    <col min="7196" max="7196" width="3.44140625" style="648" customWidth="1"/>
    <col min="7197" max="7197" width="2.21875" style="648" customWidth="1"/>
    <col min="7198" max="7424" width="9" style="648"/>
    <col min="7425" max="7426" width="3.44140625" style="648" customWidth="1"/>
    <col min="7427" max="7427" width="8.33203125" style="648" customWidth="1"/>
    <col min="7428" max="7429" width="3.77734375" style="648" customWidth="1"/>
    <col min="7430" max="7430" width="2.21875" style="648" customWidth="1"/>
    <col min="7431" max="7431" width="3.44140625" style="648" customWidth="1"/>
    <col min="7432" max="7433" width="2.21875" style="648" customWidth="1"/>
    <col min="7434" max="7434" width="3.44140625" style="648" customWidth="1"/>
    <col min="7435" max="7436" width="2.21875" style="648" customWidth="1"/>
    <col min="7437" max="7437" width="3.44140625" style="648" customWidth="1"/>
    <col min="7438" max="7439" width="2.21875" style="648" customWidth="1"/>
    <col min="7440" max="7440" width="3.44140625" style="648" customWidth="1"/>
    <col min="7441" max="7442" width="2.21875" style="648" customWidth="1"/>
    <col min="7443" max="7443" width="3.44140625" style="648" customWidth="1"/>
    <col min="7444" max="7445" width="2.21875" style="648" customWidth="1"/>
    <col min="7446" max="7446" width="3.44140625" style="648" customWidth="1"/>
    <col min="7447" max="7448" width="2.21875" style="648" customWidth="1"/>
    <col min="7449" max="7449" width="3.44140625" style="648" customWidth="1"/>
    <col min="7450" max="7451" width="2.21875" style="648" customWidth="1"/>
    <col min="7452" max="7452" width="3.44140625" style="648" customWidth="1"/>
    <col min="7453" max="7453" width="2.21875" style="648" customWidth="1"/>
    <col min="7454" max="7680" width="9" style="648"/>
    <col min="7681" max="7682" width="3.44140625" style="648" customWidth="1"/>
    <col min="7683" max="7683" width="8.33203125" style="648" customWidth="1"/>
    <col min="7684" max="7685" width="3.77734375" style="648" customWidth="1"/>
    <col min="7686" max="7686" width="2.21875" style="648" customWidth="1"/>
    <col min="7687" max="7687" width="3.44140625" style="648" customWidth="1"/>
    <col min="7688" max="7689" width="2.21875" style="648" customWidth="1"/>
    <col min="7690" max="7690" width="3.44140625" style="648" customWidth="1"/>
    <col min="7691" max="7692" width="2.21875" style="648" customWidth="1"/>
    <col min="7693" max="7693" width="3.44140625" style="648" customWidth="1"/>
    <col min="7694" max="7695" width="2.21875" style="648" customWidth="1"/>
    <col min="7696" max="7696" width="3.44140625" style="648" customWidth="1"/>
    <col min="7697" max="7698" width="2.21875" style="648" customWidth="1"/>
    <col min="7699" max="7699" width="3.44140625" style="648" customWidth="1"/>
    <col min="7700" max="7701" width="2.21875" style="648" customWidth="1"/>
    <col min="7702" max="7702" width="3.44140625" style="648" customWidth="1"/>
    <col min="7703" max="7704" width="2.21875" style="648" customWidth="1"/>
    <col min="7705" max="7705" width="3.44140625" style="648" customWidth="1"/>
    <col min="7706" max="7707" width="2.21875" style="648" customWidth="1"/>
    <col min="7708" max="7708" width="3.44140625" style="648" customWidth="1"/>
    <col min="7709" max="7709" width="2.21875" style="648" customWidth="1"/>
    <col min="7710" max="7936" width="9" style="648"/>
    <col min="7937" max="7938" width="3.44140625" style="648" customWidth="1"/>
    <col min="7939" max="7939" width="8.33203125" style="648" customWidth="1"/>
    <col min="7940" max="7941" width="3.77734375" style="648" customWidth="1"/>
    <col min="7942" max="7942" width="2.21875" style="648" customWidth="1"/>
    <col min="7943" max="7943" width="3.44140625" style="648" customWidth="1"/>
    <col min="7944" max="7945" width="2.21875" style="648" customWidth="1"/>
    <col min="7946" max="7946" width="3.44140625" style="648" customWidth="1"/>
    <col min="7947" max="7948" width="2.21875" style="648" customWidth="1"/>
    <col min="7949" max="7949" width="3.44140625" style="648" customWidth="1"/>
    <col min="7950" max="7951" width="2.21875" style="648" customWidth="1"/>
    <col min="7952" max="7952" width="3.44140625" style="648" customWidth="1"/>
    <col min="7953" max="7954" width="2.21875" style="648" customWidth="1"/>
    <col min="7955" max="7955" width="3.44140625" style="648" customWidth="1"/>
    <col min="7956" max="7957" width="2.21875" style="648" customWidth="1"/>
    <col min="7958" max="7958" width="3.44140625" style="648" customWidth="1"/>
    <col min="7959" max="7960" width="2.21875" style="648" customWidth="1"/>
    <col min="7961" max="7961" width="3.44140625" style="648" customWidth="1"/>
    <col min="7962" max="7963" width="2.21875" style="648" customWidth="1"/>
    <col min="7964" max="7964" width="3.44140625" style="648" customWidth="1"/>
    <col min="7965" max="7965" width="2.21875" style="648" customWidth="1"/>
    <col min="7966" max="8192" width="9" style="648"/>
    <col min="8193" max="8194" width="3.44140625" style="648" customWidth="1"/>
    <col min="8195" max="8195" width="8.33203125" style="648" customWidth="1"/>
    <col min="8196" max="8197" width="3.77734375" style="648" customWidth="1"/>
    <col min="8198" max="8198" width="2.21875" style="648" customWidth="1"/>
    <col min="8199" max="8199" width="3.44140625" style="648" customWidth="1"/>
    <col min="8200" max="8201" width="2.21875" style="648" customWidth="1"/>
    <col min="8202" max="8202" width="3.44140625" style="648" customWidth="1"/>
    <col min="8203" max="8204" width="2.21875" style="648" customWidth="1"/>
    <col min="8205" max="8205" width="3.44140625" style="648" customWidth="1"/>
    <col min="8206" max="8207" width="2.21875" style="648" customWidth="1"/>
    <col min="8208" max="8208" width="3.44140625" style="648" customWidth="1"/>
    <col min="8209" max="8210" width="2.21875" style="648" customWidth="1"/>
    <col min="8211" max="8211" width="3.44140625" style="648" customWidth="1"/>
    <col min="8212" max="8213" width="2.21875" style="648" customWidth="1"/>
    <col min="8214" max="8214" width="3.44140625" style="648" customWidth="1"/>
    <col min="8215" max="8216" width="2.21875" style="648" customWidth="1"/>
    <col min="8217" max="8217" width="3.44140625" style="648" customWidth="1"/>
    <col min="8218" max="8219" width="2.21875" style="648" customWidth="1"/>
    <col min="8220" max="8220" width="3.44140625" style="648" customWidth="1"/>
    <col min="8221" max="8221" width="2.21875" style="648" customWidth="1"/>
    <col min="8222" max="8448" width="9" style="648"/>
    <col min="8449" max="8450" width="3.44140625" style="648" customWidth="1"/>
    <col min="8451" max="8451" width="8.33203125" style="648" customWidth="1"/>
    <col min="8452" max="8453" width="3.77734375" style="648" customWidth="1"/>
    <col min="8454" max="8454" width="2.21875" style="648" customWidth="1"/>
    <col min="8455" max="8455" width="3.44140625" style="648" customWidth="1"/>
    <col min="8456" max="8457" width="2.21875" style="648" customWidth="1"/>
    <col min="8458" max="8458" width="3.44140625" style="648" customWidth="1"/>
    <col min="8459" max="8460" width="2.21875" style="648" customWidth="1"/>
    <col min="8461" max="8461" width="3.44140625" style="648" customWidth="1"/>
    <col min="8462" max="8463" width="2.21875" style="648" customWidth="1"/>
    <col min="8464" max="8464" width="3.44140625" style="648" customWidth="1"/>
    <col min="8465" max="8466" width="2.21875" style="648" customWidth="1"/>
    <col min="8467" max="8467" width="3.44140625" style="648" customWidth="1"/>
    <col min="8468" max="8469" width="2.21875" style="648" customWidth="1"/>
    <col min="8470" max="8470" width="3.44140625" style="648" customWidth="1"/>
    <col min="8471" max="8472" width="2.21875" style="648" customWidth="1"/>
    <col min="8473" max="8473" width="3.44140625" style="648" customWidth="1"/>
    <col min="8474" max="8475" width="2.21875" style="648" customWidth="1"/>
    <col min="8476" max="8476" width="3.44140625" style="648" customWidth="1"/>
    <col min="8477" max="8477" width="2.21875" style="648" customWidth="1"/>
    <col min="8478" max="8704" width="9" style="648"/>
    <col min="8705" max="8706" width="3.44140625" style="648" customWidth="1"/>
    <col min="8707" max="8707" width="8.33203125" style="648" customWidth="1"/>
    <col min="8708" max="8709" width="3.77734375" style="648" customWidth="1"/>
    <col min="8710" max="8710" width="2.21875" style="648" customWidth="1"/>
    <col min="8711" max="8711" width="3.44140625" style="648" customWidth="1"/>
    <col min="8712" max="8713" width="2.21875" style="648" customWidth="1"/>
    <col min="8714" max="8714" width="3.44140625" style="648" customWidth="1"/>
    <col min="8715" max="8716" width="2.21875" style="648" customWidth="1"/>
    <col min="8717" max="8717" width="3.44140625" style="648" customWidth="1"/>
    <col min="8718" max="8719" width="2.21875" style="648" customWidth="1"/>
    <col min="8720" max="8720" width="3.44140625" style="648" customWidth="1"/>
    <col min="8721" max="8722" width="2.21875" style="648" customWidth="1"/>
    <col min="8723" max="8723" width="3.44140625" style="648" customWidth="1"/>
    <col min="8724" max="8725" width="2.21875" style="648" customWidth="1"/>
    <col min="8726" max="8726" width="3.44140625" style="648" customWidth="1"/>
    <col min="8727" max="8728" width="2.21875" style="648" customWidth="1"/>
    <col min="8729" max="8729" width="3.44140625" style="648" customWidth="1"/>
    <col min="8730" max="8731" width="2.21875" style="648" customWidth="1"/>
    <col min="8732" max="8732" width="3.44140625" style="648" customWidth="1"/>
    <col min="8733" max="8733" width="2.21875" style="648" customWidth="1"/>
    <col min="8734" max="8960" width="9" style="648"/>
    <col min="8961" max="8962" width="3.44140625" style="648" customWidth="1"/>
    <col min="8963" max="8963" width="8.33203125" style="648" customWidth="1"/>
    <col min="8964" max="8965" width="3.77734375" style="648" customWidth="1"/>
    <col min="8966" max="8966" width="2.21875" style="648" customWidth="1"/>
    <col min="8967" max="8967" width="3.44140625" style="648" customWidth="1"/>
    <col min="8968" max="8969" width="2.21875" style="648" customWidth="1"/>
    <col min="8970" max="8970" width="3.44140625" style="648" customWidth="1"/>
    <col min="8971" max="8972" width="2.21875" style="648" customWidth="1"/>
    <col min="8973" max="8973" width="3.44140625" style="648" customWidth="1"/>
    <col min="8974" max="8975" width="2.21875" style="648" customWidth="1"/>
    <col min="8976" max="8976" width="3.44140625" style="648" customWidth="1"/>
    <col min="8977" max="8978" width="2.21875" style="648" customWidth="1"/>
    <col min="8979" max="8979" width="3.44140625" style="648" customWidth="1"/>
    <col min="8980" max="8981" width="2.21875" style="648" customWidth="1"/>
    <col min="8982" max="8982" width="3.44140625" style="648" customWidth="1"/>
    <col min="8983" max="8984" width="2.21875" style="648" customWidth="1"/>
    <col min="8985" max="8985" width="3.44140625" style="648" customWidth="1"/>
    <col min="8986" max="8987" width="2.21875" style="648" customWidth="1"/>
    <col min="8988" max="8988" width="3.44140625" style="648" customWidth="1"/>
    <col min="8989" max="8989" width="2.21875" style="648" customWidth="1"/>
    <col min="8990" max="9216" width="9" style="648"/>
    <col min="9217" max="9218" width="3.44140625" style="648" customWidth="1"/>
    <col min="9219" max="9219" width="8.33203125" style="648" customWidth="1"/>
    <col min="9220" max="9221" width="3.77734375" style="648" customWidth="1"/>
    <col min="9222" max="9222" width="2.21875" style="648" customWidth="1"/>
    <col min="9223" max="9223" width="3.44140625" style="648" customWidth="1"/>
    <col min="9224" max="9225" width="2.21875" style="648" customWidth="1"/>
    <col min="9226" max="9226" width="3.44140625" style="648" customWidth="1"/>
    <col min="9227" max="9228" width="2.21875" style="648" customWidth="1"/>
    <col min="9229" max="9229" width="3.44140625" style="648" customWidth="1"/>
    <col min="9230" max="9231" width="2.21875" style="648" customWidth="1"/>
    <col min="9232" max="9232" width="3.44140625" style="648" customWidth="1"/>
    <col min="9233" max="9234" width="2.21875" style="648" customWidth="1"/>
    <col min="9235" max="9235" width="3.44140625" style="648" customWidth="1"/>
    <col min="9236" max="9237" width="2.21875" style="648" customWidth="1"/>
    <col min="9238" max="9238" width="3.44140625" style="648" customWidth="1"/>
    <col min="9239" max="9240" width="2.21875" style="648" customWidth="1"/>
    <col min="9241" max="9241" width="3.44140625" style="648" customWidth="1"/>
    <col min="9242" max="9243" width="2.21875" style="648" customWidth="1"/>
    <col min="9244" max="9244" width="3.44140625" style="648" customWidth="1"/>
    <col min="9245" max="9245" width="2.21875" style="648" customWidth="1"/>
    <col min="9246" max="9472" width="9" style="648"/>
    <col min="9473" max="9474" width="3.44140625" style="648" customWidth="1"/>
    <col min="9475" max="9475" width="8.33203125" style="648" customWidth="1"/>
    <col min="9476" max="9477" width="3.77734375" style="648" customWidth="1"/>
    <col min="9478" max="9478" width="2.21875" style="648" customWidth="1"/>
    <col min="9479" max="9479" width="3.44140625" style="648" customWidth="1"/>
    <col min="9480" max="9481" width="2.21875" style="648" customWidth="1"/>
    <col min="9482" max="9482" width="3.44140625" style="648" customWidth="1"/>
    <col min="9483" max="9484" width="2.21875" style="648" customWidth="1"/>
    <col min="9485" max="9485" width="3.44140625" style="648" customWidth="1"/>
    <col min="9486" max="9487" width="2.21875" style="648" customWidth="1"/>
    <col min="9488" max="9488" width="3.44140625" style="648" customWidth="1"/>
    <col min="9489" max="9490" width="2.21875" style="648" customWidth="1"/>
    <col min="9491" max="9491" width="3.44140625" style="648" customWidth="1"/>
    <col min="9492" max="9493" width="2.21875" style="648" customWidth="1"/>
    <col min="9494" max="9494" width="3.44140625" style="648" customWidth="1"/>
    <col min="9495" max="9496" width="2.21875" style="648" customWidth="1"/>
    <col min="9497" max="9497" width="3.44140625" style="648" customWidth="1"/>
    <col min="9498" max="9499" width="2.21875" style="648" customWidth="1"/>
    <col min="9500" max="9500" width="3.44140625" style="648" customWidth="1"/>
    <col min="9501" max="9501" width="2.21875" style="648" customWidth="1"/>
    <col min="9502" max="9728" width="9" style="648"/>
    <col min="9729" max="9730" width="3.44140625" style="648" customWidth="1"/>
    <col min="9731" max="9731" width="8.33203125" style="648" customWidth="1"/>
    <col min="9732" max="9733" width="3.77734375" style="648" customWidth="1"/>
    <col min="9734" max="9734" width="2.21875" style="648" customWidth="1"/>
    <col min="9735" max="9735" width="3.44140625" style="648" customWidth="1"/>
    <col min="9736" max="9737" width="2.21875" style="648" customWidth="1"/>
    <col min="9738" max="9738" width="3.44140625" style="648" customWidth="1"/>
    <col min="9739" max="9740" width="2.21875" style="648" customWidth="1"/>
    <col min="9741" max="9741" width="3.44140625" style="648" customWidth="1"/>
    <col min="9742" max="9743" width="2.21875" style="648" customWidth="1"/>
    <col min="9744" max="9744" width="3.44140625" style="648" customWidth="1"/>
    <col min="9745" max="9746" width="2.21875" style="648" customWidth="1"/>
    <col min="9747" max="9747" width="3.44140625" style="648" customWidth="1"/>
    <col min="9748" max="9749" width="2.21875" style="648" customWidth="1"/>
    <col min="9750" max="9750" width="3.44140625" style="648" customWidth="1"/>
    <col min="9751" max="9752" width="2.21875" style="648" customWidth="1"/>
    <col min="9753" max="9753" width="3.44140625" style="648" customWidth="1"/>
    <col min="9754" max="9755" width="2.21875" style="648" customWidth="1"/>
    <col min="9756" max="9756" width="3.44140625" style="648" customWidth="1"/>
    <col min="9757" max="9757" width="2.21875" style="648" customWidth="1"/>
    <col min="9758" max="9984" width="9" style="648"/>
    <col min="9985" max="9986" width="3.44140625" style="648" customWidth="1"/>
    <col min="9987" max="9987" width="8.33203125" style="648" customWidth="1"/>
    <col min="9988" max="9989" width="3.77734375" style="648" customWidth="1"/>
    <col min="9990" max="9990" width="2.21875" style="648" customWidth="1"/>
    <col min="9991" max="9991" width="3.44140625" style="648" customWidth="1"/>
    <col min="9992" max="9993" width="2.21875" style="648" customWidth="1"/>
    <col min="9994" max="9994" width="3.44140625" style="648" customWidth="1"/>
    <col min="9995" max="9996" width="2.21875" style="648" customWidth="1"/>
    <col min="9997" max="9997" width="3.44140625" style="648" customWidth="1"/>
    <col min="9998" max="9999" width="2.21875" style="648" customWidth="1"/>
    <col min="10000" max="10000" width="3.44140625" style="648" customWidth="1"/>
    <col min="10001" max="10002" width="2.21875" style="648" customWidth="1"/>
    <col min="10003" max="10003" width="3.44140625" style="648" customWidth="1"/>
    <col min="10004" max="10005" width="2.21875" style="648" customWidth="1"/>
    <col min="10006" max="10006" width="3.44140625" style="648" customWidth="1"/>
    <col min="10007" max="10008" width="2.21875" style="648" customWidth="1"/>
    <col min="10009" max="10009" width="3.44140625" style="648" customWidth="1"/>
    <col min="10010" max="10011" width="2.21875" style="648" customWidth="1"/>
    <col min="10012" max="10012" width="3.44140625" style="648" customWidth="1"/>
    <col min="10013" max="10013" width="2.21875" style="648" customWidth="1"/>
    <col min="10014" max="10240" width="9" style="648"/>
    <col min="10241" max="10242" width="3.44140625" style="648" customWidth="1"/>
    <col min="10243" max="10243" width="8.33203125" style="648" customWidth="1"/>
    <col min="10244" max="10245" width="3.77734375" style="648" customWidth="1"/>
    <col min="10246" max="10246" width="2.21875" style="648" customWidth="1"/>
    <col min="10247" max="10247" width="3.44140625" style="648" customWidth="1"/>
    <col min="10248" max="10249" width="2.21875" style="648" customWidth="1"/>
    <col min="10250" max="10250" width="3.44140625" style="648" customWidth="1"/>
    <col min="10251" max="10252" width="2.21875" style="648" customWidth="1"/>
    <col min="10253" max="10253" width="3.44140625" style="648" customWidth="1"/>
    <col min="10254" max="10255" width="2.21875" style="648" customWidth="1"/>
    <col min="10256" max="10256" width="3.44140625" style="648" customWidth="1"/>
    <col min="10257" max="10258" width="2.21875" style="648" customWidth="1"/>
    <col min="10259" max="10259" width="3.44140625" style="648" customWidth="1"/>
    <col min="10260" max="10261" width="2.21875" style="648" customWidth="1"/>
    <col min="10262" max="10262" width="3.44140625" style="648" customWidth="1"/>
    <col min="10263" max="10264" width="2.21875" style="648" customWidth="1"/>
    <col min="10265" max="10265" width="3.44140625" style="648" customWidth="1"/>
    <col min="10266" max="10267" width="2.21875" style="648" customWidth="1"/>
    <col min="10268" max="10268" width="3.44140625" style="648" customWidth="1"/>
    <col min="10269" max="10269" width="2.21875" style="648" customWidth="1"/>
    <col min="10270" max="10496" width="9" style="648"/>
    <col min="10497" max="10498" width="3.44140625" style="648" customWidth="1"/>
    <col min="10499" max="10499" width="8.33203125" style="648" customWidth="1"/>
    <col min="10500" max="10501" width="3.77734375" style="648" customWidth="1"/>
    <col min="10502" max="10502" width="2.21875" style="648" customWidth="1"/>
    <col min="10503" max="10503" width="3.44140625" style="648" customWidth="1"/>
    <col min="10504" max="10505" width="2.21875" style="648" customWidth="1"/>
    <col min="10506" max="10506" width="3.44140625" style="648" customWidth="1"/>
    <col min="10507" max="10508" width="2.21875" style="648" customWidth="1"/>
    <col min="10509" max="10509" width="3.44140625" style="648" customWidth="1"/>
    <col min="10510" max="10511" width="2.21875" style="648" customWidth="1"/>
    <col min="10512" max="10512" width="3.44140625" style="648" customWidth="1"/>
    <col min="10513" max="10514" width="2.21875" style="648" customWidth="1"/>
    <col min="10515" max="10515" width="3.44140625" style="648" customWidth="1"/>
    <col min="10516" max="10517" width="2.21875" style="648" customWidth="1"/>
    <col min="10518" max="10518" width="3.44140625" style="648" customWidth="1"/>
    <col min="10519" max="10520" width="2.21875" style="648" customWidth="1"/>
    <col min="10521" max="10521" width="3.44140625" style="648" customWidth="1"/>
    <col min="10522" max="10523" width="2.21875" style="648" customWidth="1"/>
    <col min="10524" max="10524" width="3.44140625" style="648" customWidth="1"/>
    <col min="10525" max="10525" width="2.21875" style="648" customWidth="1"/>
    <col min="10526" max="10752" width="9" style="648"/>
    <col min="10753" max="10754" width="3.44140625" style="648" customWidth="1"/>
    <col min="10755" max="10755" width="8.33203125" style="648" customWidth="1"/>
    <col min="10756" max="10757" width="3.77734375" style="648" customWidth="1"/>
    <col min="10758" max="10758" width="2.21875" style="648" customWidth="1"/>
    <col min="10759" max="10759" width="3.44140625" style="648" customWidth="1"/>
    <col min="10760" max="10761" width="2.21875" style="648" customWidth="1"/>
    <col min="10762" max="10762" width="3.44140625" style="648" customWidth="1"/>
    <col min="10763" max="10764" width="2.21875" style="648" customWidth="1"/>
    <col min="10765" max="10765" width="3.44140625" style="648" customWidth="1"/>
    <col min="10766" max="10767" width="2.21875" style="648" customWidth="1"/>
    <col min="10768" max="10768" width="3.44140625" style="648" customWidth="1"/>
    <col min="10769" max="10770" width="2.21875" style="648" customWidth="1"/>
    <col min="10771" max="10771" width="3.44140625" style="648" customWidth="1"/>
    <col min="10772" max="10773" width="2.21875" style="648" customWidth="1"/>
    <col min="10774" max="10774" width="3.44140625" style="648" customWidth="1"/>
    <col min="10775" max="10776" width="2.21875" style="648" customWidth="1"/>
    <col min="10777" max="10777" width="3.44140625" style="648" customWidth="1"/>
    <col min="10778" max="10779" width="2.21875" style="648" customWidth="1"/>
    <col min="10780" max="10780" width="3.44140625" style="648" customWidth="1"/>
    <col min="10781" max="10781" width="2.21875" style="648" customWidth="1"/>
    <col min="10782" max="11008" width="9" style="648"/>
    <col min="11009" max="11010" width="3.44140625" style="648" customWidth="1"/>
    <col min="11011" max="11011" width="8.33203125" style="648" customWidth="1"/>
    <col min="11012" max="11013" width="3.77734375" style="648" customWidth="1"/>
    <col min="11014" max="11014" width="2.21875" style="648" customWidth="1"/>
    <col min="11015" max="11015" width="3.44140625" style="648" customWidth="1"/>
    <col min="11016" max="11017" width="2.21875" style="648" customWidth="1"/>
    <col min="11018" max="11018" width="3.44140625" style="648" customWidth="1"/>
    <col min="11019" max="11020" width="2.21875" style="648" customWidth="1"/>
    <col min="11021" max="11021" width="3.44140625" style="648" customWidth="1"/>
    <col min="11022" max="11023" width="2.21875" style="648" customWidth="1"/>
    <col min="11024" max="11024" width="3.44140625" style="648" customWidth="1"/>
    <col min="11025" max="11026" width="2.21875" style="648" customWidth="1"/>
    <col min="11027" max="11027" width="3.44140625" style="648" customWidth="1"/>
    <col min="11028" max="11029" width="2.21875" style="648" customWidth="1"/>
    <col min="11030" max="11030" width="3.44140625" style="648" customWidth="1"/>
    <col min="11031" max="11032" width="2.21875" style="648" customWidth="1"/>
    <col min="11033" max="11033" width="3.44140625" style="648" customWidth="1"/>
    <col min="11034" max="11035" width="2.21875" style="648" customWidth="1"/>
    <col min="11036" max="11036" width="3.44140625" style="648" customWidth="1"/>
    <col min="11037" max="11037" width="2.21875" style="648" customWidth="1"/>
    <col min="11038" max="11264" width="9" style="648"/>
    <col min="11265" max="11266" width="3.44140625" style="648" customWidth="1"/>
    <col min="11267" max="11267" width="8.33203125" style="648" customWidth="1"/>
    <col min="11268" max="11269" width="3.77734375" style="648" customWidth="1"/>
    <col min="11270" max="11270" width="2.21875" style="648" customWidth="1"/>
    <col min="11271" max="11271" width="3.44140625" style="648" customWidth="1"/>
    <col min="11272" max="11273" width="2.21875" style="648" customWidth="1"/>
    <col min="11274" max="11274" width="3.44140625" style="648" customWidth="1"/>
    <col min="11275" max="11276" width="2.21875" style="648" customWidth="1"/>
    <col min="11277" max="11277" width="3.44140625" style="648" customWidth="1"/>
    <col min="11278" max="11279" width="2.21875" style="648" customWidth="1"/>
    <col min="11280" max="11280" width="3.44140625" style="648" customWidth="1"/>
    <col min="11281" max="11282" width="2.21875" style="648" customWidth="1"/>
    <col min="11283" max="11283" width="3.44140625" style="648" customWidth="1"/>
    <col min="11284" max="11285" width="2.21875" style="648" customWidth="1"/>
    <col min="11286" max="11286" width="3.44140625" style="648" customWidth="1"/>
    <col min="11287" max="11288" width="2.21875" style="648" customWidth="1"/>
    <col min="11289" max="11289" width="3.44140625" style="648" customWidth="1"/>
    <col min="11290" max="11291" width="2.21875" style="648" customWidth="1"/>
    <col min="11292" max="11292" width="3.44140625" style="648" customWidth="1"/>
    <col min="11293" max="11293" width="2.21875" style="648" customWidth="1"/>
    <col min="11294" max="11520" width="9" style="648"/>
    <col min="11521" max="11522" width="3.44140625" style="648" customWidth="1"/>
    <col min="11523" max="11523" width="8.33203125" style="648" customWidth="1"/>
    <col min="11524" max="11525" width="3.77734375" style="648" customWidth="1"/>
    <col min="11526" max="11526" width="2.21875" style="648" customWidth="1"/>
    <col min="11527" max="11527" width="3.44140625" style="648" customWidth="1"/>
    <col min="11528" max="11529" width="2.21875" style="648" customWidth="1"/>
    <col min="11530" max="11530" width="3.44140625" style="648" customWidth="1"/>
    <col min="11531" max="11532" width="2.21875" style="648" customWidth="1"/>
    <col min="11533" max="11533" width="3.44140625" style="648" customWidth="1"/>
    <col min="11534" max="11535" width="2.21875" style="648" customWidth="1"/>
    <col min="11536" max="11536" width="3.44140625" style="648" customWidth="1"/>
    <col min="11537" max="11538" width="2.21875" style="648" customWidth="1"/>
    <col min="11539" max="11539" width="3.44140625" style="648" customWidth="1"/>
    <col min="11540" max="11541" width="2.21875" style="648" customWidth="1"/>
    <col min="11542" max="11542" width="3.44140625" style="648" customWidth="1"/>
    <col min="11543" max="11544" width="2.21875" style="648" customWidth="1"/>
    <col min="11545" max="11545" width="3.44140625" style="648" customWidth="1"/>
    <col min="11546" max="11547" width="2.21875" style="648" customWidth="1"/>
    <col min="11548" max="11548" width="3.44140625" style="648" customWidth="1"/>
    <col min="11549" max="11549" width="2.21875" style="648" customWidth="1"/>
    <col min="11550" max="11776" width="9" style="648"/>
    <col min="11777" max="11778" width="3.44140625" style="648" customWidth="1"/>
    <col min="11779" max="11779" width="8.33203125" style="648" customWidth="1"/>
    <col min="11780" max="11781" width="3.77734375" style="648" customWidth="1"/>
    <col min="11782" max="11782" width="2.21875" style="648" customWidth="1"/>
    <col min="11783" max="11783" width="3.44140625" style="648" customWidth="1"/>
    <col min="11784" max="11785" width="2.21875" style="648" customWidth="1"/>
    <col min="11786" max="11786" width="3.44140625" style="648" customWidth="1"/>
    <col min="11787" max="11788" width="2.21875" style="648" customWidth="1"/>
    <col min="11789" max="11789" width="3.44140625" style="648" customWidth="1"/>
    <col min="11790" max="11791" width="2.21875" style="648" customWidth="1"/>
    <col min="11792" max="11792" width="3.44140625" style="648" customWidth="1"/>
    <col min="11793" max="11794" width="2.21875" style="648" customWidth="1"/>
    <col min="11795" max="11795" width="3.44140625" style="648" customWidth="1"/>
    <col min="11796" max="11797" width="2.21875" style="648" customWidth="1"/>
    <col min="11798" max="11798" width="3.44140625" style="648" customWidth="1"/>
    <col min="11799" max="11800" width="2.21875" style="648" customWidth="1"/>
    <col min="11801" max="11801" width="3.44140625" style="648" customWidth="1"/>
    <col min="11802" max="11803" width="2.21875" style="648" customWidth="1"/>
    <col min="11804" max="11804" width="3.44140625" style="648" customWidth="1"/>
    <col min="11805" max="11805" width="2.21875" style="648" customWidth="1"/>
    <col min="11806" max="12032" width="9" style="648"/>
    <col min="12033" max="12034" width="3.44140625" style="648" customWidth="1"/>
    <col min="12035" max="12035" width="8.33203125" style="648" customWidth="1"/>
    <col min="12036" max="12037" width="3.77734375" style="648" customWidth="1"/>
    <col min="12038" max="12038" width="2.21875" style="648" customWidth="1"/>
    <col min="12039" max="12039" width="3.44140625" style="648" customWidth="1"/>
    <col min="12040" max="12041" width="2.21875" style="648" customWidth="1"/>
    <col min="12042" max="12042" width="3.44140625" style="648" customWidth="1"/>
    <col min="12043" max="12044" width="2.21875" style="648" customWidth="1"/>
    <col min="12045" max="12045" width="3.44140625" style="648" customWidth="1"/>
    <col min="12046" max="12047" width="2.21875" style="648" customWidth="1"/>
    <col min="12048" max="12048" width="3.44140625" style="648" customWidth="1"/>
    <col min="12049" max="12050" width="2.21875" style="648" customWidth="1"/>
    <col min="12051" max="12051" width="3.44140625" style="648" customWidth="1"/>
    <col min="12052" max="12053" width="2.21875" style="648" customWidth="1"/>
    <col min="12054" max="12054" width="3.44140625" style="648" customWidth="1"/>
    <col min="12055" max="12056" width="2.21875" style="648" customWidth="1"/>
    <col min="12057" max="12057" width="3.44140625" style="648" customWidth="1"/>
    <col min="12058" max="12059" width="2.21875" style="648" customWidth="1"/>
    <col min="12060" max="12060" width="3.44140625" style="648" customWidth="1"/>
    <col min="12061" max="12061" width="2.21875" style="648" customWidth="1"/>
    <col min="12062" max="12288" width="9" style="648"/>
    <col min="12289" max="12290" width="3.44140625" style="648" customWidth="1"/>
    <col min="12291" max="12291" width="8.33203125" style="648" customWidth="1"/>
    <col min="12292" max="12293" width="3.77734375" style="648" customWidth="1"/>
    <col min="12294" max="12294" width="2.21875" style="648" customWidth="1"/>
    <col min="12295" max="12295" width="3.44140625" style="648" customWidth="1"/>
    <col min="12296" max="12297" width="2.21875" style="648" customWidth="1"/>
    <col min="12298" max="12298" width="3.44140625" style="648" customWidth="1"/>
    <col min="12299" max="12300" width="2.21875" style="648" customWidth="1"/>
    <col min="12301" max="12301" width="3.44140625" style="648" customWidth="1"/>
    <col min="12302" max="12303" width="2.21875" style="648" customWidth="1"/>
    <col min="12304" max="12304" width="3.44140625" style="648" customWidth="1"/>
    <col min="12305" max="12306" width="2.21875" style="648" customWidth="1"/>
    <col min="12307" max="12307" width="3.44140625" style="648" customWidth="1"/>
    <col min="12308" max="12309" width="2.21875" style="648" customWidth="1"/>
    <col min="12310" max="12310" width="3.44140625" style="648" customWidth="1"/>
    <col min="12311" max="12312" width="2.21875" style="648" customWidth="1"/>
    <col min="12313" max="12313" width="3.44140625" style="648" customWidth="1"/>
    <col min="12314" max="12315" width="2.21875" style="648" customWidth="1"/>
    <col min="12316" max="12316" width="3.44140625" style="648" customWidth="1"/>
    <col min="12317" max="12317" width="2.21875" style="648" customWidth="1"/>
    <col min="12318" max="12544" width="9" style="648"/>
    <col min="12545" max="12546" width="3.44140625" style="648" customWidth="1"/>
    <col min="12547" max="12547" width="8.33203125" style="648" customWidth="1"/>
    <col min="12548" max="12549" width="3.77734375" style="648" customWidth="1"/>
    <col min="12550" max="12550" width="2.21875" style="648" customWidth="1"/>
    <col min="12551" max="12551" width="3.44140625" style="648" customWidth="1"/>
    <col min="12552" max="12553" width="2.21875" style="648" customWidth="1"/>
    <col min="12554" max="12554" width="3.44140625" style="648" customWidth="1"/>
    <col min="12555" max="12556" width="2.21875" style="648" customWidth="1"/>
    <col min="12557" max="12557" width="3.44140625" style="648" customWidth="1"/>
    <col min="12558" max="12559" width="2.21875" style="648" customWidth="1"/>
    <col min="12560" max="12560" width="3.44140625" style="648" customWidth="1"/>
    <col min="12561" max="12562" width="2.21875" style="648" customWidth="1"/>
    <col min="12563" max="12563" width="3.44140625" style="648" customWidth="1"/>
    <col min="12564" max="12565" width="2.21875" style="648" customWidth="1"/>
    <col min="12566" max="12566" width="3.44140625" style="648" customWidth="1"/>
    <col min="12567" max="12568" width="2.21875" style="648" customWidth="1"/>
    <col min="12569" max="12569" width="3.44140625" style="648" customWidth="1"/>
    <col min="12570" max="12571" width="2.21875" style="648" customWidth="1"/>
    <col min="12572" max="12572" width="3.44140625" style="648" customWidth="1"/>
    <col min="12573" max="12573" width="2.21875" style="648" customWidth="1"/>
    <col min="12574" max="12800" width="9" style="648"/>
    <col min="12801" max="12802" width="3.44140625" style="648" customWidth="1"/>
    <col min="12803" max="12803" width="8.33203125" style="648" customWidth="1"/>
    <col min="12804" max="12805" width="3.77734375" style="648" customWidth="1"/>
    <col min="12806" max="12806" width="2.21875" style="648" customWidth="1"/>
    <col min="12807" max="12807" width="3.44140625" style="648" customWidth="1"/>
    <col min="12808" max="12809" width="2.21875" style="648" customWidth="1"/>
    <col min="12810" max="12810" width="3.44140625" style="648" customWidth="1"/>
    <col min="12811" max="12812" width="2.21875" style="648" customWidth="1"/>
    <col min="12813" max="12813" width="3.44140625" style="648" customWidth="1"/>
    <col min="12814" max="12815" width="2.21875" style="648" customWidth="1"/>
    <col min="12816" max="12816" width="3.44140625" style="648" customWidth="1"/>
    <col min="12817" max="12818" width="2.21875" style="648" customWidth="1"/>
    <col min="12819" max="12819" width="3.44140625" style="648" customWidth="1"/>
    <col min="12820" max="12821" width="2.21875" style="648" customWidth="1"/>
    <col min="12822" max="12822" width="3.44140625" style="648" customWidth="1"/>
    <col min="12823" max="12824" width="2.21875" style="648" customWidth="1"/>
    <col min="12825" max="12825" width="3.44140625" style="648" customWidth="1"/>
    <col min="12826" max="12827" width="2.21875" style="648" customWidth="1"/>
    <col min="12828" max="12828" width="3.44140625" style="648" customWidth="1"/>
    <col min="12829" max="12829" width="2.21875" style="648" customWidth="1"/>
    <col min="12830" max="13056" width="9" style="648"/>
    <col min="13057" max="13058" width="3.44140625" style="648" customWidth="1"/>
    <col min="13059" max="13059" width="8.33203125" style="648" customWidth="1"/>
    <col min="13060" max="13061" width="3.77734375" style="648" customWidth="1"/>
    <col min="13062" max="13062" width="2.21875" style="648" customWidth="1"/>
    <col min="13063" max="13063" width="3.44140625" style="648" customWidth="1"/>
    <col min="13064" max="13065" width="2.21875" style="648" customWidth="1"/>
    <col min="13066" max="13066" width="3.44140625" style="648" customWidth="1"/>
    <col min="13067" max="13068" width="2.21875" style="648" customWidth="1"/>
    <col min="13069" max="13069" width="3.44140625" style="648" customWidth="1"/>
    <col min="13070" max="13071" width="2.21875" style="648" customWidth="1"/>
    <col min="13072" max="13072" width="3.44140625" style="648" customWidth="1"/>
    <col min="13073" max="13074" width="2.21875" style="648" customWidth="1"/>
    <col min="13075" max="13075" width="3.44140625" style="648" customWidth="1"/>
    <col min="13076" max="13077" width="2.21875" style="648" customWidth="1"/>
    <col min="13078" max="13078" width="3.44140625" style="648" customWidth="1"/>
    <col min="13079" max="13080" width="2.21875" style="648" customWidth="1"/>
    <col min="13081" max="13081" width="3.44140625" style="648" customWidth="1"/>
    <col min="13082" max="13083" width="2.21875" style="648" customWidth="1"/>
    <col min="13084" max="13084" width="3.44140625" style="648" customWidth="1"/>
    <col min="13085" max="13085" width="2.21875" style="648" customWidth="1"/>
    <col min="13086" max="13312" width="9" style="648"/>
    <col min="13313" max="13314" width="3.44140625" style="648" customWidth="1"/>
    <col min="13315" max="13315" width="8.33203125" style="648" customWidth="1"/>
    <col min="13316" max="13317" width="3.77734375" style="648" customWidth="1"/>
    <col min="13318" max="13318" width="2.21875" style="648" customWidth="1"/>
    <col min="13319" max="13319" width="3.44140625" style="648" customWidth="1"/>
    <col min="13320" max="13321" width="2.21875" style="648" customWidth="1"/>
    <col min="13322" max="13322" width="3.44140625" style="648" customWidth="1"/>
    <col min="13323" max="13324" width="2.21875" style="648" customWidth="1"/>
    <col min="13325" max="13325" width="3.44140625" style="648" customWidth="1"/>
    <col min="13326" max="13327" width="2.21875" style="648" customWidth="1"/>
    <col min="13328" max="13328" width="3.44140625" style="648" customWidth="1"/>
    <col min="13329" max="13330" width="2.21875" style="648" customWidth="1"/>
    <col min="13331" max="13331" width="3.44140625" style="648" customWidth="1"/>
    <col min="13332" max="13333" width="2.21875" style="648" customWidth="1"/>
    <col min="13334" max="13334" width="3.44140625" style="648" customWidth="1"/>
    <col min="13335" max="13336" width="2.21875" style="648" customWidth="1"/>
    <col min="13337" max="13337" width="3.44140625" style="648" customWidth="1"/>
    <col min="13338" max="13339" width="2.21875" style="648" customWidth="1"/>
    <col min="13340" max="13340" width="3.44140625" style="648" customWidth="1"/>
    <col min="13341" max="13341" width="2.21875" style="648" customWidth="1"/>
    <col min="13342" max="13568" width="9" style="648"/>
    <col min="13569" max="13570" width="3.44140625" style="648" customWidth="1"/>
    <col min="13571" max="13571" width="8.33203125" style="648" customWidth="1"/>
    <col min="13572" max="13573" width="3.77734375" style="648" customWidth="1"/>
    <col min="13574" max="13574" width="2.21875" style="648" customWidth="1"/>
    <col min="13575" max="13575" width="3.44140625" style="648" customWidth="1"/>
    <col min="13576" max="13577" width="2.21875" style="648" customWidth="1"/>
    <col min="13578" max="13578" width="3.44140625" style="648" customWidth="1"/>
    <col min="13579" max="13580" width="2.21875" style="648" customWidth="1"/>
    <col min="13581" max="13581" width="3.44140625" style="648" customWidth="1"/>
    <col min="13582" max="13583" width="2.21875" style="648" customWidth="1"/>
    <col min="13584" max="13584" width="3.44140625" style="648" customWidth="1"/>
    <col min="13585" max="13586" width="2.21875" style="648" customWidth="1"/>
    <col min="13587" max="13587" width="3.44140625" style="648" customWidth="1"/>
    <col min="13588" max="13589" width="2.21875" style="648" customWidth="1"/>
    <col min="13590" max="13590" width="3.44140625" style="648" customWidth="1"/>
    <col min="13591" max="13592" width="2.21875" style="648" customWidth="1"/>
    <col min="13593" max="13593" width="3.44140625" style="648" customWidth="1"/>
    <col min="13594" max="13595" width="2.21875" style="648" customWidth="1"/>
    <col min="13596" max="13596" width="3.44140625" style="648" customWidth="1"/>
    <col min="13597" max="13597" width="2.21875" style="648" customWidth="1"/>
    <col min="13598" max="13824" width="9" style="648"/>
    <col min="13825" max="13826" width="3.44140625" style="648" customWidth="1"/>
    <col min="13827" max="13827" width="8.33203125" style="648" customWidth="1"/>
    <col min="13828" max="13829" width="3.77734375" style="648" customWidth="1"/>
    <col min="13830" max="13830" width="2.21875" style="648" customWidth="1"/>
    <col min="13831" max="13831" width="3.44140625" style="648" customWidth="1"/>
    <col min="13832" max="13833" width="2.21875" style="648" customWidth="1"/>
    <col min="13834" max="13834" width="3.44140625" style="648" customWidth="1"/>
    <col min="13835" max="13836" width="2.21875" style="648" customWidth="1"/>
    <col min="13837" max="13837" width="3.44140625" style="648" customWidth="1"/>
    <col min="13838" max="13839" width="2.21875" style="648" customWidth="1"/>
    <col min="13840" max="13840" width="3.44140625" style="648" customWidth="1"/>
    <col min="13841" max="13842" width="2.21875" style="648" customWidth="1"/>
    <col min="13843" max="13843" width="3.44140625" style="648" customWidth="1"/>
    <col min="13844" max="13845" width="2.21875" style="648" customWidth="1"/>
    <col min="13846" max="13846" width="3.44140625" style="648" customWidth="1"/>
    <col min="13847" max="13848" width="2.21875" style="648" customWidth="1"/>
    <col min="13849" max="13849" width="3.44140625" style="648" customWidth="1"/>
    <col min="13850" max="13851" width="2.21875" style="648" customWidth="1"/>
    <col min="13852" max="13852" width="3.44140625" style="648" customWidth="1"/>
    <col min="13853" max="13853" width="2.21875" style="648" customWidth="1"/>
    <col min="13854" max="14080" width="9" style="648"/>
    <col min="14081" max="14082" width="3.44140625" style="648" customWidth="1"/>
    <col min="14083" max="14083" width="8.33203125" style="648" customWidth="1"/>
    <col min="14084" max="14085" width="3.77734375" style="648" customWidth="1"/>
    <col min="14086" max="14086" width="2.21875" style="648" customWidth="1"/>
    <col min="14087" max="14087" width="3.44140625" style="648" customWidth="1"/>
    <col min="14088" max="14089" width="2.21875" style="648" customWidth="1"/>
    <col min="14090" max="14090" width="3.44140625" style="648" customWidth="1"/>
    <col min="14091" max="14092" width="2.21875" style="648" customWidth="1"/>
    <col min="14093" max="14093" width="3.44140625" style="648" customWidth="1"/>
    <col min="14094" max="14095" width="2.21875" style="648" customWidth="1"/>
    <col min="14096" max="14096" width="3.44140625" style="648" customWidth="1"/>
    <col min="14097" max="14098" width="2.21875" style="648" customWidth="1"/>
    <col min="14099" max="14099" width="3.44140625" style="648" customWidth="1"/>
    <col min="14100" max="14101" width="2.21875" style="648" customWidth="1"/>
    <col min="14102" max="14102" width="3.44140625" style="648" customWidth="1"/>
    <col min="14103" max="14104" width="2.21875" style="648" customWidth="1"/>
    <col min="14105" max="14105" width="3.44140625" style="648" customWidth="1"/>
    <col min="14106" max="14107" width="2.21875" style="648" customWidth="1"/>
    <col min="14108" max="14108" width="3.44140625" style="648" customWidth="1"/>
    <col min="14109" max="14109" width="2.21875" style="648" customWidth="1"/>
    <col min="14110" max="14336" width="9" style="648"/>
    <col min="14337" max="14338" width="3.44140625" style="648" customWidth="1"/>
    <col min="14339" max="14339" width="8.33203125" style="648" customWidth="1"/>
    <col min="14340" max="14341" width="3.77734375" style="648" customWidth="1"/>
    <col min="14342" max="14342" width="2.21875" style="648" customWidth="1"/>
    <col min="14343" max="14343" width="3.44140625" style="648" customWidth="1"/>
    <col min="14344" max="14345" width="2.21875" style="648" customWidth="1"/>
    <col min="14346" max="14346" width="3.44140625" style="648" customWidth="1"/>
    <col min="14347" max="14348" width="2.21875" style="648" customWidth="1"/>
    <col min="14349" max="14349" width="3.44140625" style="648" customWidth="1"/>
    <col min="14350" max="14351" width="2.21875" style="648" customWidth="1"/>
    <col min="14352" max="14352" width="3.44140625" style="648" customWidth="1"/>
    <col min="14353" max="14354" width="2.21875" style="648" customWidth="1"/>
    <col min="14355" max="14355" width="3.44140625" style="648" customWidth="1"/>
    <col min="14356" max="14357" width="2.21875" style="648" customWidth="1"/>
    <col min="14358" max="14358" width="3.44140625" style="648" customWidth="1"/>
    <col min="14359" max="14360" width="2.21875" style="648" customWidth="1"/>
    <col min="14361" max="14361" width="3.44140625" style="648" customWidth="1"/>
    <col min="14362" max="14363" width="2.21875" style="648" customWidth="1"/>
    <col min="14364" max="14364" width="3.44140625" style="648" customWidth="1"/>
    <col min="14365" max="14365" width="2.21875" style="648" customWidth="1"/>
    <col min="14366" max="14592" width="9" style="648"/>
    <col min="14593" max="14594" width="3.44140625" style="648" customWidth="1"/>
    <col min="14595" max="14595" width="8.33203125" style="648" customWidth="1"/>
    <col min="14596" max="14597" width="3.77734375" style="648" customWidth="1"/>
    <col min="14598" max="14598" width="2.21875" style="648" customWidth="1"/>
    <col min="14599" max="14599" width="3.44140625" style="648" customWidth="1"/>
    <col min="14600" max="14601" width="2.21875" style="648" customWidth="1"/>
    <col min="14602" max="14602" width="3.44140625" style="648" customWidth="1"/>
    <col min="14603" max="14604" width="2.21875" style="648" customWidth="1"/>
    <col min="14605" max="14605" width="3.44140625" style="648" customWidth="1"/>
    <col min="14606" max="14607" width="2.21875" style="648" customWidth="1"/>
    <col min="14608" max="14608" width="3.44140625" style="648" customWidth="1"/>
    <col min="14609" max="14610" width="2.21875" style="648" customWidth="1"/>
    <col min="14611" max="14611" width="3.44140625" style="648" customWidth="1"/>
    <col min="14612" max="14613" width="2.21875" style="648" customWidth="1"/>
    <col min="14614" max="14614" width="3.44140625" style="648" customWidth="1"/>
    <col min="14615" max="14616" width="2.21875" style="648" customWidth="1"/>
    <col min="14617" max="14617" width="3.44140625" style="648" customWidth="1"/>
    <col min="14618" max="14619" width="2.21875" style="648" customWidth="1"/>
    <col min="14620" max="14620" width="3.44140625" style="648" customWidth="1"/>
    <col min="14621" max="14621" width="2.21875" style="648" customWidth="1"/>
    <col min="14622" max="14848" width="9" style="648"/>
    <col min="14849" max="14850" width="3.44140625" style="648" customWidth="1"/>
    <col min="14851" max="14851" width="8.33203125" style="648" customWidth="1"/>
    <col min="14852" max="14853" width="3.77734375" style="648" customWidth="1"/>
    <col min="14854" max="14854" width="2.21875" style="648" customWidth="1"/>
    <col min="14855" max="14855" width="3.44140625" style="648" customWidth="1"/>
    <col min="14856" max="14857" width="2.21875" style="648" customWidth="1"/>
    <col min="14858" max="14858" width="3.44140625" style="648" customWidth="1"/>
    <col min="14859" max="14860" width="2.21875" style="648" customWidth="1"/>
    <col min="14861" max="14861" width="3.44140625" style="648" customWidth="1"/>
    <col min="14862" max="14863" width="2.21875" style="648" customWidth="1"/>
    <col min="14864" max="14864" width="3.44140625" style="648" customWidth="1"/>
    <col min="14865" max="14866" width="2.21875" style="648" customWidth="1"/>
    <col min="14867" max="14867" width="3.44140625" style="648" customWidth="1"/>
    <col min="14868" max="14869" width="2.21875" style="648" customWidth="1"/>
    <col min="14870" max="14870" width="3.44140625" style="648" customWidth="1"/>
    <col min="14871" max="14872" width="2.21875" style="648" customWidth="1"/>
    <col min="14873" max="14873" width="3.44140625" style="648" customWidth="1"/>
    <col min="14874" max="14875" width="2.21875" style="648" customWidth="1"/>
    <col min="14876" max="14876" width="3.44140625" style="648" customWidth="1"/>
    <col min="14877" max="14877" width="2.21875" style="648" customWidth="1"/>
    <col min="14878" max="15104" width="9" style="648"/>
    <col min="15105" max="15106" width="3.44140625" style="648" customWidth="1"/>
    <col min="15107" max="15107" width="8.33203125" style="648" customWidth="1"/>
    <col min="15108" max="15109" width="3.77734375" style="648" customWidth="1"/>
    <col min="15110" max="15110" width="2.21875" style="648" customWidth="1"/>
    <col min="15111" max="15111" width="3.44140625" style="648" customWidth="1"/>
    <col min="15112" max="15113" width="2.21875" style="648" customWidth="1"/>
    <col min="15114" max="15114" width="3.44140625" style="648" customWidth="1"/>
    <col min="15115" max="15116" width="2.21875" style="648" customWidth="1"/>
    <col min="15117" max="15117" width="3.44140625" style="648" customWidth="1"/>
    <col min="15118" max="15119" width="2.21875" style="648" customWidth="1"/>
    <col min="15120" max="15120" width="3.44140625" style="648" customWidth="1"/>
    <col min="15121" max="15122" width="2.21875" style="648" customWidth="1"/>
    <col min="15123" max="15123" width="3.44140625" style="648" customWidth="1"/>
    <col min="15124" max="15125" width="2.21875" style="648" customWidth="1"/>
    <col min="15126" max="15126" width="3.44140625" style="648" customWidth="1"/>
    <col min="15127" max="15128" width="2.21875" style="648" customWidth="1"/>
    <col min="15129" max="15129" width="3.44140625" style="648" customWidth="1"/>
    <col min="15130" max="15131" width="2.21875" style="648" customWidth="1"/>
    <col min="15132" max="15132" width="3.44140625" style="648" customWidth="1"/>
    <col min="15133" max="15133" width="2.21875" style="648" customWidth="1"/>
    <col min="15134" max="15360" width="9" style="648"/>
    <col min="15361" max="15362" width="3.44140625" style="648" customWidth="1"/>
    <col min="15363" max="15363" width="8.33203125" style="648" customWidth="1"/>
    <col min="15364" max="15365" width="3.77734375" style="648" customWidth="1"/>
    <col min="15366" max="15366" width="2.21875" style="648" customWidth="1"/>
    <col min="15367" max="15367" width="3.44140625" style="648" customWidth="1"/>
    <col min="15368" max="15369" width="2.21875" style="648" customWidth="1"/>
    <col min="15370" max="15370" width="3.44140625" style="648" customWidth="1"/>
    <col min="15371" max="15372" width="2.21875" style="648" customWidth="1"/>
    <col min="15373" max="15373" width="3.44140625" style="648" customWidth="1"/>
    <col min="15374" max="15375" width="2.21875" style="648" customWidth="1"/>
    <col min="15376" max="15376" width="3.44140625" style="648" customWidth="1"/>
    <col min="15377" max="15378" width="2.21875" style="648" customWidth="1"/>
    <col min="15379" max="15379" width="3.44140625" style="648" customWidth="1"/>
    <col min="15380" max="15381" width="2.21875" style="648" customWidth="1"/>
    <col min="15382" max="15382" width="3.44140625" style="648" customWidth="1"/>
    <col min="15383" max="15384" width="2.21875" style="648" customWidth="1"/>
    <col min="15385" max="15385" width="3.44140625" style="648" customWidth="1"/>
    <col min="15386" max="15387" width="2.21875" style="648" customWidth="1"/>
    <col min="15388" max="15388" width="3.44140625" style="648" customWidth="1"/>
    <col min="15389" max="15389" width="2.21875" style="648" customWidth="1"/>
    <col min="15390" max="15616" width="9" style="648"/>
    <col min="15617" max="15618" width="3.44140625" style="648" customWidth="1"/>
    <col min="15619" max="15619" width="8.33203125" style="648" customWidth="1"/>
    <col min="15620" max="15621" width="3.77734375" style="648" customWidth="1"/>
    <col min="15622" max="15622" width="2.21875" style="648" customWidth="1"/>
    <col min="15623" max="15623" width="3.44140625" style="648" customWidth="1"/>
    <col min="15624" max="15625" width="2.21875" style="648" customWidth="1"/>
    <col min="15626" max="15626" width="3.44140625" style="648" customWidth="1"/>
    <col min="15627" max="15628" width="2.21875" style="648" customWidth="1"/>
    <col min="15629" max="15629" width="3.44140625" style="648" customWidth="1"/>
    <col min="15630" max="15631" width="2.21875" style="648" customWidth="1"/>
    <col min="15632" max="15632" width="3.44140625" style="648" customWidth="1"/>
    <col min="15633" max="15634" width="2.21875" style="648" customWidth="1"/>
    <col min="15635" max="15635" width="3.44140625" style="648" customWidth="1"/>
    <col min="15636" max="15637" width="2.21875" style="648" customWidth="1"/>
    <col min="15638" max="15638" width="3.44140625" style="648" customWidth="1"/>
    <col min="15639" max="15640" width="2.21875" style="648" customWidth="1"/>
    <col min="15641" max="15641" width="3.44140625" style="648" customWidth="1"/>
    <col min="15642" max="15643" width="2.21875" style="648" customWidth="1"/>
    <col min="15644" max="15644" width="3.44140625" style="648" customWidth="1"/>
    <col min="15645" max="15645" width="2.21875" style="648" customWidth="1"/>
    <col min="15646" max="15872" width="9" style="648"/>
    <col min="15873" max="15874" width="3.44140625" style="648" customWidth="1"/>
    <col min="15875" max="15875" width="8.33203125" style="648" customWidth="1"/>
    <col min="15876" max="15877" width="3.77734375" style="648" customWidth="1"/>
    <col min="15878" max="15878" width="2.21875" style="648" customWidth="1"/>
    <col min="15879" max="15879" width="3.44140625" style="648" customWidth="1"/>
    <col min="15880" max="15881" width="2.21875" style="648" customWidth="1"/>
    <col min="15882" max="15882" width="3.44140625" style="648" customWidth="1"/>
    <col min="15883" max="15884" width="2.21875" style="648" customWidth="1"/>
    <col min="15885" max="15885" width="3.44140625" style="648" customWidth="1"/>
    <col min="15886" max="15887" width="2.21875" style="648" customWidth="1"/>
    <col min="15888" max="15888" width="3.44140625" style="648" customWidth="1"/>
    <col min="15889" max="15890" width="2.21875" style="648" customWidth="1"/>
    <col min="15891" max="15891" width="3.44140625" style="648" customWidth="1"/>
    <col min="15892" max="15893" width="2.21875" style="648" customWidth="1"/>
    <col min="15894" max="15894" width="3.44140625" style="648" customWidth="1"/>
    <col min="15895" max="15896" width="2.21875" style="648" customWidth="1"/>
    <col min="15897" max="15897" width="3.44140625" style="648" customWidth="1"/>
    <col min="15898" max="15899" width="2.21875" style="648" customWidth="1"/>
    <col min="15900" max="15900" width="3.44140625" style="648" customWidth="1"/>
    <col min="15901" max="15901" width="2.21875" style="648" customWidth="1"/>
    <col min="15902" max="16128" width="9" style="648"/>
    <col min="16129" max="16130" width="3.44140625" style="648" customWidth="1"/>
    <col min="16131" max="16131" width="8.33203125" style="648" customWidth="1"/>
    <col min="16132" max="16133" width="3.77734375" style="648" customWidth="1"/>
    <col min="16134" max="16134" width="2.21875" style="648" customWidth="1"/>
    <col min="16135" max="16135" width="3.44140625" style="648" customWidth="1"/>
    <col min="16136" max="16137" width="2.21875" style="648" customWidth="1"/>
    <col min="16138" max="16138" width="3.44140625" style="648" customWidth="1"/>
    <col min="16139" max="16140" width="2.21875" style="648" customWidth="1"/>
    <col min="16141" max="16141" width="3.44140625" style="648" customWidth="1"/>
    <col min="16142" max="16143" width="2.21875" style="648" customWidth="1"/>
    <col min="16144" max="16144" width="3.44140625" style="648" customWidth="1"/>
    <col min="16145" max="16146" width="2.21875" style="648" customWidth="1"/>
    <col min="16147" max="16147" width="3.44140625" style="648" customWidth="1"/>
    <col min="16148" max="16149" width="2.21875" style="648" customWidth="1"/>
    <col min="16150" max="16150" width="3.44140625" style="648" customWidth="1"/>
    <col min="16151" max="16152" width="2.21875" style="648" customWidth="1"/>
    <col min="16153" max="16153" width="3.44140625" style="648" customWidth="1"/>
    <col min="16154" max="16155" width="2.21875" style="648" customWidth="1"/>
    <col min="16156" max="16156" width="3.44140625" style="648" customWidth="1"/>
    <col min="16157" max="16157" width="2.21875" style="648" customWidth="1"/>
    <col min="16158" max="16384" width="9" style="648"/>
  </cols>
  <sheetData>
    <row r="1" spans="2:30" s="1171" customFormat="1" ht="14.4" x14ac:dyDescent="0.2">
      <c r="B1" s="1172" t="s">
        <v>301</v>
      </c>
    </row>
    <row r="2" spans="2:30" s="1171" customFormat="1" x14ac:dyDescent="0.2">
      <c r="V2" s="1173" t="s">
        <v>976</v>
      </c>
    </row>
    <row r="3" spans="2:30" s="1171" customFormat="1" ht="3.75" customHeight="1" thickBot="1" x14ac:dyDescent="0.25"/>
    <row r="4" spans="2:30" s="1171" customFormat="1" ht="19.5" customHeight="1" x14ac:dyDescent="0.2">
      <c r="B4" s="1174"/>
      <c r="C4" s="1175" t="s">
        <v>302</v>
      </c>
      <c r="D4" s="1824" t="s">
        <v>303</v>
      </c>
      <c r="E4" s="1827"/>
      <c r="F4" s="1827"/>
      <c r="G4" s="1827"/>
      <c r="H4" s="1827"/>
      <c r="I4" s="1827"/>
      <c r="J4" s="1827"/>
      <c r="K4" s="1827"/>
      <c r="L4" s="1827"/>
      <c r="M4" s="1827"/>
      <c r="N4" s="1827"/>
      <c r="O4" s="1827"/>
      <c r="P4" s="1827"/>
      <c r="Q4" s="1827"/>
      <c r="R4" s="1827"/>
      <c r="S4" s="1827"/>
      <c r="T4" s="1827"/>
      <c r="U4" s="1827"/>
      <c r="V4" s="1827"/>
      <c r="W4" s="1827"/>
      <c r="X4" s="1827"/>
      <c r="Y4" s="1827"/>
      <c r="Z4" s="1827"/>
      <c r="AA4" s="1827"/>
      <c r="AB4" s="1827"/>
      <c r="AC4" s="1827"/>
      <c r="AD4" s="1829"/>
    </row>
    <row r="5" spans="2:30" s="1171" customFormat="1" ht="19.5" customHeight="1" x14ac:dyDescent="0.2">
      <c r="B5" s="1176"/>
      <c r="C5" s="1173"/>
      <c r="D5" s="1794"/>
      <c r="E5" s="1919"/>
      <c r="F5" s="1919"/>
      <c r="G5" s="1919"/>
      <c r="H5" s="1919"/>
      <c r="I5" s="1919"/>
      <c r="J5" s="1919"/>
      <c r="K5" s="1919"/>
      <c r="L5" s="1919"/>
      <c r="M5" s="1919"/>
      <c r="N5" s="1919"/>
      <c r="O5" s="1919"/>
      <c r="P5" s="1919"/>
      <c r="Q5" s="1919"/>
      <c r="R5" s="1919"/>
      <c r="S5" s="1919"/>
      <c r="T5" s="1919"/>
      <c r="U5" s="1919"/>
      <c r="V5" s="1919"/>
      <c r="W5" s="1919"/>
      <c r="X5" s="1919"/>
      <c r="Y5" s="1919"/>
      <c r="Z5" s="1919"/>
      <c r="AA5" s="1919"/>
      <c r="AB5" s="1919"/>
      <c r="AC5" s="1919"/>
      <c r="AD5" s="1920"/>
    </row>
    <row r="6" spans="2:30" s="1171" customFormat="1" ht="19.5" customHeight="1" x14ac:dyDescent="0.2">
      <c r="B6" s="1176"/>
      <c r="C6" s="1173" t="s">
        <v>304</v>
      </c>
      <c r="D6" s="1177"/>
      <c r="E6" s="1178" t="s">
        <v>305</v>
      </c>
      <c r="F6" s="1179" t="s">
        <v>306</v>
      </c>
      <c r="G6" s="1921" t="s">
        <v>307</v>
      </c>
      <c r="H6" s="1922"/>
      <c r="I6" s="1922"/>
      <c r="J6" s="1922"/>
      <c r="K6" s="1922"/>
      <c r="L6" s="1922"/>
      <c r="M6" s="1922"/>
      <c r="N6" s="1922"/>
      <c r="O6" s="1922"/>
      <c r="P6" s="1922"/>
      <c r="Q6" s="1922"/>
      <c r="R6" s="1922"/>
      <c r="S6" s="1922"/>
      <c r="T6" s="1922"/>
      <c r="U6" s="1922"/>
      <c r="V6" s="1922"/>
      <c r="W6" s="1922"/>
      <c r="X6" s="1922"/>
      <c r="Y6" s="1922"/>
      <c r="Z6" s="1922"/>
      <c r="AA6" s="1922"/>
      <c r="AB6" s="1922"/>
      <c r="AC6" s="1922"/>
      <c r="AD6" s="1923"/>
    </row>
    <row r="7" spans="2:30" s="1171" customFormat="1" ht="19.5" customHeight="1" x14ac:dyDescent="0.2">
      <c r="B7" s="1176"/>
      <c r="C7" s="1173"/>
      <c r="D7" s="1180" t="s">
        <v>306</v>
      </c>
      <c r="E7" s="1178"/>
      <c r="F7" s="1179" t="s">
        <v>39</v>
      </c>
      <c r="G7" s="1794"/>
      <c r="H7" s="1919"/>
      <c r="I7" s="1919"/>
      <c r="J7" s="1919"/>
      <c r="K7" s="1919"/>
      <c r="L7" s="1919"/>
      <c r="M7" s="1919"/>
      <c r="N7" s="1919"/>
      <c r="O7" s="1919"/>
      <c r="P7" s="1919"/>
      <c r="Q7" s="1919"/>
      <c r="R7" s="1919"/>
      <c r="S7" s="1919"/>
      <c r="T7" s="1919"/>
      <c r="U7" s="1919"/>
      <c r="V7" s="1919"/>
      <c r="W7" s="1919"/>
      <c r="X7" s="1919"/>
      <c r="Y7" s="1919"/>
      <c r="Z7" s="1919"/>
      <c r="AA7" s="1919"/>
      <c r="AB7" s="1919"/>
      <c r="AC7" s="1919"/>
      <c r="AD7" s="1920"/>
    </row>
    <row r="8" spans="2:30" s="1171" customFormat="1" ht="19.5" customHeight="1" x14ac:dyDescent="0.2">
      <c r="B8" s="1176"/>
      <c r="C8" s="1173"/>
      <c r="D8" s="1180"/>
      <c r="E8" s="1178" t="s">
        <v>294</v>
      </c>
      <c r="F8" s="1179" t="s">
        <v>308</v>
      </c>
      <c r="G8" s="1181"/>
      <c r="H8" s="1173"/>
      <c r="I8" s="1173"/>
      <c r="J8" s="1182"/>
      <c r="K8" s="1183"/>
      <c r="L8" s="1184"/>
      <c r="M8" s="1182"/>
      <c r="N8" s="1183"/>
      <c r="O8" s="1184"/>
      <c r="P8" s="1182"/>
      <c r="Q8" s="1183"/>
      <c r="R8" s="1184"/>
      <c r="S8" s="1182"/>
      <c r="T8" s="1183"/>
      <c r="U8" s="1184"/>
      <c r="V8" s="1182"/>
      <c r="W8" s="1183"/>
      <c r="X8" s="1184"/>
      <c r="Y8" s="1182"/>
      <c r="Z8" s="1183"/>
      <c r="AA8" s="1183"/>
      <c r="AB8" s="1182"/>
      <c r="AC8" s="1183"/>
      <c r="AD8" s="1185"/>
    </row>
    <row r="9" spans="2:30" s="1171" customFormat="1" ht="19.5" customHeight="1" x14ac:dyDescent="0.2">
      <c r="B9" s="1176"/>
      <c r="C9" s="1173"/>
      <c r="D9" s="1180" t="s">
        <v>39</v>
      </c>
      <c r="E9" s="1178"/>
      <c r="F9" s="1179" t="s">
        <v>309</v>
      </c>
      <c r="G9" s="1181"/>
      <c r="H9" s="1173"/>
      <c r="I9" s="1173"/>
      <c r="J9" s="1186"/>
      <c r="K9" s="1173"/>
      <c r="L9" s="1187"/>
      <c r="M9" s="1186"/>
      <c r="N9" s="1173"/>
      <c r="O9" s="1187"/>
      <c r="P9" s="1186"/>
      <c r="Q9" s="1173"/>
      <c r="R9" s="1187"/>
      <c r="S9" s="1186"/>
      <c r="T9" s="1173"/>
      <c r="U9" s="1187"/>
      <c r="V9" s="1186"/>
      <c r="W9" s="1173"/>
      <c r="X9" s="1187"/>
      <c r="Y9" s="1186"/>
      <c r="Z9" s="1173"/>
      <c r="AA9" s="1173"/>
      <c r="AB9" s="1186"/>
      <c r="AC9" s="1173"/>
      <c r="AD9" s="1188"/>
    </row>
    <row r="10" spans="2:30" s="1171" customFormat="1" ht="19.5" customHeight="1" x14ac:dyDescent="0.2">
      <c r="B10" s="1176"/>
      <c r="C10" s="1173"/>
      <c r="D10" s="1180"/>
      <c r="E10" s="1178" t="s">
        <v>310</v>
      </c>
      <c r="F10" s="1189" t="s">
        <v>604</v>
      </c>
      <c r="G10" s="1826">
        <v>5</v>
      </c>
      <c r="H10" s="1828"/>
      <c r="I10" s="1924"/>
      <c r="J10" s="1925">
        <v>10</v>
      </c>
      <c r="K10" s="1828">
        <v>10</v>
      </c>
      <c r="L10" s="1924"/>
      <c r="M10" s="1925">
        <v>20</v>
      </c>
      <c r="N10" s="1828">
        <v>20</v>
      </c>
      <c r="O10" s="1924"/>
      <c r="P10" s="1925">
        <v>50</v>
      </c>
      <c r="Q10" s="1828"/>
      <c r="R10" s="1924"/>
      <c r="S10" s="1925">
        <v>100</v>
      </c>
      <c r="T10" s="1828"/>
      <c r="U10" s="1924"/>
      <c r="V10" s="1925">
        <v>200</v>
      </c>
      <c r="W10" s="1828"/>
      <c r="X10" s="1924"/>
      <c r="Y10" s="1925">
        <v>500</v>
      </c>
      <c r="Z10" s="1828"/>
      <c r="AA10" s="1924"/>
      <c r="AB10" s="1925">
        <v>501</v>
      </c>
      <c r="AC10" s="1828"/>
      <c r="AD10" s="1830"/>
    </row>
    <row r="11" spans="2:30" s="1171" customFormat="1" ht="19.5" customHeight="1" x14ac:dyDescent="0.2">
      <c r="B11" s="1176"/>
      <c r="C11" s="1173"/>
      <c r="D11" s="1180" t="s">
        <v>308</v>
      </c>
      <c r="E11" s="1178"/>
      <c r="F11" s="1179" t="s">
        <v>311</v>
      </c>
      <c r="G11" s="1181"/>
      <c r="H11" s="1190" t="s">
        <v>45</v>
      </c>
      <c r="I11" s="1173"/>
      <c r="J11" s="1186"/>
      <c r="K11" s="1190" t="s">
        <v>45</v>
      </c>
      <c r="L11" s="1187"/>
      <c r="M11" s="1186"/>
      <c r="N11" s="1190" t="s">
        <v>45</v>
      </c>
      <c r="O11" s="1187"/>
      <c r="P11" s="1186"/>
      <c r="Q11" s="1190" t="s">
        <v>45</v>
      </c>
      <c r="R11" s="1187"/>
      <c r="S11" s="1186"/>
      <c r="T11" s="1190" t="s">
        <v>45</v>
      </c>
      <c r="U11" s="1187"/>
      <c r="V11" s="1186"/>
      <c r="W11" s="1190" t="s">
        <v>45</v>
      </c>
      <c r="X11" s="1187"/>
      <c r="Y11" s="1186"/>
      <c r="Z11" s="1190" t="s">
        <v>45</v>
      </c>
      <c r="AA11" s="1173"/>
      <c r="AB11" s="1186"/>
      <c r="AC11" s="1190" t="s">
        <v>45</v>
      </c>
      <c r="AD11" s="1188"/>
    </row>
    <row r="12" spans="2:30" s="1171" customFormat="1" ht="19.5" customHeight="1" x14ac:dyDescent="0.2">
      <c r="B12" s="1176" t="s">
        <v>312</v>
      </c>
      <c r="C12" s="1173"/>
      <c r="D12" s="1180"/>
      <c r="E12" s="1178" t="s">
        <v>313</v>
      </c>
      <c r="F12" s="1179" t="s">
        <v>309</v>
      </c>
      <c r="G12" s="1181"/>
      <c r="H12" s="1190" t="s">
        <v>605</v>
      </c>
      <c r="I12" s="1173"/>
      <c r="J12" s="1186"/>
      <c r="K12" s="1190" t="s">
        <v>605</v>
      </c>
      <c r="L12" s="1187"/>
      <c r="M12" s="1186"/>
      <c r="N12" s="1190" t="s">
        <v>605</v>
      </c>
      <c r="O12" s="1187"/>
      <c r="P12" s="1186"/>
      <c r="Q12" s="1190" t="s">
        <v>605</v>
      </c>
      <c r="R12" s="1187"/>
      <c r="S12" s="1186"/>
      <c r="T12" s="1190" t="s">
        <v>605</v>
      </c>
      <c r="U12" s="1187"/>
      <c r="V12" s="1186"/>
      <c r="W12" s="1190" t="s">
        <v>605</v>
      </c>
      <c r="X12" s="1187"/>
      <c r="Y12" s="1186"/>
      <c r="Z12" s="1190" t="s">
        <v>605</v>
      </c>
      <c r="AA12" s="1173"/>
      <c r="AB12" s="1186"/>
      <c r="AC12" s="1190" t="s">
        <v>314</v>
      </c>
      <c r="AD12" s="1188"/>
    </row>
    <row r="13" spans="2:30" s="1171" customFormat="1" ht="19.5" customHeight="1" x14ac:dyDescent="0.2">
      <c r="B13" s="1176"/>
      <c r="C13" s="1173"/>
      <c r="D13" s="1180" t="s">
        <v>309</v>
      </c>
      <c r="E13" s="1178"/>
      <c r="F13" s="1189" t="s">
        <v>606</v>
      </c>
      <c r="G13" s="1181"/>
      <c r="H13" s="1190" t="s">
        <v>607</v>
      </c>
      <c r="I13" s="1173"/>
      <c r="J13" s="1186"/>
      <c r="K13" s="1190" t="s">
        <v>607</v>
      </c>
      <c r="L13" s="1187"/>
      <c r="M13" s="1186"/>
      <c r="N13" s="1190" t="s">
        <v>607</v>
      </c>
      <c r="O13" s="1187"/>
      <c r="P13" s="1186"/>
      <c r="Q13" s="1190" t="s">
        <v>607</v>
      </c>
      <c r="R13" s="1187"/>
      <c r="S13" s="1186"/>
      <c r="T13" s="1190" t="s">
        <v>607</v>
      </c>
      <c r="U13" s="1187"/>
      <c r="V13" s="1186"/>
      <c r="W13" s="1190" t="s">
        <v>607</v>
      </c>
      <c r="X13" s="1187"/>
      <c r="Y13" s="1186"/>
      <c r="Z13" s="1190" t="s">
        <v>607</v>
      </c>
      <c r="AA13" s="1173"/>
      <c r="AB13" s="1186"/>
      <c r="AC13" s="1190" t="s">
        <v>315</v>
      </c>
      <c r="AD13" s="1188"/>
    </row>
    <row r="14" spans="2:30" s="1171" customFormat="1" ht="19.5" customHeight="1" x14ac:dyDescent="0.2">
      <c r="B14" s="1176" t="s">
        <v>294</v>
      </c>
      <c r="C14" s="1173"/>
      <c r="D14" s="1180"/>
      <c r="E14" s="1178" t="s">
        <v>608</v>
      </c>
      <c r="F14" s="1179"/>
      <c r="G14" s="1181"/>
      <c r="H14" s="1173"/>
      <c r="I14" s="1173"/>
      <c r="J14" s="1186"/>
      <c r="K14" s="1173"/>
      <c r="L14" s="1187"/>
      <c r="M14" s="1186"/>
      <c r="N14" s="1173"/>
      <c r="O14" s="1187"/>
      <c r="P14" s="1186"/>
      <c r="Q14" s="1173"/>
      <c r="R14" s="1187"/>
      <c r="S14" s="1186"/>
      <c r="T14" s="1173"/>
      <c r="U14" s="1187"/>
      <c r="V14" s="1186"/>
      <c r="W14" s="1173"/>
      <c r="X14" s="1187"/>
      <c r="Y14" s="1186"/>
      <c r="Z14" s="1173"/>
      <c r="AA14" s="1173"/>
      <c r="AB14" s="1186"/>
      <c r="AC14" s="1173"/>
      <c r="AD14" s="1188"/>
    </row>
    <row r="15" spans="2:30" s="1171" customFormat="1" ht="19.5" customHeight="1" x14ac:dyDescent="0.2">
      <c r="B15" s="1867" t="s">
        <v>152</v>
      </c>
      <c r="C15" s="1868"/>
      <c r="D15" s="1894">
        <v>777</v>
      </c>
      <c r="E15" s="1897">
        <v>4</v>
      </c>
      <c r="F15" s="1898"/>
      <c r="G15" s="1878"/>
      <c r="H15" s="1879"/>
      <c r="I15" s="1879"/>
      <c r="J15" s="1880"/>
      <c r="K15" s="1880"/>
      <c r="L15" s="1880"/>
      <c r="M15" s="1880"/>
      <c r="N15" s="1880"/>
      <c r="O15" s="1880"/>
      <c r="P15" s="1880">
        <v>1</v>
      </c>
      <c r="Q15" s="1880"/>
      <c r="R15" s="1880"/>
      <c r="S15" s="1880">
        <v>1</v>
      </c>
      <c r="T15" s="1880"/>
      <c r="U15" s="1880"/>
      <c r="V15" s="1880"/>
      <c r="W15" s="1880"/>
      <c r="X15" s="1880"/>
      <c r="Y15" s="1880">
        <v>2</v>
      </c>
      <c r="Z15" s="1880"/>
      <c r="AA15" s="1880"/>
      <c r="AB15" s="1881"/>
      <c r="AC15" s="1879"/>
      <c r="AD15" s="1882"/>
    </row>
    <row r="16" spans="2:30" s="1171" customFormat="1" ht="19.5" customHeight="1" x14ac:dyDescent="0.2">
      <c r="B16" s="1779"/>
      <c r="C16" s="1828"/>
      <c r="D16" s="1895"/>
      <c r="E16" s="1899"/>
      <c r="F16" s="1900"/>
      <c r="G16" s="1890">
        <v>312</v>
      </c>
      <c r="H16" s="1891"/>
      <c r="I16" s="1892"/>
      <c r="J16" s="1891">
        <v>179</v>
      </c>
      <c r="K16" s="1891"/>
      <c r="L16" s="1891"/>
      <c r="M16" s="1893">
        <v>136</v>
      </c>
      <c r="N16" s="1891"/>
      <c r="O16" s="1892"/>
      <c r="P16" s="1891">
        <v>101</v>
      </c>
      <c r="Q16" s="1891"/>
      <c r="R16" s="1833"/>
      <c r="S16" s="1834">
        <v>30</v>
      </c>
      <c r="T16" s="1833"/>
      <c r="U16" s="1835"/>
      <c r="V16" s="1833">
        <v>11</v>
      </c>
      <c r="W16" s="1833"/>
      <c r="X16" s="1833"/>
      <c r="Y16" s="1834">
        <v>7</v>
      </c>
      <c r="Z16" s="1833"/>
      <c r="AA16" s="1835"/>
      <c r="AB16" s="1915">
        <v>1</v>
      </c>
      <c r="AC16" s="1916"/>
      <c r="AD16" s="1918"/>
    </row>
    <row r="17" spans="2:30" s="1171" customFormat="1" ht="19.5" customHeight="1" x14ac:dyDescent="0.2">
      <c r="B17" s="1884" t="s">
        <v>157</v>
      </c>
      <c r="C17" s="1885"/>
      <c r="D17" s="1896"/>
      <c r="E17" s="1901"/>
      <c r="F17" s="1902"/>
      <c r="G17" s="1903"/>
      <c r="H17" s="1904"/>
      <c r="I17" s="1905"/>
      <c r="J17" s="1904"/>
      <c r="K17" s="1904"/>
      <c r="L17" s="1904"/>
      <c r="M17" s="1906"/>
      <c r="N17" s="1904"/>
      <c r="O17" s="1905"/>
      <c r="P17" s="1904"/>
      <c r="Q17" s="1904"/>
      <c r="R17" s="1863"/>
      <c r="S17" s="1862"/>
      <c r="T17" s="1863"/>
      <c r="U17" s="1864"/>
      <c r="V17" s="1863"/>
      <c r="W17" s="1863"/>
      <c r="X17" s="1863"/>
      <c r="Y17" s="1862"/>
      <c r="Z17" s="1863"/>
      <c r="AA17" s="1864"/>
      <c r="AB17" s="1862"/>
      <c r="AC17" s="1863"/>
      <c r="AD17" s="1865"/>
    </row>
    <row r="18" spans="2:30" s="1171" customFormat="1" ht="19.5" customHeight="1" x14ac:dyDescent="0.2">
      <c r="B18" s="1867" t="s">
        <v>161</v>
      </c>
      <c r="C18" s="1868"/>
      <c r="D18" s="1894">
        <v>578</v>
      </c>
      <c r="E18" s="1897">
        <v>4</v>
      </c>
      <c r="F18" s="1898"/>
      <c r="G18" s="1878"/>
      <c r="H18" s="1879"/>
      <c r="I18" s="1879"/>
      <c r="J18" s="1880"/>
      <c r="K18" s="1880"/>
      <c r="L18" s="1880"/>
      <c r="M18" s="1880"/>
      <c r="N18" s="1880"/>
      <c r="O18" s="1880"/>
      <c r="P18" s="1880"/>
      <c r="Q18" s="1880"/>
      <c r="R18" s="1880"/>
      <c r="S18" s="1880">
        <v>2</v>
      </c>
      <c r="T18" s="1880"/>
      <c r="U18" s="1880"/>
      <c r="V18" s="1880">
        <v>2</v>
      </c>
      <c r="W18" s="1880"/>
      <c r="X18" s="1880"/>
      <c r="Y18" s="1880"/>
      <c r="Z18" s="1880"/>
      <c r="AA18" s="1880"/>
      <c r="AB18" s="1881"/>
      <c r="AC18" s="1879"/>
      <c r="AD18" s="1882"/>
    </row>
    <row r="19" spans="2:30" s="1171" customFormat="1" ht="19.5" customHeight="1" x14ac:dyDescent="0.2">
      <c r="B19" s="1779"/>
      <c r="C19" s="1828"/>
      <c r="D19" s="1895"/>
      <c r="E19" s="1899"/>
      <c r="F19" s="1900"/>
      <c r="G19" s="1890">
        <v>154</v>
      </c>
      <c r="H19" s="1891"/>
      <c r="I19" s="1892"/>
      <c r="J19" s="1891">
        <v>139</v>
      </c>
      <c r="K19" s="1891"/>
      <c r="L19" s="1891"/>
      <c r="M19" s="1893">
        <v>140</v>
      </c>
      <c r="N19" s="1891"/>
      <c r="O19" s="1892"/>
      <c r="P19" s="1891">
        <v>110</v>
      </c>
      <c r="Q19" s="1891"/>
      <c r="R19" s="1833"/>
      <c r="S19" s="1834">
        <v>26</v>
      </c>
      <c r="T19" s="1833"/>
      <c r="U19" s="1835"/>
      <c r="V19" s="1833">
        <v>9</v>
      </c>
      <c r="W19" s="1833"/>
      <c r="X19" s="1833"/>
      <c r="Y19" s="1915">
        <v>0</v>
      </c>
      <c r="Z19" s="1916"/>
      <c r="AA19" s="1917"/>
      <c r="AB19" s="1915">
        <v>0</v>
      </c>
      <c r="AC19" s="1916"/>
      <c r="AD19" s="1918"/>
    </row>
    <row r="20" spans="2:30" s="1171" customFormat="1" ht="19.5" customHeight="1" x14ac:dyDescent="0.2">
      <c r="B20" s="1884" t="s">
        <v>163</v>
      </c>
      <c r="C20" s="1885"/>
      <c r="D20" s="1896"/>
      <c r="E20" s="1901"/>
      <c r="F20" s="1902"/>
      <c r="G20" s="1903"/>
      <c r="H20" s="1904"/>
      <c r="I20" s="1905"/>
      <c r="J20" s="1904"/>
      <c r="K20" s="1904"/>
      <c r="L20" s="1904"/>
      <c r="M20" s="1906"/>
      <c r="N20" s="1904"/>
      <c r="O20" s="1905"/>
      <c r="P20" s="1904"/>
      <c r="Q20" s="1904"/>
      <c r="R20" s="1863"/>
      <c r="S20" s="1862"/>
      <c r="T20" s="1863"/>
      <c r="U20" s="1864"/>
      <c r="V20" s="1863"/>
      <c r="W20" s="1863"/>
      <c r="X20" s="1863"/>
      <c r="Y20" s="1862"/>
      <c r="Z20" s="1863"/>
      <c r="AA20" s="1864"/>
      <c r="AB20" s="1862"/>
      <c r="AC20" s="1863"/>
      <c r="AD20" s="1865"/>
    </row>
    <row r="21" spans="2:30" s="1171" customFormat="1" ht="19.5" customHeight="1" x14ac:dyDescent="0.2">
      <c r="B21" s="1867" t="s">
        <v>316</v>
      </c>
      <c r="C21" s="1868"/>
      <c r="D21" s="1894">
        <v>1179</v>
      </c>
      <c r="E21" s="1897">
        <v>2</v>
      </c>
      <c r="F21" s="1898"/>
      <c r="G21" s="1880"/>
      <c r="H21" s="1880"/>
      <c r="I21" s="1880"/>
      <c r="J21" s="1880"/>
      <c r="K21" s="1880"/>
      <c r="L21" s="1880"/>
      <c r="M21" s="1880"/>
      <c r="N21" s="1880"/>
      <c r="O21" s="1880"/>
      <c r="P21" s="1880">
        <v>1</v>
      </c>
      <c r="Q21" s="1880"/>
      <c r="R21" s="1880"/>
      <c r="S21" s="1887"/>
      <c r="T21" s="1888"/>
      <c r="U21" s="1889"/>
      <c r="V21" s="1880"/>
      <c r="W21" s="1880"/>
      <c r="X21" s="1880"/>
      <c r="Y21" s="1880"/>
      <c r="Z21" s="1880"/>
      <c r="AA21" s="1880"/>
      <c r="AB21" s="1881">
        <v>1</v>
      </c>
      <c r="AC21" s="1879"/>
      <c r="AD21" s="1882"/>
    </row>
    <row r="22" spans="2:30" s="1171" customFormat="1" ht="19.5" customHeight="1" x14ac:dyDescent="0.2">
      <c r="B22" s="1779"/>
      <c r="C22" s="1828"/>
      <c r="D22" s="1895"/>
      <c r="E22" s="1899"/>
      <c r="F22" s="1900"/>
      <c r="G22" s="1914">
        <v>349</v>
      </c>
      <c r="H22" s="1912"/>
      <c r="I22" s="1913"/>
      <c r="J22" s="1912">
        <v>306</v>
      </c>
      <c r="K22" s="1912"/>
      <c r="L22" s="1912"/>
      <c r="M22" s="1911">
        <v>259</v>
      </c>
      <c r="N22" s="1912"/>
      <c r="O22" s="1913"/>
      <c r="P22" s="1912">
        <v>185</v>
      </c>
      <c r="Q22" s="1912"/>
      <c r="R22" s="1907"/>
      <c r="S22" s="1908">
        <v>52</v>
      </c>
      <c r="T22" s="1907"/>
      <c r="U22" s="1909"/>
      <c r="V22" s="1907">
        <v>19</v>
      </c>
      <c r="W22" s="1907"/>
      <c r="X22" s="1907"/>
      <c r="Y22" s="1908">
        <v>7</v>
      </c>
      <c r="Z22" s="1907"/>
      <c r="AA22" s="1909"/>
      <c r="AB22" s="1908">
        <v>2</v>
      </c>
      <c r="AC22" s="1907"/>
      <c r="AD22" s="1910"/>
    </row>
    <row r="23" spans="2:30" s="1171" customFormat="1" ht="19.5" customHeight="1" x14ac:dyDescent="0.2">
      <c r="B23" s="1884" t="s">
        <v>317</v>
      </c>
      <c r="C23" s="1885"/>
      <c r="D23" s="1896"/>
      <c r="E23" s="1901"/>
      <c r="F23" s="1902"/>
      <c r="G23" s="1903"/>
      <c r="H23" s="1904"/>
      <c r="I23" s="1905"/>
      <c r="J23" s="1904"/>
      <c r="K23" s="1904"/>
      <c r="L23" s="1904"/>
      <c r="M23" s="1906"/>
      <c r="N23" s="1904"/>
      <c r="O23" s="1905"/>
      <c r="P23" s="1904"/>
      <c r="Q23" s="1904"/>
      <c r="R23" s="1863"/>
      <c r="S23" s="1862"/>
      <c r="T23" s="1863"/>
      <c r="U23" s="1864"/>
      <c r="V23" s="1863"/>
      <c r="W23" s="1863"/>
      <c r="X23" s="1863"/>
      <c r="Y23" s="1862"/>
      <c r="Z23" s="1863"/>
      <c r="AA23" s="1864"/>
      <c r="AB23" s="1862"/>
      <c r="AC23" s="1863"/>
      <c r="AD23" s="1865"/>
    </row>
    <row r="24" spans="2:30" s="1171" customFormat="1" ht="19.5" customHeight="1" x14ac:dyDescent="0.2">
      <c r="B24" s="1867" t="s">
        <v>168</v>
      </c>
      <c r="C24" s="1868"/>
      <c r="D24" s="1894">
        <v>345</v>
      </c>
      <c r="E24" s="1897">
        <v>0</v>
      </c>
      <c r="F24" s="1898"/>
      <c r="G24" s="1878"/>
      <c r="H24" s="1879"/>
      <c r="I24" s="1879"/>
      <c r="J24" s="1880"/>
      <c r="K24" s="1880"/>
      <c r="L24" s="1880"/>
      <c r="M24" s="1880"/>
      <c r="N24" s="1880"/>
      <c r="O24" s="1880"/>
      <c r="P24" s="1880"/>
      <c r="Q24" s="1880"/>
      <c r="R24" s="1880"/>
      <c r="S24" s="1880"/>
      <c r="T24" s="1880"/>
      <c r="U24" s="1880"/>
      <c r="V24" s="1880"/>
      <c r="W24" s="1880"/>
      <c r="X24" s="1880"/>
      <c r="Y24" s="1880"/>
      <c r="Z24" s="1880"/>
      <c r="AA24" s="1880"/>
      <c r="AB24" s="1881"/>
      <c r="AC24" s="1879"/>
      <c r="AD24" s="1882"/>
    </row>
    <row r="25" spans="2:30" s="1171" customFormat="1" ht="19.5" customHeight="1" x14ac:dyDescent="0.2">
      <c r="B25" s="1779"/>
      <c r="C25" s="1828"/>
      <c r="D25" s="1895"/>
      <c r="E25" s="1899"/>
      <c r="F25" s="1900"/>
      <c r="G25" s="1890">
        <v>88</v>
      </c>
      <c r="H25" s="1891"/>
      <c r="I25" s="1892"/>
      <c r="J25" s="1891">
        <v>97</v>
      </c>
      <c r="K25" s="1891"/>
      <c r="L25" s="1891"/>
      <c r="M25" s="1893">
        <v>73</v>
      </c>
      <c r="N25" s="1891"/>
      <c r="O25" s="1892"/>
      <c r="P25" s="1891">
        <v>61</v>
      </c>
      <c r="Q25" s="1891"/>
      <c r="R25" s="1891"/>
      <c r="S25" s="1834">
        <v>22</v>
      </c>
      <c r="T25" s="1833"/>
      <c r="U25" s="1835"/>
      <c r="V25" s="1833">
        <v>4</v>
      </c>
      <c r="W25" s="1833"/>
      <c r="X25" s="1833"/>
      <c r="Y25" s="1834">
        <v>0</v>
      </c>
      <c r="Z25" s="1833"/>
      <c r="AA25" s="1835"/>
      <c r="AB25" s="1834">
        <v>0</v>
      </c>
      <c r="AC25" s="1833"/>
      <c r="AD25" s="1836"/>
    </row>
    <row r="26" spans="2:30" s="1171" customFormat="1" ht="19.5" customHeight="1" x14ac:dyDescent="0.2">
      <c r="B26" s="1884" t="s">
        <v>170</v>
      </c>
      <c r="C26" s="1885"/>
      <c r="D26" s="1896"/>
      <c r="E26" s="1901"/>
      <c r="F26" s="1902"/>
      <c r="G26" s="1903"/>
      <c r="H26" s="1904"/>
      <c r="I26" s="1905"/>
      <c r="J26" s="1904"/>
      <c r="K26" s="1904"/>
      <c r="L26" s="1904"/>
      <c r="M26" s="1906"/>
      <c r="N26" s="1904"/>
      <c r="O26" s="1905"/>
      <c r="P26" s="1904"/>
      <c r="Q26" s="1904"/>
      <c r="R26" s="1904"/>
      <c r="S26" s="1862"/>
      <c r="T26" s="1863"/>
      <c r="U26" s="1864"/>
      <c r="V26" s="1863"/>
      <c r="W26" s="1863"/>
      <c r="X26" s="1863"/>
      <c r="Y26" s="1862"/>
      <c r="Z26" s="1863"/>
      <c r="AA26" s="1864"/>
      <c r="AB26" s="1862"/>
      <c r="AC26" s="1863"/>
      <c r="AD26" s="1865"/>
    </row>
    <row r="27" spans="2:30" s="1171" customFormat="1" ht="19.5" customHeight="1" x14ac:dyDescent="0.2">
      <c r="B27" s="1867" t="s">
        <v>171</v>
      </c>
      <c r="C27" s="1868"/>
      <c r="D27" s="1894">
        <v>363</v>
      </c>
      <c r="E27" s="1897">
        <v>1</v>
      </c>
      <c r="F27" s="1898"/>
      <c r="G27" s="1878"/>
      <c r="H27" s="1879"/>
      <c r="I27" s="1879"/>
      <c r="J27" s="1880"/>
      <c r="K27" s="1880"/>
      <c r="L27" s="1880"/>
      <c r="M27" s="1880"/>
      <c r="N27" s="1880"/>
      <c r="O27" s="1880"/>
      <c r="P27" s="1880"/>
      <c r="Q27" s="1880"/>
      <c r="R27" s="1880"/>
      <c r="S27" s="1880"/>
      <c r="T27" s="1880"/>
      <c r="U27" s="1880"/>
      <c r="V27" s="1880"/>
      <c r="W27" s="1880"/>
      <c r="X27" s="1880"/>
      <c r="Y27" s="1887"/>
      <c r="Z27" s="1888"/>
      <c r="AA27" s="1889"/>
      <c r="AB27" s="1881">
        <v>1</v>
      </c>
      <c r="AC27" s="1879"/>
      <c r="AD27" s="1882"/>
    </row>
    <row r="28" spans="2:30" s="1171" customFormat="1" ht="19.5" customHeight="1" x14ac:dyDescent="0.2">
      <c r="B28" s="1779"/>
      <c r="C28" s="1828"/>
      <c r="D28" s="1895"/>
      <c r="E28" s="1899"/>
      <c r="F28" s="1900"/>
      <c r="G28" s="1890">
        <v>116</v>
      </c>
      <c r="H28" s="1891"/>
      <c r="I28" s="1892"/>
      <c r="J28" s="1891">
        <v>83</v>
      </c>
      <c r="K28" s="1891"/>
      <c r="L28" s="1891"/>
      <c r="M28" s="1893">
        <v>69</v>
      </c>
      <c r="N28" s="1891"/>
      <c r="O28" s="1892"/>
      <c r="P28" s="1891">
        <v>65</v>
      </c>
      <c r="Q28" s="1891"/>
      <c r="R28" s="1891"/>
      <c r="S28" s="1834">
        <v>19</v>
      </c>
      <c r="T28" s="1833"/>
      <c r="U28" s="1835"/>
      <c r="V28" s="1833">
        <v>9</v>
      </c>
      <c r="W28" s="1833"/>
      <c r="X28" s="1833"/>
      <c r="Y28" s="1834">
        <v>1</v>
      </c>
      <c r="Z28" s="1833"/>
      <c r="AA28" s="1835"/>
      <c r="AB28" s="1834">
        <v>1</v>
      </c>
      <c r="AC28" s="1833"/>
      <c r="AD28" s="1836"/>
    </row>
    <row r="29" spans="2:30" s="1171" customFormat="1" ht="19.5" customHeight="1" x14ac:dyDescent="0.2">
      <c r="B29" s="1884" t="s">
        <v>173</v>
      </c>
      <c r="C29" s="1885"/>
      <c r="D29" s="1896"/>
      <c r="E29" s="1901"/>
      <c r="F29" s="1902"/>
      <c r="G29" s="1903"/>
      <c r="H29" s="1904"/>
      <c r="I29" s="1905"/>
      <c r="J29" s="1904"/>
      <c r="K29" s="1904"/>
      <c r="L29" s="1904"/>
      <c r="M29" s="1906"/>
      <c r="N29" s="1904"/>
      <c r="O29" s="1905"/>
      <c r="P29" s="1904"/>
      <c r="Q29" s="1904"/>
      <c r="R29" s="1904"/>
      <c r="S29" s="1862"/>
      <c r="T29" s="1863"/>
      <c r="U29" s="1864"/>
      <c r="V29" s="1863"/>
      <c r="W29" s="1863"/>
      <c r="X29" s="1863"/>
      <c r="Y29" s="1862"/>
      <c r="Z29" s="1863"/>
      <c r="AA29" s="1864"/>
      <c r="AB29" s="1862"/>
      <c r="AC29" s="1863"/>
      <c r="AD29" s="1865"/>
    </row>
    <row r="30" spans="2:30" s="1171" customFormat="1" ht="19.5" customHeight="1" x14ac:dyDescent="0.2">
      <c r="B30" s="1867" t="s">
        <v>318</v>
      </c>
      <c r="C30" s="1868"/>
      <c r="D30" s="1869">
        <v>1056</v>
      </c>
      <c r="E30" s="1872">
        <v>3</v>
      </c>
      <c r="F30" s="1873"/>
      <c r="G30" s="1878"/>
      <c r="H30" s="1879"/>
      <c r="I30" s="1879"/>
      <c r="J30" s="1880"/>
      <c r="K30" s="1880"/>
      <c r="L30" s="1880"/>
      <c r="M30" s="1880"/>
      <c r="N30" s="1880"/>
      <c r="O30" s="1880"/>
      <c r="P30" s="1880"/>
      <c r="Q30" s="1880"/>
      <c r="R30" s="1880"/>
      <c r="S30" s="1880">
        <v>1</v>
      </c>
      <c r="T30" s="1880"/>
      <c r="U30" s="1880"/>
      <c r="V30" s="1880"/>
      <c r="W30" s="1880"/>
      <c r="X30" s="1880"/>
      <c r="Y30" s="1880">
        <v>2</v>
      </c>
      <c r="Z30" s="1880"/>
      <c r="AA30" s="1880"/>
      <c r="AB30" s="1881"/>
      <c r="AC30" s="1879"/>
      <c r="AD30" s="1882"/>
    </row>
    <row r="31" spans="2:30" s="1171" customFormat="1" ht="19.5" customHeight="1" x14ac:dyDescent="0.2">
      <c r="B31" s="1779"/>
      <c r="C31" s="1828"/>
      <c r="D31" s="1870"/>
      <c r="E31" s="1874"/>
      <c r="F31" s="1875"/>
      <c r="G31" s="1883">
        <v>271</v>
      </c>
      <c r="H31" s="1833"/>
      <c r="I31" s="1835"/>
      <c r="J31" s="1833">
        <v>278</v>
      </c>
      <c r="K31" s="1833"/>
      <c r="L31" s="1833"/>
      <c r="M31" s="1834">
        <v>238</v>
      </c>
      <c r="N31" s="1833"/>
      <c r="O31" s="1835"/>
      <c r="P31" s="1833">
        <v>191</v>
      </c>
      <c r="Q31" s="1833"/>
      <c r="R31" s="1833"/>
      <c r="S31" s="1834">
        <v>61</v>
      </c>
      <c r="T31" s="1833"/>
      <c r="U31" s="1835"/>
      <c r="V31" s="1833">
        <v>15</v>
      </c>
      <c r="W31" s="1833"/>
      <c r="X31" s="1833"/>
      <c r="Y31" s="1834">
        <v>2</v>
      </c>
      <c r="Z31" s="1833"/>
      <c r="AA31" s="1835"/>
      <c r="AB31" s="1834">
        <v>0</v>
      </c>
      <c r="AC31" s="1833"/>
      <c r="AD31" s="1836"/>
    </row>
    <row r="32" spans="2:30" s="1171" customFormat="1" ht="19.5" customHeight="1" thickBot="1" x14ac:dyDescent="0.25">
      <c r="B32" s="1884" t="s">
        <v>319</v>
      </c>
      <c r="C32" s="1885"/>
      <c r="D32" s="1871"/>
      <c r="E32" s="1876"/>
      <c r="F32" s="1877"/>
      <c r="G32" s="1886"/>
      <c r="H32" s="1863"/>
      <c r="I32" s="1864"/>
      <c r="J32" s="1863"/>
      <c r="K32" s="1863"/>
      <c r="L32" s="1863"/>
      <c r="M32" s="1862"/>
      <c r="N32" s="1863"/>
      <c r="O32" s="1864"/>
      <c r="P32" s="1863"/>
      <c r="Q32" s="1863"/>
      <c r="R32" s="1863"/>
      <c r="S32" s="1862"/>
      <c r="T32" s="1863"/>
      <c r="U32" s="1864"/>
      <c r="V32" s="1863"/>
      <c r="W32" s="1863"/>
      <c r="X32" s="1863"/>
      <c r="Y32" s="1862"/>
      <c r="Z32" s="1863"/>
      <c r="AA32" s="1864"/>
      <c r="AB32" s="1862"/>
      <c r="AC32" s="1863"/>
      <c r="AD32" s="1865"/>
    </row>
    <row r="33" spans="2:30" s="1171" customFormat="1" ht="19.5" customHeight="1" x14ac:dyDescent="0.2">
      <c r="B33" s="1831"/>
      <c r="C33" s="1827"/>
      <c r="D33" s="1852">
        <f>SUM(D15:D32)</f>
        <v>4298</v>
      </c>
      <c r="E33" s="1855">
        <f>SUM(E15:E32)</f>
        <v>14</v>
      </c>
      <c r="F33" s="1856"/>
      <c r="G33" s="1861">
        <f>G15+G18+G21+G30+G24+G27</f>
        <v>0</v>
      </c>
      <c r="H33" s="1844"/>
      <c r="I33" s="1844"/>
      <c r="J33" s="1842">
        <f>J15+J18+J21+J30+J24+J27</f>
        <v>0</v>
      </c>
      <c r="K33" s="1842"/>
      <c r="L33" s="1842"/>
      <c r="M33" s="1842">
        <f>M15+M18+M21+M30+M24+M27</f>
        <v>0</v>
      </c>
      <c r="N33" s="1842"/>
      <c r="O33" s="1842"/>
      <c r="P33" s="1842">
        <f>P15+P18+P21+P30+P24+P27</f>
        <v>2</v>
      </c>
      <c r="Q33" s="1842"/>
      <c r="R33" s="1842"/>
      <c r="S33" s="1842">
        <f>S15+S18+S21+S30+S24+S27</f>
        <v>4</v>
      </c>
      <c r="T33" s="1842"/>
      <c r="U33" s="1842"/>
      <c r="V33" s="1842">
        <f>V15+V18+V21+V30+V24+V27</f>
        <v>2</v>
      </c>
      <c r="W33" s="1842"/>
      <c r="X33" s="1842"/>
      <c r="Y33" s="1842">
        <f>Y15+Y18+Y21+Y30+Y24+Y27</f>
        <v>4</v>
      </c>
      <c r="Z33" s="1842"/>
      <c r="AA33" s="1842"/>
      <c r="AB33" s="1843">
        <f>AB15+AB18+AB21+AB30+AB24+AB27</f>
        <v>2</v>
      </c>
      <c r="AC33" s="1844"/>
      <c r="AD33" s="1845"/>
    </row>
    <row r="34" spans="2:30" s="1171" customFormat="1" ht="19.5" customHeight="1" x14ac:dyDescent="0.2">
      <c r="B34" s="1779" t="s">
        <v>53</v>
      </c>
      <c r="C34" s="1828"/>
      <c r="D34" s="1853"/>
      <c r="E34" s="1857"/>
      <c r="F34" s="1858"/>
      <c r="G34" s="1846">
        <f>SUM(G16,G19,G22,G31,G25,G28)</f>
        <v>1290</v>
      </c>
      <c r="H34" s="1847"/>
      <c r="I34" s="1848"/>
      <c r="J34" s="1848">
        <f>SUM(J16,J19,J22,J31,J25,J28)</f>
        <v>1082</v>
      </c>
      <c r="K34" s="1849"/>
      <c r="L34" s="1850"/>
      <c r="M34" s="1849">
        <f>SUM(M16,M19,M22,M31,M25,M28)</f>
        <v>915</v>
      </c>
      <c r="N34" s="1849"/>
      <c r="O34" s="1849"/>
      <c r="P34" s="1848">
        <f>SUM(P16,P19,P22,P31,P25,P28)</f>
        <v>713</v>
      </c>
      <c r="Q34" s="1849"/>
      <c r="R34" s="1850"/>
      <c r="S34" s="1849">
        <f>SUM(S16,S19,S22,S31,S25,S28)</f>
        <v>210</v>
      </c>
      <c r="T34" s="1849"/>
      <c r="U34" s="1849"/>
      <c r="V34" s="1848">
        <f>SUM(V16,V19,V22,V31,V25,V28)</f>
        <v>67</v>
      </c>
      <c r="W34" s="1849"/>
      <c r="X34" s="1850"/>
      <c r="Y34" s="1849">
        <f>SUM(Y16,Y19,Y22,Y31,Y25,Y28)</f>
        <v>17</v>
      </c>
      <c r="Z34" s="1849"/>
      <c r="AA34" s="1849"/>
      <c r="AB34" s="1850">
        <f>SUM(AB16,AB19,AB22,AB31,AB25,AB28)</f>
        <v>4</v>
      </c>
      <c r="AC34" s="1847"/>
      <c r="AD34" s="1851"/>
    </row>
    <row r="35" spans="2:30" s="1171" customFormat="1" ht="19.5" customHeight="1" thickBot="1" x14ac:dyDescent="0.25">
      <c r="B35" s="1781"/>
      <c r="C35" s="1832"/>
      <c r="D35" s="1854"/>
      <c r="E35" s="1859"/>
      <c r="F35" s="1860"/>
      <c r="G35" s="1774"/>
      <c r="H35" s="1832"/>
      <c r="I35" s="1866"/>
      <c r="J35" s="1866"/>
      <c r="K35" s="1837"/>
      <c r="L35" s="1838"/>
      <c r="M35" s="1837"/>
      <c r="N35" s="1837"/>
      <c r="O35" s="1837"/>
      <c r="P35" s="1866"/>
      <c r="Q35" s="1837"/>
      <c r="R35" s="1838"/>
      <c r="S35" s="1837"/>
      <c r="T35" s="1837"/>
      <c r="U35" s="1837"/>
      <c r="V35" s="1866"/>
      <c r="W35" s="1837"/>
      <c r="X35" s="1838"/>
      <c r="Y35" s="1837"/>
      <c r="Z35" s="1837"/>
      <c r="AA35" s="1837"/>
      <c r="AB35" s="1838"/>
      <c r="AC35" s="1832"/>
      <c r="AD35" s="1839"/>
    </row>
    <row r="36" spans="2:30" s="1171" customFormat="1" ht="39" customHeight="1" x14ac:dyDescent="0.2">
      <c r="B36" s="1840" t="s">
        <v>623</v>
      </c>
      <c r="C36" s="1841"/>
      <c r="D36" s="1841"/>
      <c r="E36" s="1841"/>
      <c r="F36" s="1841"/>
      <c r="G36" s="1841"/>
      <c r="H36" s="1841"/>
      <c r="I36" s="1841"/>
      <c r="J36" s="1841"/>
      <c r="K36" s="1841"/>
      <c r="L36" s="1841"/>
      <c r="M36" s="1841"/>
      <c r="N36" s="1841"/>
      <c r="O36" s="1841"/>
      <c r="P36" s="1841"/>
      <c r="Q36" s="1841"/>
      <c r="R36" s="1841"/>
      <c r="S36" s="1841"/>
      <c r="T36" s="1841"/>
      <c r="U36" s="1841"/>
      <c r="V36" s="1841"/>
      <c r="W36" s="1841"/>
      <c r="X36" s="1841"/>
      <c r="Y36" s="1841"/>
      <c r="Z36" s="1841"/>
      <c r="AA36" s="1841"/>
      <c r="AB36" s="1841"/>
      <c r="AC36" s="1841"/>
      <c r="AD36" s="1841"/>
    </row>
    <row r="37" spans="2:30" s="1171" customFormat="1" ht="19.5" customHeight="1" x14ac:dyDescent="0.2">
      <c r="B37" s="1173" t="s">
        <v>320</v>
      </c>
      <c r="E37" s="1173"/>
      <c r="F37" s="1173"/>
    </row>
    <row r="38" spans="2:30" s="1171" customFormat="1" ht="19.5" customHeight="1" x14ac:dyDescent="0.2">
      <c r="B38" s="1173" t="s">
        <v>321</v>
      </c>
      <c r="E38" s="1173"/>
      <c r="F38" s="1173"/>
    </row>
  </sheetData>
  <mergeCells count="214">
    <mergeCell ref="Y16:AA16"/>
    <mergeCell ref="AB16:AD16"/>
    <mergeCell ref="P17:R17"/>
    <mergeCell ref="S17:U17"/>
    <mergeCell ref="V17:X17"/>
    <mergeCell ref="D4:AD5"/>
    <mergeCell ref="G6:AD7"/>
    <mergeCell ref="G10:I10"/>
    <mergeCell ref="J10:L10"/>
    <mergeCell ref="M10:O10"/>
    <mergeCell ref="P10:R10"/>
    <mergeCell ref="S10:U10"/>
    <mergeCell ref="V10:X10"/>
    <mergeCell ref="Y10:AA10"/>
    <mergeCell ref="AB10:AD10"/>
    <mergeCell ref="Y15:AA15"/>
    <mergeCell ref="AB15:AD15"/>
    <mergeCell ref="Y17:AA17"/>
    <mergeCell ref="AB17:AD17"/>
    <mergeCell ref="P20:R20"/>
    <mergeCell ref="S20:U20"/>
    <mergeCell ref="V20:X20"/>
    <mergeCell ref="B15:C15"/>
    <mergeCell ref="D15:D17"/>
    <mergeCell ref="E15:F17"/>
    <mergeCell ref="G15:I15"/>
    <mergeCell ref="J15:L15"/>
    <mergeCell ref="M15:O15"/>
    <mergeCell ref="P15:R15"/>
    <mergeCell ref="S15:U15"/>
    <mergeCell ref="V15:X15"/>
    <mergeCell ref="B17:C17"/>
    <mergeCell ref="G17:I17"/>
    <mergeCell ref="J17:L17"/>
    <mergeCell ref="M17:O17"/>
    <mergeCell ref="B16:C16"/>
    <mergeCell ref="G16:I16"/>
    <mergeCell ref="J16:L16"/>
    <mergeCell ref="M16:O16"/>
    <mergeCell ref="P16:R16"/>
    <mergeCell ref="S16:U16"/>
    <mergeCell ref="V16:X16"/>
    <mergeCell ref="Y18:AA18"/>
    <mergeCell ref="AB18:AD18"/>
    <mergeCell ref="B19:C19"/>
    <mergeCell ref="G19:I19"/>
    <mergeCell ref="J19:L19"/>
    <mergeCell ref="M19:O19"/>
    <mergeCell ref="P19:R19"/>
    <mergeCell ref="S19:U19"/>
    <mergeCell ref="V19:X19"/>
    <mergeCell ref="Y19:AA19"/>
    <mergeCell ref="AB19:AD19"/>
    <mergeCell ref="B18:C18"/>
    <mergeCell ref="D18:D20"/>
    <mergeCell ref="E18:F20"/>
    <mergeCell ref="G18:I18"/>
    <mergeCell ref="J18:L18"/>
    <mergeCell ref="M18:O18"/>
    <mergeCell ref="P18:R18"/>
    <mergeCell ref="S18:U18"/>
    <mergeCell ref="V18:X18"/>
    <mergeCell ref="B20:C20"/>
    <mergeCell ref="G20:I20"/>
    <mergeCell ref="J20:L20"/>
    <mergeCell ref="M20:O20"/>
    <mergeCell ref="AB24:AD24"/>
    <mergeCell ref="B25:C25"/>
    <mergeCell ref="G25:I25"/>
    <mergeCell ref="J25:L25"/>
    <mergeCell ref="M25:O25"/>
    <mergeCell ref="P25:R25"/>
    <mergeCell ref="S25:U25"/>
    <mergeCell ref="V25:X25"/>
    <mergeCell ref="Y20:AA20"/>
    <mergeCell ref="AB20:AD20"/>
    <mergeCell ref="B21:C21"/>
    <mergeCell ref="D21:D23"/>
    <mergeCell ref="E21:F23"/>
    <mergeCell ref="G21:I21"/>
    <mergeCell ref="J21:L21"/>
    <mergeCell ref="M21:O21"/>
    <mergeCell ref="P21:R21"/>
    <mergeCell ref="S21:U21"/>
    <mergeCell ref="V21:X21"/>
    <mergeCell ref="Y21:AA21"/>
    <mergeCell ref="AB21:AD21"/>
    <mergeCell ref="B22:C22"/>
    <mergeCell ref="G22:I22"/>
    <mergeCell ref="J22:L22"/>
    <mergeCell ref="V22:X22"/>
    <mergeCell ref="Y22:AA22"/>
    <mergeCell ref="AB22:AD22"/>
    <mergeCell ref="B23:C23"/>
    <mergeCell ref="G23:I23"/>
    <mergeCell ref="J23:L23"/>
    <mergeCell ref="M23:O23"/>
    <mergeCell ref="P23:R23"/>
    <mergeCell ref="S23:U23"/>
    <mergeCell ref="V23:X23"/>
    <mergeCell ref="Y23:AA23"/>
    <mergeCell ref="AB23:AD23"/>
    <mergeCell ref="M22:O22"/>
    <mergeCell ref="P22:R22"/>
    <mergeCell ref="S22:U22"/>
    <mergeCell ref="P29:R29"/>
    <mergeCell ref="S29:U29"/>
    <mergeCell ref="V29:X29"/>
    <mergeCell ref="Y25:AA25"/>
    <mergeCell ref="AB25:AD25"/>
    <mergeCell ref="B24:C24"/>
    <mergeCell ref="D24:D26"/>
    <mergeCell ref="E24:F26"/>
    <mergeCell ref="G24:I24"/>
    <mergeCell ref="J24:L24"/>
    <mergeCell ref="M24:O24"/>
    <mergeCell ref="P24:R24"/>
    <mergeCell ref="S24:U24"/>
    <mergeCell ref="V24:X24"/>
    <mergeCell ref="B26:C26"/>
    <mergeCell ref="G26:I26"/>
    <mergeCell ref="J26:L26"/>
    <mergeCell ref="M26:O26"/>
    <mergeCell ref="Y26:AA26"/>
    <mergeCell ref="AB26:AD26"/>
    <mergeCell ref="P26:R26"/>
    <mergeCell ref="S26:U26"/>
    <mergeCell ref="V26:X26"/>
    <mergeCell ref="Y24:AA24"/>
    <mergeCell ref="Y27:AA27"/>
    <mergeCell ref="AB27:AD27"/>
    <mergeCell ref="B28:C28"/>
    <mergeCell ref="G28:I28"/>
    <mergeCell ref="J28:L28"/>
    <mergeCell ref="M28:O28"/>
    <mergeCell ref="P28:R28"/>
    <mergeCell ref="S28:U28"/>
    <mergeCell ref="V28:X28"/>
    <mergeCell ref="Y28:AA28"/>
    <mergeCell ref="AB28:AD28"/>
    <mergeCell ref="B27:C27"/>
    <mergeCell ref="D27:D29"/>
    <mergeCell ref="E27:F29"/>
    <mergeCell ref="G27:I27"/>
    <mergeCell ref="J27:L27"/>
    <mergeCell ref="M27:O27"/>
    <mergeCell ref="P27:R27"/>
    <mergeCell ref="S27:U27"/>
    <mergeCell ref="V27:X27"/>
    <mergeCell ref="B29:C29"/>
    <mergeCell ref="G29:I29"/>
    <mergeCell ref="J29:L29"/>
    <mergeCell ref="M29:O29"/>
    <mergeCell ref="Y29:AA29"/>
    <mergeCell ref="AB29:AD29"/>
    <mergeCell ref="B30:C30"/>
    <mergeCell ref="D30:D32"/>
    <mergeCell ref="E30:F32"/>
    <mergeCell ref="G30:I30"/>
    <mergeCell ref="J30:L30"/>
    <mergeCell ref="M30:O30"/>
    <mergeCell ref="P30:R30"/>
    <mergeCell ref="S30:U30"/>
    <mergeCell ref="V30:X30"/>
    <mergeCell ref="Y30:AA30"/>
    <mergeCell ref="AB30:AD30"/>
    <mergeCell ref="B31:C31"/>
    <mergeCell ref="G31:I31"/>
    <mergeCell ref="J31:L31"/>
    <mergeCell ref="M31:O31"/>
    <mergeCell ref="P31:R31"/>
    <mergeCell ref="S31:U31"/>
    <mergeCell ref="B32:C32"/>
    <mergeCell ref="G32:I32"/>
    <mergeCell ref="J32:L32"/>
    <mergeCell ref="M32:O32"/>
    <mergeCell ref="P32:R32"/>
    <mergeCell ref="P33:R33"/>
    <mergeCell ref="S32:U32"/>
    <mergeCell ref="V32:X32"/>
    <mergeCell ref="Y32:AA32"/>
    <mergeCell ref="AB32:AD32"/>
    <mergeCell ref="G35:I35"/>
    <mergeCell ref="J35:L35"/>
    <mergeCell ref="M35:O35"/>
    <mergeCell ref="P35:R35"/>
    <mergeCell ref="S35:U35"/>
    <mergeCell ref="V35:X35"/>
    <mergeCell ref="S33:U33"/>
    <mergeCell ref="V33:X33"/>
    <mergeCell ref="B35:C35"/>
    <mergeCell ref="V31:X31"/>
    <mergeCell ref="Y31:AA31"/>
    <mergeCell ref="AB31:AD31"/>
    <mergeCell ref="Y35:AA35"/>
    <mergeCell ref="AB35:AD35"/>
    <mergeCell ref="B36:AD36"/>
    <mergeCell ref="Y33:AA33"/>
    <mergeCell ref="AB33:AD33"/>
    <mergeCell ref="B34:C34"/>
    <mergeCell ref="G34:I34"/>
    <mergeCell ref="J34:L34"/>
    <mergeCell ref="M34:O34"/>
    <mergeCell ref="P34:R34"/>
    <mergeCell ref="S34:U34"/>
    <mergeCell ref="V34:X34"/>
    <mergeCell ref="Y34:AA34"/>
    <mergeCell ref="AB34:AD34"/>
    <mergeCell ref="B33:C33"/>
    <mergeCell ref="D33:D35"/>
    <mergeCell ref="E33:F35"/>
    <mergeCell ref="G33:I33"/>
    <mergeCell ref="J33:L33"/>
    <mergeCell ref="M33:O33"/>
  </mergeCells>
  <phoneticPr fontId="7"/>
  <pageMargins left="0.78740157480314965" right="0.7" top="0.98425196850393704" bottom="0.78740157480314965" header="0.51181102362204722" footer="0.51181102362204722"/>
  <pageSetup paperSize="9" scale="9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D6D46-8DC3-46D1-AFEE-72CABCBFE813}">
  <sheetPr>
    <tabColor rgb="FFFF99FF"/>
    <pageSetUpPr fitToPage="1"/>
  </sheetPr>
  <dimension ref="B1:W65"/>
  <sheetViews>
    <sheetView view="pageBreakPreview" zoomScaleNormal="100" zoomScaleSheetLayoutView="100" workbookViewId="0">
      <selection activeCell="N58" sqref="N58"/>
    </sheetView>
  </sheetViews>
  <sheetFormatPr defaultColWidth="9" defaultRowHeight="12" x14ac:dyDescent="0.15"/>
  <cols>
    <col min="1" max="1" width="2" style="85" customWidth="1"/>
    <col min="2" max="2" width="5.33203125" style="649" customWidth="1"/>
    <col min="3" max="3" width="4.44140625" style="85" customWidth="1"/>
    <col min="4" max="4" width="10.77734375" style="85" customWidth="1"/>
    <col min="5" max="5" width="1.44140625" style="85" customWidth="1"/>
    <col min="6" max="6" width="5.44140625" style="85" bestFit="1" customWidth="1"/>
    <col min="7" max="7" width="1.33203125" style="85" customWidth="1"/>
    <col min="8" max="8" width="11.21875" style="85" bestFit="1" customWidth="1"/>
    <col min="9" max="9" width="1.44140625" style="85" customWidth="1"/>
    <col min="10" max="10" width="5.44140625" style="85" bestFit="1" customWidth="1"/>
    <col min="11" max="11" width="1.33203125" style="85" customWidth="1"/>
    <col min="12" max="12" width="11.21875" style="85" bestFit="1" customWidth="1"/>
    <col min="13" max="13" width="1.44140625" style="85" customWidth="1"/>
    <col min="14" max="14" width="5.44140625" style="85" bestFit="1" customWidth="1"/>
    <col min="15" max="15" width="1.33203125" style="85" customWidth="1"/>
    <col min="16" max="16" width="11.33203125" style="85" customWidth="1"/>
    <col min="17" max="17" width="1.44140625" style="85" customWidth="1"/>
    <col min="18" max="18" width="5.44140625" style="85" bestFit="1" customWidth="1"/>
    <col min="19" max="19" width="1.33203125" style="85" customWidth="1"/>
    <col min="20" max="20" width="11.21875" style="85" bestFit="1" customWidth="1"/>
    <col min="21" max="21" width="1.44140625" style="85" customWidth="1"/>
    <col min="22" max="22" width="5.44140625" style="85" bestFit="1" customWidth="1"/>
    <col min="23" max="23" width="1.33203125" style="85" customWidth="1"/>
    <col min="24" max="24" width="2.6640625" style="85" customWidth="1"/>
    <col min="25" max="256" width="9" style="85"/>
    <col min="257" max="257" width="2" style="85" customWidth="1"/>
    <col min="258" max="258" width="5.33203125" style="85" customWidth="1"/>
    <col min="259" max="259" width="4.44140625" style="85" customWidth="1"/>
    <col min="260" max="260" width="9.88671875" style="85" customWidth="1"/>
    <col min="261" max="261" width="1.44140625" style="85" customWidth="1"/>
    <col min="262" max="262" width="4.33203125" style="85" customWidth="1"/>
    <col min="263" max="263" width="1.33203125" style="85" customWidth="1"/>
    <col min="264" max="264" width="9.88671875" style="85" customWidth="1"/>
    <col min="265" max="265" width="1.44140625" style="85" customWidth="1"/>
    <col min="266" max="266" width="4.33203125" style="85" customWidth="1"/>
    <col min="267" max="267" width="1.33203125" style="85" customWidth="1"/>
    <col min="268" max="268" width="9.88671875" style="85" customWidth="1"/>
    <col min="269" max="269" width="1.44140625" style="85" customWidth="1"/>
    <col min="270" max="270" width="4.33203125" style="85" customWidth="1"/>
    <col min="271" max="271" width="1.33203125" style="85" customWidth="1"/>
    <col min="272" max="272" width="9.88671875" style="85" customWidth="1"/>
    <col min="273" max="273" width="1.44140625" style="85" customWidth="1"/>
    <col min="274" max="274" width="4.33203125" style="85" customWidth="1"/>
    <col min="275" max="275" width="1.33203125" style="85" customWidth="1"/>
    <col min="276" max="276" width="9.88671875" style="85" customWidth="1"/>
    <col min="277" max="277" width="1.44140625" style="85" customWidth="1"/>
    <col min="278" max="278" width="4.33203125" style="85" customWidth="1"/>
    <col min="279" max="279" width="1.33203125" style="85" customWidth="1"/>
    <col min="280" max="280" width="2.6640625" style="85" customWidth="1"/>
    <col min="281" max="512" width="9" style="85"/>
    <col min="513" max="513" width="2" style="85" customWidth="1"/>
    <col min="514" max="514" width="5.33203125" style="85" customWidth="1"/>
    <col min="515" max="515" width="4.44140625" style="85" customWidth="1"/>
    <col min="516" max="516" width="9.88671875" style="85" customWidth="1"/>
    <col min="517" max="517" width="1.44140625" style="85" customWidth="1"/>
    <col min="518" max="518" width="4.33203125" style="85" customWidth="1"/>
    <col min="519" max="519" width="1.33203125" style="85" customWidth="1"/>
    <col min="520" max="520" width="9.88671875" style="85" customWidth="1"/>
    <col min="521" max="521" width="1.44140625" style="85" customWidth="1"/>
    <col min="522" max="522" width="4.33203125" style="85" customWidth="1"/>
    <col min="523" max="523" width="1.33203125" style="85" customWidth="1"/>
    <col min="524" max="524" width="9.88671875" style="85" customWidth="1"/>
    <col min="525" max="525" width="1.44140625" style="85" customWidth="1"/>
    <col min="526" max="526" width="4.33203125" style="85" customWidth="1"/>
    <col min="527" max="527" width="1.33203125" style="85" customWidth="1"/>
    <col min="528" max="528" width="9.88671875" style="85" customWidth="1"/>
    <col min="529" max="529" width="1.44140625" style="85" customWidth="1"/>
    <col min="530" max="530" width="4.33203125" style="85" customWidth="1"/>
    <col min="531" max="531" width="1.33203125" style="85" customWidth="1"/>
    <col min="532" max="532" width="9.88671875" style="85" customWidth="1"/>
    <col min="533" max="533" width="1.44140625" style="85" customWidth="1"/>
    <col min="534" max="534" width="4.33203125" style="85" customWidth="1"/>
    <col min="535" max="535" width="1.33203125" style="85" customWidth="1"/>
    <col min="536" max="536" width="2.6640625" style="85" customWidth="1"/>
    <col min="537" max="768" width="9" style="85"/>
    <col min="769" max="769" width="2" style="85" customWidth="1"/>
    <col min="770" max="770" width="5.33203125" style="85" customWidth="1"/>
    <col min="771" max="771" width="4.44140625" style="85" customWidth="1"/>
    <col min="772" max="772" width="9.88671875" style="85" customWidth="1"/>
    <col min="773" max="773" width="1.44140625" style="85" customWidth="1"/>
    <col min="774" max="774" width="4.33203125" style="85" customWidth="1"/>
    <col min="775" max="775" width="1.33203125" style="85" customWidth="1"/>
    <col min="776" max="776" width="9.88671875" style="85" customWidth="1"/>
    <col min="777" max="777" width="1.44140625" style="85" customWidth="1"/>
    <col min="778" max="778" width="4.33203125" style="85" customWidth="1"/>
    <col min="779" max="779" width="1.33203125" style="85" customWidth="1"/>
    <col min="780" max="780" width="9.88671875" style="85" customWidth="1"/>
    <col min="781" max="781" width="1.44140625" style="85" customWidth="1"/>
    <col min="782" max="782" width="4.33203125" style="85" customWidth="1"/>
    <col min="783" max="783" width="1.33203125" style="85" customWidth="1"/>
    <col min="784" max="784" width="9.88671875" style="85" customWidth="1"/>
    <col min="785" max="785" width="1.44140625" style="85" customWidth="1"/>
    <col min="786" max="786" width="4.33203125" style="85" customWidth="1"/>
    <col min="787" max="787" width="1.33203125" style="85" customWidth="1"/>
    <col min="788" max="788" width="9.88671875" style="85" customWidth="1"/>
    <col min="789" max="789" width="1.44140625" style="85" customWidth="1"/>
    <col min="790" max="790" width="4.33203125" style="85" customWidth="1"/>
    <col min="791" max="791" width="1.33203125" style="85" customWidth="1"/>
    <col min="792" max="792" width="2.6640625" style="85" customWidth="1"/>
    <col min="793" max="1024" width="9" style="85"/>
    <col min="1025" max="1025" width="2" style="85" customWidth="1"/>
    <col min="1026" max="1026" width="5.33203125" style="85" customWidth="1"/>
    <col min="1027" max="1027" width="4.44140625" style="85" customWidth="1"/>
    <col min="1028" max="1028" width="9.88671875" style="85" customWidth="1"/>
    <col min="1029" max="1029" width="1.44140625" style="85" customWidth="1"/>
    <col min="1030" max="1030" width="4.33203125" style="85" customWidth="1"/>
    <col min="1031" max="1031" width="1.33203125" style="85" customWidth="1"/>
    <col min="1032" max="1032" width="9.88671875" style="85" customWidth="1"/>
    <col min="1033" max="1033" width="1.44140625" style="85" customWidth="1"/>
    <col min="1034" max="1034" width="4.33203125" style="85" customWidth="1"/>
    <col min="1035" max="1035" width="1.33203125" style="85" customWidth="1"/>
    <col min="1036" max="1036" width="9.88671875" style="85" customWidth="1"/>
    <col min="1037" max="1037" width="1.44140625" style="85" customWidth="1"/>
    <col min="1038" max="1038" width="4.33203125" style="85" customWidth="1"/>
    <col min="1039" max="1039" width="1.33203125" style="85" customWidth="1"/>
    <col min="1040" max="1040" width="9.88671875" style="85" customWidth="1"/>
    <col min="1041" max="1041" width="1.44140625" style="85" customWidth="1"/>
    <col min="1042" max="1042" width="4.33203125" style="85" customWidth="1"/>
    <col min="1043" max="1043" width="1.33203125" style="85" customWidth="1"/>
    <col min="1044" max="1044" width="9.88671875" style="85" customWidth="1"/>
    <col min="1045" max="1045" width="1.44140625" style="85" customWidth="1"/>
    <col min="1046" max="1046" width="4.33203125" style="85" customWidth="1"/>
    <col min="1047" max="1047" width="1.33203125" style="85" customWidth="1"/>
    <col min="1048" max="1048" width="2.6640625" style="85" customWidth="1"/>
    <col min="1049" max="1280" width="9" style="85"/>
    <col min="1281" max="1281" width="2" style="85" customWidth="1"/>
    <col min="1282" max="1282" width="5.33203125" style="85" customWidth="1"/>
    <col min="1283" max="1283" width="4.44140625" style="85" customWidth="1"/>
    <col min="1284" max="1284" width="9.88671875" style="85" customWidth="1"/>
    <col min="1285" max="1285" width="1.44140625" style="85" customWidth="1"/>
    <col min="1286" max="1286" width="4.33203125" style="85" customWidth="1"/>
    <col min="1287" max="1287" width="1.33203125" style="85" customWidth="1"/>
    <col min="1288" max="1288" width="9.88671875" style="85" customWidth="1"/>
    <col min="1289" max="1289" width="1.44140625" style="85" customWidth="1"/>
    <col min="1290" max="1290" width="4.33203125" style="85" customWidth="1"/>
    <col min="1291" max="1291" width="1.33203125" style="85" customWidth="1"/>
    <col min="1292" max="1292" width="9.88671875" style="85" customWidth="1"/>
    <col min="1293" max="1293" width="1.44140625" style="85" customWidth="1"/>
    <col min="1294" max="1294" width="4.33203125" style="85" customWidth="1"/>
    <col min="1295" max="1295" width="1.33203125" style="85" customWidth="1"/>
    <col min="1296" max="1296" width="9.88671875" style="85" customWidth="1"/>
    <col min="1297" max="1297" width="1.44140625" style="85" customWidth="1"/>
    <col min="1298" max="1298" width="4.33203125" style="85" customWidth="1"/>
    <col min="1299" max="1299" width="1.33203125" style="85" customWidth="1"/>
    <col min="1300" max="1300" width="9.88671875" style="85" customWidth="1"/>
    <col min="1301" max="1301" width="1.44140625" style="85" customWidth="1"/>
    <col min="1302" max="1302" width="4.33203125" style="85" customWidth="1"/>
    <col min="1303" max="1303" width="1.33203125" style="85" customWidth="1"/>
    <col min="1304" max="1304" width="2.6640625" style="85" customWidth="1"/>
    <col min="1305" max="1536" width="9" style="85"/>
    <col min="1537" max="1537" width="2" style="85" customWidth="1"/>
    <col min="1538" max="1538" width="5.33203125" style="85" customWidth="1"/>
    <col min="1539" max="1539" width="4.44140625" style="85" customWidth="1"/>
    <col min="1540" max="1540" width="9.88671875" style="85" customWidth="1"/>
    <col min="1541" max="1541" width="1.44140625" style="85" customWidth="1"/>
    <col min="1542" max="1542" width="4.33203125" style="85" customWidth="1"/>
    <col min="1543" max="1543" width="1.33203125" style="85" customWidth="1"/>
    <col min="1544" max="1544" width="9.88671875" style="85" customWidth="1"/>
    <col min="1545" max="1545" width="1.44140625" style="85" customWidth="1"/>
    <col min="1546" max="1546" width="4.33203125" style="85" customWidth="1"/>
    <col min="1547" max="1547" width="1.33203125" style="85" customWidth="1"/>
    <col min="1548" max="1548" width="9.88671875" style="85" customWidth="1"/>
    <col min="1549" max="1549" width="1.44140625" style="85" customWidth="1"/>
    <col min="1550" max="1550" width="4.33203125" style="85" customWidth="1"/>
    <col min="1551" max="1551" width="1.33203125" style="85" customWidth="1"/>
    <col min="1552" max="1552" width="9.88671875" style="85" customWidth="1"/>
    <col min="1553" max="1553" width="1.44140625" style="85" customWidth="1"/>
    <col min="1554" max="1554" width="4.33203125" style="85" customWidth="1"/>
    <col min="1555" max="1555" width="1.33203125" style="85" customWidth="1"/>
    <col min="1556" max="1556" width="9.88671875" style="85" customWidth="1"/>
    <col min="1557" max="1557" width="1.44140625" style="85" customWidth="1"/>
    <col min="1558" max="1558" width="4.33203125" style="85" customWidth="1"/>
    <col min="1559" max="1559" width="1.33203125" style="85" customWidth="1"/>
    <col min="1560" max="1560" width="2.6640625" style="85" customWidth="1"/>
    <col min="1561" max="1792" width="9" style="85"/>
    <col min="1793" max="1793" width="2" style="85" customWidth="1"/>
    <col min="1794" max="1794" width="5.33203125" style="85" customWidth="1"/>
    <col min="1795" max="1795" width="4.44140625" style="85" customWidth="1"/>
    <col min="1796" max="1796" width="9.88671875" style="85" customWidth="1"/>
    <col min="1797" max="1797" width="1.44140625" style="85" customWidth="1"/>
    <col min="1798" max="1798" width="4.33203125" style="85" customWidth="1"/>
    <col min="1799" max="1799" width="1.33203125" style="85" customWidth="1"/>
    <col min="1800" max="1800" width="9.88671875" style="85" customWidth="1"/>
    <col min="1801" max="1801" width="1.44140625" style="85" customWidth="1"/>
    <col min="1802" max="1802" width="4.33203125" style="85" customWidth="1"/>
    <col min="1803" max="1803" width="1.33203125" style="85" customWidth="1"/>
    <col min="1804" max="1804" width="9.88671875" style="85" customWidth="1"/>
    <col min="1805" max="1805" width="1.44140625" style="85" customWidth="1"/>
    <col min="1806" max="1806" width="4.33203125" style="85" customWidth="1"/>
    <col min="1807" max="1807" width="1.33203125" style="85" customWidth="1"/>
    <col min="1808" max="1808" width="9.88671875" style="85" customWidth="1"/>
    <col min="1809" max="1809" width="1.44140625" style="85" customWidth="1"/>
    <col min="1810" max="1810" width="4.33203125" style="85" customWidth="1"/>
    <col min="1811" max="1811" width="1.33203125" style="85" customWidth="1"/>
    <col min="1812" max="1812" width="9.88671875" style="85" customWidth="1"/>
    <col min="1813" max="1813" width="1.44140625" style="85" customWidth="1"/>
    <col min="1814" max="1814" width="4.33203125" style="85" customWidth="1"/>
    <col min="1815" max="1815" width="1.33203125" style="85" customWidth="1"/>
    <col min="1816" max="1816" width="2.6640625" style="85" customWidth="1"/>
    <col min="1817" max="2048" width="9" style="85"/>
    <col min="2049" max="2049" width="2" style="85" customWidth="1"/>
    <col min="2050" max="2050" width="5.33203125" style="85" customWidth="1"/>
    <col min="2051" max="2051" width="4.44140625" style="85" customWidth="1"/>
    <col min="2052" max="2052" width="9.88671875" style="85" customWidth="1"/>
    <col min="2053" max="2053" width="1.44140625" style="85" customWidth="1"/>
    <col min="2054" max="2054" width="4.33203125" style="85" customWidth="1"/>
    <col min="2055" max="2055" width="1.33203125" style="85" customWidth="1"/>
    <col min="2056" max="2056" width="9.88671875" style="85" customWidth="1"/>
    <col min="2057" max="2057" width="1.44140625" style="85" customWidth="1"/>
    <col min="2058" max="2058" width="4.33203125" style="85" customWidth="1"/>
    <col min="2059" max="2059" width="1.33203125" style="85" customWidth="1"/>
    <col min="2060" max="2060" width="9.88671875" style="85" customWidth="1"/>
    <col min="2061" max="2061" width="1.44140625" style="85" customWidth="1"/>
    <col min="2062" max="2062" width="4.33203125" style="85" customWidth="1"/>
    <col min="2063" max="2063" width="1.33203125" style="85" customWidth="1"/>
    <col min="2064" max="2064" width="9.88671875" style="85" customWidth="1"/>
    <col min="2065" max="2065" width="1.44140625" style="85" customWidth="1"/>
    <col min="2066" max="2066" width="4.33203125" style="85" customWidth="1"/>
    <col min="2067" max="2067" width="1.33203125" style="85" customWidth="1"/>
    <col min="2068" max="2068" width="9.88671875" style="85" customWidth="1"/>
    <col min="2069" max="2069" width="1.44140625" style="85" customWidth="1"/>
    <col min="2070" max="2070" width="4.33203125" style="85" customWidth="1"/>
    <col min="2071" max="2071" width="1.33203125" style="85" customWidth="1"/>
    <col min="2072" max="2072" width="2.6640625" style="85" customWidth="1"/>
    <col min="2073" max="2304" width="9" style="85"/>
    <col min="2305" max="2305" width="2" style="85" customWidth="1"/>
    <col min="2306" max="2306" width="5.33203125" style="85" customWidth="1"/>
    <col min="2307" max="2307" width="4.44140625" style="85" customWidth="1"/>
    <col min="2308" max="2308" width="9.88671875" style="85" customWidth="1"/>
    <col min="2309" max="2309" width="1.44140625" style="85" customWidth="1"/>
    <col min="2310" max="2310" width="4.33203125" style="85" customWidth="1"/>
    <col min="2311" max="2311" width="1.33203125" style="85" customWidth="1"/>
    <col min="2312" max="2312" width="9.88671875" style="85" customWidth="1"/>
    <col min="2313" max="2313" width="1.44140625" style="85" customWidth="1"/>
    <col min="2314" max="2314" width="4.33203125" style="85" customWidth="1"/>
    <col min="2315" max="2315" width="1.33203125" style="85" customWidth="1"/>
    <col min="2316" max="2316" width="9.88671875" style="85" customWidth="1"/>
    <col min="2317" max="2317" width="1.44140625" style="85" customWidth="1"/>
    <col min="2318" max="2318" width="4.33203125" style="85" customWidth="1"/>
    <col min="2319" max="2319" width="1.33203125" style="85" customWidth="1"/>
    <col min="2320" max="2320" width="9.88671875" style="85" customWidth="1"/>
    <col min="2321" max="2321" width="1.44140625" style="85" customWidth="1"/>
    <col min="2322" max="2322" width="4.33203125" style="85" customWidth="1"/>
    <col min="2323" max="2323" width="1.33203125" style="85" customWidth="1"/>
    <col min="2324" max="2324" width="9.88671875" style="85" customWidth="1"/>
    <col min="2325" max="2325" width="1.44140625" style="85" customWidth="1"/>
    <col min="2326" max="2326" width="4.33203125" style="85" customWidth="1"/>
    <col min="2327" max="2327" width="1.33203125" style="85" customWidth="1"/>
    <col min="2328" max="2328" width="2.6640625" style="85" customWidth="1"/>
    <col min="2329" max="2560" width="9" style="85"/>
    <col min="2561" max="2561" width="2" style="85" customWidth="1"/>
    <col min="2562" max="2562" width="5.33203125" style="85" customWidth="1"/>
    <col min="2563" max="2563" width="4.44140625" style="85" customWidth="1"/>
    <col min="2564" max="2564" width="9.88671875" style="85" customWidth="1"/>
    <col min="2565" max="2565" width="1.44140625" style="85" customWidth="1"/>
    <col min="2566" max="2566" width="4.33203125" style="85" customWidth="1"/>
    <col min="2567" max="2567" width="1.33203125" style="85" customWidth="1"/>
    <col min="2568" max="2568" width="9.88671875" style="85" customWidth="1"/>
    <col min="2569" max="2569" width="1.44140625" style="85" customWidth="1"/>
    <col min="2570" max="2570" width="4.33203125" style="85" customWidth="1"/>
    <col min="2571" max="2571" width="1.33203125" style="85" customWidth="1"/>
    <col min="2572" max="2572" width="9.88671875" style="85" customWidth="1"/>
    <col min="2573" max="2573" width="1.44140625" style="85" customWidth="1"/>
    <col min="2574" max="2574" width="4.33203125" style="85" customWidth="1"/>
    <col min="2575" max="2575" width="1.33203125" style="85" customWidth="1"/>
    <col min="2576" max="2576" width="9.88671875" style="85" customWidth="1"/>
    <col min="2577" max="2577" width="1.44140625" style="85" customWidth="1"/>
    <col min="2578" max="2578" width="4.33203125" style="85" customWidth="1"/>
    <col min="2579" max="2579" width="1.33203125" style="85" customWidth="1"/>
    <col min="2580" max="2580" width="9.88671875" style="85" customWidth="1"/>
    <col min="2581" max="2581" width="1.44140625" style="85" customWidth="1"/>
    <col min="2582" max="2582" width="4.33203125" style="85" customWidth="1"/>
    <col min="2583" max="2583" width="1.33203125" style="85" customWidth="1"/>
    <col min="2584" max="2584" width="2.6640625" style="85" customWidth="1"/>
    <col min="2585" max="2816" width="9" style="85"/>
    <col min="2817" max="2817" width="2" style="85" customWidth="1"/>
    <col min="2818" max="2818" width="5.33203125" style="85" customWidth="1"/>
    <col min="2819" max="2819" width="4.44140625" style="85" customWidth="1"/>
    <col min="2820" max="2820" width="9.88671875" style="85" customWidth="1"/>
    <col min="2821" max="2821" width="1.44140625" style="85" customWidth="1"/>
    <col min="2822" max="2822" width="4.33203125" style="85" customWidth="1"/>
    <col min="2823" max="2823" width="1.33203125" style="85" customWidth="1"/>
    <col min="2824" max="2824" width="9.88671875" style="85" customWidth="1"/>
    <col min="2825" max="2825" width="1.44140625" style="85" customWidth="1"/>
    <col min="2826" max="2826" width="4.33203125" style="85" customWidth="1"/>
    <col min="2827" max="2827" width="1.33203125" style="85" customWidth="1"/>
    <col min="2828" max="2828" width="9.88671875" style="85" customWidth="1"/>
    <col min="2829" max="2829" width="1.44140625" style="85" customWidth="1"/>
    <col min="2830" max="2830" width="4.33203125" style="85" customWidth="1"/>
    <col min="2831" max="2831" width="1.33203125" style="85" customWidth="1"/>
    <col min="2832" max="2832" width="9.88671875" style="85" customWidth="1"/>
    <col min="2833" max="2833" width="1.44140625" style="85" customWidth="1"/>
    <col min="2834" max="2834" width="4.33203125" style="85" customWidth="1"/>
    <col min="2835" max="2835" width="1.33203125" style="85" customWidth="1"/>
    <col min="2836" max="2836" width="9.88671875" style="85" customWidth="1"/>
    <col min="2837" max="2837" width="1.44140625" style="85" customWidth="1"/>
    <col min="2838" max="2838" width="4.33203125" style="85" customWidth="1"/>
    <col min="2839" max="2839" width="1.33203125" style="85" customWidth="1"/>
    <col min="2840" max="2840" width="2.6640625" style="85" customWidth="1"/>
    <col min="2841" max="3072" width="9" style="85"/>
    <col min="3073" max="3073" width="2" style="85" customWidth="1"/>
    <col min="3074" max="3074" width="5.33203125" style="85" customWidth="1"/>
    <col min="3075" max="3075" width="4.44140625" style="85" customWidth="1"/>
    <col min="3076" max="3076" width="9.88671875" style="85" customWidth="1"/>
    <col min="3077" max="3077" width="1.44140625" style="85" customWidth="1"/>
    <col min="3078" max="3078" width="4.33203125" style="85" customWidth="1"/>
    <col min="3079" max="3079" width="1.33203125" style="85" customWidth="1"/>
    <col min="3080" max="3080" width="9.88671875" style="85" customWidth="1"/>
    <col min="3081" max="3081" width="1.44140625" style="85" customWidth="1"/>
    <col min="3082" max="3082" width="4.33203125" style="85" customWidth="1"/>
    <col min="3083" max="3083" width="1.33203125" style="85" customWidth="1"/>
    <col min="3084" max="3084" width="9.88671875" style="85" customWidth="1"/>
    <col min="3085" max="3085" width="1.44140625" style="85" customWidth="1"/>
    <col min="3086" max="3086" width="4.33203125" style="85" customWidth="1"/>
    <col min="3087" max="3087" width="1.33203125" style="85" customWidth="1"/>
    <col min="3088" max="3088" width="9.88671875" style="85" customWidth="1"/>
    <col min="3089" max="3089" width="1.44140625" style="85" customWidth="1"/>
    <col min="3090" max="3090" width="4.33203125" style="85" customWidth="1"/>
    <col min="3091" max="3091" width="1.33203125" style="85" customWidth="1"/>
    <col min="3092" max="3092" width="9.88671875" style="85" customWidth="1"/>
    <col min="3093" max="3093" width="1.44140625" style="85" customWidth="1"/>
    <col min="3094" max="3094" width="4.33203125" style="85" customWidth="1"/>
    <col min="3095" max="3095" width="1.33203125" style="85" customWidth="1"/>
    <col min="3096" max="3096" width="2.6640625" style="85" customWidth="1"/>
    <col min="3097" max="3328" width="9" style="85"/>
    <col min="3329" max="3329" width="2" style="85" customWidth="1"/>
    <col min="3330" max="3330" width="5.33203125" style="85" customWidth="1"/>
    <col min="3331" max="3331" width="4.44140625" style="85" customWidth="1"/>
    <col min="3332" max="3332" width="9.88671875" style="85" customWidth="1"/>
    <col min="3333" max="3333" width="1.44140625" style="85" customWidth="1"/>
    <col min="3334" max="3334" width="4.33203125" style="85" customWidth="1"/>
    <col min="3335" max="3335" width="1.33203125" style="85" customWidth="1"/>
    <col min="3336" max="3336" width="9.88671875" style="85" customWidth="1"/>
    <col min="3337" max="3337" width="1.44140625" style="85" customWidth="1"/>
    <col min="3338" max="3338" width="4.33203125" style="85" customWidth="1"/>
    <col min="3339" max="3339" width="1.33203125" style="85" customWidth="1"/>
    <col min="3340" max="3340" width="9.88671875" style="85" customWidth="1"/>
    <col min="3341" max="3341" width="1.44140625" style="85" customWidth="1"/>
    <col min="3342" max="3342" width="4.33203125" style="85" customWidth="1"/>
    <col min="3343" max="3343" width="1.33203125" style="85" customWidth="1"/>
    <col min="3344" max="3344" width="9.88671875" style="85" customWidth="1"/>
    <col min="3345" max="3345" width="1.44140625" style="85" customWidth="1"/>
    <col min="3346" max="3346" width="4.33203125" style="85" customWidth="1"/>
    <col min="3347" max="3347" width="1.33203125" style="85" customWidth="1"/>
    <col min="3348" max="3348" width="9.88671875" style="85" customWidth="1"/>
    <col min="3349" max="3349" width="1.44140625" style="85" customWidth="1"/>
    <col min="3350" max="3350" width="4.33203125" style="85" customWidth="1"/>
    <col min="3351" max="3351" width="1.33203125" style="85" customWidth="1"/>
    <col min="3352" max="3352" width="2.6640625" style="85" customWidth="1"/>
    <col min="3353" max="3584" width="9" style="85"/>
    <col min="3585" max="3585" width="2" style="85" customWidth="1"/>
    <col min="3586" max="3586" width="5.33203125" style="85" customWidth="1"/>
    <col min="3587" max="3587" width="4.44140625" style="85" customWidth="1"/>
    <col min="3588" max="3588" width="9.88671875" style="85" customWidth="1"/>
    <col min="3589" max="3589" width="1.44140625" style="85" customWidth="1"/>
    <col min="3590" max="3590" width="4.33203125" style="85" customWidth="1"/>
    <col min="3591" max="3591" width="1.33203125" style="85" customWidth="1"/>
    <col min="3592" max="3592" width="9.88671875" style="85" customWidth="1"/>
    <col min="3593" max="3593" width="1.44140625" style="85" customWidth="1"/>
    <col min="3594" max="3594" width="4.33203125" style="85" customWidth="1"/>
    <col min="3595" max="3595" width="1.33203125" style="85" customWidth="1"/>
    <col min="3596" max="3596" width="9.88671875" style="85" customWidth="1"/>
    <col min="3597" max="3597" width="1.44140625" style="85" customWidth="1"/>
    <col min="3598" max="3598" width="4.33203125" style="85" customWidth="1"/>
    <col min="3599" max="3599" width="1.33203125" style="85" customWidth="1"/>
    <col min="3600" max="3600" width="9.88671875" style="85" customWidth="1"/>
    <col min="3601" max="3601" width="1.44140625" style="85" customWidth="1"/>
    <col min="3602" max="3602" width="4.33203125" style="85" customWidth="1"/>
    <col min="3603" max="3603" width="1.33203125" style="85" customWidth="1"/>
    <col min="3604" max="3604" width="9.88671875" style="85" customWidth="1"/>
    <col min="3605" max="3605" width="1.44140625" style="85" customWidth="1"/>
    <col min="3606" max="3606" width="4.33203125" style="85" customWidth="1"/>
    <col min="3607" max="3607" width="1.33203125" style="85" customWidth="1"/>
    <col min="3608" max="3608" width="2.6640625" style="85" customWidth="1"/>
    <col min="3609" max="3840" width="9" style="85"/>
    <col min="3841" max="3841" width="2" style="85" customWidth="1"/>
    <col min="3842" max="3842" width="5.33203125" style="85" customWidth="1"/>
    <col min="3843" max="3843" width="4.44140625" style="85" customWidth="1"/>
    <col min="3844" max="3844" width="9.88671875" style="85" customWidth="1"/>
    <col min="3845" max="3845" width="1.44140625" style="85" customWidth="1"/>
    <col min="3846" max="3846" width="4.33203125" style="85" customWidth="1"/>
    <col min="3847" max="3847" width="1.33203125" style="85" customWidth="1"/>
    <col min="3848" max="3848" width="9.88671875" style="85" customWidth="1"/>
    <col min="3849" max="3849" width="1.44140625" style="85" customWidth="1"/>
    <col min="3850" max="3850" width="4.33203125" style="85" customWidth="1"/>
    <col min="3851" max="3851" width="1.33203125" style="85" customWidth="1"/>
    <col min="3852" max="3852" width="9.88671875" style="85" customWidth="1"/>
    <col min="3853" max="3853" width="1.44140625" style="85" customWidth="1"/>
    <col min="3854" max="3854" width="4.33203125" style="85" customWidth="1"/>
    <col min="3855" max="3855" width="1.33203125" style="85" customWidth="1"/>
    <col min="3856" max="3856" width="9.88671875" style="85" customWidth="1"/>
    <col min="3857" max="3857" width="1.44140625" style="85" customWidth="1"/>
    <col min="3858" max="3858" width="4.33203125" style="85" customWidth="1"/>
    <col min="3859" max="3859" width="1.33203125" style="85" customWidth="1"/>
    <col min="3860" max="3860" width="9.88671875" style="85" customWidth="1"/>
    <col min="3861" max="3861" width="1.44140625" style="85" customWidth="1"/>
    <col min="3862" max="3862" width="4.33203125" style="85" customWidth="1"/>
    <col min="3863" max="3863" width="1.33203125" style="85" customWidth="1"/>
    <col min="3864" max="3864" width="2.6640625" style="85" customWidth="1"/>
    <col min="3865" max="4096" width="9" style="85"/>
    <col min="4097" max="4097" width="2" style="85" customWidth="1"/>
    <col min="4098" max="4098" width="5.33203125" style="85" customWidth="1"/>
    <col min="4099" max="4099" width="4.44140625" style="85" customWidth="1"/>
    <col min="4100" max="4100" width="9.88671875" style="85" customWidth="1"/>
    <col min="4101" max="4101" width="1.44140625" style="85" customWidth="1"/>
    <col min="4102" max="4102" width="4.33203125" style="85" customWidth="1"/>
    <col min="4103" max="4103" width="1.33203125" style="85" customWidth="1"/>
    <col min="4104" max="4104" width="9.88671875" style="85" customWidth="1"/>
    <col min="4105" max="4105" width="1.44140625" style="85" customWidth="1"/>
    <col min="4106" max="4106" width="4.33203125" style="85" customWidth="1"/>
    <col min="4107" max="4107" width="1.33203125" style="85" customWidth="1"/>
    <col min="4108" max="4108" width="9.88671875" style="85" customWidth="1"/>
    <col min="4109" max="4109" width="1.44140625" style="85" customWidth="1"/>
    <col min="4110" max="4110" width="4.33203125" style="85" customWidth="1"/>
    <col min="4111" max="4111" width="1.33203125" style="85" customWidth="1"/>
    <col min="4112" max="4112" width="9.88671875" style="85" customWidth="1"/>
    <col min="4113" max="4113" width="1.44140625" style="85" customWidth="1"/>
    <col min="4114" max="4114" width="4.33203125" style="85" customWidth="1"/>
    <col min="4115" max="4115" width="1.33203125" style="85" customWidth="1"/>
    <col min="4116" max="4116" width="9.88671875" style="85" customWidth="1"/>
    <col min="4117" max="4117" width="1.44140625" style="85" customWidth="1"/>
    <col min="4118" max="4118" width="4.33203125" style="85" customWidth="1"/>
    <col min="4119" max="4119" width="1.33203125" style="85" customWidth="1"/>
    <col min="4120" max="4120" width="2.6640625" style="85" customWidth="1"/>
    <col min="4121" max="4352" width="9" style="85"/>
    <col min="4353" max="4353" width="2" style="85" customWidth="1"/>
    <col min="4354" max="4354" width="5.33203125" style="85" customWidth="1"/>
    <col min="4355" max="4355" width="4.44140625" style="85" customWidth="1"/>
    <col min="4356" max="4356" width="9.88671875" style="85" customWidth="1"/>
    <col min="4357" max="4357" width="1.44140625" style="85" customWidth="1"/>
    <col min="4358" max="4358" width="4.33203125" style="85" customWidth="1"/>
    <col min="4359" max="4359" width="1.33203125" style="85" customWidth="1"/>
    <col min="4360" max="4360" width="9.88671875" style="85" customWidth="1"/>
    <col min="4361" max="4361" width="1.44140625" style="85" customWidth="1"/>
    <col min="4362" max="4362" width="4.33203125" style="85" customWidth="1"/>
    <col min="4363" max="4363" width="1.33203125" style="85" customWidth="1"/>
    <col min="4364" max="4364" width="9.88671875" style="85" customWidth="1"/>
    <col min="4365" max="4365" width="1.44140625" style="85" customWidth="1"/>
    <col min="4366" max="4366" width="4.33203125" style="85" customWidth="1"/>
    <col min="4367" max="4367" width="1.33203125" style="85" customWidth="1"/>
    <col min="4368" max="4368" width="9.88671875" style="85" customWidth="1"/>
    <col min="4369" max="4369" width="1.44140625" style="85" customWidth="1"/>
    <col min="4370" max="4370" width="4.33203125" style="85" customWidth="1"/>
    <col min="4371" max="4371" width="1.33203125" style="85" customWidth="1"/>
    <col min="4372" max="4372" width="9.88671875" style="85" customWidth="1"/>
    <col min="4373" max="4373" width="1.44140625" style="85" customWidth="1"/>
    <col min="4374" max="4374" width="4.33203125" style="85" customWidth="1"/>
    <col min="4375" max="4375" width="1.33203125" style="85" customWidth="1"/>
    <col min="4376" max="4376" width="2.6640625" style="85" customWidth="1"/>
    <col min="4377" max="4608" width="9" style="85"/>
    <col min="4609" max="4609" width="2" style="85" customWidth="1"/>
    <col min="4610" max="4610" width="5.33203125" style="85" customWidth="1"/>
    <col min="4611" max="4611" width="4.44140625" style="85" customWidth="1"/>
    <col min="4612" max="4612" width="9.88671875" style="85" customWidth="1"/>
    <col min="4613" max="4613" width="1.44140625" style="85" customWidth="1"/>
    <col min="4614" max="4614" width="4.33203125" style="85" customWidth="1"/>
    <col min="4615" max="4615" width="1.33203125" style="85" customWidth="1"/>
    <col min="4616" max="4616" width="9.88671875" style="85" customWidth="1"/>
    <col min="4617" max="4617" width="1.44140625" style="85" customWidth="1"/>
    <col min="4618" max="4618" width="4.33203125" style="85" customWidth="1"/>
    <col min="4619" max="4619" width="1.33203125" style="85" customWidth="1"/>
    <col min="4620" max="4620" width="9.88671875" style="85" customWidth="1"/>
    <col min="4621" max="4621" width="1.44140625" style="85" customWidth="1"/>
    <col min="4622" max="4622" width="4.33203125" style="85" customWidth="1"/>
    <col min="4623" max="4623" width="1.33203125" style="85" customWidth="1"/>
    <col min="4624" max="4624" width="9.88671875" style="85" customWidth="1"/>
    <col min="4625" max="4625" width="1.44140625" style="85" customWidth="1"/>
    <col min="4626" max="4626" width="4.33203125" style="85" customWidth="1"/>
    <col min="4627" max="4627" width="1.33203125" style="85" customWidth="1"/>
    <col min="4628" max="4628" width="9.88671875" style="85" customWidth="1"/>
    <col min="4629" max="4629" width="1.44140625" style="85" customWidth="1"/>
    <col min="4630" max="4630" width="4.33203125" style="85" customWidth="1"/>
    <col min="4631" max="4631" width="1.33203125" style="85" customWidth="1"/>
    <col min="4632" max="4632" width="2.6640625" style="85" customWidth="1"/>
    <col min="4633" max="4864" width="9" style="85"/>
    <col min="4865" max="4865" width="2" style="85" customWidth="1"/>
    <col min="4866" max="4866" width="5.33203125" style="85" customWidth="1"/>
    <col min="4867" max="4867" width="4.44140625" style="85" customWidth="1"/>
    <col min="4868" max="4868" width="9.88671875" style="85" customWidth="1"/>
    <col min="4869" max="4869" width="1.44140625" style="85" customWidth="1"/>
    <col min="4870" max="4870" width="4.33203125" style="85" customWidth="1"/>
    <col min="4871" max="4871" width="1.33203125" style="85" customWidth="1"/>
    <col min="4872" max="4872" width="9.88671875" style="85" customWidth="1"/>
    <col min="4873" max="4873" width="1.44140625" style="85" customWidth="1"/>
    <col min="4874" max="4874" width="4.33203125" style="85" customWidth="1"/>
    <col min="4875" max="4875" width="1.33203125" style="85" customWidth="1"/>
    <col min="4876" max="4876" width="9.88671875" style="85" customWidth="1"/>
    <col min="4877" max="4877" width="1.44140625" style="85" customWidth="1"/>
    <col min="4878" max="4878" width="4.33203125" style="85" customWidth="1"/>
    <col min="4879" max="4879" width="1.33203125" style="85" customWidth="1"/>
    <col min="4880" max="4880" width="9.88671875" style="85" customWidth="1"/>
    <col min="4881" max="4881" width="1.44140625" style="85" customWidth="1"/>
    <col min="4882" max="4882" width="4.33203125" style="85" customWidth="1"/>
    <col min="4883" max="4883" width="1.33203125" style="85" customWidth="1"/>
    <col min="4884" max="4884" width="9.88671875" style="85" customWidth="1"/>
    <col min="4885" max="4885" width="1.44140625" style="85" customWidth="1"/>
    <col min="4886" max="4886" width="4.33203125" style="85" customWidth="1"/>
    <col min="4887" max="4887" width="1.33203125" style="85" customWidth="1"/>
    <col min="4888" max="4888" width="2.6640625" style="85" customWidth="1"/>
    <col min="4889" max="5120" width="9" style="85"/>
    <col min="5121" max="5121" width="2" style="85" customWidth="1"/>
    <col min="5122" max="5122" width="5.33203125" style="85" customWidth="1"/>
    <col min="5123" max="5123" width="4.44140625" style="85" customWidth="1"/>
    <col min="5124" max="5124" width="9.88671875" style="85" customWidth="1"/>
    <col min="5125" max="5125" width="1.44140625" style="85" customWidth="1"/>
    <col min="5126" max="5126" width="4.33203125" style="85" customWidth="1"/>
    <col min="5127" max="5127" width="1.33203125" style="85" customWidth="1"/>
    <col min="5128" max="5128" width="9.88671875" style="85" customWidth="1"/>
    <col min="5129" max="5129" width="1.44140625" style="85" customWidth="1"/>
    <col min="5130" max="5130" width="4.33203125" style="85" customWidth="1"/>
    <col min="5131" max="5131" width="1.33203125" style="85" customWidth="1"/>
    <col min="5132" max="5132" width="9.88671875" style="85" customWidth="1"/>
    <col min="5133" max="5133" width="1.44140625" style="85" customWidth="1"/>
    <col min="5134" max="5134" width="4.33203125" style="85" customWidth="1"/>
    <col min="5135" max="5135" width="1.33203125" style="85" customWidth="1"/>
    <col min="5136" max="5136" width="9.88671875" style="85" customWidth="1"/>
    <col min="5137" max="5137" width="1.44140625" style="85" customWidth="1"/>
    <col min="5138" max="5138" width="4.33203125" style="85" customWidth="1"/>
    <col min="5139" max="5139" width="1.33203125" style="85" customWidth="1"/>
    <col min="5140" max="5140" width="9.88671875" style="85" customWidth="1"/>
    <col min="5141" max="5141" width="1.44140625" style="85" customWidth="1"/>
    <col min="5142" max="5142" width="4.33203125" style="85" customWidth="1"/>
    <col min="5143" max="5143" width="1.33203125" style="85" customWidth="1"/>
    <col min="5144" max="5144" width="2.6640625" style="85" customWidth="1"/>
    <col min="5145" max="5376" width="9" style="85"/>
    <col min="5377" max="5377" width="2" style="85" customWidth="1"/>
    <col min="5378" max="5378" width="5.33203125" style="85" customWidth="1"/>
    <col min="5379" max="5379" width="4.44140625" style="85" customWidth="1"/>
    <col min="5380" max="5380" width="9.88671875" style="85" customWidth="1"/>
    <col min="5381" max="5381" width="1.44140625" style="85" customWidth="1"/>
    <col min="5382" max="5382" width="4.33203125" style="85" customWidth="1"/>
    <col min="5383" max="5383" width="1.33203125" style="85" customWidth="1"/>
    <col min="5384" max="5384" width="9.88671875" style="85" customWidth="1"/>
    <col min="5385" max="5385" width="1.44140625" style="85" customWidth="1"/>
    <col min="5386" max="5386" width="4.33203125" style="85" customWidth="1"/>
    <col min="5387" max="5387" width="1.33203125" style="85" customWidth="1"/>
    <col min="5388" max="5388" width="9.88671875" style="85" customWidth="1"/>
    <col min="5389" max="5389" width="1.44140625" style="85" customWidth="1"/>
    <col min="5390" max="5390" width="4.33203125" style="85" customWidth="1"/>
    <col min="5391" max="5391" width="1.33203125" style="85" customWidth="1"/>
    <col min="5392" max="5392" width="9.88671875" style="85" customWidth="1"/>
    <col min="5393" max="5393" width="1.44140625" style="85" customWidth="1"/>
    <col min="5394" max="5394" width="4.33203125" style="85" customWidth="1"/>
    <col min="5395" max="5395" width="1.33203125" style="85" customWidth="1"/>
    <col min="5396" max="5396" width="9.88671875" style="85" customWidth="1"/>
    <col min="5397" max="5397" width="1.44140625" style="85" customWidth="1"/>
    <col min="5398" max="5398" width="4.33203125" style="85" customWidth="1"/>
    <col min="5399" max="5399" width="1.33203125" style="85" customWidth="1"/>
    <col min="5400" max="5400" width="2.6640625" style="85" customWidth="1"/>
    <col min="5401" max="5632" width="9" style="85"/>
    <col min="5633" max="5633" width="2" style="85" customWidth="1"/>
    <col min="5634" max="5634" width="5.33203125" style="85" customWidth="1"/>
    <col min="5635" max="5635" width="4.44140625" style="85" customWidth="1"/>
    <col min="5636" max="5636" width="9.88671875" style="85" customWidth="1"/>
    <col min="5637" max="5637" width="1.44140625" style="85" customWidth="1"/>
    <col min="5638" max="5638" width="4.33203125" style="85" customWidth="1"/>
    <col min="5639" max="5639" width="1.33203125" style="85" customWidth="1"/>
    <col min="5640" max="5640" width="9.88671875" style="85" customWidth="1"/>
    <col min="5641" max="5641" width="1.44140625" style="85" customWidth="1"/>
    <col min="5642" max="5642" width="4.33203125" style="85" customWidth="1"/>
    <col min="5643" max="5643" width="1.33203125" style="85" customWidth="1"/>
    <col min="5644" max="5644" width="9.88671875" style="85" customWidth="1"/>
    <col min="5645" max="5645" width="1.44140625" style="85" customWidth="1"/>
    <col min="5646" max="5646" width="4.33203125" style="85" customWidth="1"/>
    <col min="5647" max="5647" width="1.33203125" style="85" customWidth="1"/>
    <col min="5648" max="5648" width="9.88671875" style="85" customWidth="1"/>
    <col min="5649" max="5649" width="1.44140625" style="85" customWidth="1"/>
    <col min="5650" max="5650" width="4.33203125" style="85" customWidth="1"/>
    <col min="5651" max="5651" width="1.33203125" style="85" customWidth="1"/>
    <col min="5652" max="5652" width="9.88671875" style="85" customWidth="1"/>
    <col min="5653" max="5653" width="1.44140625" style="85" customWidth="1"/>
    <col min="5654" max="5654" width="4.33203125" style="85" customWidth="1"/>
    <col min="5655" max="5655" width="1.33203125" style="85" customWidth="1"/>
    <col min="5656" max="5656" width="2.6640625" style="85" customWidth="1"/>
    <col min="5657" max="5888" width="9" style="85"/>
    <col min="5889" max="5889" width="2" style="85" customWidth="1"/>
    <col min="5890" max="5890" width="5.33203125" style="85" customWidth="1"/>
    <col min="5891" max="5891" width="4.44140625" style="85" customWidth="1"/>
    <col min="5892" max="5892" width="9.88671875" style="85" customWidth="1"/>
    <col min="5893" max="5893" width="1.44140625" style="85" customWidth="1"/>
    <col min="5894" max="5894" width="4.33203125" style="85" customWidth="1"/>
    <col min="5895" max="5895" width="1.33203125" style="85" customWidth="1"/>
    <col min="5896" max="5896" width="9.88671875" style="85" customWidth="1"/>
    <col min="5897" max="5897" width="1.44140625" style="85" customWidth="1"/>
    <col min="5898" max="5898" width="4.33203125" style="85" customWidth="1"/>
    <col min="5899" max="5899" width="1.33203125" style="85" customWidth="1"/>
    <col min="5900" max="5900" width="9.88671875" style="85" customWidth="1"/>
    <col min="5901" max="5901" width="1.44140625" style="85" customWidth="1"/>
    <col min="5902" max="5902" width="4.33203125" style="85" customWidth="1"/>
    <col min="5903" max="5903" width="1.33203125" style="85" customWidth="1"/>
    <col min="5904" max="5904" width="9.88671875" style="85" customWidth="1"/>
    <col min="5905" max="5905" width="1.44140625" style="85" customWidth="1"/>
    <col min="5906" max="5906" width="4.33203125" style="85" customWidth="1"/>
    <col min="5907" max="5907" width="1.33203125" style="85" customWidth="1"/>
    <col min="5908" max="5908" width="9.88671875" style="85" customWidth="1"/>
    <col min="5909" max="5909" width="1.44140625" style="85" customWidth="1"/>
    <col min="5910" max="5910" width="4.33203125" style="85" customWidth="1"/>
    <col min="5911" max="5911" width="1.33203125" style="85" customWidth="1"/>
    <col min="5912" max="5912" width="2.6640625" style="85" customWidth="1"/>
    <col min="5913" max="6144" width="9" style="85"/>
    <col min="6145" max="6145" width="2" style="85" customWidth="1"/>
    <col min="6146" max="6146" width="5.33203125" style="85" customWidth="1"/>
    <col min="6147" max="6147" width="4.44140625" style="85" customWidth="1"/>
    <col min="6148" max="6148" width="9.88671875" style="85" customWidth="1"/>
    <col min="6149" max="6149" width="1.44140625" style="85" customWidth="1"/>
    <col min="6150" max="6150" width="4.33203125" style="85" customWidth="1"/>
    <col min="6151" max="6151" width="1.33203125" style="85" customWidth="1"/>
    <col min="6152" max="6152" width="9.88671875" style="85" customWidth="1"/>
    <col min="6153" max="6153" width="1.44140625" style="85" customWidth="1"/>
    <col min="6154" max="6154" width="4.33203125" style="85" customWidth="1"/>
    <col min="6155" max="6155" width="1.33203125" style="85" customWidth="1"/>
    <col min="6156" max="6156" width="9.88671875" style="85" customWidth="1"/>
    <col min="6157" max="6157" width="1.44140625" style="85" customWidth="1"/>
    <col min="6158" max="6158" width="4.33203125" style="85" customWidth="1"/>
    <col min="6159" max="6159" width="1.33203125" style="85" customWidth="1"/>
    <col min="6160" max="6160" width="9.88671875" style="85" customWidth="1"/>
    <col min="6161" max="6161" width="1.44140625" style="85" customWidth="1"/>
    <col min="6162" max="6162" width="4.33203125" style="85" customWidth="1"/>
    <col min="6163" max="6163" width="1.33203125" style="85" customWidth="1"/>
    <col min="6164" max="6164" width="9.88671875" style="85" customWidth="1"/>
    <col min="6165" max="6165" width="1.44140625" style="85" customWidth="1"/>
    <col min="6166" max="6166" width="4.33203125" style="85" customWidth="1"/>
    <col min="6167" max="6167" width="1.33203125" style="85" customWidth="1"/>
    <col min="6168" max="6168" width="2.6640625" style="85" customWidth="1"/>
    <col min="6169" max="6400" width="9" style="85"/>
    <col min="6401" max="6401" width="2" style="85" customWidth="1"/>
    <col min="6402" max="6402" width="5.33203125" style="85" customWidth="1"/>
    <col min="6403" max="6403" width="4.44140625" style="85" customWidth="1"/>
    <col min="6404" max="6404" width="9.88671875" style="85" customWidth="1"/>
    <col min="6405" max="6405" width="1.44140625" style="85" customWidth="1"/>
    <col min="6406" max="6406" width="4.33203125" style="85" customWidth="1"/>
    <col min="6407" max="6407" width="1.33203125" style="85" customWidth="1"/>
    <col min="6408" max="6408" width="9.88671875" style="85" customWidth="1"/>
    <col min="6409" max="6409" width="1.44140625" style="85" customWidth="1"/>
    <col min="6410" max="6410" width="4.33203125" style="85" customWidth="1"/>
    <col min="6411" max="6411" width="1.33203125" style="85" customWidth="1"/>
    <col min="6412" max="6412" width="9.88671875" style="85" customWidth="1"/>
    <col min="6413" max="6413" width="1.44140625" style="85" customWidth="1"/>
    <col min="6414" max="6414" width="4.33203125" style="85" customWidth="1"/>
    <col min="6415" max="6415" width="1.33203125" style="85" customWidth="1"/>
    <col min="6416" max="6416" width="9.88671875" style="85" customWidth="1"/>
    <col min="6417" max="6417" width="1.44140625" style="85" customWidth="1"/>
    <col min="6418" max="6418" width="4.33203125" style="85" customWidth="1"/>
    <col min="6419" max="6419" width="1.33203125" style="85" customWidth="1"/>
    <col min="6420" max="6420" width="9.88671875" style="85" customWidth="1"/>
    <col min="6421" max="6421" width="1.44140625" style="85" customWidth="1"/>
    <col min="6422" max="6422" width="4.33203125" style="85" customWidth="1"/>
    <col min="6423" max="6423" width="1.33203125" style="85" customWidth="1"/>
    <col min="6424" max="6424" width="2.6640625" style="85" customWidth="1"/>
    <col min="6425" max="6656" width="9" style="85"/>
    <col min="6657" max="6657" width="2" style="85" customWidth="1"/>
    <col min="6658" max="6658" width="5.33203125" style="85" customWidth="1"/>
    <col min="6659" max="6659" width="4.44140625" style="85" customWidth="1"/>
    <col min="6660" max="6660" width="9.88671875" style="85" customWidth="1"/>
    <col min="6661" max="6661" width="1.44140625" style="85" customWidth="1"/>
    <col min="6662" max="6662" width="4.33203125" style="85" customWidth="1"/>
    <col min="6663" max="6663" width="1.33203125" style="85" customWidth="1"/>
    <col min="6664" max="6664" width="9.88671875" style="85" customWidth="1"/>
    <col min="6665" max="6665" width="1.44140625" style="85" customWidth="1"/>
    <col min="6666" max="6666" width="4.33203125" style="85" customWidth="1"/>
    <col min="6667" max="6667" width="1.33203125" style="85" customWidth="1"/>
    <col min="6668" max="6668" width="9.88671875" style="85" customWidth="1"/>
    <col min="6669" max="6669" width="1.44140625" style="85" customWidth="1"/>
    <col min="6670" max="6670" width="4.33203125" style="85" customWidth="1"/>
    <col min="6671" max="6671" width="1.33203125" style="85" customWidth="1"/>
    <col min="6672" max="6672" width="9.88671875" style="85" customWidth="1"/>
    <col min="6673" max="6673" width="1.44140625" style="85" customWidth="1"/>
    <col min="6674" max="6674" width="4.33203125" style="85" customWidth="1"/>
    <col min="6675" max="6675" width="1.33203125" style="85" customWidth="1"/>
    <col min="6676" max="6676" width="9.88671875" style="85" customWidth="1"/>
    <col min="6677" max="6677" width="1.44140625" style="85" customWidth="1"/>
    <col min="6678" max="6678" width="4.33203125" style="85" customWidth="1"/>
    <col min="6679" max="6679" width="1.33203125" style="85" customWidth="1"/>
    <col min="6680" max="6680" width="2.6640625" style="85" customWidth="1"/>
    <col min="6681" max="6912" width="9" style="85"/>
    <col min="6913" max="6913" width="2" style="85" customWidth="1"/>
    <col min="6914" max="6914" width="5.33203125" style="85" customWidth="1"/>
    <col min="6915" max="6915" width="4.44140625" style="85" customWidth="1"/>
    <col min="6916" max="6916" width="9.88671875" style="85" customWidth="1"/>
    <col min="6917" max="6917" width="1.44140625" style="85" customWidth="1"/>
    <col min="6918" max="6918" width="4.33203125" style="85" customWidth="1"/>
    <col min="6919" max="6919" width="1.33203125" style="85" customWidth="1"/>
    <col min="6920" max="6920" width="9.88671875" style="85" customWidth="1"/>
    <col min="6921" max="6921" width="1.44140625" style="85" customWidth="1"/>
    <col min="6922" max="6922" width="4.33203125" style="85" customWidth="1"/>
    <col min="6923" max="6923" width="1.33203125" style="85" customWidth="1"/>
    <col min="6924" max="6924" width="9.88671875" style="85" customWidth="1"/>
    <col min="6925" max="6925" width="1.44140625" style="85" customWidth="1"/>
    <col min="6926" max="6926" width="4.33203125" style="85" customWidth="1"/>
    <col min="6927" max="6927" width="1.33203125" style="85" customWidth="1"/>
    <col min="6928" max="6928" width="9.88671875" style="85" customWidth="1"/>
    <col min="6929" max="6929" width="1.44140625" style="85" customWidth="1"/>
    <col min="6930" max="6930" width="4.33203125" style="85" customWidth="1"/>
    <col min="6931" max="6931" width="1.33203125" style="85" customWidth="1"/>
    <col min="6932" max="6932" width="9.88671875" style="85" customWidth="1"/>
    <col min="6933" max="6933" width="1.44140625" style="85" customWidth="1"/>
    <col min="6934" max="6934" width="4.33203125" style="85" customWidth="1"/>
    <col min="6935" max="6935" width="1.33203125" style="85" customWidth="1"/>
    <col min="6936" max="6936" width="2.6640625" style="85" customWidth="1"/>
    <col min="6937" max="7168" width="9" style="85"/>
    <col min="7169" max="7169" width="2" style="85" customWidth="1"/>
    <col min="7170" max="7170" width="5.33203125" style="85" customWidth="1"/>
    <col min="7171" max="7171" width="4.44140625" style="85" customWidth="1"/>
    <col min="7172" max="7172" width="9.88671875" style="85" customWidth="1"/>
    <col min="7173" max="7173" width="1.44140625" style="85" customWidth="1"/>
    <col min="7174" max="7174" width="4.33203125" style="85" customWidth="1"/>
    <col min="7175" max="7175" width="1.33203125" style="85" customWidth="1"/>
    <col min="7176" max="7176" width="9.88671875" style="85" customWidth="1"/>
    <col min="7177" max="7177" width="1.44140625" style="85" customWidth="1"/>
    <col min="7178" max="7178" width="4.33203125" style="85" customWidth="1"/>
    <col min="7179" max="7179" width="1.33203125" style="85" customWidth="1"/>
    <col min="7180" max="7180" width="9.88671875" style="85" customWidth="1"/>
    <col min="7181" max="7181" width="1.44140625" style="85" customWidth="1"/>
    <col min="7182" max="7182" width="4.33203125" style="85" customWidth="1"/>
    <col min="7183" max="7183" width="1.33203125" style="85" customWidth="1"/>
    <col min="7184" max="7184" width="9.88671875" style="85" customWidth="1"/>
    <col min="7185" max="7185" width="1.44140625" style="85" customWidth="1"/>
    <col min="7186" max="7186" width="4.33203125" style="85" customWidth="1"/>
    <col min="7187" max="7187" width="1.33203125" style="85" customWidth="1"/>
    <col min="7188" max="7188" width="9.88671875" style="85" customWidth="1"/>
    <col min="7189" max="7189" width="1.44140625" style="85" customWidth="1"/>
    <col min="7190" max="7190" width="4.33203125" style="85" customWidth="1"/>
    <col min="7191" max="7191" width="1.33203125" style="85" customWidth="1"/>
    <col min="7192" max="7192" width="2.6640625" style="85" customWidth="1"/>
    <col min="7193" max="7424" width="9" style="85"/>
    <col min="7425" max="7425" width="2" style="85" customWidth="1"/>
    <col min="7426" max="7426" width="5.33203125" style="85" customWidth="1"/>
    <col min="7427" max="7427" width="4.44140625" style="85" customWidth="1"/>
    <col min="7428" max="7428" width="9.88671875" style="85" customWidth="1"/>
    <col min="7429" max="7429" width="1.44140625" style="85" customWidth="1"/>
    <col min="7430" max="7430" width="4.33203125" style="85" customWidth="1"/>
    <col min="7431" max="7431" width="1.33203125" style="85" customWidth="1"/>
    <col min="7432" max="7432" width="9.88671875" style="85" customWidth="1"/>
    <col min="7433" max="7433" width="1.44140625" style="85" customWidth="1"/>
    <col min="7434" max="7434" width="4.33203125" style="85" customWidth="1"/>
    <col min="7435" max="7435" width="1.33203125" style="85" customWidth="1"/>
    <col min="7436" max="7436" width="9.88671875" style="85" customWidth="1"/>
    <col min="7437" max="7437" width="1.44140625" style="85" customWidth="1"/>
    <col min="7438" max="7438" width="4.33203125" style="85" customWidth="1"/>
    <col min="7439" max="7439" width="1.33203125" style="85" customWidth="1"/>
    <col min="7440" max="7440" width="9.88671875" style="85" customWidth="1"/>
    <col min="7441" max="7441" width="1.44140625" style="85" customWidth="1"/>
    <col min="7442" max="7442" width="4.33203125" style="85" customWidth="1"/>
    <col min="7443" max="7443" width="1.33203125" style="85" customWidth="1"/>
    <col min="7444" max="7444" width="9.88671875" style="85" customWidth="1"/>
    <col min="7445" max="7445" width="1.44140625" style="85" customWidth="1"/>
    <col min="7446" max="7446" width="4.33203125" style="85" customWidth="1"/>
    <col min="7447" max="7447" width="1.33203125" style="85" customWidth="1"/>
    <col min="7448" max="7448" width="2.6640625" style="85" customWidth="1"/>
    <col min="7449" max="7680" width="9" style="85"/>
    <col min="7681" max="7681" width="2" style="85" customWidth="1"/>
    <col min="7682" max="7682" width="5.33203125" style="85" customWidth="1"/>
    <col min="7683" max="7683" width="4.44140625" style="85" customWidth="1"/>
    <col min="7684" max="7684" width="9.88671875" style="85" customWidth="1"/>
    <col min="7685" max="7685" width="1.44140625" style="85" customWidth="1"/>
    <col min="7686" max="7686" width="4.33203125" style="85" customWidth="1"/>
    <col min="7687" max="7687" width="1.33203125" style="85" customWidth="1"/>
    <col min="7688" max="7688" width="9.88671875" style="85" customWidth="1"/>
    <col min="7689" max="7689" width="1.44140625" style="85" customWidth="1"/>
    <col min="7690" max="7690" width="4.33203125" style="85" customWidth="1"/>
    <col min="7691" max="7691" width="1.33203125" style="85" customWidth="1"/>
    <col min="7692" max="7692" width="9.88671875" style="85" customWidth="1"/>
    <col min="7693" max="7693" width="1.44140625" style="85" customWidth="1"/>
    <col min="7694" max="7694" width="4.33203125" style="85" customWidth="1"/>
    <col min="7695" max="7695" width="1.33203125" style="85" customWidth="1"/>
    <col min="7696" max="7696" width="9.88671875" style="85" customWidth="1"/>
    <col min="7697" max="7697" width="1.44140625" style="85" customWidth="1"/>
    <col min="7698" max="7698" width="4.33203125" style="85" customWidth="1"/>
    <col min="7699" max="7699" width="1.33203125" style="85" customWidth="1"/>
    <col min="7700" max="7700" width="9.88671875" style="85" customWidth="1"/>
    <col min="7701" max="7701" width="1.44140625" style="85" customWidth="1"/>
    <col min="7702" max="7702" width="4.33203125" style="85" customWidth="1"/>
    <col min="7703" max="7703" width="1.33203125" style="85" customWidth="1"/>
    <col min="7704" max="7704" width="2.6640625" style="85" customWidth="1"/>
    <col min="7705" max="7936" width="9" style="85"/>
    <col min="7937" max="7937" width="2" style="85" customWidth="1"/>
    <col min="7938" max="7938" width="5.33203125" style="85" customWidth="1"/>
    <col min="7939" max="7939" width="4.44140625" style="85" customWidth="1"/>
    <col min="7940" max="7940" width="9.88671875" style="85" customWidth="1"/>
    <col min="7941" max="7941" width="1.44140625" style="85" customWidth="1"/>
    <col min="7942" max="7942" width="4.33203125" style="85" customWidth="1"/>
    <col min="7943" max="7943" width="1.33203125" style="85" customWidth="1"/>
    <col min="7944" max="7944" width="9.88671875" style="85" customWidth="1"/>
    <col min="7945" max="7945" width="1.44140625" style="85" customWidth="1"/>
    <col min="7946" max="7946" width="4.33203125" style="85" customWidth="1"/>
    <col min="7947" max="7947" width="1.33203125" style="85" customWidth="1"/>
    <col min="7948" max="7948" width="9.88671875" style="85" customWidth="1"/>
    <col min="7949" max="7949" width="1.44140625" style="85" customWidth="1"/>
    <col min="7950" max="7950" width="4.33203125" style="85" customWidth="1"/>
    <col min="7951" max="7951" width="1.33203125" style="85" customWidth="1"/>
    <col min="7952" max="7952" width="9.88671875" style="85" customWidth="1"/>
    <col min="7953" max="7953" width="1.44140625" style="85" customWidth="1"/>
    <col min="7954" max="7954" width="4.33203125" style="85" customWidth="1"/>
    <col min="7955" max="7955" width="1.33203125" style="85" customWidth="1"/>
    <col min="7956" max="7956" width="9.88671875" style="85" customWidth="1"/>
    <col min="7957" max="7957" width="1.44140625" style="85" customWidth="1"/>
    <col min="7958" max="7958" width="4.33203125" style="85" customWidth="1"/>
    <col min="7959" max="7959" width="1.33203125" style="85" customWidth="1"/>
    <col min="7960" max="7960" width="2.6640625" style="85" customWidth="1"/>
    <col min="7961" max="8192" width="9" style="85"/>
    <col min="8193" max="8193" width="2" style="85" customWidth="1"/>
    <col min="8194" max="8194" width="5.33203125" style="85" customWidth="1"/>
    <col min="8195" max="8195" width="4.44140625" style="85" customWidth="1"/>
    <col min="8196" max="8196" width="9.88671875" style="85" customWidth="1"/>
    <col min="8197" max="8197" width="1.44140625" style="85" customWidth="1"/>
    <col min="8198" max="8198" width="4.33203125" style="85" customWidth="1"/>
    <col min="8199" max="8199" width="1.33203125" style="85" customWidth="1"/>
    <col min="8200" max="8200" width="9.88671875" style="85" customWidth="1"/>
    <col min="8201" max="8201" width="1.44140625" style="85" customWidth="1"/>
    <col min="8202" max="8202" width="4.33203125" style="85" customWidth="1"/>
    <col min="8203" max="8203" width="1.33203125" style="85" customWidth="1"/>
    <col min="8204" max="8204" width="9.88671875" style="85" customWidth="1"/>
    <col min="8205" max="8205" width="1.44140625" style="85" customWidth="1"/>
    <col min="8206" max="8206" width="4.33203125" style="85" customWidth="1"/>
    <col min="8207" max="8207" width="1.33203125" style="85" customWidth="1"/>
    <col min="8208" max="8208" width="9.88671875" style="85" customWidth="1"/>
    <col min="8209" max="8209" width="1.44140625" style="85" customWidth="1"/>
    <col min="8210" max="8210" width="4.33203125" style="85" customWidth="1"/>
    <col min="8211" max="8211" width="1.33203125" style="85" customWidth="1"/>
    <col min="8212" max="8212" width="9.88671875" style="85" customWidth="1"/>
    <col min="8213" max="8213" width="1.44140625" style="85" customWidth="1"/>
    <col min="8214" max="8214" width="4.33203125" style="85" customWidth="1"/>
    <col min="8215" max="8215" width="1.33203125" style="85" customWidth="1"/>
    <col min="8216" max="8216" width="2.6640625" style="85" customWidth="1"/>
    <col min="8217" max="8448" width="9" style="85"/>
    <col min="8449" max="8449" width="2" style="85" customWidth="1"/>
    <col min="8450" max="8450" width="5.33203125" style="85" customWidth="1"/>
    <col min="8451" max="8451" width="4.44140625" style="85" customWidth="1"/>
    <col min="8452" max="8452" width="9.88671875" style="85" customWidth="1"/>
    <col min="8453" max="8453" width="1.44140625" style="85" customWidth="1"/>
    <col min="8454" max="8454" width="4.33203125" style="85" customWidth="1"/>
    <col min="8455" max="8455" width="1.33203125" style="85" customWidth="1"/>
    <col min="8456" max="8456" width="9.88671875" style="85" customWidth="1"/>
    <col min="8457" max="8457" width="1.44140625" style="85" customWidth="1"/>
    <col min="8458" max="8458" width="4.33203125" style="85" customWidth="1"/>
    <col min="8459" max="8459" width="1.33203125" style="85" customWidth="1"/>
    <col min="8460" max="8460" width="9.88671875" style="85" customWidth="1"/>
    <col min="8461" max="8461" width="1.44140625" style="85" customWidth="1"/>
    <col min="8462" max="8462" width="4.33203125" style="85" customWidth="1"/>
    <col min="8463" max="8463" width="1.33203125" style="85" customWidth="1"/>
    <col min="8464" max="8464" width="9.88671875" style="85" customWidth="1"/>
    <col min="8465" max="8465" width="1.44140625" style="85" customWidth="1"/>
    <col min="8466" max="8466" width="4.33203125" style="85" customWidth="1"/>
    <col min="8467" max="8467" width="1.33203125" style="85" customWidth="1"/>
    <col min="8468" max="8468" width="9.88671875" style="85" customWidth="1"/>
    <col min="8469" max="8469" width="1.44140625" style="85" customWidth="1"/>
    <col min="8470" max="8470" width="4.33203125" style="85" customWidth="1"/>
    <col min="8471" max="8471" width="1.33203125" style="85" customWidth="1"/>
    <col min="8472" max="8472" width="2.6640625" style="85" customWidth="1"/>
    <col min="8473" max="8704" width="9" style="85"/>
    <col min="8705" max="8705" width="2" style="85" customWidth="1"/>
    <col min="8706" max="8706" width="5.33203125" style="85" customWidth="1"/>
    <col min="8707" max="8707" width="4.44140625" style="85" customWidth="1"/>
    <col min="8708" max="8708" width="9.88671875" style="85" customWidth="1"/>
    <col min="8709" max="8709" width="1.44140625" style="85" customWidth="1"/>
    <col min="8710" max="8710" width="4.33203125" style="85" customWidth="1"/>
    <col min="8711" max="8711" width="1.33203125" style="85" customWidth="1"/>
    <col min="8712" max="8712" width="9.88671875" style="85" customWidth="1"/>
    <col min="8713" max="8713" width="1.44140625" style="85" customWidth="1"/>
    <col min="8714" max="8714" width="4.33203125" style="85" customWidth="1"/>
    <col min="8715" max="8715" width="1.33203125" style="85" customWidth="1"/>
    <col min="8716" max="8716" width="9.88671875" style="85" customWidth="1"/>
    <col min="8717" max="8717" width="1.44140625" style="85" customWidth="1"/>
    <col min="8718" max="8718" width="4.33203125" style="85" customWidth="1"/>
    <col min="8719" max="8719" width="1.33203125" style="85" customWidth="1"/>
    <col min="8720" max="8720" width="9.88671875" style="85" customWidth="1"/>
    <col min="8721" max="8721" width="1.44140625" style="85" customWidth="1"/>
    <col min="8722" max="8722" width="4.33203125" style="85" customWidth="1"/>
    <col min="8723" max="8723" width="1.33203125" style="85" customWidth="1"/>
    <col min="8724" max="8724" width="9.88671875" style="85" customWidth="1"/>
    <col min="8725" max="8725" width="1.44140625" style="85" customWidth="1"/>
    <col min="8726" max="8726" width="4.33203125" style="85" customWidth="1"/>
    <col min="8727" max="8727" width="1.33203125" style="85" customWidth="1"/>
    <col min="8728" max="8728" width="2.6640625" style="85" customWidth="1"/>
    <col min="8729" max="8960" width="9" style="85"/>
    <col min="8961" max="8961" width="2" style="85" customWidth="1"/>
    <col min="8962" max="8962" width="5.33203125" style="85" customWidth="1"/>
    <col min="8963" max="8963" width="4.44140625" style="85" customWidth="1"/>
    <col min="8964" max="8964" width="9.88671875" style="85" customWidth="1"/>
    <col min="8965" max="8965" width="1.44140625" style="85" customWidth="1"/>
    <col min="8966" max="8966" width="4.33203125" style="85" customWidth="1"/>
    <col min="8967" max="8967" width="1.33203125" style="85" customWidth="1"/>
    <col min="8968" max="8968" width="9.88671875" style="85" customWidth="1"/>
    <col min="8969" max="8969" width="1.44140625" style="85" customWidth="1"/>
    <col min="8970" max="8970" width="4.33203125" style="85" customWidth="1"/>
    <col min="8971" max="8971" width="1.33203125" style="85" customWidth="1"/>
    <col min="8972" max="8972" width="9.88671875" style="85" customWidth="1"/>
    <col min="8973" max="8973" width="1.44140625" style="85" customWidth="1"/>
    <col min="8974" max="8974" width="4.33203125" style="85" customWidth="1"/>
    <col min="8975" max="8975" width="1.33203125" style="85" customWidth="1"/>
    <col min="8976" max="8976" width="9.88671875" style="85" customWidth="1"/>
    <col min="8977" max="8977" width="1.44140625" style="85" customWidth="1"/>
    <col min="8978" max="8978" width="4.33203125" style="85" customWidth="1"/>
    <col min="8979" max="8979" width="1.33203125" style="85" customWidth="1"/>
    <col min="8980" max="8980" width="9.88671875" style="85" customWidth="1"/>
    <col min="8981" max="8981" width="1.44140625" style="85" customWidth="1"/>
    <col min="8982" max="8982" width="4.33203125" style="85" customWidth="1"/>
    <col min="8983" max="8983" width="1.33203125" style="85" customWidth="1"/>
    <col min="8984" max="8984" width="2.6640625" style="85" customWidth="1"/>
    <col min="8985" max="9216" width="9" style="85"/>
    <col min="9217" max="9217" width="2" style="85" customWidth="1"/>
    <col min="9218" max="9218" width="5.33203125" style="85" customWidth="1"/>
    <col min="9219" max="9219" width="4.44140625" style="85" customWidth="1"/>
    <col min="9220" max="9220" width="9.88671875" style="85" customWidth="1"/>
    <col min="9221" max="9221" width="1.44140625" style="85" customWidth="1"/>
    <col min="9222" max="9222" width="4.33203125" style="85" customWidth="1"/>
    <col min="9223" max="9223" width="1.33203125" style="85" customWidth="1"/>
    <col min="9224" max="9224" width="9.88671875" style="85" customWidth="1"/>
    <col min="9225" max="9225" width="1.44140625" style="85" customWidth="1"/>
    <col min="9226" max="9226" width="4.33203125" style="85" customWidth="1"/>
    <col min="9227" max="9227" width="1.33203125" style="85" customWidth="1"/>
    <col min="9228" max="9228" width="9.88671875" style="85" customWidth="1"/>
    <col min="9229" max="9229" width="1.44140625" style="85" customWidth="1"/>
    <col min="9230" max="9230" width="4.33203125" style="85" customWidth="1"/>
    <col min="9231" max="9231" width="1.33203125" style="85" customWidth="1"/>
    <col min="9232" max="9232" width="9.88671875" style="85" customWidth="1"/>
    <col min="9233" max="9233" width="1.44140625" style="85" customWidth="1"/>
    <col min="9234" max="9234" width="4.33203125" style="85" customWidth="1"/>
    <col min="9235" max="9235" width="1.33203125" style="85" customWidth="1"/>
    <col min="9236" max="9236" width="9.88671875" style="85" customWidth="1"/>
    <col min="9237" max="9237" width="1.44140625" style="85" customWidth="1"/>
    <col min="9238" max="9238" width="4.33203125" style="85" customWidth="1"/>
    <col min="9239" max="9239" width="1.33203125" style="85" customWidth="1"/>
    <col min="9240" max="9240" width="2.6640625" style="85" customWidth="1"/>
    <col min="9241" max="9472" width="9" style="85"/>
    <col min="9473" max="9473" width="2" style="85" customWidth="1"/>
    <col min="9474" max="9474" width="5.33203125" style="85" customWidth="1"/>
    <col min="9475" max="9475" width="4.44140625" style="85" customWidth="1"/>
    <col min="9476" max="9476" width="9.88671875" style="85" customWidth="1"/>
    <col min="9477" max="9477" width="1.44140625" style="85" customWidth="1"/>
    <col min="9478" max="9478" width="4.33203125" style="85" customWidth="1"/>
    <col min="9479" max="9479" width="1.33203125" style="85" customWidth="1"/>
    <col min="9480" max="9480" width="9.88671875" style="85" customWidth="1"/>
    <col min="9481" max="9481" width="1.44140625" style="85" customWidth="1"/>
    <col min="9482" max="9482" width="4.33203125" style="85" customWidth="1"/>
    <col min="9483" max="9483" width="1.33203125" style="85" customWidth="1"/>
    <col min="9484" max="9484" width="9.88671875" style="85" customWidth="1"/>
    <col min="9485" max="9485" width="1.44140625" style="85" customWidth="1"/>
    <col min="9486" max="9486" width="4.33203125" style="85" customWidth="1"/>
    <col min="9487" max="9487" width="1.33203125" style="85" customWidth="1"/>
    <col min="9488" max="9488" width="9.88671875" style="85" customWidth="1"/>
    <col min="9489" max="9489" width="1.44140625" style="85" customWidth="1"/>
    <col min="9490" max="9490" width="4.33203125" style="85" customWidth="1"/>
    <col min="9491" max="9491" width="1.33203125" style="85" customWidth="1"/>
    <col min="9492" max="9492" width="9.88671875" style="85" customWidth="1"/>
    <col min="9493" max="9493" width="1.44140625" style="85" customWidth="1"/>
    <col min="9494" max="9494" width="4.33203125" style="85" customWidth="1"/>
    <col min="9495" max="9495" width="1.33203125" style="85" customWidth="1"/>
    <col min="9496" max="9496" width="2.6640625" style="85" customWidth="1"/>
    <col min="9497" max="9728" width="9" style="85"/>
    <col min="9729" max="9729" width="2" style="85" customWidth="1"/>
    <col min="9730" max="9730" width="5.33203125" style="85" customWidth="1"/>
    <col min="9731" max="9731" width="4.44140625" style="85" customWidth="1"/>
    <col min="9732" max="9732" width="9.88671875" style="85" customWidth="1"/>
    <col min="9733" max="9733" width="1.44140625" style="85" customWidth="1"/>
    <col min="9734" max="9734" width="4.33203125" style="85" customWidth="1"/>
    <col min="9735" max="9735" width="1.33203125" style="85" customWidth="1"/>
    <col min="9736" max="9736" width="9.88671875" style="85" customWidth="1"/>
    <col min="9737" max="9737" width="1.44140625" style="85" customWidth="1"/>
    <col min="9738" max="9738" width="4.33203125" style="85" customWidth="1"/>
    <col min="9739" max="9739" width="1.33203125" style="85" customWidth="1"/>
    <col min="9740" max="9740" width="9.88671875" style="85" customWidth="1"/>
    <col min="9741" max="9741" width="1.44140625" style="85" customWidth="1"/>
    <col min="9742" max="9742" width="4.33203125" style="85" customWidth="1"/>
    <col min="9743" max="9743" width="1.33203125" style="85" customWidth="1"/>
    <col min="9744" max="9744" width="9.88671875" style="85" customWidth="1"/>
    <col min="9745" max="9745" width="1.44140625" style="85" customWidth="1"/>
    <col min="9746" max="9746" width="4.33203125" style="85" customWidth="1"/>
    <col min="9747" max="9747" width="1.33203125" style="85" customWidth="1"/>
    <col min="9748" max="9748" width="9.88671875" style="85" customWidth="1"/>
    <col min="9749" max="9749" width="1.44140625" style="85" customWidth="1"/>
    <col min="9750" max="9750" width="4.33203125" style="85" customWidth="1"/>
    <col min="9751" max="9751" width="1.33203125" style="85" customWidth="1"/>
    <col min="9752" max="9752" width="2.6640625" style="85" customWidth="1"/>
    <col min="9753" max="9984" width="9" style="85"/>
    <col min="9985" max="9985" width="2" style="85" customWidth="1"/>
    <col min="9986" max="9986" width="5.33203125" style="85" customWidth="1"/>
    <col min="9987" max="9987" width="4.44140625" style="85" customWidth="1"/>
    <col min="9988" max="9988" width="9.88671875" style="85" customWidth="1"/>
    <col min="9989" max="9989" width="1.44140625" style="85" customWidth="1"/>
    <col min="9990" max="9990" width="4.33203125" style="85" customWidth="1"/>
    <col min="9991" max="9991" width="1.33203125" style="85" customWidth="1"/>
    <col min="9992" max="9992" width="9.88671875" style="85" customWidth="1"/>
    <col min="9993" max="9993" width="1.44140625" style="85" customWidth="1"/>
    <col min="9994" max="9994" width="4.33203125" style="85" customWidth="1"/>
    <col min="9995" max="9995" width="1.33203125" style="85" customWidth="1"/>
    <col min="9996" max="9996" width="9.88671875" style="85" customWidth="1"/>
    <col min="9997" max="9997" width="1.44140625" style="85" customWidth="1"/>
    <col min="9998" max="9998" width="4.33203125" style="85" customWidth="1"/>
    <col min="9999" max="9999" width="1.33203125" style="85" customWidth="1"/>
    <col min="10000" max="10000" width="9.88671875" style="85" customWidth="1"/>
    <col min="10001" max="10001" width="1.44140625" style="85" customWidth="1"/>
    <col min="10002" max="10002" width="4.33203125" style="85" customWidth="1"/>
    <col min="10003" max="10003" width="1.33203125" style="85" customWidth="1"/>
    <col min="10004" max="10004" width="9.88671875" style="85" customWidth="1"/>
    <col min="10005" max="10005" width="1.44140625" style="85" customWidth="1"/>
    <col min="10006" max="10006" width="4.33203125" style="85" customWidth="1"/>
    <col min="10007" max="10007" width="1.33203125" style="85" customWidth="1"/>
    <col min="10008" max="10008" width="2.6640625" style="85" customWidth="1"/>
    <col min="10009" max="10240" width="9" style="85"/>
    <col min="10241" max="10241" width="2" style="85" customWidth="1"/>
    <col min="10242" max="10242" width="5.33203125" style="85" customWidth="1"/>
    <col min="10243" max="10243" width="4.44140625" style="85" customWidth="1"/>
    <col min="10244" max="10244" width="9.88671875" style="85" customWidth="1"/>
    <col min="10245" max="10245" width="1.44140625" style="85" customWidth="1"/>
    <col min="10246" max="10246" width="4.33203125" style="85" customWidth="1"/>
    <col min="10247" max="10247" width="1.33203125" style="85" customWidth="1"/>
    <col min="10248" max="10248" width="9.88671875" style="85" customWidth="1"/>
    <col min="10249" max="10249" width="1.44140625" style="85" customWidth="1"/>
    <col min="10250" max="10250" width="4.33203125" style="85" customWidth="1"/>
    <col min="10251" max="10251" width="1.33203125" style="85" customWidth="1"/>
    <col min="10252" max="10252" width="9.88671875" style="85" customWidth="1"/>
    <col min="10253" max="10253" width="1.44140625" style="85" customWidth="1"/>
    <col min="10254" max="10254" width="4.33203125" style="85" customWidth="1"/>
    <col min="10255" max="10255" width="1.33203125" style="85" customWidth="1"/>
    <col min="10256" max="10256" width="9.88671875" style="85" customWidth="1"/>
    <col min="10257" max="10257" width="1.44140625" style="85" customWidth="1"/>
    <col min="10258" max="10258" width="4.33203125" style="85" customWidth="1"/>
    <col min="10259" max="10259" width="1.33203125" style="85" customWidth="1"/>
    <col min="10260" max="10260" width="9.88671875" style="85" customWidth="1"/>
    <col min="10261" max="10261" width="1.44140625" style="85" customWidth="1"/>
    <col min="10262" max="10262" width="4.33203125" style="85" customWidth="1"/>
    <col min="10263" max="10263" width="1.33203125" style="85" customWidth="1"/>
    <col min="10264" max="10264" width="2.6640625" style="85" customWidth="1"/>
    <col min="10265" max="10496" width="9" style="85"/>
    <col min="10497" max="10497" width="2" style="85" customWidth="1"/>
    <col min="10498" max="10498" width="5.33203125" style="85" customWidth="1"/>
    <col min="10499" max="10499" width="4.44140625" style="85" customWidth="1"/>
    <col min="10500" max="10500" width="9.88671875" style="85" customWidth="1"/>
    <col min="10501" max="10501" width="1.44140625" style="85" customWidth="1"/>
    <col min="10502" max="10502" width="4.33203125" style="85" customWidth="1"/>
    <col min="10503" max="10503" width="1.33203125" style="85" customWidth="1"/>
    <col min="10504" max="10504" width="9.88671875" style="85" customWidth="1"/>
    <col min="10505" max="10505" width="1.44140625" style="85" customWidth="1"/>
    <col min="10506" max="10506" width="4.33203125" style="85" customWidth="1"/>
    <col min="10507" max="10507" width="1.33203125" style="85" customWidth="1"/>
    <col min="10508" max="10508" width="9.88671875" style="85" customWidth="1"/>
    <col min="10509" max="10509" width="1.44140625" style="85" customWidth="1"/>
    <col min="10510" max="10510" width="4.33203125" style="85" customWidth="1"/>
    <col min="10511" max="10511" width="1.33203125" style="85" customWidth="1"/>
    <col min="10512" max="10512" width="9.88671875" style="85" customWidth="1"/>
    <col min="10513" max="10513" width="1.44140625" style="85" customWidth="1"/>
    <col min="10514" max="10514" width="4.33203125" style="85" customWidth="1"/>
    <col min="10515" max="10515" width="1.33203125" style="85" customWidth="1"/>
    <col min="10516" max="10516" width="9.88671875" style="85" customWidth="1"/>
    <col min="10517" max="10517" width="1.44140625" style="85" customWidth="1"/>
    <col min="10518" max="10518" width="4.33203125" style="85" customWidth="1"/>
    <col min="10519" max="10519" width="1.33203125" style="85" customWidth="1"/>
    <col min="10520" max="10520" width="2.6640625" style="85" customWidth="1"/>
    <col min="10521" max="10752" width="9" style="85"/>
    <col min="10753" max="10753" width="2" style="85" customWidth="1"/>
    <col min="10754" max="10754" width="5.33203125" style="85" customWidth="1"/>
    <col min="10755" max="10755" width="4.44140625" style="85" customWidth="1"/>
    <col min="10756" max="10756" width="9.88671875" style="85" customWidth="1"/>
    <col min="10757" max="10757" width="1.44140625" style="85" customWidth="1"/>
    <col min="10758" max="10758" width="4.33203125" style="85" customWidth="1"/>
    <col min="10759" max="10759" width="1.33203125" style="85" customWidth="1"/>
    <col min="10760" max="10760" width="9.88671875" style="85" customWidth="1"/>
    <col min="10761" max="10761" width="1.44140625" style="85" customWidth="1"/>
    <col min="10762" max="10762" width="4.33203125" style="85" customWidth="1"/>
    <col min="10763" max="10763" width="1.33203125" style="85" customWidth="1"/>
    <col min="10764" max="10764" width="9.88671875" style="85" customWidth="1"/>
    <col min="10765" max="10765" width="1.44140625" style="85" customWidth="1"/>
    <col min="10766" max="10766" width="4.33203125" style="85" customWidth="1"/>
    <col min="10767" max="10767" width="1.33203125" style="85" customWidth="1"/>
    <col min="10768" max="10768" width="9.88671875" style="85" customWidth="1"/>
    <col min="10769" max="10769" width="1.44140625" style="85" customWidth="1"/>
    <col min="10770" max="10770" width="4.33203125" style="85" customWidth="1"/>
    <col min="10771" max="10771" width="1.33203125" style="85" customWidth="1"/>
    <col min="10772" max="10772" width="9.88671875" style="85" customWidth="1"/>
    <col min="10773" max="10773" width="1.44140625" style="85" customWidth="1"/>
    <col min="10774" max="10774" width="4.33203125" style="85" customWidth="1"/>
    <col min="10775" max="10775" width="1.33203125" style="85" customWidth="1"/>
    <col min="10776" max="10776" width="2.6640625" style="85" customWidth="1"/>
    <col min="10777" max="11008" width="9" style="85"/>
    <col min="11009" max="11009" width="2" style="85" customWidth="1"/>
    <col min="11010" max="11010" width="5.33203125" style="85" customWidth="1"/>
    <col min="11011" max="11011" width="4.44140625" style="85" customWidth="1"/>
    <col min="11012" max="11012" width="9.88671875" style="85" customWidth="1"/>
    <col min="11013" max="11013" width="1.44140625" style="85" customWidth="1"/>
    <col min="11014" max="11014" width="4.33203125" style="85" customWidth="1"/>
    <col min="11015" max="11015" width="1.33203125" style="85" customWidth="1"/>
    <col min="11016" max="11016" width="9.88671875" style="85" customWidth="1"/>
    <col min="11017" max="11017" width="1.44140625" style="85" customWidth="1"/>
    <col min="11018" max="11018" width="4.33203125" style="85" customWidth="1"/>
    <col min="11019" max="11019" width="1.33203125" style="85" customWidth="1"/>
    <col min="11020" max="11020" width="9.88671875" style="85" customWidth="1"/>
    <col min="11021" max="11021" width="1.44140625" style="85" customWidth="1"/>
    <col min="11022" max="11022" width="4.33203125" style="85" customWidth="1"/>
    <col min="11023" max="11023" width="1.33203125" style="85" customWidth="1"/>
    <col min="11024" max="11024" width="9.88671875" style="85" customWidth="1"/>
    <col min="11025" max="11025" width="1.44140625" style="85" customWidth="1"/>
    <col min="11026" max="11026" width="4.33203125" style="85" customWidth="1"/>
    <col min="11027" max="11027" width="1.33203125" style="85" customWidth="1"/>
    <col min="11028" max="11028" width="9.88671875" style="85" customWidth="1"/>
    <col min="11029" max="11029" width="1.44140625" style="85" customWidth="1"/>
    <col min="11030" max="11030" width="4.33203125" style="85" customWidth="1"/>
    <col min="11031" max="11031" width="1.33203125" style="85" customWidth="1"/>
    <col min="11032" max="11032" width="2.6640625" style="85" customWidth="1"/>
    <col min="11033" max="11264" width="9" style="85"/>
    <col min="11265" max="11265" width="2" style="85" customWidth="1"/>
    <col min="11266" max="11266" width="5.33203125" style="85" customWidth="1"/>
    <col min="11267" max="11267" width="4.44140625" style="85" customWidth="1"/>
    <col min="11268" max="11268" width="9.88671875" style="85" customWidth="1"/>
    <col min="11269" max="11269" width="1.44140625" style="85" customWidth="1"/>
    <col min="11270" max="11270" width="4.33203125" style="85" customWidth="1"/>
    <col min="11271" max="11271" width="1.33203125" style="85" customWidth="1"/>
    <col min="11272" max="11272" width="9.88671875" style="85" customWidth="1"/>
    <col min="11273" max="11273" width="1.44140625" style="85" customWidth="1"/>
    <col min="11274" max="11274" width="4.33203125" style="85" customWidth="1"/>
    <col min="11275" max="11275" width="1.33203125" style="85" customWidth="1"/>
    <col min="11276" max="11276" width="9.88671875" style="85" customWidth="1"/>
    <col min="11277" max="11277" width="1.44140625" style="85" customWidth="1"/>
    <col min="11278" max="11278" width="4.33203125" style="85" customWidth="1"/>
    <col min="11279" max="11279" width="1.33203125" style="85" customWidth="1"/>
    <col min="11280" max="11280" width="9.88671875" style="85" customWidth="1"/>
    <col min="11281" max="11281" width="1.44140625" style="85" customWidth="1"/>
    <col min="11282" max="11282" width="4.33203125" style="85" customWidth="1"/>
    <col min="11283" max="11283" width="1.33203125" style="85" customWidth="1"/>
    <col min="11284" max="11284" width="9.88671875" style="85" customWidth="1"/>
    <col min="11285" max="11285" width="1.44140625" style="85" customWidth="1"/>
    <col min="11286" max="11286" width="4.33203125" style="85" customWidth="1"/>
    <col min="11287" max="11287" width="1.33203125" style="85" customWidth="1"/>
    <col min="11288" max="11288" width="2.6640625" style="85" customWidth="1"/>
    <col min="11289" max="11520" width="9" style="85"/>
    <col min="11521" max="11521" width="2" style="85" customWidth="1"/>
    <col min="11522" max="11522" width="5.33203125" style="85" customWidth="1"/>
    <col min="11523" max="11523" width="4.44140625" style="85" customWidth="1"/>
    <col min="11524" max="11524" width="9.88671875" style="85" customWidth="1"/>
    <col min="11525" max="11525" width="1.44140625" style="85" customWidth="1"/>
    <col min="11526" max="11526" width="4.33203125" style="85" customWidth="1"/>
    <col min="11527" max="11527" width="1.33203125" style="85" customWidth="1"/>
    <col min="11528" max="11528" width="9.88671875" style="85" customWidth="1"/>
    <col min="11529" max="11529" width="1.44140625" style="85" customWidth="1"/>
    <col min="11530" max="11530" width="4.33203125" style="85" customWidth="1"/>
    <col min="11531" max="11531" width="1.33203125" style="85" customWidth="1"/>
    <col min="11532" max="11532" width="9.88671875" style="85" customWidth="1"/>
    <col min="11533" max="11533" width="1.44140625" style="85" customWidth="1"/>
    <col min="11534" max="11534" width="4.33203125" style="85" customWidth="1"/>
    <col min="11535" max="11535" width="1.33203125" style="85" customWidth="1"/>
    <col min="11536" max="11536" width="9.88671875" style="85" customWidth="1"/>
    <col min="11537" max="11537" width="1.44140625" style="85" customWidth="1"/>
    <col min="11538" max="11538" width="4.33203125" style="85" customWidth="1"/>
    <col min="11539" max="11539" width="1.33203125" style="85" customWidth="1"/>
    <col min="11540" max="11540" width="9.88671875" style="85" customWidth="1"/>
    <col min="11541" max="11541" width="1.44140625" style="85" customWidth="1"/>
    <col min="11542" max="11542" width="4.33203125" style="85" customWidth="1"/>
    <col min="11543" max="11543" width="1.33203125" style="85" customWidth="1"/>
    <col min="11544" max="11544" width="2.6640625" style="85" customWidth="1"/>
    <col min="11545" max="11776" width="9" style="85"/>
    <col min="11777" max="11777" width="2" style="85" customWidth="1"/>
    <col min="11778" max="11778" width="5.33203125" style="85" customWidth="1"/>
    <col min="11779" max="11779" width="4.44140625" style="85" customWidth="1"/>
    <col min="11780" max="11780" width="9.88671875" style="85" customWidth="1"/>
    <col min="11781" max="11781" width="1.44140625" style="85" customWidth="1"/>
    <col min="11782" max="11782" width="4.33203125" style="85" customWidth="1"/>
    <col min="11783" max="11783" width="1.33203125" style="85" customWidth="1"/>
    <col min="11784" max="11784" width="9.88671875" style="85" customWidth="1"/>
    <col min="11785" max="11785" width="1.44140625" style="85" customWidth="1"/>
    <col min="11786" max="11786" width="4.33203125" style="85" customWidth="1"/>
    <col min="11787" max="11787" width="1.33203125" style="85" customWidth="1"/>
    <col min="11788" max="11788" width="9.88671875" style="85" customWidth="1"/>
    <col min="11789" max="11789" width="1.44140625" style="85" customWidth="1"/>
    <col min="11790" max="11790" width="4.33203125" style="85" customWidth="1"/>
    <col min="11791" max="11791" width="1.33203125" style="85" customWidth="1"/>
    <col min="11792" max="11792" width="9.88671875" style="85" customWidth="1"/>
    <col min="11793" max="11793" width="1.44140625" style="85" customWidth="1"/>
    <col min="11794" max="11794" width="4.33203125" style="85" customWidth="1"/>
    <col min="11795" max="11795" width="1.33203125" style="85" customWidth="1"/>
    <col min="11796" max="11796" width="9.88671875" style="85" customWidth="1"/>
    <col min="11797" max="11797" width="1.44140625" style="85" customWidth="1"/>
    <col min="11798" max="11798" width="4.33203125" style="85" customWidth="1"/>
    <col min="11799" max="11799" width="1.33203125" style="85" customWidth="1"/>
    <col min="11800" max="11800" width="2.6640625" style="85" customWidth="1"/>
    <col min="11801" max="12032" width="9" style="85"/>
    <col min="12033" max="12033" width="2" style="85" customWidth="1"/>
    <col min="12034" max="12034" width="5.33203125" style="85" customWidth="1"/>
    <col min="12035" max="12035" width="4.44140625" style="85" customWidth="1"/>
    <col min="12036" max="12036" width="9.88671875" style="85" customWidth="1"/>
    <col min="12037" max="12037" width="1.44140625" style="85" customWidth="1"/>
    <col min="12038" max="12038" width="4.33203125" style="85" customWidth="1"/>
    <col min="12039" max="12039" width="1.33203125" style="85" customWidth="1"/>
    <col min="12040" max="12040" width="9.88671875" style="85" customWidth="1"/>
    <col min="12041" max="12041" width="1.44140625" style="85" customWidth="1"/>
    <col min="12042" max="12042" width="4.33203125" style="85" customWidth="1"/>
    <col min="12043" max="12043" width="1.33203125" style="85" customWidth="1"/>
    <col min="12044" max="12044" width="9.88671875" style="85" customWidth="1"/>
    <col min="12045" max="12045" width="1.44140625" style="85" customWidth="1"/>
    <col min="12046" max="12046" width="4.33203125" style="85" customWidth="1"/>
    <col min="12047" max="12047" width="1.33203125" style="85" customWidth="1"/>
    <col min="12048" max="12048" width="9.88671875" style="85" customWidth="1"/>
    <col min="12049" max="12049" width="1.44140625" style="85" customWidth="1"/>
    <col min="12050" max="12050" width="4.33203125" style="85" customWidth="1"/>
    <col min="12051" max="12051" width="1.33203125" style="85" customWidth="1"/>
    <col min="12052" max="12052" width="9.88671875" style="85" customWidth="1"/>
    <col min="12053" max="12053" width="1.44140625" style="85" customWidth="1"/>
    <col min="12054" max="12054" width="4.33203125" style="85" customWidth="1"/>
    <col min="12055" max="12055" width="1.33203125" style="85" customWidth="1"/>
    <col min="12056" max="12056" width="2.6640625" style="85" customWidth="1"/>
    <col min="12057" max="12288" width="9" style="85"/>
    <col min="12289" max="12289" width="2" style="85" customWidth="1"/>
    <col min="12290" max="12290" width="5.33203125" style="85" customWidth="1"/>
    <col min="12291" max="12291" width="4.44140625" style="85" customWidth="1"/>
    <col min="12292" max="12292" width="9.88671875" style="85" customWidth="1"/>
    <col min="12293" max="12293" width="1.44140625" style="85" customWidth="1"/>
    <col min="12294" max="12294" width="4.33203125" style="85" customWidth="1"/>
    <col min="12295" max="12295" width="1.33203125" style="85" customWidth="1"/>
    <col min="12296" max="12296" width="9.88671875" style="85" customWidth="1"/>
    <col min="12297" max="12297" width="1.44140625" style="85" customWidth="1"/>
    <col min="12298" max="12298" width="4.33203125" style="85" customWidth="1"/>
    <col min="12299" max="12299" width="1.33203125" style="85" customWidth="1"/>
    <col min="12300" max="12300" width="9.88671875" style="85" customWidth="1"/>
    <col min="12301" max="12301" width="1.44140625" style="85" customWidth="1"/>
    <col min="12302" max="12302" width="4.33203125" style="85" customWidth="1"/>
    <col min="12303" max="12303" width="1.33203125" style="85" customWidth="1"/>
    <col min="12304" max="12304" width="9.88671875" style="85" customWidth="1"/>
    <col min="12305" max="12305" width="1.44140625" style="85" customWidth="1"/>
    <col min="12306" max="12306" width="4.33203125" style="85" customWidth="1"/>
    <col min="12307" max="12307" width="1.33203125" style="85" customWidth="1"/>
    <col min="12308" max="12308" width="9.88671875" style="85" customWidth="1"/>
    <col min="12309" max="12309" width="1.44140625" style="85" customWidth="1"/>
    <col min="12310" max="12310" width="4.33203125" style="85" customWidth="1"/>
    <col min="12311" max="12311" width="1.33203125" style="85" customWidth="1"/>
    <col min="12312" max="12312" width="2.6640625" style="85" customWidth="1"/>
    <col min="12313" max="12544" width="9" style="85"/>
    <col min="12545" max="12545" width="2" style="85" customWidth="1"/>
    <col min="12546" max="12546" width="5.33203125" style="85" customWidth="1"/>
    <col min="12547" max="12547" width="4.44140625" style="85" customWidth="1"/>
    <col min="12548" max="12548" width="9.88671875" style="85" customWidth="1"/>
    <col min="12549" max="12549" width="1.44140625" style="85" customWidth="1"/>
    <col min="12550" max="12550" width="4.33203125" style="85" customWidth="1"/>
    <col min="12551" max="12551" width="1.33203125" style="85" customWidth="1"/>
    <col min="12552" max="12552" width="9.88671875" style="85" customWidth="1"/>
    <col min="12553" max="12553" width="1.44140625" style="85" customWidth="1"/>
    <col min="12554" max="12554" width="4.33203125" style="85" customWidth="1"/>
    <col min="12555" max="12555" width="1.33203125" style="85" customWidth="1"/>
    <col min="12556" max="12556" width="9.88671875" style="85" customWidth="1"/>
    <col min="12557" max="12557" width="1.44140625" style="85" customWidth="1"/>
    <col min="12558" max="12558" width="4.33203125" style="85" customWidth="1"/>
    <col min="12559" max="12559" width="1.33203125" style="85" customWidth="1"/>
    <col min="12560" max="12560" width="9.88671875" style="85" customWidth="1"/>
    <col min="12561" max="12561" width="1.44140625" style="85" customWidth="1"/>
    <col min="12562" max="12562" width="4.33203125" style="85" customWidth="1"/>
    <col min="12563" max="12563" width="1.33203125" style="85" customWidth="1"/>
    <col min="12564" max="12564" width="9.88671875" style="85" customWidth="1"/>
    <col min="12565" max="12565" width="1.44140625" style="85" customWidth="1"/>
    <col min="12566" max="12566" width="4.33203125" style="85" customWidth="1"/>
    <col min="12567" max="12567" width="1.33203125" style="85" customWidth="1"/>
    <col min="12568" max="12568" width="2.6640625" style="85" customWidth="1"/>
    <col min="12569" max="12800" width="9" style="85"/>
    <col min="12801" max="12801" width="2" style="85" customWidth="1"/>
    <col min="12802" max="12802" width="5.33203125" style="85" customWidth="1"/>
    <col min="12803" max="12803" width="4.44140625" style="85" customWidth="1"/>
    <col min="12804" max="12804" width="9.88671875" style="85" customWidth="1"/>
    <col min="12805" max="12805" width="1.44140625" style="85" customWidth="1"/>
    <col min="12806" max="12806" width="4.33203125" style="85" customWidth="1"/>
    <col min="12807" max="12807" width="1.33203125" style="85" customWidth="1"/>
    <col min="12808" max="12808" width="9.88671875" style="85" customWidth="1"/>
    <col min="12809" max="12809" width="1.44140625" style="85" customWidth="1"/>
    <col min="12810" max="12810" width="4.33203125" style="85" customWidth="1"/>
    <col min="12811" max="12811" width="1.33203125" style="85" customWidth="1"/>
    <col min="12812" max="12812" width="9.88671875" style="85" customWidth="1"/>
    <col min="12813" max="12813" width="1.44140625" style="85" customWidth="1"/>
    <col min="12814" max="12814" width="4.33203125" style="85" customWidth="1"/>
    <col min="12815" max="12815" width="1.33203125" style="85" customWidth="1"/>
    <col min="12816" max="12816" width="9.88671875" style="85" customWidth="1"/>
    <col min="12817" max="12817" width="1.44140625" style="85" customWidth="1"/>
    <col min="12818" max="12818" width="4.33203125" style="85" customWidth="1"/>
    <col min="12819" max="12819" width="1.33203125" style="85" customWidth="1"/>
    <col min="12820" max="12820" width="9.88671875" style="85" customWidth="1"/>
    <col min="12821" max="12821" width="1.44140625" style="85" customWidth="1"/>
    <col min="12822" max="12822" width="4.33203125" style="85" customWidth="1"/>
    <col min="12823" max="12823" width="1.33203125" style="85" customWidth="1"/>
    <col min="12824" max="12824" width="2.6640625" style="85" customWidth="1"/>
    <col min="12825" max="13056" width="9" style="85"/>
    <col min="13057" max="13057" width="2" style="85" customWidth="1"/>
    <col min="13058" max="13058" width="5.33203125" style="85" customWidth="1"/>
    <col min="13059" max="13059" width="4.44140625" style="85" customWidth="1"/>
    <col min="13060" max="13060" width="9.88671875" style="85" customWidth="1"/>
    <col min="13061" max="13061" width="1.44140625" style="85" customWidth="1"/>
    <col min="13062" max="13062" width="4.33203125" style="85" customWidth="1"/>
    <col min="13063" max="13063" width="1.33203125" style="85" customWidth="1"/>
    <col min="13064" max="13064" width="9.88671875" style="85" customWidth="1"/>
    <col min="13065" max="13065" width="1.44140625" style="85" customWidth="1"/>
    <col min="13066" max="13066" width="4.33203125" style="85" customWidth="1"/>
    <col min="13067" max="13067" width="1.33203125" style="85" customWidth="1"/>
    <col min="13068" max="13068" width="9.88671875" style="85" customWidth="1"/>
    <col min="13069" max="13069" width="1.44140625" style="85" customWidth="1"/>
    <col min="13070" max="13070" width="4.33203125" style="85" customWidth="1"/>
    <col min="13071" max="13071" width="1.33203125" style="85" customWidth="1"/>
    <col min="13072" max="13072" width="9.88671875" style="85" customWidth="1"/>
    <col min="13073" max="13073" width="1.44140625" style="85" customWidth="1"/>
    <col min="13074" max="13074" width="4.33203125" style="85" customWidth="1"/>
    <col min="13075" max="13075" width="1.33203125" style="85" customWidth="1"/>
    <col min="13076" max="13076" width="9.88671875" style="85" customWidth="1"/>
    <col min="13077" max="13077" width="1.44140625" style="85" customWidth="1"/>
    <col min="13078" max="13078" width="4.33203125" style="85" customWidth="1"/>
    <col min="13079" max="13079" width="1.33203125" style="85" customWidth="1"/>
    <col min="13080" max="13080" width="2.6640625" style="85" customWidth="1"/>
    <col min="13081" max="13312" width="9" style="85"/>
    <col min="13313" max="13313" width="2" style="85" customWidth="1"/>
    <col min="13314" max="13314" width="5.33203125" style="85" customWidth="1"/>
    <col min="13315" max="13315" width="4.44140625" style="85" customWidth="1"/>
    <col min="13316" max="13316" width="9.88671875" style="85" customWidth="1"/>
    <col min="13317" max="13317" width="1.44140625" style="85" customWidth="1"/>
    <col min="13318" max="13318" width="4.33203125" style="85" customWidth="1"/>
    <col min="13319" max="13319" width="1.33203125" style="85" customWidth="1"/>
    <col min="13320" max="13320" width="9.88671875" style="85" customWidth="1"/>
    <col min="13321" max="13321" width="1.44140625" style="85" customWidth="1"/>
    <col min="13322" max="13322" width="4.33203125" style="85" customWidth="1"/>
    <col min="13323" max="13323" width="1.33203125" style="85" customWidth="1"/>
    <col min="13324" max="13324" width="9.88671875" style="85" customWidth="1"/>
    <col min="13325" max="13325" width="1.44140625" style="85" customWidth="1"/>
    <col min="13326" max="13326" width="4.33203125" style="85" customWidth="1"/>
    <col min="13327" max="13327" width="1.33203125" style="85" customWidth="1"/>
    <col min="13328" max="13328" width="9.88671875" style="85" customWidth="1"/>
    <col min="13329" max="13329" width="1.44140625" style="85" customWidth="1"/>
    <col min="13330" max="13330" width="4.33203125" style="85" customWidth="1"/>
    <col min="13331" max="13331" width="1.33203125" style="85" customWidth="1"/>
    <col min="13332" max="13332" width="9.88671875" style="85" customWidth="1"/>
    <col min="13333" max="13333" width="1.44140625" style="85" customWidth="1"/>
    <col min="13334" max="13334" width="4.33203125" style="85" customWidth="1"/>
    <col min="13335" max="13335" width="1.33203125" style="85" customWidth="1"/>
    <col min="13336" max="13336" width="2.6640625" style="85" customWidth="1"/>
    <col min="13337" max="13568" width="9" style="85"/>
    <col min="13569" max="13569" width="2" style="85" customWidth="1"/>
    <col min="13570" max="13570" width="5.33203125" style="85" customWidth="1"/>
    <col min="13571" max="13571" width="4.44140625" style="85" customWidth="1"/>
    <col min="13572" max="13572" width="9.88671875" style="85" customWidth="1"/>
    <col min="13573" max="13573" width="1.44140625" style="85" customWidth="1"/>
    <col min="13574" max="13574" width="4.33203125" style="85" customWidth="1"/>
    <col min="13575" max="13575" width="1.33203125" style="85" customWidth="1"/>
    <col min="13576" max="13576" width="9.88671875" style="85" customWidth="1"/>
    <col min="13577" max="13577" width="1.44140625" style="85" customWidth="1"/>
    <col min="13578" max="13578" width="4.33203125" style="85" customWidth="1"/>
    <col min="13579" max="13579" width="1.33203125" style="85" customWidth="1"/>
    <col min="13580" max="13580" width="9.88671875" style="85" customWidth="1"/>
    <col min="13581" max="13581" width="1.44140625" style="85" customWidth="1"/>
    <col min="13582" max="13582" width="4.33203125" style="85" customWidth="1"/>
    <col min="13583" max="13583" width="1.33203125" style="85" customWidth="1"/>
    <col min="13584" max="13584" width="9.88671875" style="85" customWidth="1"/>
    <col min="13585" max="13585" width="1.44140625" style="85" customWidth="1"/>
    <col min="13586" max="13586" width="4.33203125" style="85" customWidth="1"/>
    <col min="13587" max="13587" width="1.33203125" style="85" customWidth="1"/>
    <col min="13588" max="13588" width="9.88671875" style="85" customWidth="1"/>
    <col min="13589" max="13589" width="1.44140625" style="85" customWidth="1"/>
    <col min="13590" max="13590" width="4.33203125" style="85" customWidth="1"/>
    <col min="13591" max="13591" width="1.33203125" style="85" customWidth="1"/>
    <col min="13592" max="13592" width="2.6640625" style="85" customWidth="1"/>
    <col min="13593" max="13824" width="9" style="85"/>
    <col min="13825" max="13825" width="2" style="85" customWidth="1"/>
    <col min="13826" max="13826" width="5.33203125" style="85" customWidth="1"/>
    <col min="13827" max="13827" width="4.44140625" style="85" customWidth="1"/>
    <col min="13828" max="13828" width="9.88671875" style="85" customWidth="1"/>
    <col min="13829" max="13829" width="1.44140625" style="85" customWidth="1"/>
    <col min="13830" max="13830" width="4.33203125" style="85" customWidth="1"/>
    <col min="13831" max="13831" width="1.33203125" style="85" customWidth="1"/>
    <col min="13832" max="13832" width="9.88671875" style="85" customWidth="1"/>
    <col min="13833" max="13833" width="1.44140625" style="85" customWidth="1"/>
    <col min="13834" max="13834" width="4.33203125" style="85" customWidth="1"/>
    <col min="13835" max="13835" width="1.33203125" style="85" customWidth="1"/>
    <col min="13836" max="13836" width="9.88671875" style="85" customWidth="1"/>
    <col min="13837" max="13837" width="1.44140625" style="85" customWidth="1"/>
    <col min="13838" max="13838" width="4.33203125" style="85" customWidth="1"/>
    <col min="13839" max="13839" width="1.33203125" style="85" customWidth="1"/>
    <col min="13840" max="13840" width="9.88671875" style="85" customWidth="1"/>
    <col min="13841" max="13841" width="1.44140625" style="85" customWidth="1"/>
    <col min="13842" max="13842" width="4.33203125" style="85" customWidth="1"/>
    <col min="13843" max="13843" width="1.33203125" style="85" customWidth="1"/>
    <col min="13844" max="13844" width="9.88671875" style="85" customWidth="1"/>
    <col min="13845" max="13845" width="1.44140625" style="85" customWidth="1"/>
    <col min="13846" max="13846" width="4.33203125" style="85" customWidth="1"/>
    <col min="13847" max="13847" width="1.33203125" style="85" customWidth="1"/>
    <col min="13848" max="13848" width="2.6640625" style="85" customWidth="1"/>
    <col min="13849" max="14080" width="9" style="85"/>
    <col min="14081" max="14081" width="2" style="85" customWidth="1"/>
    <col min="14082" max="14082" width="5.33203125" style="85" customWidth="1"/>
    <col min="14083" max="14083" width="4.44140625" style="85" customWidth="1"/>
    <col min="14084" max="14084" width="9.88671875" style="85" customWidth="1"/>
    <col min="14085" max="14085" width="1.44140625" style="85" customWidth="1"/>
    <col min="14086" max="14086" width="4.33203125" style="85" customWidth="1"/>
    <col min="14087" max="14087" width="1.33203125" style="85" customWidth="1"/>
    <col min="14088" max="14088" width="9.88671875" style="85" customWidth="1"/>
    <col min="14089" max="14089" width="1.44140625" style="85" customWidth="1"/>
    <col min="14090" max="14090" width="4.33203125" style="85" customWidth="1"/>
    <col min="14091" max="14091" width="1.33203125" style="85" customWidth="1"/>
    <col min="14092" max="14092" width="9.88671875" style="85" customWidth="1"/>
    <col min="14093" max="14093" width="1.44140625" style="85" customWidth="1"/>
    <col min="14094" max="14094" width="4.33203125" style="85" customWidth="1"/>
    <col min="14095" max="14095" width="1.33203125" style="85" customWidth="1"/>
    <col min="14096" max="14096" width="9.88671875" style="85" customWidth="1"/>
    <col min="14097" max="14097" width="1.44140625" style="85" customWidth="1"/>
    <col min="14098" max="14098" width="4.33203125" style="85" customWidth="1"/>
    <col min="14099" max="14099" width="1.33203125" style="85" customWidth="1"/>
    <col min="14100" max="14100" width="9.88671875" style="85" customWidth="1"/>
    <col min="14101" max="14101" width="1.44140625" style="85" customWidth="1"/>
    <col min="14102" max="14102" width="4.33203125" style="85" customWidth="1"/>
    <col min="14103" max="14103" width="1.33203125" style="85" customWidth="1"/>
    <col min="14104" max="14104" width="2.6640625" style="85" customWidth="1"/>
    <col min="14105" max="14336" width="9" style="85"/>
    <col min="14337" max="14337" width="2" style="85" customWidth="1"/>
    <col min="14338" max="14338" width="5.33203125" style="85" customWidth="1"/>
    <col min="14339" max="14339" width="4.44140625" style="85" customWidth="1"/>
    <col min="14340" max="14340" width="9.88671875" style="85" customWidth="1"/>
    <col min="14341" max="14341" width="1.44140625" style="85" customWidth="1"/>
    <col min="14342" max="14342" width="4.33203125" style="85" customWidth="1"/>
    <col min="14343" max="14343" width="1.33203125" style="85" customWidth="1"/>
    <col min="14344" max="14344" width="9.88671875" style="85" customWidth="1"/>
    <col min="14345" max="14345" width="1.44140625" style="85" customWidth="1"/>
    <col min="14346" max="14346" width="4.33203125" style="85" customWidth="1"/>
    <col min="14347" max="14347" width="1.33203125" style="85" customWidth="1"/>
    <col min="14348" max="14348" width="9.88671875" style="85" customWidth="1"/>
    <col min="14349" max="14349" width="1.44140625" style="85" customWidth="1"/>
    <col min="14350" max="14350" width="4.33203125" style="85" customWidth="1"/>
    <col min="14351" max="14351" width="1.33203125" style="85" customWidth="1"/>
    <col min="14352" max="14352" width="9.88671875" style="85" customWidth="1"/>
    <col min="14353" max="14353" width="1.44140625" style="85" customWidth="1"/>
    <col min="14354" max="14354" width="4.33203125" style="85" customWidth="1"/>
    <col min="14355" max="14355" width="1.33203125" style="85" customWidth="1"/>
    <col min="14356" max="14356" width="9.88671875" style="85" customWidth="1"/>
    <col min="14357" max="14357" width="1.44140625" style="85" customWidth="1"/>
    <col min="14358" max="14358" width="4.33203125" style="85" customWidth="1"/>
    <col min="14359" max="14359" width="1.33203125" style="85" customWidth="1"/>
    <col min="14360" max="14360" width="2.6640625" style="85" customWidth="1"/>
    <col min="14361" max="14592" width="9" style="85"/>
    <col min="14593" max="14593" width="2" style="85" customWidth="1"/>
    <col min="14594" max="14594" width="5.33203125" style="85" customWidth="1"/>
    <col min="14595" max="14595" width="4.44140625" style="85" customWidth="1"/>
    <col min="14596" max="14596" width="9.88671875" style="85" customWidth="1"/>
    <col min="14597" max="14597" width="1.44140625" style="85" customWidth="1"/>
    <col min="14598" max="14598" width="4.33203125" style="85" customWidth="1"/>
    <col min="14599" max="14599" width="1.33203125" style="85" customWidth="1"/>
    <col min="14600" max="14600" width="9.88671875" style="85" customWidth="1"/>
    <col min="14601" max="14601" width="1.44140625" style="85" customWidth="1"/>
    <col min="14602" max="14602" width="4.33203125" style="85" customWidth="1"/>
    <col min="14603" max="14603" width="1.33203125" style="85" customWidth="1"/>
    <col min="14604" max="14604" width="9.88671875" style="85" customWidth="1"/>
    <col min="14605" max="14605" width="1.44140625" style="85" customWidth="1"/>
    <col min="14606" max="14606" width="4.33203125" style="85" customWidth="1"/>
    <col min="14607" max="14607" width="1.33203125" style="85" customWidth="1"/>
    <col min="14608" max="14608" width="9.88671875" style="85" customWidth="1"/>
    <col min="14609" max="14609" width="1.44140625" style="85" customWidth="1"/>
    <col min="14610" max="14610" width="4.33203125" style="85" customWidth="1"/>
    <col min="14611" max="14611" width="1.33203125" style="85" customWidth="1"/>
    <col min="14612" max="14612" width="9.88671875" style="85" customWidth="1"/>
    <col min="14613" max="14613" width="1.44140625" style="85" customWidth="1"/>
    <col min="14614" max="14614" width="4.33203125" style="85" customWidth="1"/>
    <col min="14615" max="14615" width="1.33203125" style="85" customWidth="1"/>
    <col min="14616" max="14616" width="2.6640625" style="85" customWidth="1"/>
    <col min="14617" max="14848" width="9" style="85"/>
    <col min="14849" max="14849" width="2" style="85" customWidth="1"/>
    <col min="14850" max="14850" width="5.33203125" style="85" customWidth="1"/>
    <col min="14851" max="14851" width="4.44140625" style="85" customWidth="1"/>
    <col min="14852" max="14852" width="9.88671875" style="85" customWidth="1"/>
    <col min="14853" max="14853" width="1.44140625" style="85" customWidth="1"/>
    <col min="14854" max="14854" width="4.33203125" style="85" customWidth="1"/>
    <col min="14855" max="14855" width="1.33203125" style="85" customWidth="1"/>
    <col min="14856" max="14856" width="9.88671875" style="85" customWidth="1"/>
    <col min="14857" max="14857" width="1.44140625" style="85" customWidth="1"/>
    <col min="14858" max="14858" width="4.33203125" style="85" customWidth="1"/>
    <col min="14859" max="14859" width="1.33203125" style="85" customWidth="1"/>
    <col min="14860" max="14860" width="9.88671875" style="85" customWidth="1"/>
    <col min="14861" max="14861" width="1.44140625" style="85" customWidth="1"/>
    <col min="14862" max="14862" width="4.33203125" style="85" customWidth="1"/>
    <col min="14863" max="14863" width="1.33203125" style="85" customWidth="1"/>
    <col min="14864" max="14864" width="9.88671875" style="85" customWidth="1"/>
    <col min="14865" max="14865" width="1.44140625" style="85" customWidth="1"/>
    <col min="14866" max="14866" width="4.33203125" style="85" customWidth="1"/>
    <col min="14867" max="14867" width="1.33203125" style="85" customWidth="1"/>
    <col min="14868" max="14868" width="9.88671875" style="85" customWidth="1"/>
    <col min="14869" max="14869" width="1.44140625" style="85" customWidth="1"/>
    <col min="14870" max="14870" width="4.33203125" style="85" customWidth="1"/>
    <col min="14871" max="14871" width="1.33203125" style="85" customWidth="1"/>
    <col min="14872" max="14872" width="2.6640625" style="85" customWidth="1"/>
    <col min="14873" max="15104" width="9" style="85"/>
    <col min="15105" max="15105" width="2" style="85" customWidth="1"/>
    <col min="15106" max="15106" width="5.33203125" style="85" customWidth="1"/>
    <col min="15107" max="15107" width="4.44140625" style="85" customWidth="1"/>
    <col min="15108" max="15108" width="9.88671875" style="85" customWidth="1"/>
    <col min="15109" max="15109" width="1.44140625" style="85" customWidth="1"/>
    <col min="15110" max="15110" width="4.33203125" style="85" customWidth="1"/>
    <col min="15111" max="15111" width="1.33203125" style="85" customWidth="1"/>
    <col min="15112" max="15112" width="9.88671875" style="85" customWidth="1"/>
    <col min="15113" max="15113" width="1.44140625" style="85" customWidth="1"/>
    <col min="15114" max="15114" width="4.33203125" style="85" customWidth="1"/>
    <col min="15115" max="15115" width="1.33203125" style="85" customWidth="1"/>
    <col min="15116" max="15116" width="9.88671875" style="85" customWidth="1"/>
    <col min="15117" max="15117" width="1.44140625" style="85" customWidth="1"/>
    <col min="15118" max="15118" width="4.33203125" style="85" customWidth="1"/>
    <col min="15119" max="15119" width="1.33203125" style="85" customWidth="1"/>
    <col min="15120" max="15120" width="9.88671875" style="85" customWidth="1"/>
    <col min="15121" max="15121" width="1.44140625" style="85" customWidth="1"/>
    <col min="15122" max="15122" width="4.33203125" style="85" customWidth="1"/>
    <col min="15123" max="15123" width="1.33203125" style="85" customWidth="1"/>
    <col min="15124" max="15124" width="9.88671875" style="85" customWidth="1"/>
    <col min="15125" max="15125" width="1.44140625" style="85" customWidth="1"/>
    <col min="15126" max="15126" width="4.33203125" style="85" customWidth="1"/>
    <col min="15127" max="15127" width="1.33203125" style="85" customWidth="1"/>
    <col min="15128" max="15128" width="2.6640625" style="85" customWidth="1"/>
    <col min="15129" max="15360" width="9" style="85"/>
    <col min="15361" max="15361" width="2" style="85" customWidth="1"/>
    <col min="15362" max="15362" width="5.33203125" style="85" customWidth="1"/>
    <col min="15363" max="15363" width="4.44140625" style="85" customWidth="1"/>
    <col min="15364" max="15364" width="9.88671875" style="85" customWidth="1"/>
    <col min="15365" max="15365" width="1.44140625" style="85" customWidth="1"/>
    <col min="15366" max="15366" width="4.33203125" style="85" customWidth="1"/>
    <col min="15367" max="15367" width="1.33203125" style="85" customWidth="1"/>
    <col min="15368" max="15368" width="9.88671875" style="85" customWidth="1"/>
    <col min="15369" max="15369" width="1.44140625" style="85" customWidth="1"/>
    <col min="15370" max="15370" width="4.33203125" style="85" customWidth="1"/>
    <col min="15371" max="15371" width="1.33203125" style="85" customWidth="1"/>
    <col min="15372" max="15372" width="9.88671875" style="85" customWidth="1"/>
    <col min="15373" max="15373" width="1.44140625" style="85" customWidth="1"/>
    <col min="15374" max="15374" width="4.33203125" style="85" customWidth="1"/>
    <col min="15375" max="15375" width="1.33203125" style="85" customWidth="1"/>
    <col min="15376" max="15376" width="9.88671875" style="85" customWidth="1"/>
    <col min="15377" max="15377" width="1.44140625" style="85" customWidth="1"/>
    <col min="15378" max="15378" width="4.33203125" style="85" customWidth="1"/>
    <col min="15379" max="15379" width="1.33203125" style="85" customWidth="1"/>
    <col min="15380" max="15380" width="9.88671875" style="85" customWidth="1"/>
    <col min="15381" max="15381" width="1.44140625" style="85" customWidth="1"/>
    <col min="15382" max="15382" width="4.33203125" style="85" customWidth="1"/>
    <col min="15383" max="15383" width="1.33203125" style="85" customWidth="1"/>
    <col min="15384" max="15384" width="2.6640625" style="85" customWidth="1"/>
    <col min="15385" max="15616" width="9" style="85"/>
    <col min="15617" max="15617" width="2" style="85" customWidth="1"/>
    <col min="15618" max="15618" width="5.33203125" style="85" customWidth="1"/>
    <col min="15619" max="15619" width="4.44140625" style="85" customWidth="1"/>
    <col min="15620" max="15620" width="9.88671875" style="85" customWidth="1"/>
    <col min="15621" max="15621" width="1.44140625" style="85" customWidth="1"/>
    <col min="15622" max="15622" width="4.33203125" style="85" customWidth="1"/>
    <col min="15623" max="15623" width="1.33203125" style="85" customWidth="1"/>
    <col min="15624" max="15624" width="9.88671875" style="85" customWidth="1"/>
    <col min="15625" max="15625" width="1.44140625" style="85" customWidth="1"/>
    <col min="15626" max="15626" width="4.33203125" style="85" customWidth="1"/>
    <col min="15627" max="15627" width="1.33203125" style="85" customWidth="1"/>
    <col min="15628" max="15628" width="9.88671875" style="85" customWidth="1"/>
    <col min="15629" max="15629" width="1.44140625" style="85" customWidth="1"/>
    <col min="15630" max="15630" width="4.33203125" style="85" customWidth="1"/>
    <col min="15631" max="15631" width="1.33203125" style="85" customWidth="1"/>
    <col min="15632" max="15632" width="9.88671875" style="85" customWidth="1"/>
    <col min="15633" max="15633" width="1.44140625" style="85" customWidth="1"/>
    <col min="15634" max="15634" width="4.33203125" style="85" customWidth="1"/>
    <col min="15635" max="15635" width="1.33203125" style="85" customWidth="1"/>
    <col min="15636" max="15636" width="9.88671875" style="85" customWidth="1"/>
    <col min="15637" max="15637" width="1.44140625" style="85" customWidth="1"/>
    <col min="15638" max="15638" width="4.33203125" style="85" customWidth="1"/>
    <col min="15639" max="15639" width="1.33203125" style="85" customWidth="1"/>
    <col min="15640" max="15640" width="2.6640625" style="85" customWidth="1"/>
    <col min="15641" max="15872" width="9" style="85"/>
    <col min="15873" max="15873" width="2" style="85" customWidth="1"/>
    <col min="15874" max="15874" width="5.33203125" style="85" customWidth="1"/>
    <col min="15875" max="15875" width="4.44140625" style="85" customWidth="1"/>
    <col min="15876" max="15876" width="9.88671875" style="85" customWidth="1"/>
    <col min="15877" max="15877" width="1.44140625" style="85" customWidth="1"/>
    <col min="15878" max="15878" width="4.33203125" style="85" customWidth="1"/>
    <col min="15879" max="15879" width="1.33203125" style="85" customWidth="1"/>
    <col min="15880" max="15880" width="9.88671875" style="85" customWidth="1"/>
    <col min="15881" max="15881" width="1.44140625" style="85" customWidth="1"/>
    <col min="15882" max="15882" width="4.33203125" style="85" customWidth="1"/>
    <col min="15883" max="15883" width="1.33203125" style="85" customWidth="1"/>
    <col min="15884" max="15884" width="9.88671875" style="85" customWidth="1"/>
    <col min="15885" max="15885" width="1.44140625" style="85" customWidth="1"/>
    <col min="15886" max="15886" width="4.33203125" style="85" customWidth="1"/>
    <col min="15887" max="15887" width="1.33203125" style="85" customWidth="1"/>
    <col min="15888" max="15888" width="9.88671875" style="85" customWidth="1"/>
    <col min="15889" max="15889" width="1.44140625" style="85" customWidth="1"/>
    <col min="15890" max="15890" width="4.33203125" style="85" customWidth="1"/>
    <col min="15891" max="15891" width="1.33203125" style="85" customWidth="1"/>
    <col min="15892" max="15892" width="9.88671875" style="85" customWidth="1"/>
    <col min="15893" max="15893" width="1.44140625" style="85" customWidth="1"/>
    <col min="15894" max="15894" width="4.33203125" style="85" customWidth="1"/>
    <col min="15895" max="15895" width="1.33203125" style="85" customWidth="1"/>
    <col min="15896" max="15896" width="2.6640625" style="85" customWidth="1"/>
    <col min="15897" max="16128" width="9" style="85"/>
    <col min="16129" max="16129" width="2" style="85" customWidth="1"/>
    <col min="16130" max="16130" width="5.33203125" style="85" customWidth="1"/>
    <col min="16131" max="16131" width="4.44140625" style="85" customWidth="1"/>
    <col min="16132" max="16132" width="9.88671875" style="85" customWidth="1"/>
    <col min="16133" max="16133" width="1.44140625" style="85" customWidth="1"/>
    <col min="16134" max="16134" width="4.33203125" style="85" customWidth="1"/>
    <col min="16135" max="16135" width="1.33203125" style="85" customWidth="1"/>
    <col min="16136" max="16136" width="9.88671875" style="85" customWidth="1"/>
    <col min="16137" max="16137" width="1.44140625" style="85" customWidth="1"/>
    <col min="16138" max="16138" width="4.33203125" style="85" customWidth="1"/>
    <col min="16139" max="16139" width="1.33203125" style="85" customWidth="1"/>
    <col min="16140" max="16140" width="9.88671875" style="85" customWidth="1"/>
    <col min="16141" max="16141" width="1.44140625" style="85" customWidth="1"/>
    <col min="16142" max="16142" width="4.33203125" style="85" customWidth="1"/>
    <col min="16143" max="16143" width="1.33203125" style="85" customWidth="1"/>
    <col min="16144" max="16144" width="9.88671875" style="85" customWidth="1"/>
    <col min="16145" max="16145" width="1.44140625" style="85" customWidth="1"/>
    <col min="16146" max="16146" width="4.33203125" style="85" customWidth="1"/>
    <col min="16147" max="16147" width="1.33203125" style="85" customWidth="1"/>
    <col min="16148" max="16148" width="9.88671875" style="85" customWidth="1"/>
    <col min="16149" max="16149" width="1.44140625" style="85" customWidth="1"/>
    <col min="16150" max="16150" width="4.33203125" style="85" customWidth="1"/>
    <col min="16151" max="16151" width="1.33203125" style="85" customWidth="1"/>
    <col min="16152" max="16152" width="2.6640625" style="85" customWidth="1"/>
    <col min="16153" max="16384" width="9" style="85"/>
  </cols>
  <sheetData>
    <row r="1" spans="2:23" s="1173" customFormat="1" x14ac:dyDescent="0.15">
      <c r="B1" s="1190"/>
    </row>
    <row r="2" spans="2:23" s="1171" customFormat="1" ht="15.6" x14ac:dyDescent="0.2">
      <c r="B2" s="1191" t="s">
        <v>322</v>
      </c>
    </row>
    <row r="3" spans="2:23" s="1171" customFormat="1" ht="13.2" x14ac:dyDescent="0.2">
      <c r="D3" s="1949"/>
      <c r="E3" s="1949"/>
      <c r="F3" s="1949"/>
      <c r="G3" s="1949"/>
      <c r="H3" s="1949"/>
      <c r="I3" s="1949"/>
      <c r="J3" s="1949"/>
      <c r="K3" s="1949"/>
      <c r="L3" s="1949"/>
      <c r="M3" s="1949"/>
      <c r="N3" s="1949"/>
      <c r="O3" s="1949"/>
      <c r="P3" s="1949"/>
      <c r="Q3" s="1949"/>
      <c r="R3" s="1949"/>
      <c r="S3" s="1949"/>
      <c r="T3" s="1949" t="s">
        <v>609</v>
      </c>
      <c r="U3" s="1949"/>
      <c r="V3" s="1949"/>
      <c r="W3" s="1949"/>
    </row>
    <row r="4" spans="2:23" s="1171" customFormat="1" ht="3.75" customHeight="1" thickBot="1" x14ac:dyDescent="0.25"/>
    <row r="5" spans="2:23" s="1173" customFormat="1" x14ac:dyDescent="0.15">
      <c r="B5" s="1192"/>
      <c r="C5" s="1193" t="s">
        <v>291</v>
      </c>
      <c r="D5" s="1194"/>
      <c r="E5" s="1175"/>
      <c r="F5" s="1175"/>
      <c r="G5" s="1175"/>
      <c r="H5" s="1194"/>
      <c r="I5" s="1175"/>
      <c r="J5" s="1175"/>
      <c r="K5" s="1175"/>
      <c r="L5" s="1194"/>
      <c r="M5" s="1175"/>
      <c r="N5" s="1175"/>
      <c r="O5" s="1175"/>
      <c r="P5" s="1194"/>
      <c r="Q5" s="1175"/>
      <c r="R5" s="1175"/>
      <c r="S5" s="1195"/>
      <c r="T5" s="1194"/>
      <c r="U5" s="1175"/>
      <c r="V5" s="1175"/>
      <c r="W5" s="1196"/>
    </row>
    <row r="6" spans="2:23" s="1173" customFormat="1" x14ac:dyDescent="0.15">
      <c r="B6" s="1197"/>
      <c r="C6" s="1190" t="s">
        <v>293</v>
      </c>
      <c r="D6" s="1181"/>
      <c r="H6" s="1181"/>
      <c r="L6" s="1181"/>
      <c r="P6" s="1181"/>
      <c r="S6" s="1198"/>
      <c r="T6" s="1181"/>
      <c r="W6" s="1188"/>
    </row>
    <row r="7" spans="2:23" s="1173" customFormat="1" ht="9" customHeight="1" x14ac:dyDescent="0.15">
      <c r="B7" s="1197"/>
      <c r="D7" s="1178"/>
      <c r="E7" s="1199"/>
      <c r="F7" s="1200" t="s">
        <v>323</v>
      </c>
      <c r="G7" s="1183"/>
      <c r="H7" s="1178"/>
      <c r="I7" s="1199"/>
      <c r="J7" s="1200" t="s">
        <v>323</v>
      </c>
      <c r="K7" s="1183"/>
      <c r="L7" s="1178"/>
      <c r="M7" s="1199"/>
      <c r="N7" s="1200" t="s">
        <v>323</v>
      </c>
      <c r="O7" s="1183"/>
      <c r="P7" s="1178"/>
      <c r="Q7" s="1199"/>
      <c r="R7" s="1200" t="s">
        <v>323</v>
      </c>
      <c r="S7" s="1201"/>
      <c r="T7" s="1178"/>
      <c r="U7" s="1199"/>
      <c r="V7" s="1200" t="s">
        <v>323</v>
      </c>
      <c r="W7" s="1185"/>
    </row>
    <row r="8" spans="2:23" s="1173" customFormat="1" ht="12.75" customHeight="1" x14ac:dyDescent="0.15">
      <c r="B8" s="1197"/>
      <c r="D8" s="1163">
        <v>26</v>
      </c>
      <c r="E8" s="1181"/>
      <c r="F8" s="1190" t="s">
        <v>255</v>
      </c>
      <c r="H8" s="1163">
        <v>27</v>
      </c>
      <c r="I8" s="1181"/>
      <c r="J8" s="1190" t="s">
        <v>255</v>
      </c>
      <c r="L8" s="1163">
        <v>28</v>
      </c>
      <c r="M8" s="1181"/>
      <c r="N8" s="1190" t="s">
        <v>255</v>
      </c>
      <c r="P8" s="1163">
        <v>29</v>
      </c>
      <c r="Q8" s="1181"/>
      <c r="R8" s="1190" t="s">
        <v>255</v>
      </c>
      <c r="S8" s="1198"/>
      <c r="T8" s="1163">
        <v>30</v>
      </c>
      <c r="U8" s="1181"/>
      <c r="V8" s="1190" t="s">
        <v>255</v>
      </c>
      <c r="W8" s="1188"/>
    </row>
    <row r="9" spans="2:23" s="1173" customFormat="1" ht="10.5" customHeight="1" x14ac:dyDescent="0.15">
      <c r="B9" s="1197"/>
      <c r="D9" s="1181"/>
      <c r="E9" s="1181"/>
      <c r="F9" s="1190" t="s">
        <v>58</v>
      </c>
      <c r="H9" s="1181"/>
      <c r="I9" s="1181"/>
      <c r="J9" s="1190" t="s">
        <v>58</v>
      </c>
      <c r="L9" s="1181"/>
      <c r="M9" s="1181"/>
      <c r="N9" s="1190" t="s">
        <v>58</v>
      </c>
      <c r="P9" s="1181"/>
      <c r="Q9" s="1181"/>
      <c r="R9" s="1190" t="s">
        <v>58</v>
      </c>
      <c r="S9" s="1198"/>
      <c r="T9" s="1181"/>
      <c r="U9" s="1181"/>
      <c r="V9" s="1190" t="s">
        <v>58</v>
      </c>
      <c r="W9" s="1188"/>
    </row>
    <row r="10" spans="2:23" s="1173" customFormat="1" ht="10.5" customHeight="1" x14ac:dyDescent="0.15">
      <c r="B10" s="1197"/>
      <c r="C10" s="1950" t="s">
        <v>292</v>
      </c>
      <c r="D10" s="1181"/>
      <c r="E10" s="1181"/>
      <c r="F10" s="1190" t="s">
        <v>324</v>
      </c>
      <c r="H10" s="1181"/>
      <c r="I10" s="1181"/>
      <c r="J10" s="1190" t="s">
        <v>324</v>
      </c>
      <c r="L10" s="1181"/>
      <c r="M10" s="1181"/>
      <c r="N10" s="1190" t="s">
        <v>324</v>
      </c>
      <c r="P10" s="1181"/>
      <c r="Q10" s="1181"/>
      <c r="R10" s="1190" t="s">
        <v>324</v>
      </c>
      <c r="S10" s="1198"/>
      <c r="T10" s="1181"/>
      <c r="U10" s="1181"/>
      <c r="V10" s="1190" t="s">
        <v>324</v>
      </c>
      <c r="W10" s="1188"/>
    </row>
    <row r="11" spans="2:23" s="1202" customFormat="1" ht="9" customHeight="1" x14ac:dyDescent="0.2">
      <c r="B11" s="1203"/>
      <c r="C11" s="1950"/>
      <c r="D11" s="1204"/>
      <c r="E11" s="1204"/>
      <c r="F11" s="1205" t="s">
        <v>606</v>
      </c>
      <c r="H11" s="1204"/>
      <c r="I11" s="1204"/>
      <c r="J11" s="1205" t="s">
        <v>606</v>
      </c>
      <c r="L11" s="1204"/>
      <c r="M11" s="1204"/>
      <c r="N11" s="1205" t="s">
        <v>606</v>
      </c>
      <c r="P11" s="1204"/>
      <c r="Q11" s="1204"/>
      <c r="R11" s="1205" t="s">
        <v>606</v>
      </c>
      <c r="S11" s="1206"/>
      <c r="T11" s="1204"/>
      <c r="U11" s="1204"/>
      <c r="V11" s="1205" t="s">
        <v>606</v>
      </c>
      <c r="W11" s="1207"/>
    </row>
    <row r="12" spans="2:23" s="1173" customFormat="1" ht="12" customHeight="1" x14ac:dyDescent="0.15">
      <c r="B12" s="1208" t="s">
        <v>140</v>
      </c>
      <c r="C12" s="1823" t="s">
        <v>294</v>
      </c>
      <c r="D12" s="1181"/>
      <c r="E12" s="1181"/>
      <c r="F12" s="1190" t="s">
        <v>279</v>
      </c>
      <c r="H12" s="1181"/>
      <c r="I12" s="1181"/>
      <c r="J12" s="1190" t="s">
        <v>279</v>
      </c>
      <c r="L12" s="1181"/>
      <c r="M12" s="1181"/>
      <c r="N12" s="1190" t="s">
        <v>279</v>
      </c>
      <c r="P12" s="1181"/>
      <c r="Q12" s="1181"/>
      <c r="R12" s="1190" t="s">
        <v>279</v>
      </c>
      <c r="S12" s="1198"/>
      <c r="T12" s="1181"/>
      <c r="U12" s="1181"/>
      <c r="V12" s="1190" t="s">
        <v>279</v>
      </c>
      <c r="W12" s="1188"/>
    </row>
    <row r="13" spans="2:23" s="1173" customFormat="1" ht="12" customHeight="1" x14ac:dyDescent="0.15">
      <c r="B13" s="1208" t="s">
        <v>147</v>
      </c>
      <c r="C13" s="1823"/>
      <c r="D13" s="1181"/>
      <c r="E13" s="1209"/>
      <c r="F13" s="1210" t="s">
        <v>309</v>
      </c>
      <c r="G13" s="1211"/>
      <c r="H13" s="1181"/>
      <c r="I13" s="1209"/>
      <c r="J13" s="1210" t="s">
        <v>309</v>
      </c>
      <c r="K13" s="1211"/>
      <c r="L13" s="1181"/>
      <c r="M13" s="1209"/>
      <c r="N13" s="1210" t="s">
        <v>309</v>
      </c>
      <c r="O13" s="1211"/>
      <c r="P13" s="1181"/>
      <c r="Q13" s="1209"/>
      <c r="R13" s="1210" t="s">
        <v>309</v>
      </c>
      <c r="S13" s="1212"/>
      <c r="T13" s="1181"/>
      <c r="U13" s="1209"/>
      <c r="V13" s="1210" t="s">
        <v>309</v>
      </c>
      <c r="W13" s="1213"/>
    </row>
    <row r="14" spans="2:23" s="1173" customFormat="1" ht="15" customHeight="1" x14ac:dyDescent="0.15">
      <c r="B14" s="1214"/>
      <c r="C14" s="1921" t="s">
        <v>46</v>
      </c>
      <c r="D14" s="1947">
        <v>37617</v>
      </c>
      <c r="E14" s="1215" t="s">
        <v>323</v>
      </c>
      <c r="F14" s="650">
        <f>ROUND(D14/D18*100,1)</f>
        <v>57.2</v>
      </c>
      <c r="G14" s="1215" t="s">
        <v>585</v>
      </c>
      <c r="H14" s="1947">
        <v>38185</v>
      </c>
      <c r="I14" s="1215" t="s">
        <v>323</v>
      </c>
      <c r="J14" s="650">
        <f>ROUND(H14/H18*100,1)</f>
        <v>57.3</v>
      </c>
      <c r="K14" s="1215" t="s">
        <v>585</v>
      </c>
      <c r="L14" s="1947">
        <v>39109</v>
      </c>
      <c r="M14" s="1215" t="s">
        <v>323</v>
      </c>
      <c r="N14" s="650">
        <f>ROUND(L14/L18*100,1)</f>
        <v>58.1</v>
      </c>
      <c r="O14" s="1215" t="s">
        <v>585</v>
      </c>
      <c r="P14" s="1947">
        <v>37944</v>
      </c>
      <c r="Q14" s="1215" t="s">
        <v>323</v>
      </c>
      <c r="R14" s="650">
        <f>ROUND(P14/P18*100,1)</f>
        <v>58.7</v>
      </c>
      <c r="S14" s="1216" t="s">
        <v>585</v>
      </c>
      <c r="T14" s="1947">
        <v>35634</v>
      </c>
      <c r="U14" s="1215" t="s">
        <v>323</v>
      </c>
      <c r="V14" s="650">
        <f>ROUND(T14/T18*100,1)</f>
        <v>58.7</v>
      </c>
      <c r="W14" s="1217" t="s">
        <v>585</v>
      </c>
    </row>
    <row r="15" spans="2:23" s="1173" customFormat="1" ht="15" customHeight="1" x14ac:dyDescent="0.15">
      <c r="B15" s="1218" t="s">
        <v>152</v>
      </c>
      <c r="C15" s="1826"/>
      <c r="D15" s="1948"/>
      <c r="E15" s="1219"/>
      <c r="F15" s="651">
        <v>100</v>
      </c>
      <c r="G15" s="1219"/>
      <c r="H15" s="1937"/>
      <c r="I15" s="1219"/>
      <c r="J15" s="651">
        <f>ROUND(H14/D14*100,1)</f>
        <v>101.5</v>
      </c>
      <c r="K15" s="1219">
        <v>39221</v>
      </c>
      <c r="L15" s="1937"/>
      <c r="M15" s="1219"/>
      <c r="N15" s="651">
        <f>ROUND(L14/D14*100,1)</f>
        <v>104</v>
      </c>
      <c r="O15" s="1219"/>
      <c r="P15" s="1937"/>
      <c r="Q15" s="1219"/>
      <c r="R15" s="651">
        <f>ROUND(P14/D14*100,1)</f>
        <v>100.9</v>
      </c>
      <c r="S15" s="1220"/>
      <c r="T15" s="1937"/>
      <c r="U15" s="1219"/>
      <c r="V15" s="651">
        <f>ROUND(T14/D14*100,1)</f>
        <v>94.7</v>
      </c>
      <c r="W15" s="1221"/>
    </row>
    <row r="16" spans="2:23" s="1173" customFormat="1" ht="15" customHeight="1" x14ac:dyDescent="0.15">
      <c r="B16" s="1218"/>
      <c r="C16" s="1773" t="s">
        <v>325</v>
      </c>
      <c r="D16" s="1946">
        <v>28157</v>
      </c>
      <c r="E16" s="1222" t="s">
        <v>323</v>
      </c>
      <c r="F16" s="652">
        <f>SUM(F18-F14)</f>
        <v>42.8</v>
      </c>
      <c r="G16" s="1222" t="s">
        <v>585</v>
      </c>
      <c r="H16" s="1946">
        <v>28446</v>
      </c>
      <c r="I16" s="1222" t="s">
        <v>323</v>
      </c>
      <c r="J16" s="652">
        <f>SUM(J18-J14)</f>
        <v>42.7</v>
      </c>
      <c r="K16" s="1222" t="s">
        <v>585</v>
      </c>
      <c r="L16" s="1946">
        <v>28216</v>
      </c>
      <c r="M16" s="1222" t="s">
        <v>323</v>
      </c>
      <c r="N16" s="652">
        <f>SUM(N18-N14)</f>
        <v>41.9</v>
      </c>
      <c r="O16" s="1222" t="s">
        <v>585</v>
      </c>
      <c r="P16" s="1946">
        <v>26686</v>
      </c>
      <c r="Q16" s="1222" t="s">
        <v>323</v>
      </c>
      <c r="R16" s="652">
        <f>SUM(R18-R14)</f>
        <v>41.3</v>
      </c>
      <c r="S16" s="1223" t="s">
        <v>585</v>
      </c>
      <c r="T16" s="1946">
        <v>25070</v>
      </c>
      <c r="U16" s="1222" t="s">
        <v>323</v>
      </c>
      <c r="V16" s="652">
        <f>SUM(V18-V14)</f>
        <v>41.3</v>
      </c>
      <c r="W16" s="1224" t="s">
        <v>585</v>
      </c>
    </row>
    <row r="17" spans="2:23" s="1173" customFormat="1" ht="15" customHeight="1" x14ac:dyDescent="0.15">
      <c r="B17" s="1218"/>
      <c r="C17" s="1931"/>
      <c r="D17" s="1948"/>
      <c r="E17" s="1225"/>
      <c r="F17" s="653">
        <v>100</v>
      </c>
      <c r="G17" s="1225"/>
      <c r="H17" s="1948"/>
      <c r="I17" s="1226"/>
      <c r="J17" s="653">
        <f>ROUND(H16/D16*100,1)</f>
        <v>101</v>
      </c>
      <c r="K17" s="1227"/>
      <c r="L17" s="1948"/>
      <c r="M17" s="1225"/>
      <c r="N17" s="653">
        <f>ROUND(L16/D16*100,1)</f>
        <v>100.2</v>
      </c>
      <c r="O17" s="1225"/>
      <c r="P17" s="1948"/>
      <c r="Q17" s="1225"/>
      <c r="R17" s="653">
        <f>ROUND(P16/D16*100,1)</f>
        <v>94.8</v>
      </c>
      <c r="S17" s="1227"/>
      <c r="T17" s="1948"/>
      <c r="U17" s="1225"/>
      <c r="V17" s="653">
        <f>ROUND(T16/D16*100,1)</f>
        <v>89</v>
      </c>
      <c r="W17" s="1228"/>
    </row>
    <row r="18" spans="2:23" s="1173" customFormat="1" ht="15" customHeight="1" x14ac:dyDescent="0.15">
      <c r="B18" s="1218" t="s">
        <v>157</v>
      </c>
      <c r="C18" s="1826" t="s">
        <v>53</v>
      </c>
      <c r="D18" s="1946">
        <f>SUM(D14:D17)</f>
        <v>65774</v>
      </c>
      <c r="E18" s="1219" t="s">
        <v>323</v>
      </c>
      <c r="F18" s="651">
        <v>100</v>
      </c>
      <c r="G18" s="1219" t="s">
        <v>585</v>
      </c>
      <c r="H18" s="1937">
        <f>SUM(H14:H17)</f>
        <v>66631</v>
      </c>
      <c r="I18" s="1219" t="s">
        <v>323</v>
      </c>
      <c r="J18" s="651">
        <v>100</v>
      </c>
      <c r="K18" s="1219" t="s">
        <v>585</v>
      </c>
      <c r="L18" s="1937">
        <f>SUM(L14:L17)</f>
        <v>67325</v>
      </c>
      <c r="M18" s="1219" t="s">
        <v>323</v>
      </c>
      <c r="N18" s="651">
        <v>100</v>
      </c>
      <c r="O18" s="1219" t="s">
        <v>585</v>
      </c>
      <c r="P18" s="1937">
        <f>SUM(P14:P17)</f>
        <v>64630</v>
      </c>
      <c r="Q18" s="1219" t="s">
        <v>323</v>
      </c>
      <c r="R18" s="651">
        <v>100</v>
      </c>
      <c r="S18" s="1220" t="s">
        <v>585</v>
      </c>
      <c r="T18" s="1937">
        <f>SUM(T14:T17)</f>
        <v>60704</v>
      </c>
      <c r="U18" s="1219" t="s">
        <v>323</v>
      </c>
      <c r="V18" s="651">
        <v>100</v>
      </c>
      <c r="W18" s="1221" t="s">
        <v>585</v>
      </c>
    </row>
    <row r="19" spans="2:23" s="1173" customFormat="1" ht="15" customHeight="1" x14ac:dyDescent="0.15">
      <c r="B19" s="1229"/>
      <c r="C19" s="1794"/>
      <c r="D19" s="1938"/>
      <c r="E19" s="1230"/>
      <c r="F19" s="654">
        <v>100</v>
      </c>
      <c r="G19" s="1230"/>
      <c r="H19" s="1938"/>
      <c r="I19" s="1230"/>
      <c r="J19" s="654">
        <f>ROUND(H18/D18*100,1)</f>
        <v>101.3</v>
      </c>
      <c r="K19" s="1230"/>
      <c r="L19" s="1938"/>
      <c r="M19" s="1230"/>
      <c r="N19" s="654">
        <f>ROUND(L18/D18*100,1)</f>
        <v>102.4</v>
      </c>
      <c r="O19" s="1230"/>
      <c r="P19" s="1938"/>
      <c r="Q19" s="1230"/>
      <c r="R19" s="654">
        <f>ROUND(P18/D18*100,1)</f>
        <v>98.3</v>
      </c>
      <c r="S19" s="1231"/>
      <c r="T19" s="1938"/>
      <c r="U19" s="1230"/>
      <c r="V19" s="654">
        <f>ROUND(T18/D18*100,1)</f>
        <v>92.3</v>
      </c>
      <c r="W19" s="1232"/>
    </row>
    <row r="20" spans="2:23" s="1173" customFormat="1" ht="15" customHeight="1" x14ac:dyDescent="0.15">
      <c r="B20" s="1218"/>
      <c r="C20" s="1826" t="s">
        <v>46</v>
      </c>
      <c r="D20" s="1947">
        <v>40024</v>
      </c>
      <c r="E20" s="1219" t="s">
        <v>323</v>
      </c>
      <c r="F20" s="651">
        <f>ROUND(D20/D24*100,1)</f>
        <v>57.4</v>
      </c>
      <c r="G20" s="1219" t="s">
        <v>585</v>
      </c>
      <c r="H20" s="1937">
        <v>40933</v>
      </c>
      <c r="I20" s="1219" t="s">
        <v>323</v>
      </c>
      <c r="J20" s="651">
        <f>ROUND(H20/H24*100,1)</f>
        <v>57.6</v>
      </c>
      <c r="K20" s="1219" t="s">
        <v>585</v>
      </c>
      <c r="L20" s="1937">
        <v>41982</v>
      </c>
      <c r="M20" s="1219" t="s">
        <v>323</v>
      </c>
      <c r="N20" s="651">
        <f>ROUND(L20/L24*100,1)</f>
        <v>58.4</v>
      </c>
      <c r="O20" s="1219" t="s">
        <v>585</v>
      </c>
      <c r="P20" s="1937">
        <v>41237</v>
      </c>
      <c r="Q20" s="1219" t="s">
        <v>323</v>
      </c>
      <c r="R20" s="651">
        <f>ROUND(P20/P24*100,1)</f>
        <v>59.4</v>
      </c>
      <c r="S20" s="1220" t="s">
        <v>585</v>
      </c>
      <c r="T20" s="1937">
        <v>38217</v>
      </c>
      <c r="U20" s="1219" t="s">
        <v>323</v>
      </c>
      <c r="V20" s="651">
        <f>ROUND(T20/T24*100,1)</f>
        <v>59.2</v>
      </c>
      <c r="W20" s="1221" t="s">
        <v>585</v>
      </c>
    </row>
    <row r="21" spans="2:23" s="1173" customFormat="1" ht="15" customHeight="1" x14ac:dyDescent="0.15">
      <c r="B21" s="1218" t="s">
        <v>161</v>
      </c>
      <c r="C21" s="1826"/>
      <c r="D21" s="1948"/>
      <c r="E21" s="1219"/>
      <c r="F21" s="651">
        <v>100</v>
      </c>
      <c r="G21" s="1219"/>
      <c r="H21" s="1948"/>
      <c r="I21" s="1225"/>
      <c r="J21" s="653">
        <f>ROUND(H20/D20*100,1)</f>
        <v>102.3</v>
      </c>
      <c r="K21" s="1225"/>
      <c r="L21" s="1948"/>
      <c r="M21" s="1225"/>
      <c r="N21" s="653">
        <f>ROUND(L20/D20*100,1)</f>
        <v>104.9</v>
      </c>
      <c r="O21" s="1225"/>
      <c r="P21" s="1948"/>
      <c r="Q21" s="1225"/>
      <c r="R21" s="653">
        <f>ROUND(P20/D20*100,1)</f>
        <v>103</v>
      </c>
      <c r="S21" s="1227"/>
      <c r="T21" s="1948"/>
      <c r="U21" s="1225"/>
      <c r="V21" s="653">
        <f>ROUND(T20/D20*100,1)</f>
        <v>95.5</v>
      </c>
      <c r="W21" s="1221"/>
    </row>
    <row r="22" spans="2:23" s="1173" customFormat="1" ht="15" customHeight="1" x14ac:dyDescent="0.15">
      <c r="B22" s="1218"/>
      <c r="C22" s="1773" t="s">
        <v>325</v>
      </c>
      <c r="D22" s="1946">
        <v>29736</v>
      </c>
      <c r="E22" s="1222" t="s">
        <v>323</v>
      </c>
      <c r="F22" s="652">
        <f>SUM(F24-F20)</f>
        <v>42.6</v>
      </c>
      <c r="G22" s="1222" t="s">
        <v>585</v>
      </c>
      <c r="H22" s="1946">
        <v>30129</v>
      </c>
      <c r="I22" s="1222" t="s">
        <v>323</v>
      </c>
      <c r="J22" s="652">
        <f>SUM(J24-J20)</f>
        <v>42.4</v>
      </c>
      <c r="K22" s="1222" t="s">
        <v>585</v>
      </c>
      <c r="L22" s="1946">
        <v>29932</v>
      </c>
      <c r="M22" s="1222" t="s">
        <v>323</v>
      </c>
      <c r="N22" s="652">
        <f>SUM(N24-N20)</f>
        <v>41.6</v>
      </c>
      <c r="O22" s="1222" t="s">
        <v>585</v>
      </c>
      <c r="P22" s="1946">
        <v>28207</v>
      </c>
      <c r="Q22" s="1222" t="s">
        <v>323</v>
      </c>
      <c r="R22" s="652">
        <f>SUM(R24-R20)</f>
        <v>40.6</v>
      </c>
      <c r="S22" s="1223" t="s">
        <v>585</v>
      </c>
      <c r="T22" s="1946">
        <v>26309</v>
      </c>
      <c r="U22" s="1222" t="s">
        <v>323</v>
      </c>
      <c r="V22" s="652">
        <f>SUM(V24-V20)</f>
        <v>40.799999999999997</v>
      </c>
      <c r="W22" s="1224" t="s">
        <v>585</v>
      </c>
    </row>
    <row r="23" spans="2:23" s="1173" customFormat="1" ht="15" customHeight="1" x14ac:dyDescent="0.15">
      <c r="B23" s="1218"/>
      <c r="C23" s="1931"/>
      <c r="D23" s="1948"/>
      <c r="E23" s="1225"/>
      <c r="F23" s="653">
        <v>100</v>
      </c>
      <c r="G23" s="1225"/>
      <c r="H23" s="1948"/>
      <c r="I23" s="1225"/>
      <c r="J23" s="653">
        <f>ROUND(H22/D22*100,1)</f>
        <v>101.3</v>
      </c>
      <c r="K23" s="1225"/>
      <c r="L23" s="1948"/>
      <c r="M23" s="1225"/>
      <c r="N23" s="653">
        <f>ROUND(L22/D22*100,1)</f>
        <v>100.7</v>
      </c>
      <c r="O23" s="1225"/>
      <c r="P23" s="1948"/>
      <c r="Q23" s="1225"/>
      <c r="R23" s="653">
        <f>ROUND(P22/D22*100,1)</f>
        <v>94.9</v>
      </c>
      <c r="S23" s="1227"/>
      <c r="T23" s="1948"/>
      <c r="U23" s="1225"/>
      <c r="V23" s="653">
        <f>ROUND(T22/D22*100,1)</f>
        <v>88.5</v>
      </c>
      <c r="W23" s="1228"/>
    </row>
    <row r="24" spans="2:23" s="1173" customFormat="1" ht="15" customHeight="1" x14ac:dyDescent="0.15">
      <c r="B24" s="1218" t="s">
        <v>163</v>
      </c>
      <c r="C24" s="1826" t="s">
        <v>53</v>
      </c>
      <c r="D24" s="1946">
        <f>SUM(D20:D23)</f>
        <v>69760</v>
      </c>
      <c r="E24" s="1219" t="s">
        <v>323</v>
      </c>
      <c r="F24" s="651">
        <v>100</v>
      </c>
      <c r="G24" s="1219" t="s">
        <v>585</v>
      </c>
      <c r="H24" s="1937">
        <f>SUM(H20:H23)</f>
        <v>71062</v>
      </c>
      <c r="I24" s="1219" t="s">
        <v>323</v>
      </c>
      <c r="J24" s="651">
        <v>100</v>
      </c>
      <c r="K24" s="1219" t="s">
        <v>585</v>
      </c>
      <c r="L24" s="1937">
        <f>SUM(L20:L23)</f>
        <v>71914</v>
      </c>
      <c r="M24" s="1219" t="s">
        <v>323</v>
      </c>
      <c r="N24" s="651">
        <v>100</v>
      </c>
      <c r="O24" s="1219" t="s">
        <v>585</v>
      </c>
      <c r="P24" s="1937">
        <f>SUM(P20:P23)</f>
        <v>69444</v>
      </c>
      <c r="Q24" s="1219" t="s">
        <v>323</v>
      </c>
      <c r="R24" s="651">
        <v>100</v>
      </c>
      <c r="S24" s="1220" t="s">
        <v>585</v>
      </c>
      <c r="T24" s="1937">
        <f>SUM(T20:T23)</f>
        <v>64526</v>
      </c>
      <c r="U24" s="1219" t="s">
        <v>323</v>
      </c>
      <c r="V24" s="651">
        <v>100</v>
      </c>
      <c r="W24" s="1221" t="s">
        <v>585</v>
      </c>
    </row>
    <row r="25" spans="2:23" s="1173" customFormat="1" ht="15" customHeight="1" x14ac:dyDescent="0.15">
      <c r="B25" s="1218"/>
      <c r="C25" s="1826"/>
      <c r="D25" s="1938"/>
      <c r="E25" s="1219"/>
      <c r="F25" s="651">
        <v>100</v>
      </c>
      <c r="G25" s="1219"/>
      <c r="H25" s="1938"/>
      <c r="I25" s="1219"/>
      <c r="J25" s="651">
        <f>ROUND(H24/D24*100,1)</f>
        <v>101.9</v>
      </c>
      <c r="K25" s="1219"/>
      <c r="L25" s="1938"/>
      <c r="M25" s="1219"/>
      <c r="N25" s="651">
        <f>ROUND(L24/D24*100,1)</f>
        <v>103.1</v>
      </c>
      <c r="O25" s="1219"/>
      <c r="P25" s="1938"/>
      <c r="Q25" s="1219"/>
      <c r="R25" s="651">
        <f>ROUND(P24/D24*100,1)</f>
        <v>99.5</v>
      </c>
      <c r="S25" s="1220"/>
      <c r="T25" s="1938"/>
      <c r="U25" s="1219"/>
      <c r="V25" s="651">
        <f>ROUND(T24/D24*100,1)</f>
        <v>92.5</v>
      </c>
      <c r="W25" s="1221"/>
    </row>
    <row r="26" spans="2:23" s="1173" customFormat="1" ht="15" customHeight="1" x14ac:dyDescent="0.15">
      <c r="B26" s="1214"/>
      <c r="C26" s="1921" t="s">
        <v>46</v>
      </c>
      <c r="D26" s="1947">
        <v>76583</v>
      </c>
      <c r="E26" s="1215" t="s">
        <v>323</v>
      </c>
      <c r="F26" s="650">
        <f>ROUND(D26/D30*100,1)</f>
        <v>63.2</v>
      </c>
      <c r="G26" s="1215" t="s">
        <v>585</v>
      </c>
      <c r="H26" s="1947">
        <v>77436</v>
      </c>
      <c r="I26" s="1215" t="s">
        <v>323</v>
      </c>
      <c r="J26" s="650">
        <f>ROUND(H26/H30*100,1)</f>
        <v>63.1</v>
      </c>
      <c r="K26" s="1215" t="s">
        <v>585</v>
      </c>
      <c r="L26" s="1947">
        <v>79149</v>
      </c>
      <c r="M26" s="1215" t="s">
        <v>323</v>
      </c>
      <c r="N26" s="650">
        <f>ROUND(L26/L30*100,1)</f>
        <v>63.8</v>
      </c>
      <c r="O26" s="1215" t="s">
        <v>585</v>
      </c>
      <c r="P26" s="1947">
        <v>77667</v>
      </c>
      <c r="Q26" s="1215" t="s">
        <v>323</v>
      </c>
      <c r="R26" s="650">
        <f>ROUND(P26/P30*100,1)</f>
        <v>64.900000000000006</v>
      </c>
      <c r="S26" s="1216" t="s">
        <v>585</v>
      </c>
      <c r="T26" s="1947">
        <v>72865</v>
      </c>
      <c r="U26" s="1215" t="s">
        <v>323</v>
      </c>
      <c r="V26" s="650">
        <f>ROUND(T26/T30*100,1)</f>
        <v>65.400000000000006</v>
      </c>
      <c r="W26" s="1217" t="s">
        <v>585</v>
      </c>
    </row>
    <row r="27" spans="2:23" s="1173" customFormat="1" ht="15" customHeight="1" x14ac:dyDescent="0.15">
      <c r="B27" s="1218" t="s">
        <v>316</v>
      </c>
      <c r="C27" s="1826"/>
      <c r="D27" s="1948"/>
      <c r="E27" s="1219"/>
      <c r="F27" s="651">
        <v>100</v>
      </c>
      <c r="G27" s="1219"/>
      <c r="H27" s="1937"/>
      <c r="I27" s="1219"/>
      <c r="J27" s="651">
        <f>ROUND(H26/D26*100,1)</f>
        <v>101.1</v>
      </c>
      <c r="K27" s="1219"/>
      <c r="L27" s="1937"/>
      <c r="M27" s="1219"/>
      <c r="N27" s="651">
        <f>ROUND(L26/D26*100,1)</f>
        <v>103.4</v>
      </c>
      <c r="O27" s="1219"/>
      <c r="P27" s="1937"/>
      <c r="Q27" s="1219"/>
      <c r="R27" s="651">
        <f>ROUND(P26/D26*100,1)</f>
        <v>101.4</v>
      </c>
      <c r="S27" s="1220"/>
      <c r="T27" s="1937"/>
      <c r="U27" s="1219"/>
      <c r="V27" s="651">
        <f>ROUND(T26/D26*100,1)</f>
        <v>95.1</v>
      </c>
      <c r="W27" s="1221"/>
    </row>
    <row r="28" spans="2:23" s="1173" customFormat="1" ht="15" customHeight="1" x14ac:dyDescent="0.15">
      <c r="B28" s="1218"/>
      <c r="C28" s="1773" t="s">
        <v>325</v>
      </c>
      <c r="D28" s="1946">
        <v>44514</v>
      </c>
      <c r="E28" s="1222" t="s">
        <v>323</v>
      </c>
      <c r="F28" s="652">
        <f>SUM(F30-F26)</f>
        <v>36.799999999999997</v>
      </c>
      <c r="G28" s="1222" t="s">
        <v>585</v>
      </c>
      <c r="H28" s="1946">
        <v>45297</v>
      </c>
      <c r="I28" s="1222" t="s">
        <v>323</v>
      </c>
      <c r="J28" s="652">
        <f>SUM(J30-J26)</f>
        <v>36.9</v>
      </c>
      <c r="K28" s="1222" t="s">
        <v>585</v>
      </c>
      <c r="L28" s="1946">
        <v>44899.5</v>
      </c>
      <c r="M28" s="1222" t="s">
        <v>323</v>
      </c>
      <c r="N28" s="652">
        <f>SUM(N30-N26)</f>
        <v>36.200000000000003</v>
      </c>
      <c r="O28" s="1222" t="s">
        <v>585</v>
      </c>
      <c r="P28" s="1946">
        <v>41946</v>
      </c>
      <c r="Q28" s="1222" t="s">
        <v>323</v>
      </c>
      <c r="R28" s="652">
        <f>SUM(R30-R26)</f>
        <v>35.099999999999994</v>
      </c>
      <c r="S28" s="1223" t="s">
        <v>585</v>
      </c>
      <c r="T28" s="1946">
        <v>38589</v>
      </c>
      <c r="U28" s="1222" t="s">
        <v>323</v>
      </c>
      <c r="V28" s="652">
        <f>SUM(V30-V26)</f>
        <v>34.599999999999994</v>
      </c>
      <c r="W28" s="1224" t="s">
        <v>585</v>
      </c>
    </row>
    <row r="29" spans="2:23" s="1173" customFormat="1" ht="15" customHeight="1" x14ac:dyDescent="0.15">
      <c r="B29" s="1218"/>
      <c r="C29" s="1931"/>
      <c r="D29" s="1948"/>
      <c r="E29" s="1225"/>
      <c r="F29" s="653">
        <v>100</v>
      </c>
      <c r="G29" s="1225"/>
      <c r="H29" s="1948"/>
      <c r="I29" s="1225"/>
      <c r="J29" s="653">
        <f>ROUND(H28/D28*100,1)</f>
        <v>101.8</v>
      </c>
      <c r="K29" s="1225"/>
      <c r="L29" s="1948"/>
      <c r="M29" s="1225"/>
      <c r="N29" s="653">
        <f>ROUND(L28/D28*100,1)</f>
        <v>100.9</v>
      </c>
      <c r="O29" s="1225"/>
      <c r="P29" s="1948"/>
      <c r="Q29" s="1225"/>
      <c r="R29" s="653">
        <f>ROUND(P28/D28*100,1)</f>
        <v>94.2</v>
      </c>
      <c r="S29" s="1227"/>
      <c r="T29" s="1948"/>
      <c r="U29" s="1225"/>
      <c r="V29" s="653">
        <f>ROUND(T28/D28*100,1)</f>
        <v>86.7</v>
      </c>
      <c r="W29" s="1228"/>
    </row>
    <row r="30" spans="2:23" s="1173" customFormat="1" ht="15" customHeight="1" x14ac:dyDescent="0.15">
      <c r="B30" s="1218" t="s">
        <v>317</v>
      </c>
      <c r="C30" s="1826" t="s">
        <v>53</v>
      </c>
      <c r="D30" s="1946">
        <f>SUM(D26:D29)</f>
        <v>121097</v>
      </c>
      <c r="E30" s="1219" t="s">
        <v>323</v>
      </c>
      <c r="F30" s="651">
        <v>100</v>
      </c>
      <c r="G30" s="1219" t="s">
        <v>585</v>
      </c>
      <c r="H30" s="1937">
        <f>SUM(H26:H29)</f>
        <v>122733</v>
      </c>
      <c r="I30" s="1219" t="s">
        <v>323</v>
      </c>
      <c r="J30" s="651">
        <v>100</v>
      </c>
      <c r="K30" s="1219" t="s">
        <v>585</v>
      </c>
      <c r="L30" s="1937">
        <f>SUM(L26:L29)</f>
        <v>124048.5</v>
      </c>
      <c r="M30" s="1219" t="s">
        <v>323</v>
      </c>
      <c r="N30" s="651">
        <v>100</v>
      </c>
      <c r="O30" s="1219" t="s">
        <v>585</v>
      </c>
      <c r="P30" s="1937">
        <f>SUM(P26:P29)</f>
        <v>119613</v>
      </c>
      <c r="Q30" s="1219" t="s">
        <v>323</v>
      </c>
      <c r="R30" s="651">
        <v>100</v>
      </c>
      <c r="S30" s="1220" t="s">
        <v>585</v>
      </c>
      <c r="T30" s="1937">
        <f>SUM(T26:T29)</f>
        <v>111454</v>
      </c>
      <c r="U30" s="1219" t="s">
        <v>323</v>
      </c>
      <c r="V30" s="651">
        <v>100</v>
      </c>
      <c r="W30" s="1221" t="s">
        <v>585</v>
      </c>
    </row>
    <row r="31" spans="2:23" s="1173" customFormat="1" ht="15" customHeight="1" x14ac:dyDescent="0.15">
      <c r="B31" s="1229"/>
      <c r="C31" s="1794"/>
      <c r="D31" s="1938"/>
      <c r="E31" s="1230"/>
      <c r="F31" s="654">
        <v>100</v>
      </c>
      <c r="G31" s="1230"/>
      <c r="H31" s="1938"/>
      <c r="I31" s="1230"/>
      <c r="J31" s="654">
        <f>ROUND(H30/D30*100,1)</f>
        <v>101.4</v>
      </c>
      <c r="K31" s="1230"/>
      <c r="L31" s="1938"/>
      <c r="M31" s="1230"/>
      <c r="N31" s="654">
        <f>ROUND(L30/D30*100,1)</f>
        <v>102.4</v>
      </c>
      <c r="O31" s="1230"/>
      <c r="P31" s="1938"/>
      <c r="Q31" s="1230"/>
      <c r="R31" s="654">
        <f>ROUND(P30/D30*100,1)</f>
        <v>98.8</v>
      </c>
      <c r="S31" s="1231"/>
      <c r="T31" s="1938"/>
      <c r="U31" s="1230"/>
      <c r="V31" s="654">
        <f>ROUND(T30/D30*100,1)</f>
        <v>92</v>
      </c>
      <c r="W31" s="1232"/>
    </row>
    <row r="32" spans="2:23" s="1173" customFormat="1" ht="15" customHeight="1" x14ac:dyDescent="0.15">
      <c r="B32" s="1218"/>
      <c r="C32" s="1826" t="s">
        <v>46</v>
      </c>
      <c r="D32" s="1947">
        <v>24384</v>
      </c>
      <c r="E32" s="1219" t="s">
        <v>323</v>
      </c>
      <c r="F32" s="651">
        <f>ROUND(D32/D36*100,1)</f>
        <v>58.3</v>
      </c>
      <c r="G32" s="1219" t="s">
        <v>585</v>
      </c>
      <c r="H32" s="1937">
        <v>24526</v>
      </c>
      <c r="I32" s="1219" t="s">
        <v>323</v>
      </c>
      <c r="J32" s="651">
        <f>ROUND(H32/H36*100,1)</f>
        <v>58.5</v>
      </c>
      <c r="K32" s="1219" t="s">
        <v>585</v>
      </c>
      <c r="L32" s="1937">
        <v>24987</v>
      </c>
      <c r="M32" s="1219" t="s">
        <v>323</v>
      </c>
      <c r="N32" s="651">
        <f>ROUND(L32/L36*100,1)</f>
        <v>59.4</v>
      </c>
      <c r="O32" s="1219" t="s">
        <v>585</v>
      </c>
      <c r="P32" s="1937">
        <v>24351</v>
      </c>
      <c r="Q32" s="1219" t="s">
        <v>323</v>
      </c>
      <c r="R32" s="651">
        <f>ROUND(P32/P36*100,1)</f>
        <v>60.2</v>
      </c>
      <c r="S32" s="1220" t="s">
        <v>585</v>
      </c>
      <c r="T32" s="1937">
        <v>22522</v>
      </c>
      <c r="U32" s="1219" t="s">
        <v>323</v>
      </c>
      <c r="V32" s="651">
        <f>ROUND(T32/T36*100,1)</f>
        <v>59.9</v>
      </c>
      <c r="W32" s="1221" t="s">
        <v>585</v>
      </c>
    </row>
    <row r="33" spans="2:23" s="1173" customFormat="1" ht="15" customHeight="1" x14ac:dyDescent="0.15">
      <c r="B33" s="1218" t="s">
        <v>168</v>
      </c>
      <c r="C33" s="1826"/>
      <c r="D33" s="1948"/>
      <c r="E33" s="1219"/>
      <c r="F33" s="651">
        <v>100</v>
      </c>
      <c r="G33" s="1219"/>
      <c r="H33" s="1937"/>
      <c r="I33" s="1219"/>
      <c r="J33" s="651">
        <f>ROUND(H32/D32*100,1)</f>
        <v>100.6</v>
      </c>
      <c r="K33" s="1219"/>
      <c r="L33" s="1937"/>
      <c r="M33" s="1219"/>
      <c r="N33" s="651">
        <f>ROUND(L32/D32*100,1)</f>
        <v>102.5</v>
      </c>
      <c r="O33" s="1219"/>
      <c r="P33" s="1937"/>
      <c r="Q33" s="1219"/>
      <c r="R33" s="651">
        <f>ROUND(P32/D32*100,1)</f>
        <v>99.9</v>
      </c>
      <c r="S33" s="1220"/>
      <c r="T33" s="1937"/>
      <c r="U33" s="1219"/>
      <c r="V33" s="651">
        <f>ROUND(T32/D32*100,1)</f>
        <v>92.4</v>
      </c>
      <c r="W33" s="1221"/>
    </row>
    <row r="34" spans="2:23" s="1173" customFormat="1" ht="15" customHeight="1" x14ac:dyDescent="0.15">
      <c r="B34" s="1218"/>
      <c r="C34" s="1233" t="s">
        <v>325</v>
      </c>
      <c r="D34" s="763">
        <v>17414</v>
      </c>
      <c r="E34" s="1222" t="s">
        <v>323</v>
      </c>
      <c r="F34" s="652">
        <f>SUM(F36-F32)</f>
        <v>41.7</v>
      </c>
      <c r="G34" s="1222" t="s">
        <v>585</v>
      </c>
      <c r="H34" s="1946">
        <v>17390</v>
      </c>
      <c r="I34" s="1222" t="s">
        <v>323</v>
      </c>
      <c r="J34" s="652">
        <f>SUM(J36-J32)</f>
        <v>41.5</v>
      </c>
      <c r="K34" s="1222" t="s">
        <v>585</v>
      </c>
      <c r="L34" s="1946">
        <v>17100</v>
      </c>
      <c r="M34" s="1222" t="s">
        <v>323</v>
      </c>
      <c r="N34" s="652">
        <f>SUM(N36-N32)</f>
        <v>40.6</v>
      </c>
      <c r="O34" s="1222" t="s">
        <v>585</v>
      </c>
      <c r="P34" s="1946">
        <v>16094</v>
      </c>
      <c r="Q34" s="1222" t="s">
        <v>323</v>
      </c>
      <c r="R34" s="652">
        <f>SUM(R36-R32)</f>
        <v>39.799999999999997</v>
      </c>
      <c r="S34" s="1223" t="s">
        <v>585</v>
      </c>
      <c r="T34" s="1946">
        <v>15067</v>
      </c>
      <c r="U34" s="1222" t="s">
        <v>323</v>
      </c>
      <c r="V34" s="652">
        <f>SUM(V36-V32)</f>
        <v>40.1</v>
      </c>
      <c r="W34" s="1224" t="s">
        <v>585</v>
      </c>
    </row>
    <row r="35" spans="2:23" s="1173" customFormat="1" ht="15" customHeight="1" x14ac:dyDescent="0.15">
      <c r="B35" s="1218"/>
      <c r="C35" s="1234"/>
      <c r="D35" s="764"/>
      <c r="E35" s="1225"/>
      <c r="F35" s="653">
        <v>100</v>
      </c>
      <c r="G35" s="1225"/>
      <c r="H35" s="1948"/>
      <c r="I35" s="1225"/>
      <c r="J35" s="653">
        <f>ROUND(H34/D34*100,1)</f>
        <v>99.9</v>
      </c>
      <c r="K35" s="1225"/>
      <c r="L35" s="1948"/>
      <c r="M35" s="1225"/>
      <c r="N35" s="653">
        <f>ROUND(L34/D34*100,1)</f>
        <v>98.2</v>
      </c>
      <c r="O35" s="1225"/>
      <c r="P35" s="1948"/>
      <c r="Q35" s="1225"/>
      <c r="R35" s="653">
        <f>ROUND(P34/D34*100,1)</f>
        <v>92.4</v>
      </c>
      <c r="S35" s="1227"/>
      <c r="T35" s="1948"/>
      <c r="U35" s="1225"/>
      <c r="V35" s="653">
        <f>ROUND(T34/D34*100,1)</f>
        <v>86.5</v>
      </c>
      <c r="W35" s="1228"/>
    </row>
    <row r="36" spans="2:23" s="1173" customFormat="1" ht="15" customHeight="1" x14ac:dyDescent="0.15">
      <c r="B36" s="1218" t="s">
        <v>170</v>
      </c>
      <c r="C36" s="1826" t="s">
        <v>53</v>
      </c>
      <c r="D36" s="1946">
        <f>SUM(D32:D35)</f>
        <v>41798</v>
      </c>
      <c r="E36" s="1219" t="s">
        <v>323</v>
      </c>
      <c r="F36" s="651">
        <v>100</v>
      </c>
      <c r="G36" s="1219" t="s">
        <v>585</v>
      </c>
      <c r="H36" s="1937">
        <f>SUM(H32:H35)</f>
        <v>41916</v>
      </c>
      <c r="I36" s="1219" t="s">
        <v>323</v>
      </c>
      <c r="J36" s="651">
        <v>100</v>
      </c>
      <c r="K36" s="1219" t="s">
        <v>585</v>
      </c>
      <c r="L36" s="1937">
        <f>SUM(L32:L35)</f>
        <v>42087</v>
      </c>
      <c r="M36" s="1219" t="s">
        <v>323</v>
      </c>
      <c r="N36" s="651">
        <v>100</v>
      </c>
      <c r="O36" s="1219" t="s">
        <v>585</v>
      </c>
      <c r="P36" s="1937">
        <f>SUM(P32:P35)</f>
        <v>40445</v>
      </c>
      <c r="Q36" s="1219" t="s">
        <v>323</v>
      </c>
      <c r="R36" s="651">
        <v>100</v>
      </c>
      <c r="S36" s="1220" t="s">
        <v>585</v>
      </c>
      <c r="T36" s="1937">
        <f>SUM(T32:T35)</f>
        <v>37589</v>
      </c>
      <c r="U36" s="1219" t="s">
        <v>323</v>
      </c>
      <c r="V36" s="651">
        <v>100</v>
      </c>
      <c r="W36" s="1221" t="s">
        <v>585</v>
      </c>
    </row>
    <row r="37" spans="2:23" s="1173" customFormat="1" ht="15" customHeight="1" x14ac:dyDescent="0.15">
      <c r="B37" s="1229"/>
      <c r="C37" s="1794"/>
      <c r="D37" s="1938"/>
      <c r="E37" s="1230"/>
      <c r="F37" s="654">
        <v>100</v>
      </c>
      <c r="G37" s="1230"/>
      <c r="H37" s="1938"/>
      <c r="I37" s="1230"/>
      <c r="J37" s="651">
        <f>ROUND(H36/D36*100,1)</f>
        <v>100.3</v>
      </c>
      <c r="K37" s="1230"/>
      <c r="L37" s="1938"/>
      <c r="M37" s="1230"/>
      <c r="N37" s="651">
        <f>ROUND(L36/D36*100,1)</f>
        <v>100.7</v>
      </c>
      <c r="O37" s="1230"/>
      <c r="P37" s="1938"/>
      <c r="Q37" s="1230"/>
      <c r="R37" s="651">
        <f>ROUND(P36/D36*100,1)</f>
        <v>96.8</v>
      </c>
      <c r="S37" s="1231"/>
      <c r="T37" s="1938"/>
      <c r="U37" s="1230"/>
      <c r="V37" s="651">
        <f>ROUND(T36/D36*100,1)</f>
        <v>89.9</v>
      </c>
      <c r="W37" s="1232"/>
    </row>
    <row r="38" spans="2:23" s="1173" customFormat="1" ht="15" customHeight="1" x14ac:dyDescent="0.15">
      <c r="B38" s="1218"/>
      <c r="C38" s="1826" t="s">
        <v>46</v>
      </c>
      <c r="D38" s="1942">
        <v>27392</v>
      </c>
      <c r="E38" s="1215" t="s">
        <v>323</v>
      </c>
      <c r="F38" s="650">
        <f>ROUND(D38/D42*100,1)</f>
        <v>57.2</v>
      </c>
      <c r="G38" s="1215" t="s">
        <v>585</v>
      </c>
      <c r="H38" s="1942">
        <v>27367</v>
      </c>
      <c r="I38" s="1215" t="s">
        <v>323</v>
      </c>
      <c r="J38" s="650">
        <f>ROUND(H38/H42*100,1)</f>
        <v>57.1</v>
      </c>
      <c r="K38" s="1215" t="s">
        <v>585</v>
      </c>
      <c r="L38" s="1942">
        <v>27767</v>
      </c>
      <c r="M38" s="1215" t="s">
        <v>323</v>
      </c>
      <c r="N38" s="650">
        <f>ROUND(L38/L42*100,1)</f>
        <v>57.8</v>
      </c>
      <c r="O38" s="1215" t="s">
        <v>585</v>
      </c>
      <c r="P38" s="1942">
        <v>27086</v>
      </c>
      <c r="Q38" s="1215" t="s">
        <v>323</v>
      </c>
      <c r="R38" s="650">
        <f>ROUND(P38/P42*100,1)</f>
        <v>58.7</v>
      </c>
      <c r="S38" s="1216" t="s">
        <v>585</v>
      </c>
      <c r="T38" s="1942">
        <v>25284</v>
      </c>
      <c r="U38" s="1215" t="s">
        <v>323</v>
      </c>
      <c r="V38" s="650">
        <f>ROUND(T38/T42*100,1)</f>
        <v>58.7</v>
      </c>
      <c r="W38" s="1217" t="s">
        <v>585</v>
      </c>
    </row>
    <row r="39" spans="2:23" s="1173" customFormat="1" ht="15" customHeight="1" x14ac:dyDescent="0.15">
      <c r="B39" s="1218" t="s">
        <v>171</v>
      </c>
      <c r="C39" s="1826"/>
      <c r="D39" s="1945"/>
      <c r="E39" s="1219"/>
      <c r="F39" s="651">
        <v>100</v>
      </c>
      <c r="G39" s="1219"/>
      <c r="H39" s="1943"/>
      <c r="I39" s="1219"/>
      <c r="J39" s="651">
        <f>ROUND(H38/D38*100,1)</f>
        <v>99.9</v>
      </c>
      <c r="K39" s="1219"/>
      <c r="L39" s="1943"/>
      <c r="M39" s="1219"/>
      <c r="N39" s="651">
        <f>ROUND(L38/D38*100,1)</f>
        <v>101.4</v>
      </c>
      <c r="O39" s="1219"/>
      <c r="P39" s="1943"/>
      <c r="Q39" s="1219"/>
      <c r="R39" s="651">
        <f>ROUND(P38/D38*100,1)</f>
        <v>98.9</v>
      </c>
      <c r="S39" s="1220"/>
      <c r="T39" s="1943"/>
      <c r="U39" s="1219"/>
      <c r="V39" s="651">
        <f>ROUND(T38/D38*100,1)</f>
        <v>92.3</v>
      </c>
      <c r="W39" s="1221"/>
    </row>
    <row r="40" spans="2:23" s="1173" customFormat="1" ht="15" customHeight="1" x14ac:dyDescent="0.15">
      <c r="B40" s="1218"/>
      <c r="C40" s="1773" t="s">
        <v>325</v>
      </c>
      <c r="D40" s="1944">
        <v>20456</v>
      </c>
      <c r="E40" s="1222" t="s">
        <v>323</v>
      </c>
      <c r="F40" s="652">
        <f>SUM(F42-F38)</f>
        <v>42.8</v>
      </c>
      <c r="G40" s="1222" t="s">
        <v>585</v>
      </c>
      <c r="H40" s="1944">
        <v>20576</v>
      </c>
      <c r="I40" s="1222" t="s">
        <v>323</v>
      </c>
      <c r="J40" s="652">
        <f>SUM(J42-J38)</f>
        <v>42.9</v>
      </c>
      <c r="K40" s="1222" t="s">
        <v>585</v>
      </c>
      <c r="L40" s="1944">
        <v>20241</v>
      </c>
      <c r="M40" s="1222" t="s">
        <v>323</v>
      </c>
      <c r="N40" s="652">
        <f>SUM(N42-N38)</f>
        <v>42.2</v>
      </c>
      <c r="O40" s="1222" t="s">
        <v>585</v>
      </c>
      <c r="P40" s="1944">
        <v>19038</v>
      </c>
      <c r="Q40" s="1222" t="s">
        <v>323</v>
      </c>
      <c r="R40" s="652">
        <f>SUM(R42-R38)</f>
        <v>41.3</v>
      </c>
      <c r="S40" s="1223" t="s">
        <v>585</v>
      </c>
      <c r="T40" s="1944">
        <v>17795</v>
      </c>
      <c r="U40" s="1222" t="s">
        <v>323</v>
      </c>
      <c r="V40" s="652">
        <f>SUM(V42-V38)</f>
        <v>41.3</v>
      </c>
      <c r="W40" s="1224" t="s">
        <v>585</v>
      </c>
    </row>
    <row r="41" spans="2:23" s="1173" customFormat="1" ht="15" customHeight="1" x14ac:dyDescent="0.15">
      <c r="B41" s="1218"/>
      <c r="C41" s="1931"/>
      <c r="D41" s="1945"/>
      <c r="E41" s="1225"/>
      <c r="F41" s="653">
        <v>100</v>
      </c>
      <c r="G41" s="1225"/>
      <c r="H41" s="1945"/>
      <c r="I41" s="1225"/>
      <c r="J41" s="653">
        <f>ROUND(H40/D40*100,1)</f>
        <v>100.6</v>
      </c>
      <c r="K41" s="1225"/>
      <c r="L41" s="1945"/>
      <c r="M41" s="1225"/>
      <c r="N41" s="653">
        <f>ROUND(L40/D40*100,1)</f>
        <v>98.9</v>
      </c>
      <c r="O41" s="1225"/>
      <c r="P41" s="1945"/>
      <c r="Q41" s="1225"/>
      <c r="R41" s="653">
        <f>ROUND(P40/D40*100,1)</f>
        <v>93.1</v>
      </c>
      <c r="S41" s="1227"/>
      <c r="T41" s="1945"/>
      <c r="U41" s="1225"/>
      <c r="V41" s="653">
        <f>ROUND(T40/D40*100,1)</f>
        <v>87</v>
      </c>
      <c r="W41" s="1228"/>
    </row>
    <row r="42" spans="2:23" s="1173" customFormat="1" ht="15" customHeight="1" x14ac:dyDescent="0.15">
      <c r="B42" s="1218" t="s">
        <v>173</v>
      </c>
      <c r="C42" s="1826" t="s">
        <v>53</v>
      </c>
      <c r="D42" s="1946">
        <f>SUM(D38:D41)</f>
        <v>47848</v>
      </c>
      <c r="E42" s="1219" t="s">
        <v>323</v>
      </c>
      <c r="F42" s="651">
        <v>100</v>
      </c>
      <c r="G42" s="1219" t="s">
        <v>585</v>
      </c>
      <c r="H42" s="1937">
        <f>SUM(H38:H41)</f>
        <v>47943</v>
      </c>
      <c r="I42" s="1219" t="s">
        <v>323</v>
      </c>
      <c r="J42" s="651">
        <v>100</v>
      </c>
      <c r="K42" s="1219" t="s">
        <v>585</v>
      </c>
      <c r="L42" s="1937">
        <f>SUM(L38:L41)</f>
        <v>48008</v>
      </c>
      <c r="M42" s="1219" t="s">
        <v>323</v>
      </c>
      <c r="N42" s="651">
        <v>100</v>
      </c>
      <c r="O42" s="1219" t="s">
        <v>585</v>
      </c>
      <c r="P42" s="1937">
        <f>SUM(P38:P41)</f>
        <v>46124</v>
      </c>
      <c r="Q42" s="1219" t="s">
        <v>323</v>
      </c>
      <c r="R42" s="651">
        <v>100</v>
      </c>
      <c r="S42" s="1220" t="s">
        <v>585</v>
      </c>
      <c r="T42" s="1937">
        <f>SUM(T38:T41)</f>
        <v>43079</v>
      </c>
      <c r="U42" s="1219" t="s">
        <v>323</v>
      </c>
      <c r="V42" s="651">
        <v>100</v>
      </c>
      <c r="W42" s="1221" t="s">
        <v>585</v>
      </c>
    </row>
    <row r="43" spans="2:23" s="1173" customFormat="1" ht="15" customHeight="1" x14ac:dyDescent="0.15">
      <c r="B43" s="1218"/>
      <c r="C43" s="1809"/>
      <c r="D43" s="1938"/>
      <c r="E43" s="1230"/>
      <c r="F43" s="654">
        <v>100</v>
      </c>
      <c r="G43" s="1230"/>
      <c r="H43" s="1938"/>
      <c r="I43" s="1230"/>
      <c r="J43" s="651">
        <f>ROUND(H42/D42*100,1)</f>
        <v>100.2</v>
      </c>
      <c r="K43" s="1230"/>
      <c r="L43" s="1938"/>
      <c r="M43" s="1230"/>
      <c r="N43" s="651">
        <f>ROUND(L42/D42*100,1)</f>
        <v>100.3</v>
      </c>
      <c r="O43" s="1230"/>
      <c r="P43" s="1938"/>
      <c r="Q43" s="1230"/>
      <c r="R43" s="651">
        <f>ROUND(P42/D42*100,1)</f>
        <v>96.4</v>
      </c>
      <c r="S43" s="1231"/>
      <c r="T43" s="1938"/>
      <c r="U43" s="1230"/>
      <c r="V43" s="651">
        <f>ROUND(T42/D42*100,1)</f>
        <v>90</v>
      </c>
      <c r="W43" s="1232"/>
    </row>
    <row r="44" spans="2:23" s="1173" customFormat="1" ht="15" customHeight="1" x14ac:dyDescent="0.15">
      <c r="B44" s="1214"/>
      <c r="C44" s="1921" t="s">
        <v>46</v>
      </c>
      <c r="D44" s="765">
        <v>62197</v>
      </c>
      <c r="E44" s="1215" t="s">
        <v>323</v>
      </c>
      <c r="F44" s="650">
        <f>ROUND(D44/D48*100,1)</f>
        <v>59.7</v>
      </c>
      <c r="G44" s="1215" t="s">
        <v>585</v>
      </c>
      <c r="H44" s="1942">
        <v>62810</v>
      </c>
      <c r="I44" s="1215" t="s">
        <v>323</v>
      </c>
      <c r="J44" s="650">
        <f>ROUND(H44/H48*100,1)</f>
        <v>58.8</v>
      </c>
      <c r="K44" s="1215" t="s">
        <v>585</v>
      </c>
      <c r="L44" s="1942">
        <v>65366</v>
      </c>
      <c r="M44" s="1215" t="s">
        <v>323</v>
      </c>
      <c r="N44" s="650">
        <f>ROUND(L44/L48*100,1)</f>
        <v>60</v>
      </c>
      <c r="O44" s="1215" t="s">
        <v>585</v>
      </c>
      <c r="P44" s="1942">
        <v>66031</v>
      </c>
      <c r="Q44" s="1215" t="s">
        <v>323</v>
      </c>
      <c r="R44" s="650">
        <f>ROUND(P44/P48*100,1)</f>
        <v>62</v>
      </c>
      <c r="S44" s="1216" t="s">
        <v>585</v>
      </c>
      <c r="T44" s="1942">
        <v>63298</v>
      </c>
      <c r="U44" s="1215" t="s">
        <v>323</v>
      </c>
      <c r="V44" s="650">
        <f>ROUND(T44/T48*100,1)</f>
        <v>62.8</v>
      </c>
      <c r="W44" s="1217" t="s">
        <v>585</v>
      </c>
    </row>
    <row r="45" spans="2:23" s="1173" customFormat="1" ht="15" customHeight="1" x14ac:dyDescent="0.15">
      <c r="B45" s="1218" t="s">
        <v>318</v>
      </c>
      <c r="C45" s="1826"/>
      <c r="D45" s="766"/>
      <c r="E45" s="1219"/>
      <c r="F45" s="651">
        <v>100</v>
      </c>
      <c r="G45" s="1219"/>
      <c r="H45" s="1943"/>
      <c r="I45" s="1219"/>
      <c r="J45" s="651">
        <f>ROUND(H44/D44*100,1)</f>
        <v>101</v>
      </c>
      <c r="K45" s="1219"/>
      <c r="L45" s="1943"/>
      <c r="M45" s="1219"/>
      <c r="N45" s="651">
        <f>ROUND(L44/D44*100,1)</f>
        <v>105.1</v>
      </c>
      <c r="O45" s="1219"/>
      <c r="P45" s="1943"/>
      <c r="Q45" s="1219"/>
      <c r="R45" s="651">
        <f>ROUND(P44/D44*100,1)</f>
        <v>106.2</v>
      </c>
      <c r="S45" s="1220"/>
      <c r="T45" s="1943"/>
      <c r="U45" s="1219"/>
      <c r="V45" s="651">
        <f>ROUND(T44/D44*100,1)</f>
        <v>101.8</v>
      </c>
      <c r="W45" s="1221"/>
    </row>
    <row r="46" spans="2:23" s="1173" customFormat="1" ht="15" customHeight="1" x14ac:dyDescent="0.15">
      <c r="B46" s="1218"/>
      <c r="C46" s="1773" t="s">
        <v>325</v>
      </c>
      <c r="D46" s="767">
        <v>42063</v>
      </c>
      <c r="E46" s="1222" t="s">
        <v>323</v>
      </c>
      <c r="F46" s="652">
        <f>SUM(F48-F44)</f>
        <v>40.299999999999997</v>
      </c>
      <c r="G46" s="1222" t="s">
        <v>585</v>
      </c>
      <c r="H46" s="1944">
        <v>44020</v>
      </c>
      <c r="I46" s="1222" t="s">
        <v>323</v>
      </c>
      <c r="J46" s="652">
        <f>SUM(J48-J44)</f>
        <v>41.2</v>
      </c>
      <c r="K46" s="1222" t="s">
        <v>585</v>
      </c>
      <c r="L46" s="1944">
        <v>43531</v>
      </c>
      <c r="M46" s="1222" t="s">
        <v>323</v>
      </c>
      <c r="N46" s="652">
        <f>SUM(N48-N44)</f>
        <v>40</v>
      </c>
      <c r="O46" s="1222" t="s">
        <v>585</v>
      </c>
      <c r="P46" s="1944">
        <v>40487</v>
      </c>
      <c r="Q46" s="1222" t="s">
        <v>323</v>
      </c>
      <c r="R46" s="652">
        <f>SUM(R48-R44)</f>
        <v>38</v>
      </c>
      <c r="S46" s="1223" t="s">
        <v>585</v>
      </c>
      <c r="T46" s="1944">
        <v>37481</v>
      </c>
      <c r="U46" s="1222" t="s">
        <v>323</v>
      </c>
      <c r="V46" s="652">
        <f>SUM(V48-V44)</f>
        <v>37.200000000000003</v>
      </c>
      <c r="W46" s="1224" t="s">
        <v>585</v>
      </c>
    </row>
    <row r="47" spans="2:23" s="1173" customFormat="1" ht="15" customHeight="1" x14ac:dyDescent="0.15">
      <c r="B47" s="1218"/>
      <c r="C47" s="1931"/>
      <c r="D47" s="766"/>
      <c r="E47" s="1225"/>
      <c r="F47" s="653">
        <v>100</v>
      </c>
      <c r="G47" s="1225"/>
      <c r="H47" s="1945"/>
      <c r="I47" s="1225"/>
      <c r="J47" s="653">
        <f>ROUND(H46/D46*100,1)</f>
        <v>104.7</v>
      </c>
      <c r="K47" s="1225"/>
      <c r="L47" s="1945"/>
      <c r="M47" s="1225"/>
      <c r="N47" s="653">
        <f>ROUND(L46/D46*100,1)</f>
        <v>103.5</v>
      </c>
      <c r="O47" s="1225"/>
      <c r="P47" s="1945"/>
      <c r="Q47" s="1225"/>
      <c r="R47" s="653">
        <f>ROUND(P46/D46*100,1)</f>
        <v>96.3</v>
      </c>
      <c r="S47" s="1227"/>
      <c r="T47" s="1945"/>
      <c r="U47" s="1225"/>
      <c r="V47" s="653">
        <f>ROUND(T46/D46*100,1)</f>
        <v>89.1</v>
      </c>
      <c r="W47" s="1228"/>
    </row>
    <row r="48" spans="2:23" s="1173" customFormat="1" ht="15" customHeight="1" x14ac:dyDescent="0.15">
      <c r="B48" s="1218" t="s">
        <v>319</v>
      </c>
      <c r="C48" s="1826" t="s">
        <v>53</v>
      </c>
      <c r="D48" s="763">
        <f>SUM(D44:D47)</f>
        <v>104260</v>
      </c>
      <c r="E48" s="1219" t="s">
        <v>323</v>
      </c>
      <c r="F48" s="651">
        <v>100</v>
      </c>
      <c r="G48" s="1219" t="s">
        <v>585</v>
      </c>
      <c r="H48" s="1937">
        <f>SUM(H44:H47)</f>
        <v>106830</v>
      </c>
      <c r="I48" s="1219" t="s">
        <v>323</v>
      </c>
      <c r="J48" s="651">
        <v>100</v>
      </c>
      <c r="K48" s="1219" t="s">
        <v>585</v>
      </c>
      <c r="L48" s="1937">
        <f>SUM(L44:L47)</f>
        <v>108897</v>
      </c>
      <c r="M48" s="1219" t="s">
        <v>323</v>
      </c>
      <c r="N48" s="651">
        <v>100</v>
      </c>
      <c r="O48" s="1219" t="s">
        <v>585</v>
      </c>
      <c r="P48" s="1937">
        <f>SUM(P44:P47)</f>
        <v>106518</v>
      </c>
      <c r="Q48" s="1219" t="s">
        <v>323</v>
      </c>
      <c r="R48" s="651">
        <v>100</v>
      </c>
      <c r="S48" s="1220" t="s">
        <v>585</v>
      </c>
      <c r="T48" s="1937">
        <f>SUM(T44:T47)</f>
        <v>100779</v>
      </c>
      <c r="U48" s="1219" t="s">
        <v>323</v>
      </c>
      <c r="V48" s="651">
        <v>100</v>
      </c>
      <c r="W48" s="1221" t="s">
        <v>585</v>
      </c>
    </row>
    <row r="49" spans="2:23" s="1173" customFormat="1" ht="15" customHeight="1" thickBot="1" x14ac:dyDescent="0.2">
      <c r="B49" s="1218"/>
      <c r="C49" s="1826"/>
      <c r="D49" s="655"/>
      <c r="E49" s="1219"/>
      <c r="F49" s="651">
        <v>100</v>
      </c>
      <c r="G49" s="1219"/>
      <c r="H49" s="1938"/>
      <c r="I49" s="1219"/>
      <c r="J49" s="651">
        <f>ROUND(H48/D48*100,1)</f>
        <v>102.5</v>
      </c>
      <c r="K49" s="1219"/>
      <c r="L49" s="1938"/>
      <c r="M49" s="1219"/>
      <c r="N49" s="651">
        <f>ROUND(L48/D48*100,1)</f>
        <v>104.4</v>
      </c>
      <c r="O49" s="1219"/>
      <c r="P49" s="1938"/>
      <c r="Q49" s="1219"/>
      <c r="R49" s="651">
        <f>ROUND(P48/D48*100,1)</f>
        <v>102.2</v>
      </c>
      <c r="S49" s="1220"/>
      <c r="T49" s="1938"/>
      <c r="U49" s="1219"/>
      <c r="V49" s="651">
        <f>ROUND(T48/D48*100,1)</f>
        <v>96.7</v>
      </c>
      <c r="W49" s="1221"/>
    </row>
    <row r="50" spans="2:23" s="1173" customFormat="1" ht="15" customHeight="1" x14ac:dyDescent="0.15">
      <c r="B50" s="1235"/>
      <c r="C50" s="1824" t="s">
        <v>46</v>
      </c>
      <c r="D50" s="1929">
        <f>SUM(D14,D20,D26,D44,D32,D38)</f>
        <v>268197</v>
      </c>
      <c r="E50" s="1236" t="s">
        <v>323</v>
      </c>
      <c r="F50" s="1237">
        <f>ROUND(D50/D54*100,1)</f>
        <v>59.5</v>
      </c>
      <c r="G50" s="1237" t="s">
        <v>585</v>
      </c>
      <c r="H50" s="1940">
        <f>SUM(H14,H20,H26,H44,H32,H38)</f>
        <v>271257</v>
      </c>
      <c r="I50" s="1236" t="s">
        <v>323</v>
      </c>
      <c r="J50" s="1237">
        <f>ROUND(H50/H54*100,1)</f>
        <v>59.3</v>
      </c>
      <c r="K50" s="1237" t="s">
        <v>585</v>
      </c>
      <c r="L50" s="1940">
        <f>SUM(L14,L20,L26,L44,L32,L38)</f>
        <v>278360</v>
      </c>
      <c r="M50" s="1236" t="s">
        <v>323</v>
      </c>
      <c r="N50" s="1237">
        <f>ROUND(L50/L54*100,1)</f>
        <v>60.2</v>
      </c>
      <c r="O50" s="1237" t="s">
        <v>585</v>
      </c>
      <c r="P50" s="1940">
        <f>SUM(P14+P20+P26+P44+P32+P38)</f>
        <v>274316</v>
      </c>
      <c r="Q50" s="1236" t="s">
        <v>323</v>
      </c>
      <c r="R50" s="1237">
        <f>ROUND(P50/P54*100,1)</f>
        <v>61.4</v>
      </c>
      <c r="S50" s="1238" t="s">
        <v>585</v>
      </c>
      <c r="T50" s="1940">
        <f>SUM(T14,T20,T26,T44,T32,T38)</f>
        <v>257820</v>
      </c>
      <c r="U50" s="1236" t="s">
        <v>323</v>
      </c>
      <c r="V50" s="1237">
        <f>ROUND(T50/T54*100,1)</f>
        <v>61.7</v>
      </c>
      <c r="W50" s="1239" t="s">
        <v>585</v>
      </c>
    </row>
    <row r="51" spans="2:23" s="1173" customFormat="1" ht="15" customHeight="1" x14ac:dyDescent="0.15">
      <c r="B51" s="1218"/>
      <c r="C51" s="1826"/>
      <c r="D51" s="1939"/>
      <c r="E51" s="1240"/>
      <c r="F51" s="1219">
        <v>100</v>
      </c>
      <c r="G51" s="1219"/>
      <c r="H51" s="1941"/>
      <c r="I51" s="1240"/>
      <c r="J51" s="651">
        <f>ROUND(H50/D50*100,1)</f>
        <v>101.1</v>
      </c>
      <c r="K51" s="1219"/>
      <c r="L51" s="1941"/>
      <c r="M51" s="1240"/>
      <c r="N51" s="651">
        <f>ROUND(L50/D50*100,1)</f>
        <v>103.8</v>
      </c>
      <c r="O51" s="1219"/>
      <c r="P51" s="1941"/>
      <c r="Q51" s="1240"/>
      <c r="R51" s="651">
        <f>ROUND(P50/D50*100,1)</f>
        <v>102.3</v>
      </c>
      <c r="S51" s="1220"/>
      <c r="T51" s="1941"/>
      <c r="U51" s="1240"/>
      <c r="V51" s="651">
        <f>ROUND(T50/D50*100,1)</f>
        <v>96.1</v>
      </c>
      <c r="W51" s="1221"/>
    </row>
    <row r="52" spans="2:23" s="1173" customFormat="1" ht="15" customHeight="1" x14ac:dyDescent="0.15">
      <c r="B52" s="1569" t="s">
        <v>53</v>
      </c>
      <c r="C52" s="1773" t="s">
        <v>325</v>
      </c>
      <c r="D52" s="1796">
        <f>SUM(D16,D22,D28,D46,D34,D40)</f>
        <v>182340</v>
      </c>
      <c r="E52" s="1241" t="s">
        <v>323</v>
      </c>
      <c r="F52" s="1222">
        <f>SUM(F54-F50)</f>
        <v>40.5</v>
      </c>
      <c r="G52" s="1222" t="s">
        <v>585</v>
      </c>
      <c r="H52" s="1932">
        <f>SUM(H16,H22,H28,H46,H34,H40)</f>
        <v>185858</v>
      </c>
      <c r="I52" s="1241" t="s">
        <v>323</v>
      </c>
      <c r="J52" s="1222">
        <f>SUM(J54-J50)</f>
        <v>40.700000000000003</v>
      </c>
      <c r="K52" s="1222" t="s">
        <v>585</v>
      </c>
      <c r="L52" s="1932">
        <f>SUM(L16,L22,L28,L46,L34,L40)</f>
        <v>183919.5</v>
      </c>
      <c r="M52" s="1241" t="s">
        <v>323</v>
      </c>
      <c r="N52" s="1222">
        <f>SUM(N54-N50)</f>
        <v>39.799999999999997</v>
      </c>
      <c r="O52" s="1222" t="s">
        <v>585</v>
      </c>
      <c r="P52" s="1932">
        <f>SUM(P16+P22+P28+P34+P46+P40)</f>
        <v>172458</v>
      </c>
      <c r="Q52" s="1241" t="s">
        <v>323</v>
      </c>
      <c r="R52" s="1222">
        <f>SUM(R54-R50)</f>
        <v>38.6</v>
      </c>
      <c r="S52" s="1223" t="s">
        <v>585</v>
      </c>
      <c r="T52" s="1932">
        <f>SUM(T16,T22,T28,T46,T34,T40)</f>
        <v>160311</v>
      </c>
      <c r="U52" s="1241" t="s">
        <v>323</v>
      </c>
      <c r="V52" s="1222">
        <f>SUM(V54-V50)</f>
        <v>38.299999999999997</v>
      </c>
      <c r="W52" s="1224" t="s">
        <v>585</v>
      </c>
    </row>
    <row r="53" spans="2:23" s="1173" customFormat="1" ht="15" customHeight="1" x14ac:dyDescent="0.15">
      <c r="B53" s="1569"/>
      <c r="C53" s="1931"/>
      <c r="D53" s="1763"/>
      <c r="E53" s="1226"/>
      <c r="F53" s="1225">
        <v>100</v>
      </c>
      <c r="G53" s="1225"/>
      <c r="H53" s="1933"/>
      <c r="I53" s="1226"/>
      <c r="J53" s="653">
        <f>ROUND(H52/D52*100,1)</f>
        <v>101.9</v>
      </c>
      <c r="K53" s="1225"/>
      <c r="L53" s="1933"/>
      <c r="M53" s="1226"/>
      <c r="N53" s="653">
        <f>ROUND(L52/D52*100,1)</f>
        <v>100.9</v>
      </c>
      <c r="O53" s="1225"/>
      <c r="P53" s="1933"/>
      <c r="Q53" s="1226"/>
      <c r="R53" s="653">
        <f>ROUND(P52/D52*100,1)</f>
        <v>94.6</v>
      </c>
      <c r="S53" s="1227"/>
      <c r="T53" s="1933"/>
      <c r="U53" s="1226"/>
      <c r="V53" s="653">
        <f>ROUND(T52/D52*100,1)</f>
        <v>87.9</v>
      </c>
      <c r="W53" s="1228"/>
    </row>
    <row r="54" spans="2:23" s="1173" customFormat="1" ht="15" customHeight="1" x14ac:dyDescent="0.15">
      <c r="B54" s="1218"/>
      <c r="C54" s="1178" t="s">
        <v>53</v>
      </c>
      <c r="D54" s="1796">
        <f>SUM(D50:D53)</f>
        <v>450537</v>
      </c>
      <c r="E54" s="1240" t="s">
        <v>323</v>
      </c>
      <c r="F54" s="1219">
        <v>100</v>
      </c>
      <c r="G54" s="1219" t="s">
        <v>585</v>
      </c>
      <c r="H54" s="1935">
        <f>SUM(H50:H53)</f>
        <v>457115</v>
      </c>
      <c r="I54" s="1240" t="s">
        <v>323</v>
      </c>
      <c r="J54" s="1219">
        <v>100</v>
      </c>
      <c r="K54" s="1219" t="s">
        <v>585</v>
      </c>
      <c r="L54" s="1935">
        <f>SUM(L50:L53)</f>
        <v>462279.5</v>
      </c>
      <c r="M54" s="1240" t="s">
        <v>323</v>
      </c>
      <c r="N54" s="1219">
        <v>100</v>
      </c>
      <c r="O54" s="1219" t="s">
        <v>585</v>
      </c>
      <c r="P54" s="1935">
        <f>SUM(P50:P53)</f>
        <v>446774</v>
      </c>
      <c r="Q54" s="1240" t="s">
        <v>323</v>
      </c>
      <c r="R54" s="1219">
        <v>100</v>
      </c>
      <c r="S54" s="1220" t="s">
        <v>585</v>
      </c>
      <c r="T54" s="1935">
        <f>SUM(T50:T53)</f>
        <v>418131</v>
      </c>
      <c r="U54" s="1240" t="s">
        <v>323</v>
      </c>
      <c r="V54" s="1219">
        <v>100</v>
      </c>
      <c r="W54" s="1221" t="s">
        <v>585</v>
      </c>
    </row>
    <row r="55" spans="2:23" s="1173" customFormat="1" ht="15" customHeight="1" thickBot="1" x14ac:dyDescent="0.2">
      <c r="B55" s="1242"/>
      <c r="C55" s="1243"/>
      <c r="D55" s="1934"/>
      <c r="E55" s="1244"/>
      <c r="F55" s="1245">
        <v>100</v>
      </c>
      <c r="G55" s="1245"/>
      <c r="H55" s="1936"/>
      <c r="I55" s="1244"/>
      <c r="J55" s="651">
        <f>ROUND(H54/D54*100,1)</f>
        <v>101.5</v>
      </c>
      <c r="K55" s="1245"/>
      <c r="L55" s="1936"/>
      <c r="M55" s="1244"/>
      <c r="N55" s="651">
        <f>ROUND(L54/D54*100,1)</f>
        <v>102.6</v>
      </c>
      <c r="O55" s="1245"/>
      <c r="P55" s="1936"/>
      <c r="Q55" s="1244"/>
      <c r="R55" s="651">
        <f>ROUND(P54/D54*100,1)</f>
        <v>99.2</v>
      </c>
      <c r="S55" s="1246"/>
      <c r="T55" s="1936"/>
      <c r="U55" s="1244"/>
      <c r="V55" s="651">
        <f>ROUND(T54/D54*100,1)</f>
        <v>92.8</v>
      </c>
      <c r="W55" s="1247"/>
    </row>
    <row r="56" spans="2:23" s="1173" customFormat="1" ht="15" customHeight="1" x14ac:dyDescent="0.15">
      <c r="B56" s="1235"/>
      <c r="C56" s="1824" t="s">
        <v>46</v>
      </c>
      <c r="D56" s="1248">
        <v>2912692</v>
      </c>
      <c r="E56" s="1237" t="s">
        <v>323</v>
      </c>
      <c r="F56" s="1237">
        <f>ROUND(D56/D60*100,1)</f>
        <v>67.8</v>
      </c>
      <c r="G56" s="1237" t="s">
        <v>585</v>
      </c>
      <c r="H56" s="1929">
        <v>2895373</v>
      </c>
      <c r="I56" s="1237" t="s">
        <v>323</v>
      </c>
      <c r="J56" s="1237">
        <f>ROUND(H56/H60*100,1)</f>
        <v>67.8</v>
      </c>
      <c r="K56" s="1237" t="s">
        <v>585</v>
      </c>
      <c r="L56" s="1929">
        <v>2999112</v>
      </c>
      <c r="M56" s="1237" t="s">
        <v>323</v>
      </c>
      <c r="N56" s="1237">
        <f>ROUND(L56/L60*100,1)</f>
        <v>68.8</v>
      </c>
      <c r="O56" s="1237" t="s">
        <v>585</v>
      </c>
      <c r="P56" s="1929">
        <v>3011702</v>
      </c>
      <c r="Q56" s="1237" t="s">
        <v>323</v>
      </c>
      <c r="R56" s="1237">
        <f>ROUND(P56/P60*100,1)</f>
        <v>69.099999999999994</v>
      </c>
      <c r="S56" s="1238" t="s">
        <v>585</v>
      </c>
      <c r="T56" s="1929">
        <v>2998823</v>
      </c>
      <c r="U56" s="1237" t="s">
        <v>323</v>
      </c>
      <c r="V56" s="1237">
        <f>ROUND(T56/T60*100,1)</f>
        <v>69.599999999999994</v>
      </c>
      <c r="W56" s="1239" t="s">
        <v>585</v>
      </c>
    </row>
    <row r="57" spans="2:23" s="1173" customFormat="1" ht="15" customHeight="1" x14ac:dyDescent="0.15">
      <c r="B57" s="1218" t="s">
        <v>326</v>
      </c>
      <c r="C57" s="1826"/>
      <c r="D57" s="1249"/>
      <c r="E57" s="1219"/>
      <c r="F57" s="1219">
        <v>100</v>
      </c>
      <c r="G57" s="1219"/>
      <c r="H57" s="1930"/>
      <c r="I57" s="1219"/>
      <c r="J57" s="651">
        <f>ROUND(H56/D56*100,1)</f>
        <v>99.4</v>
      </c>
      <c r="K57" s="1219"/>
      <c r="L57" s="1930"/>
      <c r="M57" s="1219"/>
      <c r="N57" s="651">
        <f>ROUND(L56/D56*100,1)</f>
        <v>103</v>
      </c>
      <c r="O57" s="1219"/>
      <c r="P57" s="1930"/>
      <c r="Q57" s="1219"/>
      <c r="R57" s="651">
        <f>ROUND(P56/D56*100,1)</f>
        <v>103.4</v>
      </c>
      <c r="S57" s="1220"/>
      <c r="T57" s="1930"/>
      <c r="U57" s="1219"/>
      <c r="V57" s="651">
        <f>ROUND(T56/D56*100,1)</f>
        <v>103</v>
      </c>
      <c r="W57" s="1221"/>
    </row>
    <row r="58" spans="2:23" s="1173" customFormat="1" ht="15" customHeight="1" x14ac:dyDescent="0.15">
      <c r="B58" s="1218"/>
      <c r="C58" s="1233" t="s">
        <v>325</v>
      </c>
      <c r="D58" s="1796">
        <v>1381474</v>
      </c>
      <c r="E58" s="1222" t="s">
        <v>323</v>
      </c>
      <c r="F58" s="1222">
        <f>SUM(F60-F56)</f>
        <v>32.200000000000003</v>
      </c>
      <c r="G58" s="1222" t="s">
        <v>585</v>
      </c>
      <c r="H58" s="1796">
        <v>1372174</v>
      </c>
      <c r="I58" s="1222" t="s">
        <v>323</v>
      </c>
      <c r="J58" s="1222">
        <f>SUM(J60-J56)</f>
        <v>32.200000000000003</v>
      </c>
      <c r="K58" s="1222" t="s">
        <v>585</v>
      </c>
      <c r="L58" s="1796">
        <v>1358882</v>
      </c>
      <c r="M58" s="1222" t="s">
        <v>323</v>
      </c>
      <c r="N58" s="1222">
        <f>SUM(N60-N56)</f>
        <v>31.200000000000003</v>
      </c>
      <c r="O58" s="1222" t="s">
        <v>585</v>
      </c>
      <c r="P58" s="1796">
        <v>1349306</v>
      </c>
      <c r="Q58" s="1222" t="s">
        <v>323</v>
      </c>
      <c r="R58" s="1222">
        <f>SUM(R60-R56)</f>
        <v>30.900000000000006</v>
      </c>
      <c r="S58" s="1223" t="s">
        <v>585</v>
      </c>
      <c r="T58" s="1796">
        <v>1310965</v>
      </c>
      <c r="U58" s="1222" t="s">
        <v>323</v>
      </c>
      <c r="V58" s="1222">
        <f>SUM(V60-V56)</f>
        <v>30.400000000000006</v>
      </c>
      <c r="W58" s="1224" t="s">
        <v>585</v>
      </c>
    </row>
    <row r="59" spans="2:23" s="1173" customFormat="1" ht="15" customHeight="1" x14ac:dyDescent="0.15">
      <c r="B59" s="1218"/>
      <c r="C59" s="1234"/>
      <c r="D59" s="1763"/>
      <c r="E59" s="1225"/>
      <c r="F59" s="1225">
        <v>100</v>
      </c>
      <c r="G59" s="1225"/>
      <c r="H59" s="1763"/>
      <c r="I59" s="1225"/>
      <c r="J59" s="653">
        <f>ROUND(H58/D58*100,1)</f>
        <v>99.3</v>
      </c>
      <c r="K59" s="1225"/>
      <c r="L59" s="1763"/>
      <c r="M59" s="1225"/>
      <c r="N59" s="653">
        <f>ROUND(L58/D58*100,1)</f>
        <v>98.4</v>
      </c>
      <c r="O59" s="1225"/>
      <c r="P59" s="1763"/>
      <c r="Q59" s="1225"/>
      <c r="R59" s="653">
        <f>ROUND(P58/D58*100,1)</f>
        <v>97.7</v>
      </c>
      <c r="S59" s="1227"/>
      <c r="T59" s="1763"/>
      <c r="U59" s="1225"/>
      <c r="V59" s="653">
        <f>ROUND(T58/D58*100,1)</f>
        <v>94.9</v>
      </c>
      <c r="W59" s="1228"/>
    </row>
    <row r="60" spans="2:23" s="1173" customFormat="1" ht="15" customHeight="1" x14ac:dyDescent="0.15">
      <c r="B60" s="1218" t="s">
        <v>327</v>
      </c>
      <c r="C60" s="1826" t="s">
        <v>53</v>
      </c>
      <c r="D60" s="1926">
        <f>SUM(D56:D59)</f>
        <v>4294166</v>
      </c>
      <c r="E60" s="1219" t="s">
        <v>323</v>
      </c>
      <c r="F60" s="1219">
        <v>100</v>
      </c>
      <c r="G60" s="1219" t="s">
        <v>585</v>
      </c>
      <c r="H60" s="1928">
        <f>SUM(H56:H59)</f>
        <v>4267547</v>
      </c>
      <c r="I60" s="1219" t="s">
        <v>323</v>
      </c>
      <c r="J60" s="1219">
        <v>100</v>
      </c>
      <c r="K60" s="1219" t="s">
        <v>585</v>
      </c>
      <c r="L60" s="1928">
        <f>SUM(L56:L59)</f>
        <v>4357994</v>
      </c>
      <c r="M60" s="1219" t="s">
        <v>323</v>
      </c>
      <c r="N60" s="1219">
        <v>100</v>
      </c>
      <c r="O60" s="1219" t="s">
        <v>585</v>
      </c>
      <c r="P60" s="1928">
        <f>SUM(P56:P59)</f>
        <v>4361008</v>
      </c>
      <c r="Q60" s="1219" t="s">
        <v>323</v>
      </c>
      <c r="R60" s="1219">
        <v>100</v>
      </c>
      <c r="S60" s="1220" t="s">
        <v>585</v>
      </c>
      <c r="T60" s="1928">
        <f>SUM(T56:T59)</f>
        <v>4309788</v>
      </c>
      <c r="U60" s="1219" t="s">
        <v>323</v>
      </c>
      <c r="V60" s="1219">
        <v>100</v>
      </c>
      <c r="W60" s="1221" t="s">
        <v>585</v>
      </c>
    </row>
    <row r="61" spans="2:23" s="1173" customFormat="1" ht="15" customHeight="1" thickBot="1" x14ac:dyDescent="0.2">
      <c r="B61" s="1242"/>
      <c r="C61" s="1774"/>
      <c r="D61" s="1927"/>
      <c r="E61" s="1245"/>
      <c r="F61" s="1245">
        <v>100</v>
      </c>
      <c r="G61" s="1245"/>
      <c r="H61" s="1927"/>
      <c r="I61" s="1245"/>
      <c r="J61" s="656">
        <f>ROUND(H60/D60*100,1)</f>
        <v>99.4</v>
      </c>
      <c r="K61" s="1245"/>
      <c r="L61" s="1927"/>
      <c r="M61" s="1245"/>
      <c r="N61" s="656">
        <f>ROUND(L60/D60*100,1)</f>
        <v>101.5</v>
      </c>
      <c r="O61" s="1245"/>
      <c r="P61" s="1927"/>
      <c r="Q61" s="1245"/>
      <c r="R61" s="656">
        <f>ROUND(P60/D60*100,1)</f>
        <v>101.6</v>
      </c>
      <c r="S61" s="1246"/>
      <c r="T61" s="1927"/>
      <c r="U61" s="1245"/>
      <c r="V61" s="656">
        <f>ROUND(T60/D60*100,1)</f>
        <v>100.4</v>
      </c>
      <c r="W61" s="1247"/>
    </row>
    <row r="62" spans="2:23" s="1173" customFormat="1" ht="15" customHeight="1" x14ac:dyDescent="0.15">
      <c r="B62" s="1250"/>
      <c r="C62" s="1149"/>
      <c r="D62" s="1251"/>
      <c r="E62" s="1219"/>
      <c r="F62" s="1219"/>
      <c r="G62" s="1219"/>
      <c r="I62" s="1219"/>
      <c r="J62" s="1219"/>
      <c r="K62" s="1219"/>
      <c r="P62" s="1173" t="s">
        <v>610</v>
      </c>
    </row>
    <row r="63" spans="2:23" s="1173" customFormat="1" x14ac:dyDescent="0.15">
      <c r="B63" s="1190" t="s">
        <v>611</v>
      </c>
      <c r="C63" s="1149" t="s">
        <v>612</v>
      </c>
      <c r="D63" s="1251"/>
      <c r="E63" s="1219"/>
      <c r="F63" s="1219"/>
      <c r="G63" s="1219"/>
      <c r="I63" s="1219"/>
      <c r="J63" s="1219"/>
      <c r="K63" s="1219"/>
    </row>
    <row r="64" spans="2:23" s="1173" customFormat="1" x14ac:dyDescent="0.15">
      <c r="B64" s="1190"/>
      <c r="C64" s="1149" t="s">
        <v>613</v>
      </c>
      <c r="D64" s="1251"/>
      <c r="E64" s="1219"/>
      <c r="F64" s="1219"/>
      <c r="G64" s="1219"/>
      <c r="I64" s="1219"/>
      <c r="J64" s="1219"/>
      <c r="K64" s="1219"/>
    </row>
    <row r="65" spans="2:4" s="1173" customFormat="1" x14ac:dyDescent="0.15">
      <c r="B65" s="1190"/>
      <c r="D65" s="1173" t="s">
        <v>586</v>
      </c>
    </row>
  </sheetData>
  <mergeCells count="144">
    <mergeCell ref="D3:G3"/>
    <mergeCell ref="H3:K3"/>
    <mergeCell ref="L3:O3"/>
    <mergeCell ref="P3:S3"/>
    <mergeCell ref="T3:W3"/>
    <mergeCell ref="C10:C11"/>
    <mergeCell ref="C12:C13"/>
    <mergeCell ref="C14:C15"/>
    <mergeCell ref="D14:D15"/>
    <mergeCell ref="H14:H15"/>
    <mergeCell ref="L14:L15"/>
    <mergeCell ref="P14:P15"/>
    <mergeCell ref="T14:T15"/>
    <mergeCell ref="C16:C17"/>
    <mergeCell ref="D16:D17"/>
    <mergeCell ref="H16:H17"/>
    <mergeCell ref="L16:L17"/>
    <mergeCell ref="P16:P17"/>
    <mergeCell ref="T16:T17"/>
    <mergeCell ref="C18:C19"/>
    <mergeCell ref="D18:D19"/>
    <mergeCell ref="H18:H19"/>
    <mergeCell ref="L18:L19"/>
    <mergeCell ref="P18:P19"/>
    <mergeCell ref="T18:T19"/>
    <mergeCell ref="C20:C21"/>
    <mergeCell ref="D20:D21"/>
    <mergeCell ref="H20:H21"/>
    <mergeCell ref="L20:L21"/>
    <mergeCell ref="P20:P21"/>
    <mergeCell ref="T20:T21"/>
    <mergeCell ref="C22:C23"/>
    <mergeCell ref="D22:D23"/>
    <mergeCell ref="H22:H23"/>
    <mergeCell ref="L22:L23"/>
    <mergeCell ref="P22:P23"/>
    <mergeCell ref="T22:T23"/>
    <mergeCell ref="C24:C25"/>
    <mergeCell ref="D24:D25"/>
    <mergeCell ref="H24:H25"/>
    <mergeCell ref="L24:L25"/>
    <mergeCell ref="P24:P25"/>
    <mergeCell ref="T24:T25"/>
    <mergeCell ref="C26:C27"/>
    <mergeCell ref="D26:D27"/>
    <mergeCell ref="H26:H27"/>
    <mergeCell ref="L26:L27"/>
    <mergeCell ref="P26:P27"/>
    <mergeCell ref="T26:T27"/>
    <mergeCell ref="C28:C29"/>
    <mergeCell ref="D28:D29"/>
    <mergeCell ref="H28:H29"/>
    <mergeCell ref="L28:L29"/>
    <mergeCell ref="P28:P29"/>
    <mergeCell ref="T28:T29"/>
    <mergeCell ref="C30:C31"/>
    <mergeCell ref="D30:D31"/>
    <mergeCell ref="H30:H31"/>
    <mergeCell ref="L30:L31"/>
    <mergeCell ref="P30:P31"/>
    <mergeCell ref="T30:T31"/>
    <mergeCell ref="C32:C33"/>
    <mergeCell ref="D32:D33"/>
    <mergeCell ref="H32:H33"/>
    <mergeCell ref="L32:L33"/>
    <mergeCell ref="P32:P33"/>
    <mergeCell ref="T32:T33"/>
    <mergeCell ref="H34:H35"/>
    <mergeCell ref="L34:L35"/>
    <mergeCell ref="P34:P35"/>
    <mergeCell ref="T34:T35"/>
    <mergeCell ref="C36:C37"/>
    <mergeCell ref="D36:D37"/>
    <mergeCell ref="H36:H37"/>
    <mergeCell ref="L36:L37"/>
    <mergeCell ref="P36:P37"/>
    <mergeCell ref="T36:T37"/>
    <mergeCell ref="C38:C39"/>
    <mergeCell ref="D38:D39"/>
    <mergeCell ref="H38:H39"/>
    <mergeCell ref="L38:L39"/>
    <mergeCell ref="P38:P39"/>
    <mergeCell ref="T38:T39"/>
    <mergeCell ref="C40:C41"/>
    <mergeCell ref="D40:D41"/>
    <mergeCell ref="H40:H41"/>
    <mergeCell ref="L40:L41"/>
    <mergeCell ref="P40:P41"/>
    <mergeCell ref="T40:T41"/>
    <mergeCell ref="C42:C43"/>
    <mergeCell ref="D42:D43"/>
    <mergeCell ref="H42:H43"/>
    <mergeCell ref="L42:L43"/>
    <mergeCell ref="P42:P43"/>
    <mergeCell ref="T42:T43"/>
    <mergeCell ref="C44:C45"/>
    <mergeCell ref="H44:H45"/>
    <mergeCell ref="L44:L45"/>
    <mergeCell ref="P44:P45"/>
    <mergeCell ref="T44:T45"/>
    <mergeCell ref="C46:C47"/>
    <mergeCell ref="H46:H47"/>
    <mergeCell ref="L46:L47"/>
    <mergeCell ref="P46:P47"/>
    <mergeCell ref="T46:T47"/>
    <mergeCell ref="C48:C49"/>
    <mergeCell ref="H48:H49"/>
    <mergeCell ref="L48:L49"/>
    <mergeCell ref="P48:P49"/>
    <mergeCell ref="T48:T49"/>
    <mergeCell ref="C50:C51"/>
    <mergeCell ref="D50:D51"/>
    <mergeCell ref="H50:H51"/>
    <mergeCell ref="L50:L51"/>
    <mergeCell ref="P50:P51"/>
    <mergeCell ref="T50:T51"/>
    <mergeCell ref="B52:B53"/>
    <mergeCell ref="C52:C53"/>
    <mergeCell ref="D52:D53"/>
    <mergeCell ref="H52:H53"/>
    <mergeCell ref="L52:L53"/>
    <mergeCell ref="P52:P53"/>
    <mergeCell ref="T52:T53"/>
    <mergeCell ref="D54:D55"/>
    <mergeCell ref="H54:H55"/>
    <mergeCell ref="L54:L55"/>
    <mergeCell ref="P54:P55"/>
    <mergeCell ref="T54:T55"/>
    <mergeCell ref="C60:C61"/>
    <mergeCell ref="D60:D61"/>
    <mergeCell ref="H60:H61"/>
    <mergeCell ref="L60:L61"/>
    <mergeCell ref="P60:P61"/>
    <mergeCell ref="T60:T61"/>
    <mergeCell ref="C56:C57"/>
    <mergeCell ref="H56:H57"/>
    <mergeCell ref="L56:L57"/>
    <mergeCell ref="P56:P57"/>
    <mergeCell ref="T56:T57"/>
    <mergeCell ref="D58:D59"/>
    <mergeCell ref="H58:H59"/>
    <mergeCell ref="L58:L59"/>
    <mergeCell ref="P58:P59"/>
    <mergeCell ref="T58:T59"/>
  </mergeCells>
  <phoneticPr fontId="7"/>
  <pageMargins left="0.78740157480314965" right="0.39370078740157483" top="0.78740157480314965" bottom="0.78740157480314965" header="0.51181102362204722" footer="0.51181102362204722"/>
  <pageSetup paperSize="9" scale="85" orientation="portrait" r:id="rId1"/>
  <headerFooter alignWithMargins="0"/>
  <ignoredErrors>
    <ignoredError sqref="J16:V31 J32:V49 J50:X61"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AF4C7-74D2-444E-BE76-EB495704E860}">
  <sheetPr>
    <tabColor rgb="FFFF99FF"/>
    <pageSetUpPr fitToPage="1"/>
  </sheetPr>
  <dimension ref="A1:N35"/>
  <sheetViews>
    <sheetView view="pageBreakPreview" zoomScaleNormal="100" zoomScaleSheetLayoutView="100" workbookViewId="0">
      <selection activeCell="I33" sqref="I33"/>
    </sheetView>
  </sheetViews>
  <sheetFormatPr defaultColWidth="9" defaultRowHeight="12" x14ac:dyDescent="0.15"/>
  <cols>
    <col min="1" max="2" width="4" style="85" customWidth="1"/>
    <col min="3" max="3" width="2.33203125" style="85" customWidth="1"/>
    <col min="4" max="4" width="2.88671875" style="85" customWidth="1"/>
    <col min="5" max="5" width="12.6640625" style="85" customWidth="1"/>
    <col min="6" max="6" width="4.6640625" style="85" customWidth="1"/>
    <col min="7" max="7" width="12.6640625" style="85" customWidth="1"/>
    <col min="8" max="8" width="4.6640625" style="85" customWidth="1"/>
    <col min="9" max="9" width="12.6640625" style="85" customWidth="1"/>
    <col min="10" max="10" width="4.6640625" style="85" customWidth="1"/>
    <col min="11" max="11" width="12.6640625" style="85" customWidth="1"/>
    <col min="12" max="12" width="4.6640625" style="85" customWidth="1"/>
    <col min="13" max="13" width="12.6640625" style="85" customWidth="1"/>
    <col min="14" max="14" width="4.6640625" style="85" customWidth="1"/>
    <col min="15" max="256" width="9" style="85"/>
    <col min="257" max="258" width="4" style="85" customWidth="1"/>
    <col min="259" max="259" width="2.33203125" style="85" customWidth="1"/>
    <col min="260" max="260" width="2.88671875" style="85" customWidth="1"/>
    <col min="261" max="261" width="12.6640625" style="85" customWidth="1"/>
    <col min="262" max="262" width="4.6640625" style="85" customWidth="1"/>
    <col min="263" max="263" width="12.6640625" style="85" customWidth="1"/>
    <col min="264" max="264" width="4.6640625" style="85" customWidth="1"/>
    <col min="265" max="265" width="12.6640625" style="85" customWidth="1"/>
    <col min="266" max="266" width="4.6640625" style="85" customWidth="1"/>
    <col min="267" max="267" width="12.6640625" style="85" customWidth="1"/>
    <col min="268" max="268" width="4.6640625" style="85" customWidth="1"/>
    <col min="269" max="269" width="12.6640625" style="85" customWidth="1"/>
    <col min="270" max="270" width="4.6640625" style="85" customWidth="1"/>
    <col min="271" max="512" width="9" style="85"/>
    <col min="513" max="514" width="4" style="85" customWidth="1"/>
    <col min="515" max="515" width="2.33203125" style="85" customWidth="1"/>
    <col min="516" max="516" width="2.88671875" style="85" customWidth="1"/>
    <col min="517" max="517" width="12.6640625" style="85" customWidth="1"/>
    <col min="518" max="518" width="4.6640625" style="85" customWidth="1"/>
    <col min="519" max="519" width="12.6640625" style="85" customWidth="1"/>
    <col min="520" max="520" width="4.6640625" style="85" customWidth="1"/>
    <col min="521" max="521" width="12.6640625" style="85" customWidth="1"/>
    <col min="522" max="522" width="4.6640625" style="85" customWidth="1"/>
    <col min="523" max="523" width="12.6640625" style="85" customWidth="1"/>
    <col min="524" max="524" width="4.6640625" style="85" customWidth="1"/>
    <col min="525" max="525" width="12.6640625" style="85" customWidth="1"/>
    <col min="526" max="526" width="4.6640625" style="85" customWidth="1"/>
    <col min="527" max="768" width="9" style="85"/>
    <col min="769" max="770" width="4" style="85" customWidth="1"/>
    <col min="771" max="771" width="2.33203125" style="85" customWidth="1"/>
    <col min="772" max="772" width="2.88671875" style="85" customWidth="1"/>
    <col min="773" max="773" width="12.6640625" style="85" customWidth="1"/>
    <col min="774" max="774" width="4.6640625" style="85" customWidth="1"/>
    <col min="775" max="775" width="12.6640625" style="85" customWidth="1"/>
    <col min="776" max="776" width="4.6640625" style="85" customWidth="1"/>
    <col min="777" max="777" width="12.6640625" style="85" customWidth="1"/>
    <col min="778" max="778" width="4.6640625" style="85" customWidth="1"/>
    <col min="779" max="779" width="12.6640625" style="85" customWidth="1"/>
    <col min="780" max="780" width="4.6640625" style="85" customWidth="1"/>
    <col min="781" max="781" width="12.6640625" style="85" customWidth="1"/>
    <col min="782" max="782" width="4.6640625" style="85" customWidth="1"/>
    <col min="783" max="1024" width="9" style="85"/>
    <col min="1025" max="1026" width="4" style="85" customWidth="1"/>
    <col min="1027" max="1027" width="2.33203125" style="85" customWidth="1"/>
    <col min="1028" max="1028" width="2.88671875" style="85" customWidth="1"/>
    <col min="1029" max="1029" width="12.6640625" style="85" customWidth="1"/>
    <col min="1030" max="1030" width="4.6640625" style="85" customWidth="1"/>
    <col min="1031" max="1031" width="12.6640625" style="85" customWidth="1"/>
    <col min="1032" max="1032" width="4.6640625" style="85" customWidth="1"/>
    <col min="1033" max="1033" width="12.6640625" style="85" customWidth="1"/>
    <col min="1034" max="1034" width="4.6640625" style="85" customWidth="1"/>
    <col min="1035" max="1035" width="12.6640625" style="85" customWidth="1"/>
    <col min="1036" max="1036" width="4.6640625" style="85" customWidth="1"/>
    <col min="1037" max="1037" width="12.6640625" style="85" customWidth="1"/>
    <col min="1038" max="1038" width="4.6640625" style="85" customWidth="1"/>
    <col min="1039" max="1280" width="9" style="85"/>
    <col min="1281" max="1282" width="4" style="85" customWidth="1"/>
    <col min="1283" max="1283" width="2.33203125" style="85" customWidth="1"/>
    <col min="1284" max="1284" width="2.88671875" style="85" customWidth="1"/>
    <col min="1285" max="1285" width="12.6640625" style="85" customWidth="1"/>
    <col min="1286" max="1286" width="4.6640625" style="85" customWidth="1"/>
    <col min="1287" max="1287" width="12.6640625" style="85" customWidth="1"/>
    <col min="1288" max="1288" width="4.6640625" style="85" customWidth="1"/>
    <col min="1289" max="1289" width="12.6640625" style="85" customWidth="1"/>
    <col min="1290" max="1290" width="4.6640625" style="85" customWidth="1"/>
    <col min="1291" max="1291" width="12.6640625" style="85" customWidth="1"/>
    <col min="1292" max="1292" width="4.6640625" style="85" customWidth="1"/>
    <col min="1293" max="1293" width="12.6640625" style="85" customWidth="1"/>
    <col min="1294" max="1294" width="4.6640625" style="85" customWidth="1"/>
    <col min="1295" max="1536" width="9" style="85"/>
    <col min="1537" max="1538" width="4" style="85" customWidth="1"/>
    <col min="1539" max="1539" width="2.33203125" style="85" customWidth="1"/>
    <col min="1540" max="1540" width="2.88671875" style="85" customWidth="1"/>
    <col min="1541" max="1541" width="12.6640625" style="85" customWidth="1"/>
    <col min="1542" max="1542" width="4.6640625" style="85" customWidth="1"/>
    <col min="1543" max="1543" width="12.6640625" style="85" customWidth="1"/>
    <col min="1544" max="1544" width="4.6640625" style="85" customWidth="1"/>
    <col min="1545" max="1545" width="12.6640625" style="85" customWidth="1"/>
    <col min="1546" max="1546" width="4.6640625" style="85" customWidth="1"/>
    <col min="1547" max="1547" width="12.6640625" style="85" customWidth="1"/>
    <col min="1548" max="1548" width="4.6640625" style="85" customWidth="1"/>
    <col min="1549" max="1549" width="12.6640625" style="85" customWidth="1"/>
    <col min="1550" max="1550" width="4.6640625" style="85" customWidth="1"/>
    <col min="1551" max="1792" width="9" style="85"/>
    <col min="1793" max="1794" width="4" style="85" customWidth="1"/>
    <col min="1795" max="1795" width="2.33203125" style="85" customWidth="1"/>
    <col min="1796" max="1796" width="2.88671875" style="85" customWidth="1"/>
    <col min="1797" max="1797" width="12.6640625" style="85" customWidth="1"/>
    <col min="1798" max="1798" width="4.6640625" style="85" customWidth="1"/>
    <col min="1799" max="1799" width="12.6640625" style="85" customWidth="1"/>
    <col min="1800" max="1800" width="4.6640625" style="85" customWidth="1"/>
    <col min="1801" max="1801" width="12.6640625" style="85" customWidth="1"/>
    <col min="1802" max="1802" width="4.6640625" style="85" customWidth="1"/>
    <col min="1803" max="1803" width="12.6640625" style="85" customWidth="1"/>
    <col min="1804" max="1804" width="4.6640625" style="85" customWidth="1"/>
    <col min="1805" max="1805" width="12.6640625" style="85" customWidth="1"/>
    <col min="1806" max="1806" width="4.6640625" style="85" customWidth="1"/>
    <col min="1807" max="2048" width="9" style="85"/>
    <col min="2049" max="2050" width="4" style="85" customWidth="1"/>
    <col min="2051" max="2051" width="2.33203125" style="85" customWidth="1"/>
    <col min="2052" max="2052" width="2.88671875" style="85" customWidth="1"/>
    <col min="2053" max="2053" width="12.6640625" style="85" customWidth="1"/>
    <col min="2054" max="2054" width="4.6640625" style="85" customWidth="1"/>
    <col min="2055" max="2055" width="12.6640625" style="85" customWidth="1"/>
    <col min="2056" max="2056" width="4.6640625" style="85" customWidth="1"/>
    <col min="2057" max="2057" width="12.6640625" style="85" customWidth="1"/>
    <col min="2058" max="2058" width="4.6640625" style="85" customWidth="1"/>
    <col min="2059" max="2059" width="12.6640625" style="85" customWidth="1"/>
    <col min="2060" max="2060" width="4.6640625" style="85" customWidth="1"/>
    <col min="2061" max="2061" width="12.6640625" style="85" customWidth="1"/>
    <col min="2062" max="2062" width="4.6640625" style="85" customWidth="1"/>
    <col min="2063" max="2304" width="9" style="85"/>
    <col min="2305" max="2306" width="4" style="85" customWidth="1"/>
    <col min="2307" max="2307" width="2.33203125" style="85" customWidth="1"/>
    <col min="2308" max="2308" width="2.88671875" style="85" customWidth="1"/>
    <col min="2309" max="2309" width="12.6640625" style="85" customWidth="1"/>
    <col min="2310" max="2310" width="4.6640625" style="85" customWidth="1"/>
    <col min="2311" max="2311" width="12.6640625" style="85" customWidth="1"/>
    <col min="2312" max="2312" width="4.6640625" style="85" customWidth="1"/>
    <col min="2313" max="2313" width="12.6640625" style="85" customWidth="1"/>
    <col min="2314" max="2314" width="4.6640625" style="85" customWidth="1"/>
    <col min="2315" max="2315" width="12.6640625" style="85" customWidth="1"/>
    <col min="2316" max="2316" width="4.6640625" style="85" customWidth="1"/>
    <col min="2317" max="2317" width="12.6640625" style="85" customWidth="1"/>
    <col min="2318" max="2318" width="4.6640625" style="85" customWidth="1"/>
    <col min="2319" max="2560" width="9" style="85"/>
    <col min="2561" max="2562" width="4" style="85" customWidth="1"/>
    <col min="2563" max="2563" width="2.33203125" style="85" customWidth="1"/>
    <col min="2564" max="2564" width="2.88671875" style="85" customWidth="1"/>
    <col min="2565" max="2565" width="12.6640625" style="85" customWidth="1"/>
    <col min="2566" max="2566" width="4.6640625" style="85" customWidth="1"/>
    <col min="2567" max="2567" width="12.6640625" style="85" customWidth="1"/>
    <col min="2568" max="2568" width="4.6640625" style="85" customWidth="1"/>
    <col min="2569" max="2569" width="12.6640625" style="85" customWidth="1"/>
    <col min="2570" max="2570" width="4.6640625" style="85" customWidth="1"/>
    <col min="2571" max="2571" width="12.6640625" style="85" customWidth="1"/>
    <col min="2572" max="2572" width="4.6640625" style="85" customWidth="1"/>
    <col min="2573" max="2573" width="12.6640625" style="85" customWidth="1"/>
    <col min="2574" max="2574" width="4.6640625" style="85" customWidth="1"/>
    <col min="2575" max="2816" width="9" style="85"/>
    <col min="2817" max="2818" width="4" style="85" customWidth="1"/>
    <col min="2819" max="2819" width="2.33203125" style="85" customWidth="1"/>
    <col min="2820" max="2820" width="2.88671875" style="85" customWidth="1"/>
    <col min="2821" max="2821" width="12.6640625" style="85" customWidth="1"/>
    <col min="2822" max="2822" width="4.6640625" style="85" customWidth="1"/>
    <col min="2823" max="2823" width="12.6640625" style="85" customWidth="1"/>
    <col min="2824" max="2824" width="4.6640625" style="85" customWidth="1"/>
    <col min="2825" max="2825" width="12.6640625" style="85" customWidth="1"/>
    <col min="2826" max="2826" width="4.6640625" style="85" customWidth="1"/>
    <col min="2827" max="2827" width="12.6640625" style="85" customWidth="1"/>
    <col min="2828" max="2828" width="4.6640625" style="85" customWidth="1"/>
    <col min="2829" max="2829" width="12.6640625" style="85" customWidth="1"/>
    <col min="2830" max="2830" width="4.6640625" style="85" customWidth="1"/>
    <col min="2831" max="3072" width="9" style="85"/>
    <col min="3073" max="3074" width="4" style="85" customWidth="1"/>
    <col min="3075" max="3075" width="2.33203125" style="85" customWidth="1"/>
    <col min="3076" max="3076" width="2.88671875" style="85" customWidth="1"/>
    <col min="3077" max="3077" width="12.6640625" style="85" customWidth="1"/>
    <col min="3078" max="3078" width="4.6640625" style="85" customWidth="1"/>
    <col min="3079" max="3079" width="12.6640625" style="85" customWidth="1"/>
    <col min="3080" max="3080" width="4.6640625" style="85" customWidth="1"/>
    <col min="3081" max="3081" width="12.6640625" style="85" customWidth="1"/>
    <col min="3082" max="3082" width="4.6640625" style="85" customWidth="1"/>
    <col min="3083" max="3083" width="12.6640625" style="85" customWidth="1"/>
    <col min="3084" max="3084" width="4.6640625" style="85" customWidth="1"/>
    <col min="3085" max="3085" width="12.6640625" style="85" customWidth="1"/>
    <col min="3086" max="3086" width="4.6640625" style="85" customWidth="1"/>
    <col min="3087" max="3328" width="9" style="85"/>
    <col min="3329" max="3330" width="4" style="85" customWidth="1"/>
    <col min="3331" max="3331" width="2.33203125" style="85" customWidth="1"/>
    <col min="3332" max="3332" width="2.88671875" style="85" customWidth="1"/>
    <col min="3333" max="3333" width="12.6640625" style="85" customWidth="1"/>
    <col min="3334" max="3334" width="4.6640625" style="85" customWidth="1"/>
    <col min="3335" max="3335" width="12.6640625" style="85" customWidth="1"/>
    <col min="3336" max="3336" width="4.6640625" style="85" customWidth="1"/>
    <col min="3337" max="3337" width="12.6640625" style="85" customWidth="1"/>
    <col min="3338" max="3338" width="4.6640625" style="85" customWidth="1"/>
    <col min="3339" max="3339" width="12.6640625" style="85" customWidth="1"/>
    <col min="3340" max="3340" width="4.6640625" style="85" customWidth="1"/>
    <col min="3341" max="3341" width="12.6640625" style="85" customWidth="1"/>
    <col min="3342" max="3342" width="4.6640625" style="85" customWidth="1"/>
    <col min="3343" max="3584" width="9" style="85"/>
    <col min="3585" max="3586" width="4" style="85" customWidth="1"/>
    <col min="3587" max="3587" width="2.33203125" style="85" customWidth="1"/>
    <col min="3588" max="3588" width="2.88671875" style="85" customWidth="1"/>
    <col min="3589" max="3589" width="12.6640625" style="85" customWidth="1"/>
    <col min="3590" max="3590" width="4.6640625" style="85" customWidth="1"/>
    <col min="3591" max="3591" width="12.6640625" style="85" customWidth="1"/>
    <col min="3592" max="3592" width="4.6640625" style="85" customWidth="1"/>
    <col min="3593" max="3593" width="12.6640625" style="85" customWidth="1"/>
    <col min="3594" max="3594" width="4.6640625" style="85" customWidth="1"/>
    <col min="3595" max="3595" width="12.6640625" style="85" customWidth="1"/>
    <col min="3596" max="3596" width="4.6640625" style="85" customWidth="1"/>
    <col min="3597" max="3597" width="12.6640625" style="85" customWidth="1"/>
    <col min="3598" max="3598" width="4.6640625" style="85" customWidth="1"/>
    <col min="3599" max="3840" width="9" style="85"/>
    <col min="3841" max="3842" width="4" style="85" customWidth="1"/>
    <col min="3843" max="3843" width="2.33203125" style="85" customWidth="1"/>
    <col min="3844" max="3844" width="2.88671875" style="85" customWidth="1"/>
    <col min="3845" max="3845" width="12.6640625" style="85" customWidth="1"/>
    <col min="3846" max="3846" width="4.6640625" style="85" customWidth="1"/>
    <col min="3847" max="3847" width="12.6640625" style="85" customWidth="1"/>
    <col min="3848" max="3848" width="4.6640625" style="85" customWidth="1"/>
    <col min="3849" max="3849" width="12.6640625" style="85" customWidth="1"/>
    <col min="3850" max="3850" width="4.6640625" style="85" customWidth="1"/>
    <col min="3851" max="3851" width="12.6640625" style="85" customWidth="1"/>
    <col min="3852" max="3852" width="4.6640625" style="85" customWidth="1"/>
    <col min="3853" max="3853" width="12.6640625" style="85" customWidth="1"/>
    <col min="3854" max="3854" width="4.6640625" style="85" customWidth="1"/>
    <col min="3855" max="4096" width="9" style="85"/>
    <col min="4097" max="4098" width="4" style="85" customWidth="1"/>
    <col min="4099" max="4099" width="2.33203125" style="85" customWidth="1"/>
    <col min="4100" max="4100" width="2.88671875" style="85" customWidth="1"/>
    <col min="4101" max="4101" width="12.6640625" style="85" customWidth="1"/>
    <col min="4102" max="4102" width="4.6640625" style="85" customWidth="1"/>
    <col min="4103" max="4103" width="12.6640625" style="85" customWidth="1"/>
    <col min="4104" max="4104" width="4.6640625" style="85" customWidth="1"/>
    <col min="4105" max="4105" width="12.6640625" style="85" customWidth="1"/>
    <col min="4106" max="4106" width="4.6640625" style="85" customWidth="1"/>
    <col min="4107" max="4107" width="12.6640625" style="85" customWidth="1"/>
    <col min="4108" max="4108" width="4.6640625" style="85" customWidth="1"/>
    <col min="4109" max="4109" width="12.6640625" style="85" customWidth="1"/>
    <col min="4110" max="4110" width="4.6640625" style="85" customWidth="1"/>
    <col min="4111" max="4352" width="9" style="85"/>
    <col min="4353" max="4354" width="4" style="85" customWidth="1"/>
    <col min="4355" max="4355" width="2.33203125" style="85" customWidth="1"/>
    <col min="4356" max="4356" width="2.88671875" style="85" customWidth="1"/>
    <col min="4357" max="4357" width="12.6640625" style="85" customWidth="1"/>
    <col min="4358" max="4358" width="4.6640625" style="85" customWidth="1"/>
    <col min="4359" max="4359" width="12.6640625" style="85" customWidth="1"/>
    <col min="4360" max="4360" width="4.6640625" style="85" customWidth="1"/>
    <col min="4361" max="4361" width="12.6640625" style="85" customWidth="1"/>
    <col min="4362" max="4362" width="4.6640625" style="85" customWidth="1"/>
    <col min="4363" max="4363" width="12.6640625" style="85" customWidth="1"/>
    <col min="4364" max="4364" width="4.6640625" style="85" customWidth="1"/>
    <col min="4365" max="4365" width="12.6640625" style="85" customWidth="1"/>
    <col min="4366" max="4366" width="4.6640625" style="85" customWidth="1"/>
    <col min="4367" max="4608" width="9" style="85"/>
    <col min="4609" max="4610" width="4" style="85" customWidth="1"/>
    <col min="4611" max="4611" width="2.33203125" style="85" customWidth="1"/>
    <col min="4612" max="4612" width="2.88671875" style="85" customWidth="1"/>
    <col min="4613" max="4613" width="12.6640625" style="85" customWidth="1"/>
    <col min="4614" max="4614" width="4.6640625" style="85" customWidth="1"/>
    <col min="4615" max="4615" width="12.6640625" style="85" customWidth="1"/>
    <col min="4616" max="4616" width="4.6640625" style="85" customWidth="1"/>
    <col min="4617" max="4617" width="12.6640625" style="85" customWidth="1"/>
    <col min="4618" max="4618" width="4.6640625" style="85" customWidth="1"/>
    <col min="4619" max="4619" width="12.6640625" style="85" customWidth="1"/>
    <col min="4620" max="4620" width="4.6640625" style="85" customWidth="1"/>
    <col min="4621" max="4621" width="12.6640625" style="85" customWidth="1"/>
    <col min="4622" max="4622" width="4.6640625" style="85" customWidth="1"/>
    <col min="4623" max="4864" width="9" style="85"/>
    <col min="4865" max="4866" width="4" style="85" customWidth="1"/>
    <col min="4867" max="4867" width="2.33203125" style="85" customWidth="1"/>
    <col min="4868" max="4868" width="2.88671875" style="85" customWidth="1"/>
    <col min="4869" max="4869" width="12.6640625" style="85" customWidth="1"/>
    <col min="4870" max="4870" width="4.6640625" style="85" customWidth="1"/>
    <col min="4871" max="4871" width="12.6640625" style="85" customWidth="1"/>
    <col min="4872" max="4872" width="4.6640625" style="85" customWidth="1"/>
    <col min="4873" max="4873" width="12.6640625" style="85" customWidth="1"/>
    <col min="4874" max="4874" width="4.6640625" style="85" customWidth="1"/>
    <col min="4875" max="4875" width="12.6640625" style="85" customWidth="1"/>
    <col min="4876" max="4876" width="4.6640625" style="85" customWidth="1"/>
    <col min="4877" max="4877" width="12.6640625" style="85" customWidth="1"/>
    <col min="4878" max="4878" width="4.6640625" style="85" customWidth="1"/>
    <col min="4879" max="5120" width="9" style="85"/>
    <col min="5121" max="5122" width="4" style="85" customWidth="1"/>
    <col min="5123" max="5123" width="2.33203125" style="85" customWidth="1"/>
    <col min="5124" max="5124" width="2.88671875" style="85" customWidth="1"/>
    <col min="5125" max="5125" width="12.6640625" style="85" customWidth="1"/>
    <col min="5126" max="5126" width="4.6640625" style="85" customWidth="1"/>
    <col min="5127" max="5127" width="12.6640625" style="85" customWidth="1"/>
    <col min="5128" max="5128" width="4.6640625" style="85" customWidth="1"/>
    <col min="5129" max="5129" width="12.6640625" style="85" customWidth="1"/>
    <col min="5130" max="5130" width="4.6640625" style="85" customWidth="1"/>
    <col min="5131" max="5131" width="12.6640625" style="85" customWidth="1"/>
    <col min="5132" max="5132" width="4.6640625" style="85" customWidth="1"/>
    <col min="5133" max="5133" width="12.6640625" style="85" customWidth="1"/>
    <col min="5134" max="5134" width="4.6640625" style="85" customWidth="1"/>
    <col min="5135" max="5376" width="9" style="85"/>
    <col min="5377" max="5378" width="4" style="85" customWidth="1"/>
    <col min="5379" max="5379" width="2.33203125" style="85" customWidth="1"/>
    <col min="5380" max="5380" width="2.88671875" style="85" customWidth="1"/>
    <col min="5381" max="5381" width="12.6640625" style="85" customWidth="1"/>
    <col min="5382" max="5382" width="4.6640625" style="85" customWidth="1"/>
    <col min="5383" max="5383" width="12.6640625" style="85" customWidth="1"/>
    <col min="5384" max="5384" width="4.6640625" style="85" customWidth="1"/>
    <col min="5385" max="5385" width="12.6640625" style="85" customWidth="1"/>
    <col min="5386" max="5386" width="4.6640625" style="85" customWidth="1"/>
    <col min="5387" max="5387" width="12.6640625" style="85" customWidth="1"/>
    <col min="5388" max="5388" width="4.6640625" style="85" customWidth="1"/>
    <col min="5389" max="5389" width="12.6640625" style="85" customWidth="1"/>
    <col min="5390" max="5390" width="4.6640625" style="85" customWidth="1"/>
    <col min="5391" max="5632" width="9" style="85"/>
    <col min="5633" max="5634" width="4" style="85" customWidth="1"/>
    <col min="5635" max="5635" width="2.33203125" style="85" customWidth="1"/>
    <col min="5636" max="5636" width="2.88671875" style="85" customWidth="1"/>
    <col min="5637" max="5637" width="12.6640625" style="85" customWidth="1"/>
    <col min="5638" max="5638" width="4.6640625" style="85" customWidth="1"/>
    <col min="5639" max="5639" width="12.6640625" style="85" customWidth="1"/>
    <col min="5640" max="5640" width="4.6640625" style="85" customWidth="1"/>
    <col min="5641" max="5641" width="12.6640625" style="85" customWidth="1"/>
    <col min="5642" max="5642" width="4.6640625" style="85" customWidth="1"/>
    <col min="5643" max="5643" width="12.6640625" style="85" customWidth="1"/>
    <col min="5644" max="5644" width="4.6640625" style="85" customWidth="1"/>
    <col min="5645" max="5645" width="12.6640625" style="85" customWidth="1"/>
    <col min="5646" max="5646" width="4.6640625" style="85" customWidth="1"/>
    <col min="5647" max="5888" width="9" style="85"/>
    <col min="5889" max="5890" width="4" style="85" customWidth="1"/>
    <col min="5891" max="5891" width="2.33203125" style="85" customWidth="1"/>
    <col min="5892" max="5892" width="2.88671875" style="85" customWidth="1"/>
    <col min="5893" max="5893" width="12.6640625" style="85" customWidth="1"/>
    <col min="5894" max="5894" width="4.6640625" style="85" customWidth="1"/>
    <col min="5895" max="5895" width="12.6640625" style="85" customWidth="1"/>
    <col min="5896" max="5896" width="4.6640625" style="85" customWidth="1"/>
    <col min="5897" max="5897" width="12.6640625" style="85" customWidth="1"/>
    <col min="5898" max="5898" width="4.6640625" style="85" customWidth="1"/>
    <col min="5899" max="5899" width="12.6640625" style="85" customWidth="1"/>
    <col min="5900" max="5900" width="4.6640625" style="85" customWidth="1"/>
    <col min="5901" max="5901" width="12.6640625" style="85" customWidth="1"/>
    <col min="5902" max="5902" width="4.6640625" style="85" customWidth="1"/>
    <col min="5903" max="6144" width="9" style="85"/>
    <col min="6145" max="6146" width="4" style="85" customWidth="1"/>
    <col min="6147" max="6147" width="2.33203125" style="85" customWidth="1"/>
    <col min="6148" max="6148" width="2.88671875" style="85" customWidth="1"/>
    <col min="6149" max="6149" width="12.6640625" style="85" customWidth="1"/>
    <col min="6150" max="6150" width="4.6640625" style="85" customWidth="1"/>
    <col min="6151" max="6151" width="12.6640625" style="85" customWidth="1"/>
    <col min="6152" max="6152" width="4.6640625" style="85" customWidth="1"/>
    <col min="6153" max="6153" width="12.6640625" style="85" customWidth="1"/>
    <col min="6154" max="6154" width="4.6640625" style="85" customWidth="1"/>
    <col min="6155" max="6155" width="12.6640625" style="85" customWidth="1"/>
    <col min="6156" max="6156" width="4.6640625" style="85" customWidth="1"/>
    <col min="6157" max="6157" width="12.6640625" style="85" customWidth="1"/>
    <col min="6158" max="6158" width="4.6640625" style="85" customWidth="1"/>
    <col min="6159" max="6400" width="9" style="85"/>
    <col min="6401" max="6402" width="4" style="85" customWidth="1"/>
    <col min="6403" max="6403" width="2.33203125" style="85" customWidth="1"/>
    <col min="6404" max="6404" width="2.88671875" style="85" customWidth="1"/>
    <col min="6405" max="6405" width="12.6640625" style="85" customWidth="1"/>
    <col min="6406" max="6406" width="4.6640625" style="85" customWidth="1"/>
    <col min="6407" max="6407" width="12.6640625" style="85" customWidth="1"/>
    <col min="6408" max="6408" width="4.6640625" style="85" customWidth="1"/>
    <col min="6409" max="6409" width="12.6640625" style="85" customWidth="1"/>
    <col min="6410" max="6410" width="4.6640625" style="85" customWidth="1"/>
    <col min="6411" max="6411" width="12.6640625" style="85" customWidth="1"/>
    <col min="6412" max="6412" width="4.6640625" style="85" customWidth="1"/>
    <col min="6413" max="6413" width="12.6640625" style="85" customWidth="1"/>
    <col min="6414" max="6414" width="4.6640625" style="85" customWidth="1"/>
    <col min="6415" max="6656" width="9" style="85"/>
    <col min="6657" max="6658" width="4" style="85" customWidth="1"/>
    <col min="6659" max="6659" width="2.33203125" style="85" customWidth="1"/>
    <col min="6660" max="6660" width="2.88671875" style="85" customWidth="1"/>
    <col min="6661" max="6661" width="12.6640625" style="85" customWidth="1"/>
    <col min="6662" max="6662" width="4.6640625" style="85" customWidth="1"/>
    <col min="6663" max="6663" width="12.6640625" style="85" customWidth="1"/>
    <col min="6664" max="6664" width="4.6640625" style="85" customWidth="1"/>
    <col min="6665" max="6665" width="12.6640625" style="85" customWidth="1"/>
    <col min="6666" max="6666" width="4.6640625" style="85" customWidth="1"/>
    <col min="6667" max="6667" width="12.6640625" style="85" customWidth="1"/>
    <col min="6668" max="6668" width="4.6640625" style="85" customWidth="1"/>
    <col min="6669" max="6669" width="12.6640625" style="85" customWidth="1"/>
    <col min="6670" max="6670" width="4.6640625" style="85" customWidth="1"/>
    <col min="6671" max="6912" width="9" style="85"/>
    <col min="6913" max="6914" width="4" style="85" customWidth="1"/>
    <col min="6915" max="6915" width="2.33203125" style="85" customWidth="1"/>
    <col min="6916" max="6916" width="2.88671875" style="85" customWidth="1"/>
    <col min="6917" max="6917" width="12.6640625" style="85" customWidth="1"/>
    <col min="6918" max="6918" width="4.6640625" style="85" customWidth="1"/>
    <col min="6919" max="6919" width="12.6640625" style="85" customWidth="1"/>
    <col min="6920" max="6920" width="4.6640625" style="85" customWidth="1"/>
    <col min="6921" max="6921" width="12.6640625" style="85" customWidth="1"/>
    <col min="6922" max="6922" width="4.6640625" style="85" customWidth="1"/>
    <col min="6923" max="6923" width="12.6640625" style="85" customWidth="1"/>
    <col min="6924" max="6924" width="4.6640625" style="85" customWidth="1"/>
    <col min="6925" max="6925" width="12.6640625" style="85" customWidth="1"/>
    <col min="6926" max="6926" width="4.6640625" style="85" customWidth="1"/>
    <col min="6927" max="7168" width="9" style="85"/>
    <col min="7169" max="7170" width="4" style="85" customWidth="1"/>
    <col min="7171" max="7171" width="2.33203125" style="85" customWidth="1"/>
    <col min="7172" max="7172" width="2.88671875" style="85" customWidth="1"/>
    <col min="7173" max="7173" width="12.6640625" style="85" customWidth="1"/>
    <col min="7174" max="7174" width="4.6640625" style="85" customWidth="1"/>
    <col min="7175" max="7175" width="12.6640625" style="85" customWidth="1"/>
    <col min="7176" max="7176" width="4.6640625" style="85" customWidth="1"/>
    <col min="7177" max="7177" width="12.6640625" style="85" customWidth="1"/>
    <col min="7178" max="7178" width="4.6640625" style="85" customWidth="1"/>
    <col min="7179" max="7179" width="12.6640625" style="85" customWidth="1"/>
    <col min="7180" max="7180" width="4.6640625" style="85" customWidth="1"/>
    <col min="7181" max="7181" width="12.6640625" style="85" customWidth="1"/>
    <col min="7182" max="7182" width="4.6640625" style="85" customWidth="1"/>
    <col min="7183" max="7424" width="9" style="85"/>
    <col min="7425" max="7426" width="4" style="85" customWidth="1"/>
    <col min="7427" max="7427" width="2.33203125" style="85" customWidth="1"/>
    <col min="7428" max="7428" width="2.88671875" style="85" customWidth="1"/>
    <col min="7429" max="7429" width="12.6640625" style="85" customWidth="1"/>
    <col min="7430" max="7430" width="4.6640625" style="85" customWidth="1"/>
    <col min="7431" max="7431" width="12.6640625" style="85" customWidth="1"/>
    <col min="7432" max="7432" width="4.6640625" style="85" customWidth="1"/>
    <col min="7433" max="7433" width="12.6640625" style="85" customWidth="1"/>
    <col min="7434" max="7434" width="4.6640625" style="85" customWidth="1"/>
    <col min="7435" max="7435" width="12.6640625" style="85" customWidth="1"/>
    <col min="7436" max="7436" width="4.6640625" style="85" customWidth="1"/>
    <col min="7437" max="7437" width="12.6640625" style="85" customWidth="1"/>
    <col min="7438" max="7438" width="4.6640625" style="85" customWidth="1"/>
    <col min="7439" max="7680" width="9" style="85"/>
    <col min="7681" max="7682" width="4" style="85" customWidth="1"/>
    <col min="7683" max="7683" width="2.33203125" style="85" customWidth="1"/>
    <col min="7684" max="7684" width="2.88671875" style="85" customWidth="1"/>
    <col min="7685" max="7685" width="12.6640625" style="85" customWidth="1"/>
    <col min="7686" max="7686" width="4.6640625" style="85" customWidth="1"/>
    <col min="7687" max="7687" width="12.6640625" style="85" customWidth="1"/>
    <col min="7688" max="7688" width="4.6640625" style="85" customWidth="1"/>
    <col min="7689" max="7689" width="12.6640625" style="85" customWidth="1"/>
    <col min="7690" max="7690" width="4.6640625" style="85" customWidth="1"/>
    <col min="7691" max="7691" width="12.6640625" style="85" customWidth="1"/>
    <col min="7692" max="7692" width="4.6640625" style="85" customWidth="1"/>
    <col min="7693" max="7693" width="12.6640625" style="85" customWidth="1"/>
    <col min="7694" max="7694" width="4.6640625" style="85" customWidth="1"/>
    <col min="7695" max="7936" width="9" style="85"/>
    <col min="7937" max="7938" width="4" style="85" customWidth="1"/>
    <col min="7939" max="7939" width="2.33203125" style="85" customWidth="1"/>
    <col min="7940" max="7940" width="2.88671875" style="85" customWidth="1"/>
    <col min="7941" max="7941" width="12.6640625" style="85" customWidth="1"/>
    <col min="7942" max="7942" width="4.6640625" style="85" customWidth="1"/>
    <col min="7943" max="7943" width="12.6640625" style="85" customWidth="1"/>
    <col min="7944" max="7944" width="4.6640625" style="85" customWidth="1"/>
    <col min="7945" max="7945" width="12.6640625" style="85" customWidth="1"/>
    <col min="7946" max="7946" width="4.6640625" style="85" customWidth="1"/>
    <col min="7947" max="7947" width="12.6640625" style="85" customWidth="1"/>
    <col min="7948" max="7948" width="4.6640625" style="85" customWidth="1"/>
    <col min="7949" max="7949" width="12.6640625" style="85" customWidth="1"/>
    <col min="7950" max="7950" width="4.6640625" style="85" customWidth="1"/>
    <col min="7951" max="8192" width="9" style="85"/>
    <col min="8193" max="8194" width="4" style="85" customWidth="1"/>
    <col min="8195" max="8195" width="2.33203125" style="85" customWidth="1"/>
    <col min="8196" max="8196" width="2.88671875" style="85" customWidth="1"/>
    <col min="8197" max="8197" width="12.6640625" style="85" customWidth="1"/>
    <col min="8198" max="8198" width="4.6640625" style="85" customWidth="1"/>
    <col min="8199" max="8199" width="12.6640625" style="85" customWidth="1"/>
    <col min="8200" max="8200" width="4.6640625" style="85" customWidth="1"/>
    <col min="8201" max="8201" width="12.6640625" style="85" customWidth="1"/>
    <col min="8202" max="8202" width="4.6640625" style="85" customWidth="1"/>
    <col min="8203" max="8203" width="12.6640625" style="85" customWidth="1"/>
    <col min="8204" max="8204" width="4.6640625" style="85" customWidth="1"/>
    <col min="8205" max="8205" width="12.6640625" style="85" customWidth="1"/>
    <col min="8206" max="8206" width="4.6640625" style="85" customWidth="1"/>
    <col min="8207" max="8448" width="9" style="85"/>
    <col min="8449" max="8450" width="4" style="85" customWidth="1"/>
    <col min="8451" max="8451" width="2.33203125" style="85" customWidth="1"/>
    <col min="8452" max="8452" width="2.88671875" style="85" customWidth="1"/>
    <col min="8453" max="8453" width="12.6640625" style="85" customWidth="1"/>
    <col min="8454" max="8454" width="4.6640625" style="85" customWidth="1"/>
    <col min="8455" max="8455" width="12.6640625" style="85" customWidth="1"/>
    <col min="8456" max="8456" width="4.6640625" style="85" customWidth="1"/>
    <col min="8457" max="8457" width="12.6640625" style="85" customWidth="1"/>
    <col min="8458" max="8458" width="4.6640625" style="85" customWidth="1"/>
    <col min="8459" max="8459" width="12.6640625" style="85" customWidth="1"/>
    <col min="8460" max="8460" width="4.6640625" style="85" customWidth="1"/>
    <col min="8461" max="8461" width="12.6640625" style="85" customWidth="1"/>
    <col min="8462" max="8462" width="4.6640625" style="85" customWidth="1"/>
    <col min="8463" max="8704" width="9" style="85"/>
    <col min="8705" max="8706" width="4" style="85" customWidth="1"/>
    <col min="8707" max="8707" width="2.33203125" style="85" customWidth="1"/>
    <col min="8708" max="8708" width="2.88671875" style="85" customWidth="1"/>
    <col min="8709" max="8709" width="12.6640625" style="85" customWidth="1"/>
    <col min="8710" max="8710" width="4.6640625" style="85" customWidth="1"/>
    <col min="8711" max="8711" width="12.6640625" style="85" customWidth="1"/>
    <col min="8712" max="8712" width="4.6640625" style="85" customWidth="1"/>
    <col min="8713" max="8713" width="12.6640625" style="85" customWidth="1"/>
    <col min="8714" max="8714" width="4.6640625" style="85" customWidth="1"/>
    <col min="8715" max="8715" width="12.6640625" style="85" customWidth="1"/>
    <col min="8716" max="8716" width="4.6640625" style="85" customWidth="1"/>
    <col min="8717" max="8717" width="12.6640625" style="85" customWidth="1"/>
    <col min="8718" max="8718" width="4.6640625" style="85" customWidth="1"/>
    <col min="8719" max="8960" width="9" style="85"/>
    <col min="8961" max="8962" width="4" style="85" customWidth="1"/>
    <col min="8963" max="8963" width="2.33203125" style="85" customWidth="1"/>
    <col min="8964" max="8964" width="2.88671875" style="85" customWidth="1"/>
    <col min="8965" max="8965" width="12.6640625" style="85" customWidth="1"/>
    <col min="8966" max="8966" width="4.6640625" style="85" customWidth="1"/>
    <col min="8967" max="8967" width="12.6640625" style="85" customWidth="1"/>
    <col min="8968" max="8968" width="4.6640625" style="85" customWidth="1"/>
    <col min="8969" max="8969" width="12.6640625" style="85" customWidth="1"/>
    <col min="8970" max="8970" width="4.6640625" style="85" customWidth="1"/>
    <col min="8971" max="8971" width="12.6640625" style="85" customWidth="1"/>
    <col min="8972" max="8972" width="4.6640625" style="85" customWidth="1"/>
    <col min="8973" max="8973" width="12.6640625" style="85" customWidth="1"/>
    <col min="8974" max="8974" width="4.6640625" style="85" customWidth="1"/>
    <col min="8975" max="9216" width="9" style="85"/>
    <col min="9217" max="9218" width="4" style="85" customWidth="1"/>
    <col min="9219" max="9219" width="2.33203125" style="85" customWidth="1"/>
    <col min="9220" max="9220" width="2.88671875" style="85" customWidth="1"/>
    <col min="9221" max="9221" width="12.6640625" style="85" customWidth="1"/>
    <col min="9222" max="9222" width="4.6640625" style="85" customWidth="1"/>
    <col min="9223" max="9223" width="12.6640625" style="85" customWidth="1"/>
    <col min="9224" max="9224" width="4.6640625" style="85" customWidth="1"/>
    <col min="9225" max="9225" width="12.6640625" style="85" customWidth="1"/>
    <col min="9226" max="9226" width="4.6640625" style="85" customWidth="1"/>
    <col min="9227" max="9227" width="12.6640625" style="85" customWidth="1"/>
    <col min="9228" max="9228" width="4.6640625" style="85" customWidth="1"/>
    <col min="9229" max="9229" width="12.6640625" style="85" customWidth="1"/>
    <col min="9230" max="9230" width="4.6640625" style="85" customWidth="1"/>
    <col min="9231" max="9472" width="9" style="85"/>
    <col min="9473" max="9474" width="4" style="85" customWidth="1"/>
    <col min="9475" max="9475" width="2.33203125" style="85" customWidth="1"/>
    <col min="9476" max="9476" width="2.88671875" style="85" customWidth="1"/>
    <col min="9477" max="9477" width="12.6640625" style="85" customWidth="1"/>
    <col min="9478" max="9478" width="4.6640625" style="85" customWidth="1"/>
    <col min="9479" max="9479" width="12.6640625" style="85" customWidth="1"/>
    <col min="9480" max="9480" width="4.6640625" style="85" customWidth="1"/>
    <col min="9481" max="9481" width="12.6640625" style="85" customWidth="1"/>
    <col min="9482" max="9482" width="4.6640625" style="85" customWidth="1"/>
    <col min="9483" max="9483" width="12.6640625" style="85" customWidth="1"/>
    <col min="9484" max="9484" width="4.6640625" style="85" customWidth="1"/>
    <col min="9485" max="9485" width="12.6640625" style="85" customWidth="1"/>
    <col min="9486" max="9486" width="4.6640625" style="85" customWidth="1"/>
    <col min="9487" max="9728" width="9" style="85"/>
    <col min="9729" max="9730" width="4" style="85" customWidth="1"/>
    <col min="9731" max="9731" width="2.33203125" style="85" customWidth="1"/>
    <col min="9732" max="9732" width="2.88671875" style="85" customWidth="1"/>
    <col min="9733" max="9733" width="12.6640625" style="85" customWidth="1"/>
    <col min="9734" max="9734" width="4.6640625" style="85" customWidth="1"/>
    <col min="9735" max="9735" width="12.6640625" style="85" customWidth="1"/>
    <col min="9736" max="9736" width="4.6640625" style="85" customWidth="1"/>
    <col min="9737" max="9737" width="12.6640625" style="85" customWidth="1"/>
    <col min="9738" max="9738" width="4.6640625" style="85" customWidth="1"/>
    <col min="9739" max="9739" width="12.6640625" style="85" customWidth="1"/>
    <col min="9740" max="9740" width="4.6640625" style="85" customWidth="1"/>
    <col min="9741" max="9741" width="12.6640625" style="85" customWidth="1"/>
    <col min="9742" max="9742" width="4.6640625" style="85" customWidth="1"/>
    <col min="9743" max="9984" width="9" style="85"/>
    <col min="9985" max="9986" width="4" style="85" customWidth="1"/>
    <col min="9987" max="9987" width="2.33203125" style="85" customWidth="1"/>
    <col min="9988" max="9988" width="2.88671875" style="85" customWidth="1"/>
    <col min="9989" max="9989" width="12.6640625" style="85" customWidth="1"/>
    <col min="9990" max="9990" width="4.6640625" style="85" customWidth="1"/>
    <col min="9991" max="9991" width="12.6640625" style="85" customWidth="1"/>
    <col min="9992" max="9992" width="4.6640625" style="85" customWidth="1"/>
    <col min="9993" max="9993" width="12.6640625" style="85" customWidth="1"/>
    <col min="9994" max="9994" width="4.6640625" style="85" customWidth="1"/>
    <col min="9995" max="9995" width="12.6640625" style="85" customWidth="1"/>
    <col min="9996" max="9996" width="4.6640625" style="85" customWidth="1"/>
    <col min="9997" max="9997" width="12.6640625" style="85" customWidth="1"/>
    <col min="9998" max="9998" width="4.6640625" style="85" customWidth="1"/>
    <col min="9999" max="10240" width="9" style="85"/>
    <col min="10241" max="10242" width="4" style="85" customWidth="1"/>
    <col min="10243" max="10243" width="2.33203125" style="85" customWidth="1"/>
    <col min="10244" max="10244" width="2.88671875" style="85" customWidth="1"/>
    <col min="10245" max="10245" width="12.6640625" style="85" customWidth="1"/>
    <col min="10246" max="10246" width="4.6640625" style="85" customWidth="1"/>
    <col min="10247" max="10247" width="12.6640625" style="85" customWidth="1"/>
    <col min="10248" max="10248" width="4.6640625" style="85" customWidth="1"/>
    <col min="10249" max="10249" width="12.6640625" style="85" customWidth="1"/>
    <col min="10250" max="10250" width="4.6640625" style="85" customWidth="1"/>
    <col min="10251" max="10251" width="12.6640625" style="85" customWidth="1"/>
    <col min="10252" max="10252" width="4.6640625" style="85" customWidth="1"/>
    <col min="10253" max="10253" width="12.6640625" style="85" customWidth="1"/>
    <col min="10254" max="10254" width="4.6640625" style="85" customWidth="1"/>
    <col min="10255" max="10496" width="9" style="85"/>
    <col min="10497" max="10498" width="4" style="85" customWidth="1"/>
    <col min="10499" max="10499" width="2.33203125" style="85" customWidth="1"/>
    <col min="10500" max="10500" width="2.88671875" style="85" customWidth="1"/>
    <col min="10501" max="10501" width="12.6640625" style="85" customWidth="1"/>
    <col min="10502" max="10502" width="4.6640625" style="85" customWidth="1"/>
    <col min="10503" max="10503" width="12.6640625" style="85" customWidth="1"/>
    <col min="10504" max="10504" width="4.6640625" style="85" customWidth="1"/>
    <col min="10505" max="10505" width="12.6640625" style="85" customWidth="1"/>
    <col min="10506" max="10506" width="4.6640625" style="85" customWidth="1"/>
    <col min="10507" max="10507" width="12.6640625" style="85" customWidth="1"/>
    <col min="10508" max="10508" width="4.6640625" style="85" customWidth="1"/>
    <col min="10509" max="10509" width="12.6640625" style="85" customWidth="1"/>
    <col min="10510" max="10510" width="4.6640625" style="85" customWidth="1"/>
    <col min="10511" max="10752" width="9" style="85"/>
    <col min="10753" max="10754" width="4" style="85" customWidth="1"/>
    <col min="10755" max="10755" width="2.33203125" style="85" customWidth="1"/>
    <col min="10756" max="10756" width="2.88671875" style="85" customWidth="1"/>
    <col min="10757" max="10757" width="12.6640625" style="85" customWidth="1"/>
    <col min="10758" max="10758" width="4.6640625" style="85" customWidth="1"/>
    <col min="10759" max="10759" width="12.6640625" style="85" customWidth="1"/>
    <col min="10760" max="10760" width="4.6640625" style="85" customWidth="1"/>
    <col min="10761" max="10761" width="12.6640625" style="85" customWidth="1"/>
    <col min="10762" max="10762" width="4.6640625" style="85" customWidth="1"/>
    <col min="10763" max="10763" width="12.6640625" style="85" customWidth="1"/>
    <col min="10764" max="10764" width="4.6640625" style="85" customWidth="1"/>
    <col min="10765" max="10765" width="12.6640625" style="85" customWidth="1"/>
    <col min="10766" max="10766" width="4.6640625" style="85" customWidth="1"/>
    <col min="10767" max="11008" width="9" style="85"/>
    <col min="11009" max="11010" width="4" style="85" customWidth="1"/>
    <col min="11011" max="11011" width="2.33203125" style="85" customWidth="1"/>
    <col min="11012" max="11012" width="2.88671875" style="85" customWidth="1"/>
    <col min="11013" max="11013" width="12.6640625" style="85" customWidth="1"/>
    <col min="11014" max="11014" width="4.6640625" style="85" customWidth="1"/>
    <col min="11015" max="11015" width="12.6640625" style="85" customWidth="1"/>
    <col min="11016" max="11016" width="4.6640625" style="85" customWidth="1"/>
    <col min="11017" max="11017" width="12.6640625" style="85" customWidth="1"/>
    <col min="11018" max="11018" width="4.6640625" style="85" customWidth="1"/>
    <col min="11019" max="11019" width="12.6640625" style="85" customWidth="1"/>
    <col min="11020" max="11020" width="4.6640625" style="85" customWidth="1"/>
    <col min="11021" max="11021" width="12.6640625" style="85" customWidth="1"/>
    <col min="11022" max="11022" width="4.6640625" style="85" customWidth="1"/>
    <col min="11023" max="11264" width="9" style="85"/>
    <col min="11265" max="11266" width="4" style="85" customWidth="1"/>
    <col min="11267" max="11267" width="2.33203125" style="85" customWidth="1"/>
    <col min="11268" max="11268" width="2.88671875" style="85" customWidth="1"/>
    <col min="11269" max="11269" width="12.6640625" style="85" customWidth="1"/>
    <col min="11270" max="11270" width="4.6640625" style="85" customWidth="1"/>
    <col min="11271" max="11271" width="12.6640625" style="85" customWidth="1"/>
    <col min="11272" max="11272" width="4.6640625" style="85" customWidth="1"/>
    <col min="11273" max="11273" width="12.6640625" style="85" customWidth="1"/>
    <col min="11274" max="11274" width="4.6640625" style="85" customWidth="1"/>
    <col min="11275" max="11275" width="12.6640625" style="85" customWidth="1"/>
    <col min="11276" max="11276" width="4.6640625" style="85" customWidth="1"/>
    <col min="11277" max="11277" width="12.6640625" style="85" customWidth="1"/>
    <col min="11278" max="11278" width="4.6640625" style="85" customWidth="1"/>
    <col min="11279" max="11520" width="9" style="85"/>
    <col min="11521" max="11522" width="4" style="85" customWidth="1"/>
    <col min="11523" max="11523" width="2.33203125" style="85" customWidth="1"/>
    <col min="11524" max="11524" width="2.88671875" style="85" customWidth="1"/>
    <col min="11525" max="11525" width="12.6640625" style="85" customWidth="1"/>
    <col min="11526" max="11526" width="4.6640625" style="85" customWidth="1"/>
    <col min="11527" max="11527" width="12.6640625" style="85" customWidth="1"/>
    <col min="11528" max="11528" width="4.6640625" style="85" customWidth="1"/>
    <col min="11529" max="11529" width="12.6640625" style="85" customWidth="1"/>
    <col min="11530" max="11530" width="4.6640625" style="85" customWidth="1"/>
    <col min="11531" max="11531" width="12.6640625" style="85" customWidth="1"/>
    <col min="11532" max="11532" width="4.6640625" style="85" customWidth="1"/>
    <col min="11533" max="11533" width="12.6640625" style="85" customWidth="1"/>
    <col min="11534" max="11534" width="4.6640625" style="85" customWidth="1"/>
    <col min="11535" max="11776" width="9" style="85"/>
    <col min="11777" max="11778" width="4" style="85" customWidth="1"/>
    <col min="11779" max="11779" width="2.33203125" style="85" customWidth="1"/>
    <col min="11780" max="11780" width="2.88671875" style="85" customWidth="1"/>
    <col min="11781" max="11781" width="12.6640625" style="85" customWidth="1"/>
    <col min="11782" max="11782" width="4.6640625" style="85" customWidth="1"/>
    <col min="11783" max="11783" width="12.6640625" style="85" customWidth="1"/>
    <col min="11784" max="11784" width="4.6640625" style="85" customWidth="1"/>
    <col min="11785" max="11785" width="12.6640625" style="85" customWidth="1"/>
    <col min="11786" max="11786" width="4.6640625" style="85" customWidth="1"/>
    <col min="11787" max="11787" width="12.6640625" style="85" customWidth="1"/>
    <col min="11788" max="11788" width="4.6640625" style="85" customWidth="1"/>
    <col min="11789" max="11789" width="12.6640625" style="85" customWidth="1"/>
    <col min="11790" max="11790" width="4.6640625" style="85" customWidth="1"/>
    <col min="11791" max="12032" width="9" style="85"/>
    <col min="12033" max="12034" width="4" style="85" customWidth="1"/>
    <col min="12035" max="12035" width="2.33203125" style="85" customWidth="1"/>
    <col min="12036" max="12036" width="2.88671875" style="85" customWidth="1"/>
    <col min="12037" max="12037" width="12.6640625" style="85" customWidth="1"/>
    <col min="12038" max="12038" width="4.6640625" style="85" customWidth="1"/>
    <col min="12039" max="12039" width="12.6640625" style="85" customWidth="1"/>
    <col min="12040" max="12040" width="4.6640625" style="85" customWidth="1"/>
    <col min="12041" max="12041" width="12.6640625" style="85" customWidth="1"/>
    <col min="12042" max="12042" width="4.6640625" style="85" customWidth="1"/>
    <col min="12043" max="12043" width="12.6640625" style="85" customWidth="1"/>
    <col min="12044" max="12044" width="4.6640625" style="85" customWidth="1"/>
    <col min="12045" max="12045" width="12.6640625" style="85" customWidth="1"/>
    <col min="12046" max="12046" width="4.6640625" style="85" customWidth="1"/>
    <col min="12047" max="12288" width="9" style="85"/>
    <col min="12289" max="12290" width="4" style="85" customWidth="1"/>
    <col min="12291" max="12291" width="2.33203125" style="85" customWidth="1"/>
    <col min="12292" max="12292" width="2.88671875" style="85" customWidth="1"/>
    <col min="12293" max="12293" width="12.6640625" style="85" customWidth="1"/>
    <col min="12294" max="12294" width="4.6640625" style="85" customWidth="1"/>
    <col min="12295" max="12295" width="12.6640625" style="85" customWidth="1"/>
    <col min="12296" max="12296" width="4.6640625" style="85" customWidth="1"/>
    <col min="12297" max="12297" width="12.6640625" style="85" customWidth="1"/>
    <col min="12298" max="12298" width="4.6640625" style="85" customWidth="1"/>
    <col min="12299" max="12299" width="12.6640625" style="85" customWidth="1"/>
    <col min="12300" max="12300" width="4.6640625" style="85" customWidth="1"/>
    <col min="12301" max="12301" width="12.6640625" style="85" customWidth="1"/>
    <col min="12302" max="12302" width="4.6640625" style="85" customWidth="1"/>
    <col min="12303" max="12544" width="9" style="85"/>
    <col min="12545" max="12546" width="4" style="85" customWidth="1"/>
    <col min="12547" max="12547" width="2.33203125" style="85" customWidth="1"/>
    <col min="12548" max="12548" width="2.88671875" style="85" customWidth="1"/>
    <col min="12549" max="12549" width="12.6640625" style="85" customWidth="1"/>
    <col min="12550" max="12550" width="4.6640625" style="85" customWidth="1"/>
    <col min="12551" max="12551" width="12.6640625" style="85" customWidth="1"/>
    <col min="12552" max="12552" width="4.6640625" style="85" customWidth="1"/>
    <col min="12553" max="12553" width="12.6640625" style="85" customWidth="1"/>
    <col min="12554" max="12554" width="4.6640625" style="85" customWidth="1"/>
    <col min="12555" max="12555" width="12.6640625" style="85" customWidth="1"/>
    <col min="12556" max="12556" width="4.6640625" style="85" customWidth="1"/>
    <col min="12557" max="12557" width="12.6640625" style="85" customWidth="1"/>
    <col min="12558" max="12558" width="4.6640625" style="85" customWidth="1"/>
    <col min="12559" max="12800" width="9" style="85"/>
    <col min="12801" max="12802" width="4" style="85" customWidth="1"/>
    <col min="12803" max="12803" width="2.33203125" style="85" customWidth="1"/>
    <col min="12804" max="12804" width="2.88671875" style="85" customWidth="1"/>
    <col min="12805" max="12805" width="12.6640625" style="85" customWidth="1"/>
    <col min="12806" max="12806" width="4.6640625" style="85" customWidth="1"/>
    <col min="12807" max="12807" width="12.6640625" style="85" customWidth="1"/>
    <col min="12808" max="12808" width="4.6640625" style="85" customWidth="1"/>
    <col min="12809" max="12809" width="12.6640625" style="85" customWidth="1"/>
    <col min="12810" max="12810" width="4.6640625" style="85" customWidth="1"/>
    <col min="12811" max="12811" width="12.6640625" style="85" customWidth="1"/>
    <col min="12812" max="12812" width="4.6640625" style="85" customWidth="1"/>
    <col min="12813" max="12813" width="12.6640625" style="85" customWidth="1"/>
    <col min="12814" max="12814" width="4.6640625" style="85" customWidth="1"/>
    <col min="12815" max="13056" width="9" style="85"/>
    <col min="13057" max="13058" width="4" style="85" customWidth="1"/>
    <col min="13059" max="13059" width="2.33203125" style="85" customWidth="1"/>
    <col min="13060" max="13060" width="2.88671875" style="85" customWidth="1"/>
    <col min="13061" max="13061" width="12.6640625" style="85" customWidth="1"/>
    <col min="13062" max="13062" width="4.6640625" style="85" customWidth="1"/>
    <col min="13063" max="13063" width="12.6640625" style="85" customWidth="1"/>
    <col min="13064" max="13064" width="4.6640625" style="85" customWidth="1"/>
    <col min="13065" max="13065" width="12.6640625" style="85" customWidth="1"/>
    <col min="13066" max="13066" width="4.6640625" style="85" customWidth="1"/>
    <col min="13067" max="13067" width="12.6640625" style="85" customWidth="1"/>
    <col min="13068" max="13068" width="4.6640625" style="85" customWidth="1"/>
    <col min="13069" max="13069" width="12.6640625" style="85" customWidth="1"/>
    <col min="13070" max="13070" width="4.6640625" style="85" customWidth="1"/>
    <col min="13071" max="13312" width="9" style="85"/>
    <col min="13313" max="13314" width="4" style="85" customWidth="1"/>
    <col min="13315" max="13315" width="2.33203125" style="85" customWidth="1"/>
    <col min="13316" max="13316" width="2.88671875" style="85" customWidth="1"/>
    <col min="13317" max="13317" width="12.6640625" style="85" customWidth="1"/>
    <col min="13318" max="13318" width="4.6640625" style="85" customWidth="1"/>
    <col min="13319" max="13319" width="12.6640625" style="85" customWidth="1"/>
    <col min="13320" max="13320" width="4.6640625" style="85" customWidth="1"/>
    <col min="13321" max="13321" width="12.6640625" style="85" customWidth="1"/>
    <col min="13322" max="13322" width="4.6640625" style="85" customWidth="1"/>
    <col min="13323" max="13323" width="12.6640625" style="85" customWidth="1"/>
    <col min="13324" max="13324" width="4.6640625" style="85" customWidth="1"/>
    <col min="13325" max="13325" width="12.6640625" style="85" customWidth="1"/>
    <col min="13326" max="13326" width="4.6640625" style="85" customWidth="1"/>
    <col min="13327" max="13568" width="9" style="85"/>
    <col min="13569" max="13570" width="4" style="85" customWidth="1"/>
    <col min="13571" max="13571" width="2.33203125" style="85" customWidth="1"/>
    <col min="13572" max="13572" width="2.88671875" style="85" customWidth="1"/>
    <col min="13573" max="13573" width="12.6640625" style="85" customWidth="1"/>
    <col min="13574" max="13574" width="4.6640625" style="85" customWidth="1"/>
    <col min="13575" max="13575" width="12.6640625" style="85" customWidth="1"/>
    <col min="13576" max="13576" width="4.6640625" style="85" customWidth="1"/>
    <col min="13577" max="13577" width="12.6640625" style="85" customWidth="1"/>
    <col min="13578" max="13578" width="4.6640625" style="85" customWidth="1"/>
    <col min="13579" max="13579" width="12.6640625" style="85" customWidth="1"/>
    <col min="13580" max="13580" width="4.6640625" style="85" customWidth="1"/>
    <col min="13581" max="13581" width="12.6640625" style="85" customWidth="1"/>
    <col min="13582" max="13582" width="4.6640625" style="85" customWidth="1"/>
    <col min="13583" max="13824" width="9" style="85"/>
    <col min="13825" max="13826" width="4" style="85" customWidth="1"/>
    <col min="13827" max="13827" width="2.33203125" style="85" customWidth="1"/>
    <col min="13828" max="13828" width="2.88671875" style="85" customWidth="1"/>
    <col min="13829" max="13829" width="12.6640625" style="85" customWidth="1"/>
    <col min="13830" max="13830" width="4.6640625" style="85" customWidth="1"/>
    <col min="13831" max="13831" width="12.6640625" style="85" customWidth="1"/>
    <col min="13832" max="13832" width="4.6640625" style="85" customWidth="1"/>
    <col min="13833" max="13833" width="12.6640625" style="85" customWidth="1"/>
    <col min="13834" max="13834" width="4.6640625" style="85" customWidth="1"/>
    <col min="13835" max="13835" width="12.6640625" style="85" customWidth="1"/>
    <col min="13836" max="13836" width="4.6640625" style="85" customWidth="1"/>
    <col min="13837" max="13837" width="12.6640625" style="85" customWidth="1"/>
    <col min="13838" max="13838" width="4.6640625" style="85" customWidth="1"/>
    <col min="13839" max="14080" width="9" style="85"/>
    <col min="14081" max="14082" width="4" style="85" customWidth="1"/>
    <col min="14083" max="14083" width="2.33203125" style="85" customWidth="1"/>
    <col min="14084" max="14084" width="2.88671875" style="85" customWidth="1"/>
    <col min="14085" max="14085" width="12.6640625" style="85" customWidth="1"/>
    <col min="14086" max="14086" width="4.6640625" style="85" customWidth="1"/>
    <col min="14087" max="14087" width="12.6640625" style="85" customWidth="1"/>
    <col min="14088" max="14088" width="4.6640625" style="85" customWidth="1"/>
    <col min="14089" max="14089" width="12.6640625" style="85" customWidth="1"/>
    <col min="14090" max="14090" width="4.6640625" style="85" customWidth="1"/>
    <col min="14091" max="14091" width="12.6640625" style="85" customWidth="1"/>
    <col min="14092" max="14092" width="4.6640625" style="85" customWidth="1"/>
    <col min="14093" max="14093" width="12.6640625" style="85" customWidth="1"/>
    <col min="14094" max="14094" width="4.6640625" style="85" customWidth="1"/>
    <col min="14095" max="14336" width="9" style="85"/>
    <col min="14337" max="14338" width="4" style="85" customWidth="1"/>
    <col min="14339" max="14339" width="2.33203125" style="85" customWidth="1"/>
    <col min="14340" max="14340" width="2.88671875" style="85" customWidth="1"/>
    <col min="14341" max="14341" width="12.6640625" style="85" customWidth="1"/>
    <col min="14342" max="14342" width="4.6640625" style="85" customWidth="1"/>
    <col min="14343" max="14343" width="12.6640625" style="85" customWidth="1"/>
    <col min="14344" max="14344" width="4.6640625" style="85" customWidth="1"/>
    <col min="14345" max="14345" width="12.6640625" style="85" customWidth="1"/>
    <col min="14346" max="14346" width="4.6640625" style="85" customWidth="1"/>
    <col min="14347" max="14347" width="12.6640625" style="85" customWidth="1"/>
    <col min="14348" max="14348" width="4.6640625" style="85" customWidth="1"/>
    <col min="14349" max="14349" width="12.6640625" style="85" customWidth="1"/>
    <col min="14350" max="14350" width="4.6640625" style="85" customWidth="1"/>
    <col min="14351" max="14592" width="9" style="85"/>
    <col min="14593" max="14594" width="4" style="85" customWidth="1"/>
    <col min="14595" max="14595" width="2.33203125" style="85" customWidth="1"/>
    <col min="14596" max="14596" width="2.88671875" style="85" customWidth="1"/>
    <col min="14597" max="14597" width="12.6640625" style="85" customWidth="1"/>
    <col min="14598" max="14598" width="4.6640625" style="85" customWidth="1"/>
    <col min="14599" max="14599" width="12.6640625" style="85" customWidth="1"/>
    <col min="14600" max="14600" width="4.6640625" style="85" customWidth="1"/>
    <col min="14601" max="14601" width="12.6640625" style="85" customWidth="1"/>
    <col min="14602" max="14602" width="4.6640625" style="85" customWidth="1"/>
    <col min="14603" max="14603" width="12.6640625" style="85" customWidth="1"/>
    <col min="14604" max="14604" width="4.6640625" style="85" customWidth="1"/>
    <col min="14605" max="14605" width="12.6640625" style="85" customWidth="1"/>
    <col min="14606" max="14606" width="4.6640625" style="85" customWidth="1"/>
    <col min="14607" max="14848" width="9" style="85"/>
    <col min="14849" max="14850" width="4" style="85" customWidth="1"/>
    <col min="14851" max="14851" width="2.33203125" style="85" customWidth="1"/>
    <col min="14852" max="14852" width="2.88671875" style="85" customWidth="1"/>
    <col min="14853" max="14853" width="12.6640625" style="85" customWidth="1"/>
    <col min="14854" max="14854" width="4.6640625" style="85" customWidth="1"/>
    <col min="14855" max="14855" width="12.6640625" style="85" customWidth="1"/>
    <col min="14856" max="14856" width="4.6640625" style="85" customWidth="1"/>
    <col min="14857" max="14857" width="12.6640625" style="85" customWidth="1"/>
    <col min="14858" max="14858" width="4.6640625" style="85" customWidth="1"/>
    <col min="14859" max="14859" width="12.6640625" style="85" customWidth="1"/>
    <col min="14860" max="14860" width="4.6640625" style="85" customWidth="1"/>
    <col min="14861" max="14861" width="12.6640625" style="85" customWidth="1"/>
    <col min="14862" max="14862" width="4.6640625" style="85" customWidth="1"/>
    <col min="14863" max="15104" width="9" style="85"/>
    <col min="15105" max="15106" width="4" style="85" customWidth="1"/>
    <col min="15107" max="15107" width="2.33203125" style="85" customWidth="1"/>
    <col min="15108" max="15108" width="2.88671875" style="85" customWidth="1"/>
    <col min="15109" max="15109" width="12.6640625" style="85" customWidth="1"/>
    <col min="15110" max="15110" width="4.6640625" style="85" customWidth="1"/>
    <col min="15111" max="15111" width="12.6640625" style="85" customWidth="1"/>
    <col min="15112" max="15112" width="4.6640625" style="85" customWidth="1"/>
    <col min="15113" max="15113" width="12.6640625" style="85" customWidth="1"/>
    <col min="15114" max="15114" width="4.6640625" style="85" customWidth="1"/>
    <col min="15115" max="15115" width="12.6640625" style="85" customWidth="1"/>
    <col min="15116" max="15116" width="4.6640625" style="85" customWidth="1"/>
    <col min="15117" max="15117" width="12.6640625" style="85" customWidth="1"/>
    <col min="15118" max="15118" width="4.6640625" style="85" customWidth="1"/>
    <col min="15119" max="15360" width="9" style="85"/>
    <col min="15361" max="15362" width="4" style="85" customWidth="1"/>
    <col min="15363" max="15363" width="2.33203125" style="85" customWidth="1"/>
    <col min="15364" max="15364" width="2.88671875" style="85" customWidth="1"/>
    <col min="15365" max="15365" width="12.6640625" style="85" customWidth="1"/>
    <col min="15366" max="15366" width="4.6640625" style="85" customWidth="1"/>
    <col min="15367" max="15367" width="12.6640625" style="85" customWidth="1"/>
    <col min="15368" max="15368" width="4.6640625" style="85" customWidth="1"/>
    <col min="15369" max="15369" width="12.6640625" style="85" customWidth="1"/>
    <col min="15370" max="15370" width="4.6640625" style="85" customWidth="1"/>
    <col min="15371" max="15371" width="12.6640625" style="85" customWidth="1"/>
    <col min="15372" max="15372" width="4.6640625" style="85" customWidth="1"/>
    <col min="15373" max="15373" width="12.6640625" style="85" customWidth="1"/>
    <col min="15374" max="15374" width="4.6640625" style="85" customWidth="1"/>
    <col min="15375" max="15616" width="9" style="85"/>
    <col min="15617" max="15618" width="4" style="85" customWidth="1"/>
    <col min="15619" max="15619" width="2.33203125" style="85" customWidth="1"/>
    <col min="15620" max="15620" width="2.88671875" style="85" customWidth="1"/>
    <col min="15621" max="15621" width="12.6640625" style="85" customWidth="1"/>
    <col min="15622" max="15622" width="4.6640625" style="85" customWidth="1"/>
    <col min="15623" max="15623" width="12.6640625" style="85" customWidth="1"/>
    <col min="15624" max="15624" width="4.6640625" style="85" customWidth="1"/>
    <col min="15625" max="15625" width="12.6640625" style="85" customWidth="1"/>
    <col min="15626" max="15626" width="4.6640625" style="85" customWidth="1"/>
    <col min="15627" max="15627" width="12.6640625" style="85" customWidth="1"/>
    <col min="15628" max="15628" width="4.6640625" style="85" customWidth="1"/>
    <col min="15629" max="15629" width="12.6640625" style="85" customWidth="1"/>
    <col min="15630" max="15630" width="4.6640625" style="85" customWidth="1"/>
    <col min="15631" max="15872" width="9" style="85"/>
    <col min="15873" max="15874" width="4" style="85" customWidth="1"/>
    <col min="15875" max="15875" width="2.33203125" style="85" customWidth="1"/>
    <col min="15876" max="15876" width="2.88671875" style="85" customWidth="1"/>
    <col min="15877" max="15877" width="12.6640625" style="85" customWidth="1"/>
    <col min="15878" max="15878" width="4.6640625" style="85" customWidth="1"/>
    <col min="15879" max="15879" width="12.6640625" style="85" customWidth="1"/>
    <col min="15880" max="15880" width="4.6640625" style="85" customWidth="1"/>
    <col min="15881" max="15881" width="12.6640625" style="85" customWidth="1"/>
    <col min="15882" max="15882" width="4.6640625" style="85" customWidth="1"/>
    <col min="15883" max="15883" width="12.6640625" style="85" customWidth="1"/>
    <col min="15884" max="15884" width="4.6640625" style="85" customWidth="1"/>
    <col min="15885" max="15885" width="12.6640625" style="85" customWidth="1"/>
    <col min="15886" max="15886" width="4.6640625" style="85" customWidth="1"/>
    <col min="15887" max="16128" width="9" style="85"/>
    <col min="16129" max="16130" width="4" style="85" customWidth="1"/>
    <col min="16131" max="16131" width="2.33203125" style="85" customWidth="1"/>
    <col min="16132" max="16132" width="2.88671875" style="85" customWidth="1"/>
    <col min="16133" max="16133" width="12.6640625" style="85" customWidth="1"/>
    <col min="16134" max="16134" width="4.6640625" style="85" customWidth="1"/>
    <col min="16135" max="16135" width="12.6640625" style="85" customWidth="1"/>
    <col min="16136" max="16136" width="4.6640625" style="85" customWidth="1"/>
    <col min="16137" max="16137" width="12.6640625" style="85" customWidth="1"/>
    <col min="16138" max="16138" width="4.6640625" style="85" customWidth="1"/>
    <col min="16139" max="16139" width="12.6640625" style="85" customWidth="1"/>
    <col min="16140" max="16140" width="4.6640625" style="85" customWidth="1"/>
    <col min="16141" max="16141" width="12.6640625" style="85" customWidth="1"/>
    <col min="16142" max="16142" width="4.6640625" style="85" customWidth="1"/>
    <col min="16143" max="16384" width="9" style="85"/>
  </cols>
  <sheetData>
    <row r="1" spans="1:14" s="1173" customFormat="1" x14ac:dyDescent="0.15"/>
    <row r="2" spans="1:14" s="1173" customFormat="1" ht="11.25" customHeight="1" x14ac:dyDescent="0.15"/>
    <row r="3" spans="1:14" s="1171" customFormat="1" ht="15.6" x14ac:dyDescent="0.2">
      <c r="A3" s="1191" t="s">
        <v>328</v>
      </c>
    </row>
    <row r="4" spans="1:14" s="1171" customFormat="1" ht="13.2" x14ac:dyDescent="0.2">
      <c r="G4" s="1173"/>
      <c r="I4" s="1173"/>
      <c r="M4" s="1171" t="s">
        <v>614</v>
      </c>
    </row>
    <row r="5" spans="1:14" s="1171" customFormat="1" ht="3.75" customHeight="1" thickBot="1" x14ac:dyDescent="0.25"/>
    <row r="6" spans="1:14" s="1173" customFormat="1" ht="18.75" customHeight="1" x14ac:dyDescent="0.15">
      <c r="A6" s="1174"/>
      <c r="B6" s="1175"/>
      <c r="C6" s="1175"/>
      <c r="D6" s="1175"/>
      <c r="E6" s="1194"/>
      <c r="F6" s="1195"/>
      <c r="G6" s="1175"/>
      <c r="H6" s="1175"/>
      <c r="I6" s="1194"/>
      <c r="J6" s="1195"/>
      <c r="K6" s="1175"/>
      <c r="L6" s="1195"/>
      <c r="M6" s="1175"/>
      <c r="N6" s="1196"/>
    </row>
    <row r="7" spans="1:14" s="1173" customFormat="1" ht="18.75" customHeight="1" x14ac:dyDescent="0.15">
      <c r="A7" s="1176"/>
      <c r="D7" s="1173" t="s">
        <v>291</v>
      </c>
      <c r="E7" s="1181"/>
      <c r="F7" s="1198"/>
      <c r="I7" s="1181"/>
      <c r="J7" s="1198"/>
      <c r="L7" s="1198"/>
      <c r="N7" s="1188"/>
    </row>
    <row r="8" spans="1:14" s="1173" customFormat="1" ht="18.75" customHeight="1" x14ac:dyDescent="0.15">
      <c r="A8" s="1176"/>
      <c r="D8" s="1173" t="s">
        <v>293</v>
      </c>
      <c r="E8" s="1181"/>
      <c r="F8" s="1198"/>
      <c r="I8" s="1181"/>
      <c r="J8" s="1198"/>
      <c r="L8" s="1198"/>
      <c r="N8" s="1188"/>
    </row>
    <row r="9" spans="1:14" s="1173" customFormat="1" ht="18.75" customHeight="1" x14ac:dyDescent="0.15">
      <c r="A9" s="1176"/>
      <c r="C9" s="1252"/>
      <c r="E9" s="1181"/>
      <c r="F9" s="1253"/>
      <c r="H9" s="1210"/>
      <c r="I9" s="1181"/>
      <c r="J9" s="1253"/>
      <c r="L9" s="1253"/>
      <c r="N9" s="1254"/>
    </row>
    <row r="10" spans="1:14" s="1173" customFormat="1" ht="18.75" customHeight="1" x14ac:dyDescent="0.15">
      <c r="A10" s="1176"/>
      <c r="C10" s="1252"/>
      <c r="E10" s="1163">
        <v>30</v>
      </c>
      <c r="F10" s="1152"/>
      <c r="G10" s="1163">
        <v>1</v>
      </c>
      <c r="H10" s="1255"/>
      <c r="I10" s="1190">
        <v>2</v>
      </c>
      <c r="J10" s="1255"/>
      <c r="K10" s="1190">
        <v>3</v>
      </c>
      <c r="L10" s="1255"/>
      <c r="M10" s="1190">
        <v>4</v>
      </c>
      <c r="N10" s="1256"/>
    </row>
    <row r="11" spans="1:14" s="1173" customFormat="1" ht="18.75" customHeight="1" x14ac:dyDescent="0.15">
      <c r="A11" s="1176"/>
      <c r="D11" s="1198"/>
      <c r="E11" s="2026"/>
      <c r="F11" s="2027" t="s">
        <v>979</v>
      </c>
      <c r="G11" s="2026"/>
      <c r="H11" s="2027" t="s">
        <v>979</v>
      </c>
      <c r="I11" s="2028"/>
      <c r="J11" s="2027" t="s">
        <v>979</v>
      </c>
      <c r="K11" s="2029"/>
      <c r="L11" s="2027" t="s">
        <v>979</v>
      </c>
      <c r="M11" s="2029"/>
      <c r="N11" s="2017" t="s">
        <v>279</v>
      </c>
    </row>
    <row r="12" spans="1:14" s="1173" customFormat="1" ht="18.75" customHeight="1" x14ac:dyDescent="0.15">
      <c r="A12" s="1176"/>
      <c r="C12" s="871"/>
      <c r="D12" s="1257"/>
      <c r="E12" s="2026"/>
      <c r="F12" s="2027"/>
      <c r="G12" s="2026"/>
      <c r="H12" s="2027"/>
      <c r="I12" s="2028"/>
      <c r="J12" s="2027"/>
      <c r="K12" s="2029"/>
      <c r="L12" s="2027"/>
      <c r="M12" s="2029"/>
      <c r="N12" s="2017"/>
    </row>
    <row r="13" spans="1:14" s="1173" customFormat="1" ht="18.75" customHeight="1" x14ac:dyDescent="0.15">
      <c r="A13" s="1203" t="s">
        <v>329</v>
      </c>
      <c r="C13" s="1252" t="s">
        <v>302</v>
      </c>
      <c r="D13" s="1198"/>
      <c r="E13" s="1181"/>
      <c r="F13" s="1180" t="s">
        <v>980</v>
      </c>
      <c r="G13" s="1181"/>
      <c r="H13" s="1180" t="s">
        <v>980</v>
      </c>
      <c r="J13" s="1180" t="s">
        <v>980</v>
      </c>
      <c r="L13" s="1180" t="s">
        <v>980</v>
      </c>
      <c r="N13" s="1258" t="s">
        <v>309</v>
      </c>
    </row>
    <row r="14" spans="1:14" s="1173" customFormat="1" ht="18.75" customHeight="1" x14ac:dyDescent="0.15">
      <c r="A14" s="1259" t="s">
        <v>330</v>
      </c>
      <c r="B14" s="1211"/>
      <c r="C14" s="1260" t="s">
        <v>304</v>
      </c>
      <c r="D14" s="1212"/>
      <c r="E14" s="1181"/>
      <c r="F14" s="1261"/>
      <c r="G14" s="1181"/>
      <c r="H14" s="1261"/>
      <c r="J14" s="1261"/>
      <c r="L14" s="1261"/>
      <c r="N14" s="1262"/>
    </row>
    <row r="15" spans="1:14" s="1173" customFormat="1" ht="33" customHeight="1" x14ac:dyDescent="0.15">
      <c r="A15" s="1176"/>
      <c r="B15" s="1198"/>
      <c r="C15" s="2018" t="s">
        <v>331</v>
      </c>
      <c r="D15" s="2019"/>
      <c r="E15" s="2020">
        <v>15400640</v>
      </c>
      <c r="F15" s="1982">
        <f>ROUND(E15/$E$15*100,0)</f>
        <v>100</v>
      </c>
      <c r="G15" s="2020">
        <v>16211718</v>
      </c>
      <c r="H15" s="1982">
        <f>ROUND(G15/$E$15*100,0)</f>
        <v>105</v>
      </c>
      <c r="I15" s="2022">
        <v>15526334</v>
      </c>
      <c r="J15" s="1982">
        <f>ROUND(I15/$E$15*100,0)</f>
        <v>101</v>
      </c>
      <c r="K15" s="2024">
        <v>15696977</v>
      </c>
      <c r="L15" s="1982">
        <f>ROUND(K15/$E$15*100,0)</f>
        <v>102</v>
      </c>
      <c r="M15" s="2024">
        <v>15580313</v>
      </c>
      <c r="N15" s="2025">
        <f>ROUND(M15/$E$15*100,0)</f>
        <v>101</v>
      </c>
    </row>
    <row r="16" spans="1:14" s="1173" customFormat="1" ht="33" customHeight="1" x14ac:dyDescent="0.15">
      <c r="A16" s="1779"/>
      <c r="B16" s="1780"/>
      <c r="C16" s="1826" t="s">
        <v>39</v>
      </c>
      <c r="D16" s="1780"/>
      <c r="E16" s="1974"/>
      <c r="F16" s="1977"/>
      <c r="G16" s="1974"/>
      <c r="H16" s="1977"/>
      <c r="I16" s="1980"/>
      <c r="J16" s="1977"/>
      <c r="K16" s="1952"/>
      <c r="L16" s="1977"/>
      <c r="M16" s="1952"/>
      <c r="N16" s="2011"/>
    </row>
    <row r="17" spans="1:14" s="1173" customFormat="1" ht="33" customHeight="1" x14ac:dyDescent="0.15">
      <c r="A17" s="2015"/>
      <c r="B17" s="2016"/>
      <c r="C17" s="2013" t="s">
        <v>54</v>
      </c>
      <c r="D17" s="2014"/>
      <c r="E17" s="2021"/>
      <c r="F17" s="2004"/>
      <c r="G17" s="2021"/>
      <c r="H17" s="2004"/>
      <c r="I17" s="2023"/>
      <c r="J17" s="2004"/>
      <c r="K17" s="1952"/>
      <c r="L17" s="2004"/>
      <c r="M17" s="1952"/>
      <c r="N17" s="2012"/>
    </row>
    <row r="18" spans="1:14" s="1173" customFormat="1" ht="33" customHeight="1" x14ac:dyDescent="0.15">
      <c r="A18" s="1779"/>
      <c r="B18" s="1780"/>
      <c r="C18" s="1971" t="s">
        <v>325</v>
      </c>
      <c r="D18" s="1972"/>
      <c r="E18" s="1973">
        <v>2959402</v>
      </c>
      <c r="F18" s="1976">
        <f>ROUND(E18/$E$18*100,0)</f>
        <v>100</v>
      </c>
      <c r="G18" s="1973">
        <v>2953127</v>
      </c>
      <c r="H18" s="1976">
        <f>ROUND(G18/$E$18*100,0)</f>
        <v>100</v>
      </c>
      <c r="I18" s="1979">
        <v>2684240</v>
      </c>
      <c r="J18" s="1976">
        <f>ROUND(I18/$E$18*100,0)</f>
        <v>91</v>
      </c>
      <c r="K18" s="1951">
        <v>2618029</v>
      </c>
      <c r="L18" s="1994">
        <f>ROUND(K18/$E$18*100,0)</f>
        <v>88</v>
      </c>
      <c r="M18" s="1951">
        <v>2516512</v>
      </c>
      <c r="N18" s="1955">
        <f>ROUND(M18/$E$18*100,0)</f>
        <v>85</v>
      </c>
    </row>
    <row r="19" spans="1:14" s="1173" customFormat="1" ht="33" customHeight="1" x14ac:dyDescent="0.15">
      <c r="A19" s="1779" t="s">
        <v>332</v>
      </c>
      <c r="B19" s="1780"/>
      <c r="C19" s="1826" t="s">
        <v>333</v>
      </c>
      <c r="D19" s="1780"/>
      <c r="E19" s="1974"/>
      <c r="F19" s="1977"/>
      <c r="G19" s="1974"/>
      <c r="H19" s="1977"/>
      <c r="I19" s="1980"/>
      <c r="J19" s="1977"/>
      <c r="K19" s="1952"/>
      <c r="L19" s="1994"/>
      <c r="M19" s="1952"/>
      <c r="N19" s="1955"/>
    </row>
    <row r="20" spans="1:14" s="1173" customFormat="1" ht="33" customHeight="1" x14ac:dyDescent="0.15">
      <c r="A20" s="1779"/>
      <c r="B20" s="1780"/>
      <c r="C20" s="1957" t="s">
        <v>54</v>
      </c>
      <c r="D20" s="1958"/>
      <c r="E20" s="1975"/>
      <c r="F20" s="1978"/>
      <c r="G20" s="1975"/>
      <c r="H20" s="1978"/>
      <c r="I20" s="1981"/>
      <c r="J20" s="1978"/>
      <c r="K20" s="1953"/>
      <c r="L20" s="1995"/>
      <c r="M20" s="1953"/>
      <c r="N20" s="1956"/>
    </row>
    <row r="21" spans="1:14" s="1173" customFormat="1" ht="33" customHeight="1" x14ac:dyDescent="0.15">
      <c r="A21" s="1779"/>
      <c r="B21" s="1780"/>
      <c r="C21" s="1921"/>
      <c r="D21" s="1785"/>
      <c r="E21" s="1984">
        <f>SUM(E15:E20)</f>
        <v>18360042</v>
      </c>
      <c r="F21" s="1982">
        <f>ROUND(E21/$E$21*100,0)</f>
        <v>100</v>
      </c>
      <c r="G21" s="1984">
        <f>SUM(G15:G20)</f>
        <v>19164845</v>
      </c>
      <c r="H21" s="1982">
        <f>ROUND(G21/$E$21*100,0)</f>
        <v>104</v>
      </c>
      <c r="I21" s="1987">
        <f>SUM(I15:I20)</f>
        <v>18210574</v>
      </c>
      <c r="J21" s="1982">
        <f>ROUND(I21/$E$21*100,0)</f>
        <v>99</v>
      </c>
      <c r="K21" s="1990">
        <f>SUM(K15:K20)</f>
        <v>18315006</v>
      </c>
      <c r="L21" s="1976">
        <f>ROUND(K21/$E$21*100,0)</f>
        <v>100</v>
      </c>
      <c r="M21" s="1990">
        <f>SUM(M15:M20)</f>
        <v>18096825</v>
      </c>
      <c r="N21" s="1954">
        <f>ROUND(M21/$E$21*100,0)</f>
        <v>99</v>
      </c>
    </row>
    <row r="22" spans="1:14" s="1173" customFormat="1" ht="33" customHeight="1" x14ac:dyDescent="0.15">
      <c r="A22" s="1996"/>
      <c r="B22" s="1997"/>
      <c r="C22" s="1826" t="s">
        <v>53</v>
      </c>
      <c r="D22" s="1780"/>
      <c r="E22" s="1985"/>
      <c r="F22" s="1977"/>
      <c r="G22" s="1985"/>
      <c r="H22" s="1977"/>
      <c r="I22" s="1988"/>
      <c r="J22" s="1977"/>
      <c r="K22" s="1991"/>
      <c r="L22" s="1977"/>
      <c r="M22" s="1991"/>
      <c r="N22" s="1955"/>
    </row>
    <row r="23" spans="1:14" s="1173" customFormat="1" ht="33" customHeight="1" thickBot="1" x14ac:dyDescent="0.2">
      <c r="A23" s="1263"/>
      <c r="B23" s="1264"/>
      <c r="C23" s="1774"/>
      <c r="D23" s="1782"/>
      <c r="E23" s="1986"/>
      <c r="F23" s="1983"/>
      <c r="G23" s="1986"/>
      <c r="H23" s="1983"/>
      <c r="I23" s="1989"/>
      <c r="J23" s="1983"/>
      <c r="K23" s="1992"/>
      <c r="L23" s="1978"/>
      <c r="M23" s="1992"/>
      <c r="N23" s="1956"/>
    </row>
    <row r="24" spans="1:14" s="1173" customFormat="1" ht="33" customHeight="1" x14ac:dyDescent="0.15">
      <c r="A24" s="1831"/>
      <c r="B24" s="1825"/>
      <c r="C24" s="1998" t="s">
        <v>46</v>
      </c>
      <c r="D24" s="1999"/>
      <c r="E24" s="2000">
        <v>150040735</v>
      </c>
      <c r="F24" s="2003">
        <f>ROUND(E24/$E$24*100,0)</f>
        <v>100</v>
      </c>
      <c r="G24" s="2000">
        <v>154232711</v>
      </c>
      <c r="H24" s="2003">
        <f>ROUND(G24/$E$24*100,0)</f>
        <v>103</v>
      </c>
      <c r="I24" s="2005">
        <v>146852772</v>
      </c>
      <c r="J24" s="2003">
        <f>ROUND(I24/$E$24*100,0)</f>
        <v>98</v>
      </c>
      <c r="K24" s="2008">
        <v>153887117</v>
      </c>
      <c r="L24" s="2003">
        <f>ROUND(K24/$E$24*100,0)</f>
        <v>103</v>
      </c>
      <c r="M24" s="2008">
        <v>157191634</v>
      </c>
      <c r="N24" s="2010">
        <f>ROUND(M24/$E$24*100,0)</f>
        <v>105</v>
      </c>
    </row>
    <row r="25" spans="1:14" s="1173" customFormat="1" ht="33" customHeight="1" x14ac:dyDescent="0.15">
      <c r="A25" s="1779"/>
      <c r="B25" s="1780"/>
      <c r="C25" s="1826" t="s">
        <v>39</v>
      </c>
      <c r="D25" s="1780"/>
      <c r="E25" s="2001"/>
      <c r="F25" s="1977"/>
      <c r="G25" s="2001"/>
      <c r="H25" s="1977"/>
      <c r="I25" s="2006"/>
      <c r="J25" s="1977"/>
      <c r="K25" s="2009"/>
      <c r="L25" s="1977"/>
      <c r="M25" s="2009"/>
      <c r="N25" s="2011"/>
    </row>
    <row r="26" spans="1:14" s="1173" customFormat="1" ht="33" customHeight="1" x14ac:dyDescent="0.15">
      <c r="A26" s="1779"/>
      <c r="B26" s="1780"/>
      <c r="C26" s="2013" t="s">
        <v>54</v>
      </c>
      <c r="D26" s="2014"/>
      <c r="E26" s="2002"/>
      <c r="F26" s="2004"/>
      <c r="G26" s="2002"/>
      <c r="H26" s="2004"/>
      <c r="I26" s="2007"/>
      <c r="J26" s="2004"/>
      <c r="K26" s="2009"/>
      <c r="L26" s="2004"/>
      <c r="M26" s="2009"/>
      <c r="N26" s="2012"/>
    </row>
    <row r="27" spans="1:14" s="1173" customFormat="1" ht="33" customHeight="1" x14ac:dyDescent="0.15">
      <c r="A27" s="1779"/>
      <c r="B27" s="1780"/>
      <c r="C27" s="1971" t="s">
        <v>325</v>
      </c>
      <c r="D27" s="1972"/>
      <c r="E27" s="1973">
        <v>23500666</v>
      </c>
      <c r="F27" s="1976">
        <f>ROUND(E27/$E$27*100,0)</f>
        <v>100</v>
      </c>
      <c r="G27" s="1973">
        <v>22852209</v>
      </c>
      <c r="H27" s="1976">
        <f>ROUND(G27/$E$27*100,0)</f>
        <v>97</v>
      </c>
      <c r="I27" s="1979">
        <v>21990204</v>
      </c>
      <c r="J27" s="1976">
        <f>ROUND(I27/$E$27*100,0)</f>
        <v>94</v>
      </c>
      <c r="K27" s="1951">
        <v>23103880</v>
      </c>
      <c r="L27" s="1993">
        <f>ROUND(K27/$E$27*100,0)</f>
        <v>98</v>
      </c>
      <c r="M27" s="1951">
        <v>23196798</v>
      </c>
      <c r="N27" s="1954">
        <f>ROUND(M27/$E$27*100,0)</f>
        <v>99</v>
      </c>
    </row>
    <row r="28" spans="1:14" s="1173" customFormat="1" ht="33" customHeight="1" x14ac:dyDescent="0.15">
      <c r="A28" s="1779" t="s">
        <v>11</v>
      </c>
      <c r="B28" s="1780"/>
      <c r="C28" s="1826" t="s">
        <v>333</v>
      </c>
      <c r="D28" s="1780"/>
      <c r="E28" s="1974"/>
      <c r="F28" s="1977"/>
      <c r="G28" s="1974"/>
      <c r="H28" s="1977"/>
      <c r="I28" s="1980"/>
      <c r="J28" s="1977"/>
      <c r="K28" s="1952"/>
      <c r="L28" s="1994"/>
      <c r="M28" s="1952"/>
      <c r="N28" s="1955"/>
    </row>
    <row r="29" spans="1:14" s="1173" customFormat="1" ht="33" customHeight="1" x14ac:dyDescent="0.15">
      <c r="A29" s="1779"/>
      <c r="B29" s="1780"/>
      <c r="C29" s="1957" t="s">
        <v>54</v>
      </c>
      <c r="D29" s="1958"/>
      <c r="E29" s="1975"/>
      <c r="F29" s="1978"/>
      <c r="G29" s="1975"/>
      <c r="H29" s="1978"/>
      <c r="I29" s="1981"/>
      <c r="J29" s="1978"/>
      <c r="K29" s="1953"/>
      <c r="L29" s="1995"/>
      <c r="M29" s="1953"/>
      <c r="N29" s="1956"/>
    </row>
    <row r="30" spans="1:14" s="1173" customFormat="1" ht="33" customHeight="1" x14ac:dyDescent="0.15">
      <c r="A30" s="1779"/>
      <c r="B30" s="1780"/>
      <c r="C30" s="1921"/>
      <c r="D30" s="1785"/>
      <c r="E30" s="1959">
        <f>SUM(E24:E29)</f>
        <v>173541401</v>
      </c>
      <c r="F30" s="1959">
        <f>ROUND(E30/$E$30*100,0)</f>
        <v>100</v>
      </c>
      <c r="G30" s="1959">
        <f>SUM(G24:G29)</f>
        <v>177084920</v>
      </c>
      <c r="H30" s="1959">
        <f>ROUND(G30/$E$30*100,0)</f>
        <v>102</v>
      </c>
      <c r="I30" s="1962">
        <f>SUM(I24:I29)</f>
        <v>168842976</v>
      </c>
      <c r="J30" s="1959">
        <f>ROUND(I30/$E$30*100,0)</f>
        <v>97</v>
      </c>
      <c r="K30" s="1965">
        <f>SUM(K24:K29)</f>
        <v>176990997</v>
      </c>
      <c r="L30" s="1959">
        <f>ROUND(K30/$E$30*100,0)</f>
        <v>102</v>
      </c>
      <c r="M30" s="1965">
        <f>SUM(M24:M29)</f>
        <v>180388432</v>
      </c>
      <c r="N30" s="1968">
        <f>ROUND(M30/$E$30*100,0)</f>
        <v>104</v>
      </c>
    </row>
    <row r="31" spans="1:14" s="1173" customFormat="1" ht="33" customHeight="1" x14ac:dyDescent="0.15">
      <c r="A31" s="1779"/>
      <c r="B31" s="1780"/>
      <c r="C31" s="1826" t="s">
        <v>53</v>
      </c>
      <c r="D31" s="1780"/>
      <c r="E31" s="1960"/>
      <c r="F31" s="1960"/>
      <c r="G31" s="1960"/>
      <c r="H31" s="1960"/>
      <c r="I31" s="1963"/>
      <c r="J31" s="1960"/>
      <c r="K31" s="1966"/>
      <c r="L31" s="1960"/>
      <c r="M31" s="1966"/>
      <c r="N31" s="1969"/>
    </row>
    <row r="32" spans="1:14" s="1173" customFormat="1" ht="33" customHeight="1" thickBot="1" x14ac:dyDescent="0.2">
      <c r="A32" s="1781"/>
      <c r="B32" s="1782"/>
      <c r="C32" s="1774"/>
      <c r="D32" s="1782"/>
      <c r="E32" s="1961"/>
      <c r="F32" s="1961"/>
      <c r="G32" s="1961"/>
      <c r="H32" s="1961"/>
      <c r="I32" s="1964"/>
      <c r="J32" s="1961"/>
      <c r="K32" s="1967"/>
      <c r="L32" s="1961"/>
      <c r="M32" s="1967"/>
      <c r="N32" s="1970"/>
    </row>
    <row r="33" spans="2:9" s="1173" customFormat="1" ht="18.75" customHeight="1" x14ac:dyDescent="0.2">
      <c r="B33" s="1173" t="s">
        <v>298</v>
      </c>
      <c r="D33" s="1173" t="s">
        <v>334</v>
      </c>
      <c r="F33" s="1265"/>
      <c r="G33" s="1250"/>
      <c r="H33" s="1266"/>
      <c r="I33" s="1250" t="s">
        <v>335</v>
      </c>
    </row>
    <row r="34" spans="2:9" s="1173" customFormat="1" ht="12" customHeight="1" x14ac:dyDescent="0.15">
      <c r="B34" s="1173" t="s">
        <v>615</v>
      </c>
      <c r="D34" s="1173" t="s">
        <v>981</v>
      </c>
      <c r="H34" s="1267"/>
    </row>
    <row r="35" spans="2:9" s="1173" customFormat="1" ht="12" customHeight="1" x14ac:dyDescent="0.15">
      <c r="D35" s="1173" t="s">
        <v>982</v>
      </c>
    </row>
  </sheetData>
  <mergeCells count="104">
    <mergeCell ref="N11:N12"/>
    <mergeCell ref="C15:D15"/>
    <mergeCell ref="E15:E17"/>
    <mergeCell ref="F15:F17"/>
    <mergeCell ref="G15:G17"/>
    <mergeCell ref="H15:H17"/>
    <mergeCell ref="I15:I17"/>
    <mergeCell ref="J15:J17"/>
    <mergeCell ref="K15:K17"/>
    <mergeCell ref="L15:L17"/>
    <mergeCell ref="M15:M17"/>
    <mergeCell ref="N15:N17"/>
    <mergeCell ref="E11:E12"/>
    <mergeCell ref="F11:F12"/>
    <mergeCell ref="G11:G12"/>
    <mergeCell ref="H11:H12"/>
    <mergeCell ref="I11:I12"/>
    <mergeCell ref="J11:J12"/>
    <mergeCell ref="K11:K12"/>
    <mergeCell ref="L11:L12"/>
    <mergeCell ref="M11:M12"/>
    <mergeCell ref="A16:B16"/>
    <mergeCell ref="C16:D16"/>
    <mergeCell ref="A17:B17"/>
    <mergeCell ref="C17:D17"/>
    <mergeCell ref="A18:B18"/>
    <mergeCell ref="C18:D18"/>
    <mergeCell ref="E18:E20"/>
    <mergeCell ref="F18:F20"/>
    <mergeCell ref="G18:G20"/>
    <mergeCell ref="H18:H20"/>
    <mergeCell ref="I18:I20"/>
    <mergeCell ref="J18:J20"/>
    <mergeCell ref="K18:K20"/>
    <mergeCell ref="L18:L20"/>
    <mergeCell ref="M18:M20"/>
    <mergeCell ref="N18:N20"/>
    <mergeCell ref="A19:B19"/>
    <mergeCell ref="C19:D19"/>
    <mergeCell ref="A20:B20"/>
    <mergeCell ref="C20:D20"/>
    <mergeCell ref="M21:M23"/>
    <mergeCell ref="N21:N23"/>
    <mergeCell ref="A22:B22"/>
    <mergeCell ref="C22:D22"/>
    <mergeCell ref="C23:D23"/>
    <mergeCell ref="A24:B24"/>
    <mergeCell ref="C24:D24"/>
    <mergeCell ref="E24:E26"/>
    <mergeCell ref="F24:F26"/>
    <mergeCell ref="G24:G26"/>
    <mergeCell ref="H24:H26"/>
    <mergeCell ref="I24:I26"/>
    <mergeCell ref="J24:J26"/>
    <mergeCell ref="K24:K26"/>
    <mergeCell ref="L24:L26"/>
    <mergeCell ref="M24:M26"/>
    <mergeCell ref="N24:N26"/>
    <mergeCell ref="A25:B25"/>
    <mergeCell ref="C25:D25"/>
    <mergeCell ref="A26:B26"/>
    <mergeCell ref="C26:D26"/>
    <mergeCell ref="A21:B21"/>
    <mergeCell ref="C21:D21"/>
    <mergeCell ref="E21:E23"/>
    <mergeCell ref="E27:E29"/>
    <mergeCell ref="F27:F29"/>
    <mergeCell ref="G27:G29"/>
    <mergeCell ref="H27:H29"/>
    <mergeCell ref="I27:I29"/>
    <mergeCell ref="J27:J29"/>
    <mergeCell ref="K27:K29"/>
    <mergeCell ref="L21:L23"/>
    <mergeCell ref="F21:F23"/>
    <mergeCell ref="G21:G23"/>
    <mergeCell ref="H21:H23"/>
    <mergeCell ref="I21:I23"/>
    <mergeCell ref="J21:J23"/>
    <mergeCell ref="K21:K23"/>
    <mergeCell ref="L27:L29"/>
    <mergeCell ref="M27:M29"/>
    <mergeCell ref="N27:N29"/>
    <mergeCell ref="A28:B28"/>
    <mergeCell ref="C28:D28"/>
    <mergeCell ref="A29:B29"/>
    <mergeCell ref="C29:D29"/>
    <mergeCell ref="A30:B30"/>
    <mergeCell ref="C30:D30"/>
    <mergeCell ref="E30:E32"/>
    <mergeCell ref="F30:F32"/>
    <mergeCell ref="G30:G32"/>
    <mergeCell ref="H30:H32"/>
    <mergeCell ref="I30:I32"/>
    <mergeCell ref="J30:J32"/>
    <mergeCell ref="K30:K32"/>
    <mergeCell ref="L30:L32"/>
    <mergeCell ref="M30:M32"/>
    <mergeCell ref="N30:N32"/>
    <mergeCell ref="A31:B31"/>
    <mergeCell ref="C31:D31"/>
    <mergeCell ref="A32:B32"/>
    <mergeCell ref="C32:D32"/>
    <mergeCell ref="A27:B27"/>
    <mergeCell ref="C27:D27"/>
  </mergeCells>
  <phoneticPr fontId="7"/>
  <pageMargins left="0.78740157480314965" right="0.59055118110236227" top="0.59055118110236227" bottom="0.59055118110236227" header="0.51181102362204722" footer="0.51181102362204722"/>
  <pageSetup paperSize="9" scale="88" orientation="portrait" r:id="rId1"/>
  <headerFooter alignWithMargins="0"/>
  <ignoredErrors>
    <ignoredError sqref="F21:L23 F30:M32"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33DCE-8B01-4E1B-8102-88F1728E7363}">
  <sheetPr>
    <tabColor rgb="FFFF99FF"/>
    <pageSetUpPr fitToPage="1"/>
  </sheetPr>
  <dimension ref="A1:AL27"/>
  <sheetViews>
    <sheetView view="pageBreakPreview" zoomScale="70" zoomScaleNormal="100" zoomScaleSheetLayoutView="70" workbookViewId="0">
      <selection activeCell="J24" sqref="J24:AJ24"/>
    </sheetView>
  </sheetViews>
  <sheetFormatPr defaultColWidth="9" defaultRowHeight="12" x14ac:dyDescent="0.2"/>
  <cols>
    <col min="1" max="1" width="6.44140625" style="487" customWidth="1"/>
    <col min="2" max="2" width="4.109375" style="487" customWidth="1"/>
    <col min="3" max="3" width="26.33203125" style="487" customWidth="1"/>
    <col min="4" max="38" width="5.77734375" style="487" customWidth="1"/>
    <col min="39" max="256" width="9" style="487"/>
    <col min="257" max="257" width="6.44140625" style="487" customWidth="1"/>
    <col min="258" max="258" width="4.109375" style="487" customWidth="1"/>
    <col min="259" max="259" width="26.33203125" style="487" customWidth="1"/>
    <col min="260" max="294" width="5.77734375" style="487" customWidth="1"/>
    <col min="295" max="512" width="9" style="487"/>
    <col min="513" max="513" width="6.44140625" style="487" customWidth="1"/>
    <col min="514" max="514" width="4.109375" style="487" customWidth="1"/>
    <col min="515" max="515" width="26.33203125" style="487" customWidth="1"/>
    <col min="516" max="550" width="5.77734375" style="487" customWidth="1"/>
    <col min="551" max="768" width="9" style="487"/>
    <col min="769" max="769" width="6.44140625" style="487" customWidth="1"/>
    <col min="770" max="770" width="4.109375" style="487" customWidth="1"/>
    <col min="771" max="771" width="26.33203125" style="487" customWidth="1"/>
    <col min="772" max="806" width="5.77734375" style="487" customWidth="1"/>
    <col min="807" max="1024" width="9" style="487"/>
    <col min="1025" max="1025" width="6.44140625" style="487" customWidth="1"/>
    <col min="1026" max="1026" width="4.109375" style="487" customWidth="1"/>
    <col min="1027" max="1027" width="26.33203125" style="487" customWidth="1"/>
    <col min="1028" max="1062" width="5.77734375" style="487" customWidth="1"/>
    <col min="1063" max="1280" width="9" style="487"/>
    <col min="1281" max="1281" width="6.44140625" style="487" customWidth="1"/>
    <col min="1282" max="1282" width="4.109375" style="487" customWidth="1"/>
    <col min="1283" max="1283" width="26.33203125" style="487" customWidth="1"/>
    <col min="1284" max="1318" width="5.77734375" style="487" customWidth="1"/>
    <col min="1319" max="1536" width="9" style="487"/>
    <col min="1537" max="1537" width="6.44140625" style="487" customWidth="1"/>
    <col min="1538" max="1538" width="4.109375" style="487" customWidth="1"/>
    <col min="1539" max="1539" width="26.33203125" style="487" customWidth="1"/>
    <col min="1540" max="1574" width="5.77734375" style="487" customWidth="1"/>
    <col min="1575" max="1792" width="9" style="487"/>
    <col min="1793" max="1793" width="6.44140625" style="487" customWidth="1"/>
    <col min="1794" max="1794" width="4.109375" style="487" customWidth="1"/>
    <col min="1795" max="1795" width="26.33203125" style="487" customWidth="1"/>
    <col min="1796" max="1830" width="5.77734375" style="487" customWidth="1"/>
    <col min="1831" max="2048" width="9" style="487"/>
    <col min="2049" max="2049" width="6.44140625" style="487" customWidth="1"/>
    <col min="2050" max="2050" width="4.109375" style="487" customWidth="1"/>
    <col min="2051" max="2051" width="26.33203125" style="487" customWidth="1"/>
    <col min="2052" max="2086" width="5.77734375" style="487" customWidth="1"/>
    <col min="2087" max="2304" width="9" style="487"/>
    <col min="2305" max="2305" width="6.44140625" style="487" customWidth="1"/>
    <col min="2306" max="2306" width="4.109375" style="487" customWidth="1"/>
    <col min="2307" max="2307" width="26.33203125" style="487" customWidth="1"/>
    <col min="2308" max="2342" width="5.77734375" style="487" customWidth="1"/>
    <col min="2343" max="2560" width="9" style="487"/>
    <col min="2561" max="2561" width="6.44140625" style="487" customWidth="1"/>
    <col min="2562" max="2562" width="4.109375" style="487" customWidth="1"/>
    <col min="2563" max="2563" width="26.33203125" style="487" customWidth="1"/>
    <col min="2564" max="2598" width="5.77734375" style="487" customWidth="1"/>
    <col min="2599" max="2816" width="9" style="487"/>
    <col min="2817" max="2817" width="6.44140625" style="487" customWidth="1"/>
    <col min="2818" max="2818" width="4.109375" style="487" customWidth="1"/>
    <col min="2819" max="2819" width="26.33203125" style="487" customWidth="1"/>
    <col min="2820" max="2854" width="5.77734375" style="487" customWidth="1"/>
    <col min="2855" max="3072" width="9" style="487"/>
    <col min="3073" max="3073" width="6.44140625" style="487" customWidth="1"/>
    <col min="3074" max="3074" width="4.109375" style="487" customWidth="1"/>
    <col min="3075" max="3075" width="26.33203125" style="487" customWidth="1"/>
    <col min="3076" max="3110" width="5.77734375" style="487" customWidth="1"/>
    <col min="3111" max="3328" width="9" style="487"/>
    <col min="3329" max="3329" width="6.44140625" style="487" customWidth="1"/>
    <col min="3330" max="3330" width="4.109375" style="487" customWidth="1"/>
    <col min="3331" max="3331" width="26.33203125" style="487" customWidth="1"/>
    <col min="3332" max="3366" width="5.77734375" style="487" customWidth="1"/>
    <col min="3367" max="3584" width="9" style="487"/>
    <col min="3585" max="3585" width="6.44140625" style="487" customWidth="1"/>
    <col min="3586" max="3586" width="4.109375" style="487" customWidth="1"/>
    <col min="3587" max="3587" width="26.33203125" style="487" customWidth="1"/>
    <col min="3588" max="3622" width="5.77734375" style="487" customWidth="1"/>
    <col min="3623" max="3840" width="9" style="487"/>
    <col min="3841" max="3841" width="6.44140625" style="487" customWidth="1"/>
    <col min="3842" max="3842" width="4.109375" style="487" customWidth="1"/>
    <col min="3843" max="3843" width="26.33203125" style="487" customWidth="1"/>
    <col min="3844" max="3878" width="5.77734375" style="487" customWidth="1"/>
    <col min="3879" max="4096" width="9" style="487"/>
    <col min="4097" max="4097" width="6.44140625" style="487" customWidth="1"/>
    <col min="4098" max="4098" width="4.109375" style="487" customWidth="1"/>
    <col min="4099" max="4099" width="26.33203125" style="487" customWidth="1"/>
    <col min="4100" max="4134" width="5.77734375" style="487" customWidth="1"/>
    <col min="4135" max="4352" width="9" style="487"/>
    <col min="4353" max="4353" width="6.44140625" style="487" customWidth="1"/>
    <col min="4354" max="4354" width="4.109375" style="487" customWidth="1"/>
    <col min="4355" max="4355" width="26.33203125" style="487" customWidth="1"/>
    <col min="4356" max="4390" width="5.77734375" style="487" customWidth="1"/>
    <col min="4391" max="4608" width="9" style="487"/>
    <col min="4609" max="4609" width="6.44140625" style="487" customWidth="1"/>
    <col min="4610" max="4610" width="4.109375" style="487" customWidth="1"/>
    <col min="4611" max="4611" width="26.33203125" style="487" customWidth="1"/>
    <col min="4612" max="4646" width="5.77734375" style="487" customWidth="1"/>
    <col min="4647" max="4864" width="9" style="487"/>
    <col min="4865" max="4865" width="6.44140625" style="487" customWidth="1"/>
    <col min="4866" max="4866" width="4.109375" style="487" customWidth="1"/>
    <col min="4867" max="4867" width="26.33203125" style="487" customWidth="1"/>
    <col min="4868" max="4902" width="5.77734375" style="487" customWidth="1"/>
    <col min="4903" max="5120" width="9" style="487"/>
    <col min="5121" max="5121" width="6.44140625" style="487" customWidth="1"/>
    <col min="5122" max="5122" width="4.109375" style="487" customWidth="1"/>
    <col min="5123" max="5123" width="26.33203125" style="487" customWidth="1"/>
    <col min="5124" max="5158" width="5.77734375" style="487" customWidth="1"/>
    <col min="5159" max="5376" width="9" style="487"/>
    <col min="5377" max="5377" width="6.44140625" style="487" customWidth="1"/>
    <col min="5378" max="5378" width="4.109375" style="487" customWidth="1"/>
    <col min="5379" max="5379" width="26.33203125" style="487" customWidth="1"/>
    <col min="5380" max="5414" width="5.77734375" style="487" customWidth="1"/>
    <col min="5415" max="5632" width="9" style="487"/>
    <col min="5633" max="5633" width="6.44140625" style="487" customWidth="1"/>
    <col min="5634" max="5634" width="4.109375" style="487" customWidth="1"/>
    <col min="5635" max="5635" width="26.33203125" style="487" customWidth="1"/>
    <col min="5636" max="5670" width="5.77734375" style="487" customWidth="1"/>
    <col min="5671" max="5888" width="9" style="487"/>
    <col min="5889" max="5889" width="6.44140625" style="487" customWidth="1"/>
    <col min="5890" max="5890" width="4.109375" style="487" customWidth="1"/>
    <col min="5891" max="5891" width="26.33203125" style="487" customWidth="1"/>
    <col min="5892" max="5926" width="5.77734375" style="487" customWidth="1"/>
    <col min="5927" max="6144" width="9" style="487"/>
    <col min="6145" max="6145" width="6.44140625" style="487" customWidth="1"/>
    <col min="6146" max="6146" width="4.109375" style="487" customWidth="1"/>
    <col min="6147" max="6147" width="26.33203125" style="487" customWidth="1"/>
    <col min="6148" max="6182" width="5.77734375" style="487" customWidth="1"/>
    <col min="6183" max="6400" width="9" style="487"/>
    <col min="6401" max="6401" width="6.44140625" style="487" customWidth="1"/>
    <col min="6402" max="6402" width="4.109375" style="487" customWidth="1"/>
    <col min="6403" max="6403" width="26.33203125" style="487" customWidth="1"/>
    <col min="6404" max="6438" width="5.77734375" style="487" customWidth="1"/>
    <col min="6439" max="6656" width="9" style="487"/>
    <col min="6657" max="6657" width="6.44140625" style="487" customWidth="1"/>
    <col min="6658" max="6658" width="4.109375" style="487" customWidth="1"/>
    <col min="6659" max="6659" width="26.33203125" style="487" customWidth="1"/>
    <col min="6660" max="6694" width="5.77734375" style="487" customWidth="1"/>
    <col min="6695" max="6912" width="9" style="487"/>
    <col min="6913" max="6913" width="6.44140625" style="487" customWidth="1"/>
    <col min="6914" max="6914" width="4.109375" style="487" customWidth="1"/>
    <col min="6915" max="6915" width="26.33203125" style="487" customWidth="1"/>
    <col min="6916" max="6950" width="5.77734375" style="487" customWidth="1"/>
    <col min="6951" max="7168" width="9" style="487"/>
    <col min="7169" max="7169" width="6.44140625" style="487" customWidth="1"/>
    <col min="7170" max="7170" width="4.109375" style="487" customWidth="1"/>
    <col min="7171" max="7171" width="26.33203125" style="487" customWidth="1"/>
    <col min="7172" max="7206" width="5.77734375" style="487" customWidth="1"/>
    <col min="7207" max="7424" width="9" style="487"/>
    <col min="7425" max="7425" width="6.44140625" style="487" customWidth="1"/>
    <col min="7426" max="7426" width="4.109375" style="487" customWidth="1"/>
    <col min="7427" max="7427" width="26.33203125" style="487" customWidth="1"/>
    <col min="7428" max="7462" width="5.77734375" style="487" customWidth="1"/>
    <col min="7463" max="7680" width="9" style="487"/>
    <col min="7681" max="7681" width="6.44140625" style="487" customWidth="1"/>
    <col min="7682" max="7682" width="4.109375" style="487" customWidth="1"/>
    <col min="7683" max="7683" width="26.33203125" style="487" customWidth="1"/>
    <col min="7684" max="7718" width="5.77734375" style="487" customWidth="1"/>
    <col min="7719" max="7936" width="9" style="487"/>
    <col min="7937" max="7937" width="6.44140625" style="487" customWidth="1"/>
    <col min="7938" max="7938" width="4.109375" style="487" customWidth="1"/>
    <col min="7939" max="7939" width="26.33203125" style="487" customWidth="1"/>
    <col min="7940" max="7974" width="5.77734375" style="487" customWidth="1"/>
    <col min="7975" max="8192" width="9" style="487"/>
    <col min="8193" max="8193" width="6.44140625" style="487" customWidth="1"/>
    <col min="8194" max="8194" width="4.109375" style="487" customWidth="1"/>
    <col min="8195" max="8195" width="26.33203125" style="487" customWidth="1"/>
    <col min="8196" max="8230" width="5.77734375" style="487" customWidth="1"/>
    <col min="8231" max="8448" width="9" style="487"/>
    <col min="8449" max="8449" width="6.44140625" style="487" customWidth="1"/>
    <col min="8450" max="8450" width="4.109375" style="487" customWidth="1"/>
    <col min="8451" max="8451" width="26.33203125" style="487" customWidth="1"/>
    <col min="8452" max="8486" width="5.77734375" style="487" customWidth="1"/>
    <col min="8487" max="8704" width="9" style="487"/>
    <col min="8705" max="8705" width="6.44140625" style="487" customWidth="1"/>
    <col min="8706" max="8706" width="4.109375" style="487" customWidth="1"/>
    <col min="8707" max="8707" width="26.33203125" style="487" customWidth="1"/>
    <col min="8708" max="8742" width="5.77734375" style="487" customWidth="1"/>
    <col min="8743" max="8960" width="9" style="487"/>
    <col min="8961" max="8961" width="6.44140625" style="487" customWidth="1"/>
    <col min="8962" max="8962" width="4.109375" style="487" customWidth="1"/>
    <col min="8963" max="8963" width="26.33203125" style="487" customWidth="1"/>
    <col min="8964" max="8998" width="5.77734375" style="487" customWidth="1"/>
    <col min="8999" max="9216" width="9" style="487"/>
    <col min="9217" max="9217" width="6.44140625" style="487" customWidth="1"/>
    <col min="9218" max="9218" width="4.109375" style="487" customWidth="1"/>
    <col min="9219" max="9219" width="26.33203125" style="487" customWidth="1"/>
    <col min="9220" max="9254" width="5.77734375" style="487" customWidth="1"/>
    <col min="9255" max="9472" width="9" style="487"/>
    <col min="9473" max="9473" width="6.44140625" style="487" customWidth="1"/>
    <col min="9474" max="9474" width="4.109375" style="487" customWidth="1"/>
    <col min="9475" max="9475" width="26.33203125" style="487" customWidth="1"/>
    <col min="9476" max="9510" width="5.77734375" style="487" customWidth="1"/>
    <col min="9511" max="9728" width="9" style="487"/>
    <col min="9729" max="9729" width="6.44140625" style="487" customWidth="1"/>
    <col min="9730" max="9730" width="4.109375" style="487" customWidth="1"/>
    <col min="9731" max="9731" width="26.33203125" style="487" customWidth="1"/>
    <col min="9732" max="9766" width="5.77734375" style="487" customWidth="1"/>
    <col min="9767" max="9984" width="9" style="487"/>
    <col min="9985" max="9985" width="6.44140625" style="487" customWidth="1"/>
    <col min="9986" max="9986" width="4.109375" style="487" customWidth="1"/>
    <col min="9987" max="9987" width="26.33203125" style="487" customWidth="1"/>
    <col min="9988" max="10022" width="5.77734375" style="487" customWidth="1"/>
    <col min="10023" max="10240" width="9" style="487"/>
    <col min="10241" max="10241" width="6.44140625" style="487" customWidth="1"/>
    <col min="10242" max="10242" width="4.109375" style="487" customWidth="1"/>
    <col min="10243" max="10243" width="26.33203125" style="487" customWidth="1"/>
    <col min="10244" max="10278" width="5.77734375" style="487" customWidth="1"/>
    <col min="10279" max="10496" width="9" style="487"/>
    <col min="10497" max="10497" width="6.44140625" style="487" customWidth="1"/>
    <col min="10498" max="10498" width="4.109375" style="487" customWidth="1"/>
    <col min="10499" max="10499" width="26.33203125" style="487" customWidth="1"/>
    <col min="10500" max="10534" width="5.77734375" style="487" customWidth="1"/>
    <col min="10535" max="10752" width="9" style="487"/>
    <col min="10753" max="10753" width="6.44140625" style="487" customWidth="1"/>
    <col min="10754" max="10754" width="4.109375" style="487" customWidth="1"/>
    <col min="10755" max="10755" width="26.33203125" style="487" customWidth="1"/>
    <col min="10756" max="10790" width="5.77734375" style="487" customWidth="1"/>
    <col min="10791" max="11008" width="9" style="487"/>
    <col min="11009" max="11009" width="6.44140625" style="487" customWidth="1"/>
    <col min="11010" max="11010" width="4.109375" style="487" customWidth="1"/>
    <col min="11011" max="11011" width="26.33203125" style="487" customWidth="1"/>
    <col min="11012" max="11046" width="5.77734375" style="487" customWidth="1"/>
    <col min="11047" max="11264" width="9" style="487"/>
    <col min="11265" max="11265" width="6.44140625" style="487" customWidth="1"/>
    <col min="11266" max="11266" width="4.109375" style="487" customWidth="1"/>
    <col min="11267" max="11267" width="26.33203125" style="487" customWidth="1"/>
    <col min="11268" max="11302" width="5.77734375" style="487" customWidth="1"/>
    <col min="11303" max="11520" width="9" style="487"/>
    <col min="11521" max="11521" width="6.44140625" style="487" customWidth="1"/>
    <col min="11522" max="11522" width="4.109375" style="487" customWidth="1"/>
    <col min="11523" max="11523" width="26.33203125" style="487" customWidth="1"/>
    <col min="11524" max="11558" width="5.77734375" style="487" customWidth="1"/>
    <col min="11559" max="11776" width="9" style="487"/>
    <col min="11777" max="11777" width="6.44140625" style="487" customWidth="1"/>
    <col min="11778" max="11778" width="4.109375" style="487" customWidth="1"/>
    <col min="11779" max="11779" width="26.33203125" style="487" customWidth="1"/>
    <col min="11780" max="11814" width="5.77734375" style="487" customWidth="1"/>
    <col min="11815" max="12032" width="9" style="487"/>
    <col min="12033" max="12033" width="6.44140625" style="487" customWidth="1"/>
    <col min="12034" max="12034" width="4.109375" style="487" customWidth="1"/>
    <col min="12035" max="12035" width="26.33203125" style="487" customWidth="1"/>
    <col min="12036" max="12070" width="5.77734375" style="487" customWidth="1"/>
    <col min="12071" max="12288" width="9" style="487"/>
    <col min="12289" max="12289" width="6.44140625" style="487" customWidth="1"/>
    <col min="12290" max="12290" width="4.109375" style="487" customWidth="1"/>
    <col min="12291" max="12291" width="26.33203125" style="487" customWidth="1"/>
    <col min="12292" max="12326" width="5.77734375" style="487" customWidth="1"/>
    <col min="12327" max="12544" width="9" style="487"/>
    <col min="12545" max="12545" width="6.44140625" style="487" customWidth="1"/>
    <col min="12546" max="12546" width="4.109375" style="487" customWidth="1"/>
    <col min="12547" max="12547" width="26.33203125" style="487" customWidth="1"/>
    <col min="12548" max="12582" width="5.77734375" style="487" customWidth="1"/>
    <col min="12583" max="12800" width="9" style="487"/>
    <col min="12801" max="12801" width="6.44140625" style="487" customWidth="1"/>
    <col min="12802" max="12802" width="4.109375" style="487" customWidth="1"/>
    <col min="12803" max="12803" width="26.33203125" style="487" customWidth="1"/>
    <col min="12804" max="12838" width="5.77734375" style="487" customWidth="1"/>
    <col min="12839" max="13056" width="9" style="487"/>
    <col min="13057" max="13057" width="6.44140625" style="487" customWidth="1"/>
    <col min="13058" max="13058" width="4.109375" style="487" customWidth="1"/>
    <col min="13059" max="13059" width="26.33203125" style="487" customWidth="1"/>
    <col min="13060" max="13094" width="5.77734375" style="487" customWidth="1"/>
    <col min="13095" max="13312" width="9" style="487"/>
    <col min="13313" max="13313" width="6.44140625" style="487" customWidth="1"/>
    <col min="13314" max="13314" width="4.109375" style="487" customWidth="1"/>
    <col min="13315" max="13315" width="26.33203125" style="487" customWidth="1"/>
    <col min="13316" max="13350" width="5.77734375" style="487" customWidth="1"/>
    <col min="13351" max="13568" width="9" style="487"/>
    <col min="13569" max="13569" width="6.44140625" style="487" customWidth="1"/>
    <col min="13570" max="13570" width="4.109375" style="487" customWidth="1"/>
    <col min="13571" max="13571" width="26.33203125" style="487" customWidth="1"/>
    <col min="13572" max="13606" width="5.77734375" style="487" customWidth="1"/>
    <col min="13607" max="13824" width="9" style="487"/>
    <col min="13825" max="13825" width="6.44140625" style="487" customWidth="1"/>
    <col min="13826" max="13826" width="4.109375" style="487" customWidth="1"/>
    <col min="13827" max="13827" width="26.33203125" style="487" customWidth="1"/>
    <col min="13828" max="13862" width="5.77734375" style="487" customWidth="1"/>
    <col min="13863" max="14080" width="9" style="487"/>
    <col min="14081" max="14081" width="6.44140625" style="487" customWidth="1"/>
    <col min="14082" max="14082" width="4.109375" style="487" customWidth="1"/>
    <col min="14083" max="14083" width="26.33203125" style="487" customWidth="1"/>
    <col min="14084" max="14118" width="5.77734375" style="487" customWidth="1"/>
    <col min="14119" max="14336" width="9" style="487"/>
    <col min="14337" max="14337" width="6.44140625" style="487" customWidth="1"/>
    <col min="14338" max="14338" width="4.109375" style="487" customWidth="1"/>
    <col min="14339" max="14339" width="26.33203125" style="487" customWidth="1"/>
    <col min="14340" max="14374" width="5.77734375" style="487" customWidth="1"/>
    <col min="14375" max="14592" width="9" style="487"/>
    <col min="14593" max="14593" width="6.44140625" style="487" customWidth="1"/>
    <col min="14594" max="14594" width="4.109375" style="487" customWidth="1"/>
    <col min="14595" max="14595" width="26.33203125" style="487" customWidth="1"/>
    <col min="14596" max="14630" width="5.77734375" style="487" customWidth="1"/>
    <col min="14631" max="14848" width="9" style="487"/>
    <col min="14849" max="14849" width="6.44140625" style="487" customWidth="1"/>
    <col min="14850" max="14850" width="4.109375" style="487" customWidth="1"/>
    <col min="14851" max="14851" width="26.33203125" style="487" customWidth="1"/>
    <col min="14852" max="14886" width="5.77734375" style="487" customWidth="1"/>
    <col min="14887" max="15104" width="9" style="487"/>
    <col min="15105" max="15105" width="6.44140625" style="487" customWidth="1"/>
    <col min="15106" max="15106" width="4.109375" style="487" customWidth="1"/>
    <col min="15107" max="15107" width="26.33203125" style="487" customWidth="1"/>
    <col min="15108" max="15142" width="5.77734375" style="487" customWidth="1"/>
    <col min="15143" max="15360" width="9" style="487"/>
    <col min="15361" max="15361" width="6.44140625" style="487" customWidth="1"/>
    <col min="15362" max="15362" width="4.109375" style="487" customWidth="1"/>
    <col min="15363" max="15363" width="26.33203125" style="487" customWidth="1"/>
    <col min="15364" max="15398" width="5.77734375" style="487" customWidth="1"/>
    <col min="15399" max="15616" width="9" style="487"/>
    <col min="15617" max="15617" width="6.44140625" style="487" customWidth="1"/>
    <col min="15618" max="15618" width="4.109375" style="487" customWidth="1"/>
    <col min="15619" max="15619" width="26.33203125" style="487" customWidth="1"/>
    <col min="15620" max="15654" width="5.77734375" style="487" customWidth="1"/>
    <col min="15655" max="15872" width="9" style="487"/>
    <col min="15873" max="15873" width="6.44140625" style="487" customWidth="1"/>
    <col min="15874" max="15874" width="4.109375" style="487" customWidth="1"/>
    <col min="15875" max="15875" width="26.33203125" style="487" customWidth="1"/>
    <col min="15876" max="15910" width="5.77734375" style="487" customWidth="1"/>
    <col min="15911" max="16128" width="9" style="487"/>
    <col min="16129" max="16129" width="6.44140625" style="487" customWidth="1"/>
    <col min="16130" max="16130" width="4.109375" style="487" customWidth="1"/>
    <col min="16131" max="16131" width="26.33203125" style="487" customWidth="1"/>
    <col min="16132" max="16166" width="5.77734375" style="487" customWidth="1"/>
    <col min="16167" max="16384" width="9" style="487"/>
  </cols>
  <sheetData>
    <row r="1" spans="1:38" ht="19.2" x14ac:dyDescent="0.2">
      <c r="A1" s="657" t="s">
        <v>336</v>
      </c>
    </row>
    <row r="2" spans="1:38" s="1171" customFormat="1" ht="17.25" customHeight="1" x14ac:dyDescent="0.2">
      <c r="K2" s="1949"/>
      <c r="L2" s="1949"/>
      <c r="AB2" s="1949"/>
      <c r="AC2" s="1949"/>
      <c r="AD2" s="1949"/>
      <c r="AE2" s="1949"/>
      <c r="AI2" s="1949" t="s">
        <v>337</v>
      </c>
      <c r="AJ2" s="1949"/>
      <c r="AK2" s="1949"/>
      <c r="AL2" s="1949"/>
    </row>
    <row r="3" spans="1:38" s="1171" customFormat="1" ht="3.75" customHeight="1" thickBot="1" x14ac:dyDescent="0.25"/>
    <row r="4" spans="1:38" s="871" customFormat="1" ht="21" customHeight="1" x14ac:dyDescent="0.2">
      <c r="A4" s="1268"/>
      <c r="B4" s="1269"/>
      <c r="C4" s="1270" t="s">
        <v>338</v>
      </c>
      <c r="D4" s="2034">
        <v>30</v>
      </c>
      <c r="E4" s="2035"/>
      <c r="F4" s="2035"/>
      <c r="G4" s="2035"/>
      <c r="H4" s="2035"/>
      <c r="I4" s="2035"/>
      <c r="J4" s="2036"/>
      <c r="K4" s="2034">
        <v>1</v>
      </c>
      <c r="L4" s="2035"/>
      <c r="M4" s="2035"/>
      <c r="N4" s="2035"/>
      <c r="O4" s="2035"/>
      <c r="P4" s="2035"/>
      <c r="Q4" s="2036"/>
      <c r="R4" s="2034">
        <v>2</v>
      </c>
      <c r="S4" s="2035"/>
      <c r="T4" s="2035"/>
      <c r="U4" s="2035"/>
      <c r="V4" s="2035"/>
      <c r="W4" s="2035"/>
      <c r="X4" s="2036"/>
      <c r="Y4" s="2034">
        <v>3</v>
      </c>
      <c r="Z4" s="2035"/>
      <c r="AA4" s="2035"/>
      <c r="AB4" s="2035"/>
      <c r="AC4" s="2035"/>
      <c r="AD4" s="2035"/>
      <c r="AE4" s="2036"/>
      <c r="AF4" s="2034">
        <v>4</v>
      </c>
      <c r="AG4" s="2035"/>
      <c r="AH4" s="2035"/>
      <c r="AI4" s="2035"/>
      <c r="AJ4" s="2035"/>
      <c r="AK4" s="2035"/>
      <c r="AL4" s="2036"/>
    </row>
    <row r="5" spans="1:38" s="871" customFormat="1" ht="21" customHeight="1" x14ac:dyDescent="0.2">
      <c r="A5" s="1271"/>
      <c r="B5" s="1145"/>
      <c r="C5" s="1145"/>
      <c r="D5" s="2037"/>
      <c r="E5" s="2038"/>
      <c r="F5" s="2038"/>
      <c r="G5" s="2038"/>
      <c r="H5" s="2038"/>
      <c r="I5" s="2038"/>
      <c r="J5" s="2039"/>
      <c r="K5" s="2037"/>
      <c r="L5" s="2038"/>
      <c r="M5" s="2038"/>
      <c r="N5" s="2038"/>
      <c r="O5" s="2038"/>
      <c r="P5" s="2038"/>
      <c r="Q5" s="2039"/>
      <c r="R5" s="2037"/>
      <c r="S5" s="2038"/>
      <c r="T5" s="2038"/>
      <c r="U5" s="2038"/>
      <c r="V5" s="2038"/>
      <c r="W5" s="2038"/>
      <c r="X5" s="2039"/>
      <c r="Y5" s="2037"/>
      <c r="Z5" s="2038"/>
      <c r="AA5" s="2038"/>
      <c r="AB5" s="2038"/>
      <c r="AC5" s="2038"/>
      <c r="AD5" s="2038"/>
      <c r="AE5" s="2039"/>
      <c r="AF5" s="2037"/>
      <c r="AG5" s="2038"/>
      <c r="AH5" s="2038"/>
      <c r="AI5" s="2038"/>
      <c r="AJ5" s="2038"/>
      <c r="AK5" s="2038"/>
      <c r="AL5" s="2039"/>
    </row>
    <row r="6" spans="1:38" s="871" customFormat="1" ht="21" customHeight="1" x14ac:dyDescent="0.2">
      <c r="A6" s="1271"/>
      <c r="B6" s="1145"/>
      <c r="C6" s="1272" t="s">
        <v>339</v>
      </c>
      <c r="D6" s="1273" t="s">
        <v>152</v>
      </c>
      <c r="E6" s="1274" t="s">
        <v>161</v>
      </c>
      <c r="F6" s="1274" t="s">
        <v>316</v>
      </c>
      <c r="G6" s="1274" t="s">
        <v>168</v>
      </c>
      <c r="H6" s="1274" t="s">
        <v>171</v>
      </c>
      <c r="I6" s="1275" t="s">
        <v>318</v>
      </c>
      <c r="J6" s="1276"/>
      <c r="K6" s="1273" t="s">
        <v>152</v>
      </c>
      <c r="L6" s="1274" t="s">
        <v>161</v>
      </c>
      <c r="M6" s="1274" t="s">
        <v>316</v>
      </c>
      <c r="N6" s="1274" t="s">
        <v>168</v>
      </c>
      <c r="O6" s="1274" t="s">
        <v>171</v>
      </c>
      <c r="P6" s="1275" t="s">
        <v>318</v>
      </c>
      <c r="Q6" s="1276"/>
      <c r="R6" s="1273" t="s">
        <v>152</v>
      </c>
      <c r="S6" s="1274" t="s">
        <v>161</v>
      </c>
      <c r="T6" s="1274" t="s">
        <v>316</v>
      </c>
      <c r="U6" s="1274" t="s">
        <v>168</v>
      </c>
      <c r="V6" s="1274" t="s">
        <v>171</v>
      </c>
      <c r="W6" s="1275" t="s">
        <v>318</v>
      </c>
      <c r="X6" s="1276"/>
      <c r="Y6" s="1273" t="s">
        <v>152</v>
      </c>
      <c r="Z6" s="1274" t="s">
        <v>161</v>
      </c>
      <c r="AA6" s="1274" t="s">
        <v>316</v>
      </c>
      <c r="AB6" s="1274" t="s">
        <v>168</v>
      </c>
      <c r="AC6" s="1274" t="s">
        <v>171</v>
      </c>
      <c r="AD6" s="1275" t="s">
        <v>318</v>
      </c>
      <c r="AE6" s="1276"/>
      <c r="AF6" s="1273" t="s">
        <v>152</v>
      </c>
      <c r="AG6" s="1274" t="s">
        <v>161</v>
      </c>
      <c r="AH6" s="1274" t="s">
        <v>316</v>
      </c>
      <c r="AI6" s="1274" t="s">
        <v>168</v>
      </c>
      <c r="AJ6" s="1274" t="s">
        <v>171</v>
      </c>
      <c r="AK6" s="1275" t="s">
        <v>318</v>
      </c>
      <c r="AL6" s="1276"/>
    </row>
    <row r="7" spans="1:38" s="871" customFormat="1" ht="21" customHeight="1" x14ac:dyDescent="0.2">
      <c r="A7" s="2030" t="s">
        <v>340</v>
      </c>
      <c r="B7" s="2031"/>
      <c r="C7" s="1277" t="s">
        <v>341</v>
      </c>
      <c r="D7" s="1278"/>
      <c r="E7" s="1279"/>
      <c r="F7" s="1279"/>
      <c r="G7" s="1279"/>
      <c r="H7" s="1279"/>
      <c r="I7" s="1280"/>
      <c r="J7" s="1281" t="s">
        <v>53</v>
      </c>
      <c r="K7" s="1278"/>
      <c r="L7" s="1279"/>
      <c r="M7" s="1279"/>
      <c r="N7" s="1279"/>
      <c r="O7" s="1279"/>
      <c r="P7" s="1280"/>
      <c r="Q7" s="1281" t="s">
        <v>53</v>
      </c>
      <c r="R7" s="1278"/>
      <c r="S7" s="1279"/>
      <c r="T7" s="1279"/>
      <c r="U7" s="1279"/>
      <c r="V7" s="1279"/>
      <c r="W7" s="1280"/>
      <c r="X7" s="1281" t="s">
        <v>53</v>
      </c>
      <c r="Y7" s="1278"/>
      <c r="Z7" s="1279"/>
      <c r="AA7" s="1279"/>
      <c r="AB7" s="1279"/>
      <c r="AC7" s="1279"/>
      <c r="AD7" s="1280"/>
      <c r="AE7" s="1281" t="s">
        <v>53</v>
      </c>
      <c r="AF7" s="1278"/>
      <c r="AG7" s="1279"/>
      <c r="AH7" s="1279"/>
      <c r="AI7" s="1279"/>
      <c r="AJ7" s="1279"/>
      <c r="AK7" s="1280"/>
      <c r="AL7" s="1281" t="s">
        <v>53</v>
      </c>
    </row>
    <row r="8" spans="1:38" s="871" customFormat="1" ht="21" customHeight="1" thickBot="1" x14ac:dyDescent="0.25">
      <c r="A8" s="1282"/>
      <c r="B8" s="1283"/>
      <c r="C8" s="1283"/>
      <c r="D8" s="1284" t="s">
        <v>157</v>
      </c>
      <c r="E8" s="1285" t="s">
        <v>163</v>
      </c>
      <c r="F8" s="1285" t="s">
        <v>342</v>
      </c>
      <c r="G8" s="1285" t="s">
        <v>170</v>
      </c>
      <c r="H8" s="1285" t="s">
        <v>173</v>
      </c>
      <c r="I8" s="1286" t="s">
        <v>319</v>
      </c>
      <c r="J8" s="1281"/>
      <c r="K8" s="1284" t="s">
        <v>157</v>
      </c>
      <c r="L8" s="1285" t="s">
        <v>163</v>
      </c>
      <c r="M8" s="1285" t="s">
        <v>342</v>
      </c>
      <c r="N8" s="1285" t="s">
        <v>170</v>
      </c>
      <c r="O8" s="1285" t="s">
        <v>173</v>
      </c>
      <c r="P8" s="1286" t="s">
        <v>319</v>
      </c>
      <c r="Q8" s="1281"/>
      <c r="R8" s="1284" t="s">
        <v>157</v>
      </c>
      <c r="S8" s="1285" t="s">
        <v>163</v>
      </c>
      <c r="T8" s="1285" t="s">
        <v>342</v>
      </c>
      <c r="U8" s="1285" t="s">
        <v>170</v>
      </c>
      <c r="V8" s="1285" t="s">
        <v>173</v>
      </c>
      <c r="W8" s="1286" t="s">
        <v>319</v>
      </c>
      <c r="X8" s="1281"/>
      <c r="Y8" s="1284" t="s">
        <v>157</v>
      </c>
      <c r="Z8" s="1285" t="s">
        <v>163</v>
      </c>
      <c r="AA8" s="1285" t="s">
        <v>342</v>
      </c>
      <c r="AB8" s="1285" t="s">
        <v>170</v>
      </c>
      <c r="AC8" s="1285" t="s">
        <v>173</v>
      </c>
      <c r="AD8" s="1286" t="s">
        <v>319</v>
      </c>
      <c r="AE8" s="1281"/>
      <c r="AF8" s="1284" t="s">
        <v>157</v>
      </c>
      <c r="AG8" s="1285" t="s">
        <v>163</v>
      </c>
      <c r="AH8" s="1285" t="s">
        <v>342</v>
      </c>
      <c r="AI8" s="1285" t="s">
        <v>170</v>
      </c>
      <c r="AJ8" s="1285" t="s">
        <v>173</v>
      </c>
      <c r="AK8" s="1286" t="s">
        <v>319</v>
      </c>
      <c r="AL8" s="1281"/>
    </row>
    <row r="9" spans="1:38" s="871" customFormat="1" ht="49.5" customHeight="1" x14ac:dyDescent="0.2">
      <c r="A9" s="1287" t="s">
        <v>343</v>
      </c>
      <c r="B9" s="1288"/>
      <c r="C9" s="1289" t="s">
        <v>344</v>
      </c>
      <c r="D9" s="86">
        <v>306</v>
      </c>
      <c r="E9" s="87">
        <v>270</v>
      </c>
      <c r="F9" s="87">
        <v>386</v>
      </c>
      <c r="G9" s="87">
        <v>156</v>
      </c>
      <c r="H9" s="87">
        <v>123</v>
      </c>
      <c r="I9" s="88">
        <v>360</v>
      </c>
      <c r="J9" s="1290">
        <f>SUM(D9:I9)</f>
        <v>1601</v>
      </c>
      <c r="K9" s="86">
        <v>314</v>
      </c>
      <c r="L9" s="87">
        <v>272</v>
      </c>
      <c r="M9" s="87">
        <v>391</v>
      </c>
      <c r="N9" s="87">
        <v>156</v>
      </c>
      <c r="O9" s="87">
        <v>125</v>
      </c>
      <c r="P9" s="88">
        <v>387</v>
      </c>
      <c r="Q9" s="1290">
        <f>SUM(K9:K9:P9)</f>
        <v>1645</v>
      </c>
      <c r="R9" s="86">
        <v>348</v>
      </c>
      <c r="S9" s="87">
        <v>277</v>
      </c>
      <c r="T9" s="87">
        <v>358</v>
      </c>
      <c r="U9" s="87">
        <v>155</v>
      </c>
      <c r="V9" s="87">
        <v>125</v>
      </c>
      <c r="W9" s="88">
        <v>401</v>
      </c>
      <c r="X9" s="1290">
        <f>SUM(R9:R9:W9)</f>
        <v>1664</v>
      </c>
      <c r="Y9" s="86">
        <v>350</v>
      </c>
      <c r="Z9" s="87">
        <v>271</v>
      </c>
      <c r="AA9" s="87">
        <v>359</v>
      </c>
      <c r="AB9" s="87">
        <v>155</v>
      </c>
      <c r="AC9" s="87">
        <v>126</v>
      </c>
      <c r="AD9" s="88">
        <v>405</v>
      </c>
      <c r="AE9" s="1290">
        <f>SUM(Y9:Y9:AD9)</f>
        <v>1666</v>
      </c>
      <c r="AF9" s="86">
        <v>344</v>
      </c>
      <c r="AG9" s="87">
        <v>272</v>
      </c>
      <c r="AH9" s="87">
        <v>355</v>
      </c>
      <c r="AI9" s="87">
        <v>156</v>
      </c>
      <c r="AJ9" s="87">
        <v>127</v>
      </c>
      <c r="AK9" s="88">
        <v>404</v>
      </c>
      <c r="AL9" s="1290">
        <f>SUM(AF9:AF9:AK9)</f>
        <v>1658</v>
      </c>
    </row>
    <row r="10" spans="1:38" s="871" customFormat="1" ht="49.5" customHeight="1" x14ac:dyDescent="0.2">
      <c r="A10" s="1287"/>
      <c r="B10" s="1291"/>
      <c r="C10" s="1292" t="s">
        <v>345</v>
      </c>
      <c r="D10" s="89">
        <v>6</v>
      </c>
      <c r="E10" s="90">
        <v>20</v>
      </c>
      <c r="F10" s="90">
        <v>33</v>
      </c>
      <c r="G10" s="90">
        <v>12</v>
      </c>
      <c r="H10" s="90">
        <v>8</v>
      </c>
      <c r="I10" s="91">
        <v>60</v>
      </c>
      <c r="J10" s="1293">
        <f t="shared" ref="J10:J24" si="0">SUM(D10:I10)</f>
        <v>139</v>
      </c>
      <c r="K10" s="89">
        <v>7</v>
      </c>
      <c r="L10" s="90">
        <v>20</v>
      </c>
      <c r="M10" s="90">
        <v>33</v>
      </c>
      <c r="N10" s="90">
        <v>12</v>
      </c>
      <c r="O10" s="90">
        <v>8</v>
      </c>
      <c r="P10" s="91">
        <v>63</v>
      </c>
      <c r="Q10" s="1293">
        <f t="shared" ref="Q10:Q16" si="1">SUM(K10:P10)</f>
        <v>143</v>
      </c>
      <c r="R10" s="89">
        <v>7</v>
      </c>
      <c r="S10" s="90">
        <v>21</v>
      </c>
      <c r="T10" s="90">
        <v>30</v>
      </c>
      <c r="U10" s="90">
        <v>12</v>
      </c>
      <c r="V10" s="90">
        <v>8</v>
      </c>
      <c r="W10" s="91">
        <v>66</v>
      </c>
      <c r="X10" s="1293">
        <f t="shared" ref="X10:X16" si="2">SUM(R10:W10)</f>
        <v>144</v>
      </c>
      <c r="Y10" s="89">
        <v>8</v>
      </c>
      <c r="Z10" s="90">
        <v>20</v>
      </c>
      <c r="AA10" s="90">
        <v>31</v>
      </c>
      <c r="AB10" s="90">
        <v>11</v>
      </c>
      <c r="AC10" s="90">
        <v>8</v>
      </c>
      <c r="AD10" s="91">
        <v>64</v>
      </c>
      <c r="AE10" s="1293">
        <f t="shared" ref="AE10:AE16" si="3">SUM(Y10:AD10)</f>
        <v>142</v>
      </c>
      <c r="AF10" s="89">
        <v>8</v>
      </c>
      <c r="AG10" s="90">
        <v>22</v>
      </c>
      <c r="AH10" s="90">
        <v>31</v>
      </c>
      <c r="AI10" s="90">
        <v>11</v>
      </c>
      <c r="AJ10" s="90">
        <v>8</v>
      </c>
      <c r="AK10" s="91">
        <v>63</v>
      </c>
      <c r="AL10" s="1293">
        <f t="shared" ref="AL10:AL16" si="4">SUM(AF10:AK10)</f>
        <v>143</v>
      </c>
    </row>
    <row r="11" spans="1:38" s="871" customFormat="1" ht="49.5" customHeight="1" x14ac:dyDescent="0.2">
      <c r="A11" s="1287" t="s">
        <v>54</v>
      </c>
      <c r="B11" s="1291"/>
      <c r="C11" s="1292" t="s">
        <v>346</v>
      </c>
      <c r="D11" s="89">
        <v>0</v>
      </c>
      <c r="E11" s="90">
        <v>0</v>
      </c>
      <c r="F11" s="90">
        <v>21</v>
      </c>
      <c r="G11" s="90">
        <v>0</v>
      </c>
      <c r="H11" s="90">
        <v>5</v>
      </c>
      <c r="I11" s="91">
        <v>4</v>
      </c>
      <c r="J11" s="1293">
        <f t="shared" si="0"/>
        <v>30</v>
      </c>
      <c r="K11" s="89">
        <v>0</v>
      </c>
      <c r="L11" s="90">
        <v>0</v>
      </c>
      <c r="M11" s="90">
        <v>21</v>
      </c>
      <c r="N11" s="90">
        <v>0</v>
      </c>
      <c r="O11" s="90">
        <v>4</v>
      </c>
      <c r="P11" s="91">
        <v>4</v>
      </c>
      <c r="Q11" s="1293">
        <f t="shared" si="1"/>
        <v>29</v>
      </c>
      <c r="R11" s="89">
        <v>0</v>
      </c>
      <c r="S11" s="90">
        <v>0</v>
      </c>
      <c r="T11" s="90">
        <v>22</v>
      </c>
      <c r="U11" s="90">
        <v>0</v>
      </c>
      <c r="V11" s="90">
        <v>4</v>
      </c>
      <c r="W11" s="91">
        <v>4</v>
      </c>
      <c r="X11" s="1293">
        <f t="shared" si="2"/>
        <v>30</v>
      </c>
      <c r="Y11" s="89">
        <v>24</v>
      </c>
      <c r="Z11" s="90">
        <v>0</v>
      </c>
      <c r="AA11" s="90">
        <v>23</v>
      </c>
      <c r="AB11" s="90">
        <v>0</v>
      </c>
      <c r="AC11" s="90">
        <v>4</v>
      </c>
      <c r="AD11" s="91">
        <v>4</v>
      </c>
      <c r="AE11" s="1293">
        <f t="shared" si="3"/>
        <v>55</v>
      </c>
      <c r="AF11" s="89">
        <v>24</v>
      </c>
      <c r="AG11" s="90">
        <v>0</v>
      </c>
      <c r="AH11" s="90">
        <v>22</v>
      </c>
      <c r="AI11" s="90">
        <v>0</v>
      </c>
      <c r="AJ11" s="90">
        <v>4</v>
      </c>
      <c r="AK11" s="91">
        <v>5</v>
      </c>
      <c r="AL11" s="1293">
        <f t="shared" si="4"/>
        <v>55</v>
      </c>
    </row>
    <row r="12" spans="1:38" s="871" customFormat="1" ht="49.5" customHeight="1" x14ac:dyDescent="0.2">
      <c r="A12" s="1287"/>
      <c r="B12" s="1291"/>
      <c r="C12" s="1292" t="s">
        <v>347</v>
      </c>
      <c r="D12" s="89">
        <v>13</v>
      </c>
      <c r="E12" s="90">
        <v>36</v>
      </c>
      <c r="F12" s="90">
        <v>63</v>
      </c>
      <c r="G12" s="90">
        <v>27</v>
      </c>
      <c r="H12" s="90">
        <v>26</v>
      </c>
      <c r="I12" s="91">
        <v>53</v>
      </c>
      <c r="J12" s="1293">
        <f t="shared" si="0"/>
        <v>218</v>
      </c>
      <c r="K12" s="89">
        <v>18</v>
      </c>
      <c r="L12" s="90">
        <v>37</v>
      </c>
      <c r="M12" s="90">
        <v>63</v>
      </c>
      <c r="N12" s="90">
        <v>28</v>
      </c>
      <c r="O12" s="90">
        <v>26</v>
      </c>
      <c r="P12" s="91">
        <v>54</v>
      </c>
      <c r="Q12" s="1293">
        <f t="shared" si="1"/>
        <v>226</v>
      </c>
      <c r="R12" s="89">
        <v>27</v>
      </c>
      <c r="S12" s="90">
        <v>36</v>
      </c>
      <c r="T12" s="90">
        <v>59</v>
      </c>
      <c r="U12" s="90">
        <v>28</v>
      </c>
      <c r="V12" s="90">
        <v>25</v>
      </c>
      <c r="W12" s="91">
        <v>53</v>
      </c>
      <c r="X12" s="1293">
        <f t="shared" si="2"/>
        <v>228</v>
      </c>
      <c r="Y12" s="89">
        <v>20</v>
      </c>
      <c r="Z12" s="90">
        <v>36</v>
      </c>
      <c r="AA12" s="90">
        <v>59</v>
      </c>
      <c r="AB12" s="90">
        <v>27</v>
      </c>
      <c r="AC12" s="90">
        <v>25</v>
      </c>
      <c r="AD12" s="91">
        <v>55</v>
      </c>
      <c r="AE12" s="1293">
        <f t="shared" si="3"/>
        <v>222</v>
      </c>
      <c r="AF12" s="89">
        <v>20</v>
      </c>
      <c r="AG12" s="90">
        <v>35</v>
      </c>
      <c r="AH12" s="90">
        <v>59</v>
      </c>
      <c r="AI12" s="90">
        <v>28</v>
      </c>
      <c r="AJ12" s="90">
        <v>25</v>
      </c>
      <c r="AK12" s="91">
        <v>56</v>
      </c>
      <c r="AL12" s="1293">
        <f t="shared" si="4"/>
        <v>223</v>
      </c>
    </row>
    <row r="13" spans="1:38" s="871" customFormat="1" ht="49.5" customHeight="1" x14ac:dyDescent="0.2">
      <c r="A13" s="1287" t="s">
        <v>308</v>
      </c>
      <c r="B13" s="1291"/>
      <c r="C13" s="1292" t="s">
        <v>348</v>
      </c>
      <c r="D13" s="89">
        <v>527</v>
      </c>
      <c r="E13" s="90">
        <v>136</v>
      </c>
      <c r="F13" s="90">
        <v>945</v>
      </c>
      <c r="G13" s="90">
        <v>327</v>
      </c>
      <c r="H13" s="90">
        <v>117</v>
      </c>
      <c r="I13" s="91">
        <v>718</v>
      </c>
      <c r="J13" s="1293">
        <f t="shared" si="0"/>
        <v>2770</v>
      </c>
      <c r="K13" s="89">
        <v>529</v>
      </c>
      <c r="L13" s="90">
        <v>137</v>
      </c>
      <c r="M13" s="90">
        <v>936</v>
      </c>
      <c r="N13" s="90">
        <v>319</v>
      </c>
      <c r="O13" s="90">
        <v>111</v>
      </c>
      <c r="P13" s="91">
        <v>717</v>
      </c>
      <c r="Q13" s="1293">
        <f t="shared" si="1"/>
        <v>2749</v>
      </c>
      <c r="R13" s="89">
        <v>522</v>
      </c>
      <c r="S13" s="90">
        <v>135</v>
      </c>
      <c r="T13" s="90">
        <v>962</v>
      </c>
      <c r="U13" s="90">
        <v>314</v>
      </c>
      <c r="V13" s="90">
        <v>108</v>
      </c>
      <c r="W13" s="91">
        <v>719</v>
      </c>
      <c r="X13" s="1293">
        <f t="shared" si="2"/>
        <v>2760</v>
      </c>
      <c r="Y13" s="89">
        <v>535</v>
      </c>
      <c r="Z13" s="90">
        <v>136</v>
      </c>
      <c r="AA13" s="90">
        <v>961</v>
      </c>
      <c r="AB13" s="90">
        <v>306</v>
      </c>
      <c r="AC13" s="90">
        <v>103</v>
      </c>
      <c r="AD13" s="91">
        <v>703</v>
      </c>
      <c r="AE13" s="1293">
        <f t="shared" si="3"/>
        <v>2744</v>
      </c>
      <c r="AF13" s="89">
        <v>536</v>
      </c>
      <c r="AG13" s="90">
        <v>135</v>
      </c>
      <c r="AH13" s="90">
        <v>963</v>
      </c>
      <c r="AI13" s="90">
        <v>302</v>
      </c>
      <c r="AJ13" s="90">
        <v>102</v>
      </c>
      <c r="AK13" s="91">
        <v>703</v>
      </c>
      <c r="AL13" s="1293">
        <f t="shared" si="4"/>
        <v>2741</v>
      </c>
    </row>
    <row r="14" spans="1:38" s="871" customFormat="1" ht="49.5" customHeight="1" x14ac:dyDescent="0.2">
      <c r="A14" s="1287"/>
      <c r="B14" s="1291"/>
      <c r="C14" s="1292" t="s">
        <v>349</v>
      </c>
      <c r="D14" s="89">
        <v>362</v>
      </c>
      <c r="E14" s="90">
        <v>615</v>
      </c>
      <c r="F14" s="90">
        <v>1067</v>
      </c>
      <c r="G14" s="90">
        <v>399</v>
      </c>
      <c r="H14" s="90">
        <v>326</v>
      </c>
      <c r="I14" s="91">
        <v>1075</v>
      </c>
      <c r="J14" s="1293">
        <f t="shared" si="0"/>
        <v>3844</v>
      </c>
      <c r="K14" s="89">
        <v>420</v>
      </c>
      <c r="L14" s="90">
        <v>621</v>
      </c>
      <c r="M14" s="90">
        <v>1046</v>
      </c>
      <c r="N14" s="90">
        <v>406</v>
      </c>
      <c r="O14" s="90">
        <v>321</v>
      </c>
      <c r="P14" s="91">
        <v>1109</v>
      </c>
      <c r="Q14" s="1293">
        <f t="shared" si="1"/>
        <v>3923</v>
      </c>
      <c r="R14" s="89">
        <v>458</v>
      </c>
      <c r="S14" s="90">
        <v>636</v>
      </c>
      <c r="T14" s="90">
        <v>1159</v>
      </c>
      <c r="U14" s="90">
        <v>403</v>
      </c>
      <c r="V14" s="90">
        <v>338</v>
      </c>
      <c r="W14" s="91">
        <v>1145</v>
      </c>
      <c r="X14" s="1293">
        <f t="shared" si="2"/>
        <v>4139</v>
      </c>
      <c r="Y14" s="89">
        <v>501</v>
      </c>
      <c r="Z14" s="90">
        <v>632</v>
      </c>
      <c r="AA14" s="90">
        <v>1184</v>
      </c>
      <c r="AB14" s="90">
        <v>417</v>
      </c>
      <c r="AC14" s="90">
        <v>344</v>
      </c>
      <c r="AD14" s="91">
        <v>1201</v>
      </c>
      <c r="AE14" s="1293">
        <f t="shared" si="3"/>
        <v>4279</v>
      </c>
      <c r="AF14" s="89">
        <v>481</v>
      </c>
      <c r="AG14" s="90">
        <v>628</v>
      </c>
      <c r="AH14" s="90">
        <v>1208</v>
      </c>
      <c r="AI14" s="90">
        <v>422</v>
      </c>
      <c r="AJ14" s="90">
        <v>351</v>
      </c>
      <c r="AK14" s="91">
        <v>1226</v>
      </c>
      <c r="AL14" s="1293">
        <f t="shared" si="4"/>
        <v>4316</v>
      </c>
    </row>
    <row r="15" spans="1:38" s="871" customFormat="1" ht="49.5" customHeight="1" x14ac:dyDescent="0.2">
      <c r="A15" s="1287" t="s">
        <v>350</v>
      </c>
      <c r="B15" s="1294"/>
      <c r="C15" s="1295" t="s">
        <v>351</v>
      </c>
      <c r="D15" s="92">
        <v>37</v>
      </c>
      <c r="E15" s="93">
        <v>81</v>
      </c>
      <c r="F15" s="94">
        <v>68</v>
      </c>
      <c r="G15" s="95">
        <v>30</v>
      </c>
      <c r="H15" s="95">
        <v>12</v>
      </c>
      <c r="I15" s="96">
        <v>51</v>
      </c>
      <c r="J15" s="1296">
        <f t="shared" si="0"/>
        <v>279</v>
      </c>
      <c r="K15" s="92">
        <v>39</v>
      </c>
      <c r="L15" s="93">
        <v>80</v>
      </c>
      <c r="M15" s="94">
        <v>68</v>
      </c>
      <c r="N15" s="95">
        <v>29</v>
      </c>
      <c r="O15" s="95">
        <v>11</v>
      </c>
      <c r="P15" s="96">
        <v>53</v>
      </c>
      <c r="Q15" s="1296">
        <f t="shared" si="1"/>
        <v>280</v>
      </c>
      <c r="R15" s="92">
        <v>46</v>
      </c>
      <c r="S15" s="93">
        <v>80</v>
      </c>
      <c r="T15" s="94">
        <v>74</v>
      </c>
      <c r="U15" s="95">
        <v>28</v>
      </c>
      <c r="V15" s="95">
        <v>12</v>
      </c>
      <c r="W15" s="96">
        <v>59</v>
      </c>
      <c r="X15" s="1296">
        <f t="shared" si="2"/>
        <v>299</v>
      </c>
      <c r="Y15" s="92">
        <v>17</v>
      </c>
      <c r="Z15" s="93">
        <v>81</v>
      </c>
      <c r="AA15" s="94">
        <v>74</v>
      </c>
      <c r="AB15" s="95">
        <v>29</v>
      </c>
      <c r="AC15" s="95">
        <v>13</v>
      </c>
      <c r="AD15" s="96">
        <v>65</v>
      </c>
      <c r="AE15" s="1296">
        <f t="shared" si="3"/>
        <v>279</v>
      </c>
      <c r="AF15" s="92">
        <v>19</v>
      </c>
      <c r="AG15" s="93">
        <v>80</v>
      </c>
      <c r="AH15" s="94">
        <v>76</v>
      </c>
      <c r="AI15" s="95">
        <v>30</v>
      </c>
      <c r="AJ15" s="95">
        <v>11</v>
      </c>
      <c r="AK15" s="96">
        <v>69</v>
      </c>
      <c r="AL15" s="1296">
        <f t="shared" si="4"/>
        <v>285</v>
      </c>
    </row>
    <row r="16" spans="1:38" s="871" customFormat="1" ht="49.5" customHeight="1" thickBot="1" x14ac:dyDescent="0.25">
      <c r="A16" s="1297"/>
      <c r="B16" s="2032" t="s">
        <v>53</v>
      </c>
      <c r="C16" s="2033"/>
      <c r="D16" s="98">
        <f t="shared" ref="D16:I16" si="5">SUM(D9:D15)</f>
        <v>1251</v>
      </c>
      <c r="E16" s="97">
        <f t="shared" si="5"/>
        <v>1158</v>
      </c>
      <c r="F16" s="99">
        <f t="shared" si="5"/>
        <v>2583</v>
      </c>
      <c r="G16" s="97">
        <f t="shared" si="5"/>
        <v>951</v>
      </c>
      <c r="H16" s="97">
        <f t="shared" si="5"/>
        <v>617</v>
      </c>
      <c r="I16" s="100">
        <f t="shared" si="5"/>
        <v>2321</v>
      </c>
      <c r="J16" s="1298">
        <f t="shared" si="0"/>
        <v>8881</v>
      </c>
      <c r="K16" s="98">
        <f t="shared" ref="K16:P16" si="6">SUM(K9:K15)</f>
        <v>1327</v>
      </c>
      <c r="L16" s="97">
        <f t="shared" si="6"/>
        <v>1167</v>
      </c>
      <c r="M16" s="99">
        <f t="shared" si="6"/>
        <v>2558</v>
      </c>
      <c r="N16" s="97">
        <f t="shared" si="6"/>
        <v>950</v>
      </c>
      <c r="O16" s="97">
        <f t="shared" si="6"/>
        <v>606</v>
      </c>
      <c r="P16" s="100">
        <f t="shared" si="6"/>
        <v>2387</v>
      </c>
      <c r="Q16" s="1298">
        <f t="shared" si="1"/>
        <v>8995</v>
      </c>
      <c r="R16" s="98">
        <f t="shared" ref="R16:W16" si="7">SUM(R9:R15)</f>
        <v>1408</v>
      </c>
      <c r="S16" s="97">
        <f t="shared" si="7"/>
        <v>1185</v>
      </c>
      <c r="T16" s="99">
        <f t="shared" si="7"/>
        <v>2664</v>
      </c>
      <c r="U16" s="97">
        <f t="shared" si="7"/>
        <v>940</v>
      </c>
      <c r="V16" s="97">
        <f t="shared" si="7"/>
        <v>620</v>
      </c>
      <c r="W16" s="100">
        <f t="shared" si="7"/>
        <v>2447</v>
      </c>
      <c r="X16" s="1298">
        <f t="shared" si="2"/>
        <v>9264</v>
      </c>
      <c r="Y16" s="98">
        <f t="shared" ref="Y16:AD16" si="8">SUM(Y9:Y15)</f>
        <v>1455</v>
      </c>
      <c r="Z16" s="97">
        <f t="shared" si="8"/>
        <v>1176</v>
      </c>
      <c r="AA16" s="99">
        <f t="shared" si="8"/>
        <v>2691</v>
      </c>
      <c r="AB16" s="97">
        <f t="shared" si="8"/>
        <v>945</v>
      </c>
      <c r="AC16" s="97">
        <f t="shared" si="8"/>
        <v>623</v>
      </c>
      <c r="AD16" s="100">
        <f t="shared" si="8"/>
        <v>2497</v>
      </c>
      <c r="AE16" s="1298">
        <f t="shared" si="3"/>
        <v>9387</v>
      </c>
      <c r="AF16" s="98">
        <f t="shared" ref="AF16:AK16" si="9">SUM(AF9:AF15)</f>
        <v>1432</v>
      </c>
      <c r="AG16" s="97">
        <f t="shared" si="9"/>
        <v>1172</v>
      </c>
      <c r="AH16" s="99">
        <f t="shared" si="9"/>
        <v>2714</v>
      </c>
      <c r="AI16" s="97">
        <f t="shared" si="9"/>
        <v>949</v>
      </c>
      <c r="AJ16" s="97">
        <f t="shared" si="9"/>
        <v>628</v>
      </c>
      <c r="AK16" s="100">
        <f t="shared" si="9"/>
        <v>2526</v>
      </c>
      <c r="AL16" s="1298">
        <f t="shared" si="4"/>
        <v>9421</v>
      </c>
    </row>
    <row r="17" spans="1:38" s="871" customFormat="1" ht="49.5" customHeight="1" x14ac:dyDescent="0.2">
      <c r="A17" s="1287" t="s">
        <v>243</v>
      </c>
      <c r="B17" s="1288"/>
      <c r="C17" s="1289" t="s">
        <v>344</v>
      </c>
      <c r="D17" s="101">
        <v>1749</v>
      </c>
      <c r="E17" s="102">
        <v>1779</v>
      </c>
      <c r="F17" s="103">
        <v>2610</v>
      </c>
      <c r="G17" s="103">
        <v>1009</v>
      </c>
      <c r="H17" s="103">
        <v>842</v>
      </c>
      <c r="I17" s="104">
        <v>2596</v>
      </c>
      <c r="J17" s="1299">
        <f>SUM(D17:I17)</f>
        <v>10585</v>
      </c>
      <c r="K17" s="101">
        <v>1818</v>
      </c>
      <c r="L17" s="102">
        <v>1760</v>
      </c>
      <c r="M17" s="103">
        <v>2612</v>
      </c>
      <c r="N17" s="103">
        <v>1003</v>
      </c>
      <c r="O17" s="103">
        <v>843</v>
      </c>
      <c r="P17" s="104">
        <v>2736</v>
      </c>
      <c r="Q17" s="1299">
        <f>SUM(K17:P17)</f>
        <v>10772</v>
      </c>
      <c r="R17" s="101">
        <v>2182</v>
      </c>
      <c r="S17" s="102">
        <v>1701</v>
      </c>
      <c r="T17" s="103">
        <v>2618</v>
      </c>
      <c r="U17" s="103">
        <v>1004</v>
      </c>
      <c r="V17" s="103">
        <v>817</v>
      </c>
      <c r="W17" s="104">
        <v>2967</v>
      </c>
      <c r="X17" s="1299">
        <f>SUM(R17:W17)</f>
        <v>11289</v>
      </c>
      <c r="Y17" s="101">
        <v>2326</v>
      </c>
      <c r="Z17" s="102">
        <v>1623</v>
      </c>
      <c r="AA17" s="103">
        <v>2553</v>
      </c>
      <c r="AB17" s="103">
        <v>993</v>
      </c>
      <c r="AC17" s="103">
        <v>823</v>
      </c>
      <c r="AD17" s="104">
        <v>3043</v>
      </c>
      <c r="AE17" s="1299">
        <f>SUM(Y17:AD17)</f>
        <v>11361</v>
      </c>
      <c r="AF17" s="101">
        <v>2266</v>
      </c>
      <c r="AG17" s="102">
        <v>1493</v>
      </c>
      <c r="AH17" s="103">
        <v>2429</v>
      </c>
      <c r="AI17" s="103">
        <v>1001</v>
      </c>
      <c r="AJ17" s="103">
        <v>823</v>
      </c>
      <c r="AK17" s="104">
        <v>2545</v>
      </c>
      <c r="AL17" s="1299">
        <f>SUM(AF17:AK17)</f>
        <v>10557</v>
      </c>
    </row>
    <row r="18" spans="1:38" s="871" customFormat="1" ht="49.5" customHeight="1" x14ac:dyDescent="0.2">
      <c r="A18" s="1287"/>
      <c r="B18" s="1291"/>
      <c r="C18" s="1292" t="s">
        <v>345</v>
      </c>
      <c r="D18" s="89">
        <v>30</v>
      </c>
      <c r="E18" s="90">
        <v>51</v>
      </c>
      <c r="F18" s="90">
        <v>133</v>
      </c>
      <c r="G18" s="90">
        <v>41</v>
      </c>
      <c r="H18" s="90">
        <v>15</v>
      </c>
      <c r="I18" s="91">
        <v>150</v>
      </c>
      <c r="J18" s="1293">
        <f t="shared" si="0"/>
        <v>420</v>
      </c>
      <c r="K18" s="89">
        <v>40</v>
      </c>
      <c r="L18" s="90">
        <v>51</v>
      </c>
      <c r="M18" s="90">
        <v>137</v>
      </c>
      <c r="N18" s="90">
        <v>41</v>
      </c>
      <c r="O18" s="90">
        <v>15</v>
      </c>
      <c r="P18" s="91">
        <v>150</v>
      </c>
      <c r="Q18" s="1293">
        <f t="shared" ref="Q18:Q24" si="10">SUM(K18:P18)</f>
        <v>434</v>
      </c>
      <c r="R18" s="89">
        <v>26</v>
      </c>
      <c r="S18" s="90">
        <v>52</v>
      </c>
      <c r="T18" s="90">
        <v>118</v>
      </c>
      <c r="U18" s="90">
        <v>41</v>
      </c>
      <c r="V18" s="90">
        <v>15</v>
      </c>
      <c r="W18" s="91">
        <v>156</v>
      </c>
      <c r="X18" s="1293">
        <f t="shared" ref="X18:X24" si="11">SUM(R18:W18)</f>
        <v>408</v>
      </c>
      <c r="Y18" s="89">
        <v>33</v>
      </c>
      <c r="Z18" s="90">
        <v>51</v>
      </c>
      <c r="AA18" s="90">
        <v>116</v>
      </c>
      <c r="AB18" s="90">
        <v>37</v>
      </c>
      <c r="AC18" s="90">
        <v>15</v>
      </c>
      <c r="AD18" s="91">
        <v>155</v>
      </c>
      <c r="AE18" s="1293">
        <f t="shared" ref="AE18:AE24" si="12">SUM(Y18:AD18)</f>
        <v>407</v>
      </c>
      <c r="AF18" s="89">
        <v>30</v>
      </c>
      <c r="AG18" s="90">
        <v>55</v>
      </c>
      <c r="AH18" s="90">
        <v>112</v>
      </c>
      <c r="AI18" s="90">
        <v>37</v>
      </c>
      <c r="AJ18" s="90">
        <v>17</v>
      </c>
      <c r="AK18" s="91">
        <v>156</v>
      </c>
      <c r="AL18" s="1293">
        <f t="shared" ref="AL18:AL24" si="13">SUM(AF18:AK18)</f>
        <v>407</v>
      </c>
    </row>
    <row r="19" spans="1:38" s="871" customFormat="1" ht="49.5" customHeight="1" x14ac:dyDescent="0.2">
      <c r="A19" s="1287"/>
      <c r="B19" s="1291"/>
      <c r="C19" s="1292" t="s">
        <v>346</v>
      </c>
      <c r="D19" s="89">
        <v>0</v>
      </c>
      <c r="E19" s="90">
        <v>0</v>
      </c>
      <c r="F19" s="90">
        <v>33</v>
      </c>
      <c r="G19" s="90">
        <v>0</v>
      </c>
      <c r="H19" s="90">
        <v>25</v>
      </c>
      <c r="I19" s="91">
        <v>6</v>
      </c>
      <c r="J19" s="1293">
        <f t="shared" si="0"/>
        <v>64</v>
      </c>
      <c r="K19" s="89">
        <v>0</v>
      </c>
      <c r="L19" s="90">
        <v>0</v>
      </c>
      <c r="M19" s="90">
        <v>33</v>
      </c>
      <c r="N19" s="90">
        <v>0</v>
      </c>
      <c r="O19" s="90">
        <v>22</v>
      </c>
      <c r="P19" s="91">
        <v>6</v>
      </c>
      <c r="Q19" s="1293">
        <f t="shared" si="10"/>
        <v>61</v>
      </c>
      <c r="R19" s="89">
        <v>0</v>
      </c>
      <c r="S19" s="90">
        <v>0</v>
      </c>
      <c r="T19" s="90">
        <v>48</v>
      </c>
      <c r="U19" s="90">
        <v>0</v>
      </c>
      <c r="V19" s="90">
        <v>23</v>
      </c>
      <c r="W19" s="91">
        <v>6</v>
      </c>
      <c r="X19" s="1293">
        <f t="shared" si="11"/>
        <v>77</v>
      </c>
      <c r="Y19" s="89">
        <v>36</v>
      </c>
      <c r="Z19" s="90">
        <v>0</v>
      </c>
      <c r="AA19" s="90">
        <v>49</v>
      </c>
      <c r="AB19" s="90">
        <v>0</v>
      </c>
      <c r="AC19" s="90">
        <v>23</v>
      </c>
      <c r="AD19" s="91">
        <v>6</v>
      </c>
      <c r="AE19" s="1293">
        <f t="shared" si="12"/>
        <v>114</v>
      </c>
      <c r="AF19" s="89">
        <v>36</v>
      </c>
      <c r="AG19" s="90">
        <v>0</v>
      </c>
      <c r="AH19" s="90">
        <v>48</v>
      </c>
      <c r="AI19" s="90">
        <v>0</v>
      </c>
      <c r="AJ19" s="90">
        <v>22</v>
      </c>
      <c r="AK19" s="91">
        <v>10</v>
      </c>
      <c r="AL19" s="1293">
        <f t="shared" si="13"/>
        <v>116</v>
      </c>
    </row>
    <row r="20" spans="1:38" s="871" customFormat="1" ht="49.5" customHeight="1" x14ac:dyDescent="0.2">
      <c r="A20" s="1287" t="s">
        <v>45</v>
      </c>
      <c r="B20" s="1291"/>
      <c r="C20" s="1292" t="s">
        <v>347</v>
      </c>
      <c r="D20" s="89">
        <v>31</v>
      </c>
      <c r="E20" s="90">
        <v>105</v>
      </c>
      <c r="F20" s="90">
        <v>187</v>
      </c>
      <c r="G20" s="90">
        <v>71</v>
      </c>
      <c r="H20" s="90">
        <v>97</v>
      </c>
      <c r="I20" s="91">
        <v>124</v>
      </c>
      <c r="J20" s="1293">
        <f t="shared" si="0"/>
        <v>615</v>
      </c>
      <c r="K20" s="89">
        <v>40</v>
      </c>
      <c r="L20" s="90">
        <v>114</v>
      </c>
      <c r="M20" s="90">
        <v>184</v>
      </c>
      <c r="N20" s="90">
        <v>74</v>
      </c>
      <c r="O20" s="90">
        <v>90</v>
      </c>
      <c r="P20" s="91">
        <v>119</v>
      </c>
      <c r="Q20" s="1293">
        <f t="shared" si="10"/>
        <v>621</v>
      </c>
      <c r="R20" s="89">
        <v>68</v>
      </c>
      <c r="S20" s="90">
        <v>110</v>
      </c>
      <c r="T20" s="90">
        <v>176</v>
      </c>
      <c r="U20" s="90">
        <v>76</v>
      </c>
      <c r="V20" s="90">
        <v>92</v>
      </c>
      <c r="W20" s="91">
        <v>118</v>
      </c>
      <c r="X20" s="1293">
        <f t="shared" si="11"/>
        <v>640</v>
      </c>
      <c r="Y20" s="89">
        <v>54</v>
      </c>
      <c r="Z20" s="90">
        <v>104</v>
      </c>
      <c r="AA20" s="90">
        <v>177</v>
      </c>
      <c r="AB20" s="90">
        <v>73</v>
      </c>
      <c r="AC20" s="90">
        <v>88</v>
      </c>
      <c r="AD20" s="91">
        <v>116</v>
      </c>
      <c r="AE20" s="1293">
        <f t="shared" si="12"/>
        <v>612</v>
      </c>
      <c r="AF20" s="89">
        <v>57</v>
      </c>
      <c r="AG20" s="90">
        <v>105</v>
      </c>
      <c r="AH20" s="90">
        <v>179</v>
      </c>
      <c r="AI20" s="90">
        <v>75</v>
      </c>
      <c r="AJ20" s="90">
        <v>87</v>
      </c>
      <c r="AK20" s="91">
        <v>116</v>
      </c>
      <c r="AL20" s="1293">
        <f t="shared" si="13"/>
        <v>619</v>
      </c>
    </row>
    <row r="21" spans="1:38" s="871" customFormat="1" ht="49.5" customHeight="1" x14ac:dyDescent="0.2">
      <c r="A21" s="1287"/>
      <c r="B21" s="1291"/>
      <c r="C21" s="1292" t="s">
        <v>348</v>
      </c>
      <c r="D21" s="89">
        <v>701</v>
      </c>
      <c r="E21" s="90">
        <v>187</v>
      </c>
      <c r="F21" s="90">
        <v>1359</v>
      </c>
      <c r="G21" s="90">
        <v>414</v>
      </c>
      <c r="H21" s="90">
        <v>140</v>
      </c>
      <c r="I21" s="91">
        <v>1027</v>
      </c>
      <c r="J21" s="1293">
        <f t="shared" si="0"/>
        <v>3828</v>
      </c>
      <c r="K21" s="89">
        <v>699</v>
      </c>
      <c r="L21" s="90">
        <v>193</v>
      </c>
      <c r="M21" s="90">
        <v>1349</v>
      </c>
      <c r="N21" s="90">
        <v>408</v>
      </c>
      <c r="O21" s="90">
        <v>137</v>
      </c>
      <c r="P21" s="91">
        <v>1041</v>
      </c>
      <c r="Q21" s="1293">
        <f t="shared" si="10"/>
        <v>3827</v>
      </c>
      <c r="R21" s="89">
        <v>714</v>
      </c>
      <c r="S21" s="90">
        <v>186</v>
      </c>
      <c r="T21" s="90">
        <v>1486</v>
      </c>
      <c r="U21" s="90">
        <v>400</v>
      </c>
      <c r="V21" s="90">
        <v>131</v>
      </c>
      <c r="W21" s="91">
        <v>1041</v>
      </c>
      <c r="X21" s="1293">
        <f t="shared" si="11"/>
        <v>3958</v>
      </c>
      <c r="Y21" s="89">
        <v>753</v>
      </c>
      <c r="Z21" s="90">
        <v>188</v>
      </c>
      <c r="AA21" s="90">
        <v>1492</v>
      </c>
      <c r="AB21" s="90">
        <v>394</v>
      </c>
      <c r="AC21" s="90">
        <v>128</v>
      </c>
      <c r="AD21" s="91">
        <v>1026</v>
      </c>
      <c r="AE21" s="1293">
        <f t="shared" si="12"/>
        <v>3981</v>
      </c>
      <c r="AF21" s="89">
        <v>754</v>
      </c>
      <c r="AG21" s="90">
        <v>186</v>
      </c>
      <c r="AH21" s="90">
        <v>1492</v>
      </c>
      <c r="AI21" s="90">
        <v>385</v>
      </c>
      <c r="AJ21" s="90">
        <v>127</v>
      </c>
      <c r="AK21" s="91">
        <v>1016</v>
      </c>
      <c r="AL21" s="1293">
        <f t="shared" si="13"/>
        <v>3960</v>
      </c>
    </row>
    <row r="22" spans="1:38" s="871" customFormat="1" ht="49.5" customHeight="1" x14ac:dyDescent="0.2">
      <c r="A22" s="1287"/>
      <c r="B22" s="1291"/>
      <c r="C22" s="1292" t="s">
        <v>349</v>
      </c>
      <c r="D22" s="89">
        <v>662</v>
      </c>
      <c r="E22" s="90">
        <v>1552</v>
      </c>
      <c r="F22" s="90">
        <v>3357</v>
      </c>
      <c r="G22" s="90">
        <v>737</v>
      </c>
      <c r="H22" s="90">
        <v>750</v>
      </c>
      <c r="I22" s="91">
        <v>2689</v>
      </c>
      <c r="J22" s="1293">
        <f t="shared" si="0"/>
        <v>9747</v>
      </c>
      <c r="K22" s="89">
        <v>734</v>
      </c>
      <c r="L22" s="90">
        <v>1508</v>
      </c>
      <c r="M22" s="90">
        <v>3219</v>
      </c>
      <c r="N22" s="90">
        <v>748</v>
      </c>
      <c r="O22" s="90">
        <v>755</v>
      </c>
      <c r="P22" s="91">
        <v>2517</v>
      </c>
      <c r="Q22" s="1293">
        <f t="shared" si="10"/>
        <v>9481</v>
      </c>
      <c r="R22" s="89">
        <v>842</v>
      </c>
      <c r="S22" s="90">
        <v>1491</v>
      </c>
      <c r="T22" s="90">
        <v>2912</v>
      </c>
      <c r="U22" s="90">
        <v>745</v>
      </c>
      <c r="V22" s="90">
        <v>784</v>
      </c>
      <c r="W22" s="91">
        <v>2602</v>
      </c>
      <c r="X22" s="1293">
        <f t="shared" si="11"/>
        <v>9376</v>
      </c>
      <c r="Y22" s="89">
        <v>995</v>
      </c>
      <c r="Z22" s="90">
        <v>1451</v>
      </c>
      <c r="AA22" s="90">
        <v>2961</v>
      </c>
      <c r="AB22" s="90">
        <v>778</v>
      </c>
      <c r="AC22" s="90">
        <v>798</v>
      </c>
      <c r="AD22" s="91">
        <v>2835</v>
      </c>
      <c r="AE22" s="1293">
        <f t="shared" si="12"/>
        <v>9818</v>
      </c>
      <c r="AF22" s="89">
        <v>992</v>
      </c>
      <c r="AG22" s="90">
        <v>1422</v>
      </c>
      <c r="AH22" s="90">
        <v>3020</v>
      </c>
      <c r="AI22" s="90">
        <v>791</v>
      </c>
      <c r="AJ22" s="90">
        <v>840</v>
      </c>
      <c r="AK22" s="91">
        <v>2873</v>
      </c>
      <c r="AL22" s="1293">
        <f t="shared" si="13"/>
        <v>9938</v>
      </c>
    </row>
    <row r="23" spans="1:38" s="871" customFormat="1" ht="49.5" customHeight="1" x14ac:dyDescent="0.2">
      <c r="A23" s="1287" t="s">
        <v>350</v>
      </c>
      <c r="B23" s="1294"/>
      <c r="C23" s="1295" t="s">
        <v>351</v>
      </c>
      <c r="D23" s="92">
        <v>51</v>
      </c>
      <c r="E23" s="95">
        <v>254</v>
      </c>
      <c r="F23" s="95">
        <v>596</v>
      </c>
      <c r="G23" s="95">
        <v>62</v>
      </c>
      <c r="H23" s="95">
        <v>41</v>
      </c>
      <c r="I23" s="96">
        <v>106</v>
      </c>
      <c r="J23" s="1300">
        <f t="shared" si="0"/>
        <v>1110</v>
      </c>
      <c r="K23" s="92">
        <v>54</v>
      </c>
      <c r="L23" s="95">
        <v>224</v>
      </c>
      <c r="M23" s="95">
        <v>543</v>
      </c>
      <c r="N23" s="95">
        <v>56</v>
      </c>
      <c r="O23" s="95">
        <v>42</v>
      </c>
      <c r="P23" s="96">
        <v>117</v>
      </c>
      <c r="Q23" s="1300">
        <f t="shared" si="10"/>
        <v>1036</v>
      </c>
      <c r="R23" s="92">
        <v>60</v>
      </c>
      <c r="S23" s="95">
        <v>234</v>
      </c>
      <c r="T23" s="95">
        <v>359</v>
      </c>
      <c r="U23" s="95">
        <v>53</v>
      </c>
      <c r="V23" s="95">
        <v>48</v>
      </c>
      <c r="W23" s="96">
        <v>162</v>
      </c>
      <c r="X23" s="1300">
        <f t="shared" si="11"/>
        <v>916</v>
      </c>
      <c r="Y23" s="92">
        <v>25</v>
      </c>
      <c r="Z23" s="95">
        <v>261</v>
      </c>
      <c r="AA23" s="95">
        <v>353</v>
      </c>
      <c r="AB23" s="95">
        <v>51</v>
      </c>
      <c r="AC23" s="95">
        <v>57</v>
      </c>
      <c r="AD23" s="96">
        <v>245</v>
      </c>
      <c r="AE23" s="1300">
        <f t="shared" si="12"/>
        <v>992</v>
      </c>
      <c r="AF23" s="92">
        <v>28</v>
      </c>
      <c r="AG23" s="95">
        <v>279</v>
      </c>
      <c r="AH23" s="95">
        <v>377</v>
      </c>
      <c r="AI23" s="95">
        <v>50</v>
      </c>
      <c r="AJ23" s="95">
        <v>62</v>
      </c>
      <c r="AK23" s="96">
        <v>254</v>
      </c>
      <c r="AL23" s="1300">
        <f t="shared" si="13"/>
        <v>1050</v>
      </c>
    </row>
    <row r="24" spans="1:38" s="871" customFormat="1" ht="49.5" customHeight="1" thickBot="1" x14ac:dyDescent="0.25">
      <c r="A24" s="1297"/>
      <c r="B24" s="2032" t="s">
        <v>53</v>
      </c>
      <c r="C24" s="2033"/>
      <c r="D24" s="98">
        <f t="shared" ref="D24:I24" si="14">SUM(D17:D23)</f>
        <v>3224</v>
      </c>
      <c r="E24" s="97">
        <f t="shared" si="14"/>
        <v>3928</v>
      </c>
      <c r="F24" s="97">
        <f t="shared" si="14"/>
        <v>8275</v>
      </c>
      <c r="G24" s="97">
        <f t="shared" si="14"/>
        <v>2334</v>
      </c>
      <c r="H24" s="97">
        <f t="shared" si="14"/>
        <v>1910</v>
      </c>
      <c r="I24" s="105">
        <f t="shared" si="14"/>
        <v>6698</v>
      </c>
      <c r="J24" s="1301">
        <f t="shared" si="0"/>
        <v>26369</v>
      </c>
      <c r="K24" s="98">
        <f t="shared" ref="K24:P24" si="15">SUM(K17:K23)</f>
        <v>3385</v>
      </c>
      <c r="L24" s="97">
        <f t="shared" si="15"/>
        <v>3850</v>
      </c>
      <c r="M24" s="97">
        <f t="shared" si="15"/>
        <v>8077</v>
      </c>
      <c r="N24" s="97">
        <f t="shared" si="15"/>
        <v>2330</v>
      </c>
      <c r="O24" s="97">
        <f t="shared" si="15"/>
        <v>1904</v>
      </c>
      <c r="P24" s="105">
        <f t="shared" si="15"/>
        <v>6686</v>
      </c>
      <c r="Q24" s="1301">
        <f t="shared" si="10"/>
        <v>26232</v>
      </c>
      <c r="R24" s="98">
        <f t="shared" ref="R24:W24" si="16">SUM(R17:R23)</f>
        <v>3892</v>
      </c>
      <c r="S24" s="97">
        <f t="shared" si="16"/>
        <v>3774</v>
      </c>
      <c r="T24" s="97">
        <f t="shared" si="16"/>
        <v>7717</v>
      </c>
      <c r="U24" s="97">
        <f t="shared" si="16"/>
        <v>2319</v>
      </c>
      <c r="V24" s="97">
        <f t="shared" si="16"/>
        <v>1910</v>
      </c>
      <c r="W24" s="105">
        <f t="shared" si="16"/>
        <v>7052</v>
      </c>
      <c r="X24" s="1301">
        <f t="shared" si="11"/>
        <v>26664</v>
      </c>
      <c r="Y24" s="98">
        <f t="shared" ref="Y24:AD24" si="17">SUM(Y17:Y23)</f>
        <v>4222</v>
      </c>
      <c r="Z24" s="97">
        <f t="shared" si="17"/>
        <v>3678</v>
      </c>
      <c r="AA24" s="97">
        <f t="shared" si="17"/>
        <v>7701</v>
      </c>
      <c r="AB24" s="97">
        <f t="shared" si="17"/>
        <v>2326</v>
      </c>
      <c r="AC24" s="97">
        <f t="shared" si="17"/>
        <v>1932</v>
      </c>
      <c r="AD24" s="105">
        <f t="shared" si="17"/>
        <v>7426</v>
      </c>
      <c r="AE24" s="1301">
        <f t="shared" si="12"/>
        <v>27285</v>
      </c>
      <c r="AF24" s="98">
        <f t="shared" ref="AF24:AK24" si="18">SUM(AF17:AF23)</f>
        <v>4163</v>
      </c>
      <c r="AG24" s="97">
        <f>SUM(AG17:AG23)</f>
        <v>3540</v>
      </c>
      <c r="AH24" s="97">
        <f t="shared" si="18"/>
        <v>7657</v>
      </c>
      <c r="AI24" s="97">
        <f t="shared" si="18"/>
        <v>2339</v>
      </c>
      <c r="AJ24" s="97">
        <f t="shared" si="18"/>
        <v>1978</v>
      </c>
      <c r="AK24" s="105">
        <f t="shared" si="18"/>
        <v>6970</v>
      </c>
      <c r="AL24" s="1301">
        <f t="shared" si="13"/>
        <v>26647</v>
      </c>
    </row>
    <row r="25" spans="1:38" s="871" customFormat="1" x14ac:dyDescent="0.2"/>
    <row r="26" spans="1:38" s="871" customFormat="1" ht="17.25" customHeight="1" x14ac:dyDescent="0.2">
      <c r="A26" s="1145" t="s">
        <v>352</v>
      </c>
      <c r="B26" s="1145"/>
    </row>
    <row r="27" spans="1:38" s="871" customFormat="1" ht="17.25" customHeight="1" x14ac:dyDescent="0.2">
      <c r="A27" s="1145" t="s">
        <v>353</v>
      </c>
    </row>
  </sheetData>
  <mergeCells count="11">
    <mergeCell ref="AI2:AL2"/>
    <mergeCell ref="D4:J5"/>
    <mergeCell ref="K4:Q5"/>
    <mergeCell ref="R4:X5"/>
    <mergeCell ref="Y4:AE5"/>
    <mergeCell ref="AF4:AL5"/>
    <mergeCell ref="A7:B7"/>
    <mergeCell ref="B16:C16"/>
    <mergeCell ref="B24:C24"/>
    <mergeCell ref="K2:L2"/>
    <mergeCell ref="AB2:AE2"/>
  </mergeCells>
  <phoneticPr fontId="7"/>
  <pageMargins left="0.78740157480314965" right="0.31" top="0.98425196850393704" bottom="0.78740157480314965" header="0.51181102362204722" footer="0.51181102362204722"/>
  <pageSetup paperSize="9" scale="50" orientation="landscape" r:id="rId1"/>
  <headerFooter alignWithMargins="0"/>
  <ignoredErrors>
    <ignoredError sqref="J16 X16:AI16 J24:AJ24"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F8F7-053F-4309-AC4F-95A2BC9FF7B3}">
  <sheetPr>
    <tabColor rgb="FFFF99FF"/>
  </sheetPr>
  <dimension ref="A1:H32"/>
  <sheetViews>
    <sheetView view="pageBreakPreview" zoomScaleNormal="100" zoomScaleSheetLayoutView="100" workbookViewId="0">
      <selection activeCell="G18" sqref="G18"/>
    </sheetView>
  </sheetViews>
  <sheetFormatPr defaultColWidth="9" defaultRowHeight="12" x14ac:dyDescent="0.2"/>
  <cols>
    <col min="1" max="1" width="9" style="487"/>
    <col min="2" max="7" width="12.88671875" style="487" customWidth="1"/>
    <col min="8" max="257" width="9" style="487"/>
    <col min="258" max="263" width="12.88671875" style="487" customWidth="1"/>
    <col min="264" max="513" width="9" style="487"/>
    <col min="514" max="519" width="12.88671875" style="487" customWidth="1"/>
    <col min="520" max="769" width="9" style="487"/>
    <col min="770" max="775" width="12.88671875" style="487" customWidth="1"/>
    <col min="776" max="1025" width="9" style="487"/>
    <col min="1026" max="1031" width="12.88671875" style="487" customWidth="1"/>
    <col min="1032" max="1281" width="9" style="487"/>
    <col min="1282" max="1287" width="12.88671875" style="487" customWidth="1"/>
    <col min="1288" max="1537" width="9" style="487"/>
    <col min="1538" max="1543" width="12.88671875" style="487" customWidth="1"/>
    <col min="1544" max="1793" width="9" style="487"/>
    <col min="1794" max="1799" width="12.88671875" style="487" customWidth="1"/>
    <col min="1800" max="2049" width="9" style="487"/>
    <col min="2050" max="2055" width="12.88671875" style="487" customWidth="1"/>
    <col min="2056" max="2305" width="9" style="487"/>
    <col min="2306" max="2311" width="12.88671875" style="487" customWidth="1"/>
    <col min="2312" max="2561" width="9" style="487"/>
    <col min="2562" max="2567" width="12.88671875" style="487" customWidth="1"/>
    <col min="2568" max="2817" width="9" style="487"/>
    <col min="2818" max="2823" width="12.88671875" style="487" customWidth="1"/>
    <col min="2824" max="3073" width="9" style="487"/>
    <col min="3074" max="3079" width="12.88671875" style="487" customWidth="1"/>
    <col min="3080" max="3329" width="9" style="487"/>
    <col min="3330" max="3335" width="12.88671875" style="487" customWidth="1"/>
    <col min="3336" max="3585" width="9" style="487"/>
    <col min="3586" max="3591" width="12.88671875" style="487" customWidth="1"/>
    <col min="3592" max="3841" width="9" style="487"/>
    <col min="3842" max="3847" width="12.88671875" style="487" customWidth="1"/>
    <col min="3848" max="4097" width="9" style="487"/>
    <col min="4098" max="4103" width="12.88671875" style="487" customWidth="1"/>
    <col min="4104" max="4353" width="9" style="487"/>
    <col min="4354" max="4359" width="12.88671875" style="487" customWidth="1"/>
    <col min="4360" max="4609" width="9" style="487"/>
    <col min="4610" max="4615" width="12.88671875" style="487" customWidth="1"/>
    <col min="4616" max="4865" width="9" style="487"/>
    <col min="4866" max="4871" width="12.88671875" style="487" customWidth="1"/>
    <col min="4872" max="5121" width="9" style="487"/>
    <col min="5122" max="5127" width="12.88671875" style="487" customWidth="1"/>
    <col min="5128" max="5377" width="9" style="487"/>
    <col min="5378" max="5383" width="12.88671875" style="487" customWidth="1"/>
    <col min="5384" max="5633" width="9" style="487"/>
    <col min="5634" max="5639" width="12.88671875" style="487" customWidth="1"/>
    <col min="5640" max="5889" width="9" style="487"/>
    <col min="5890" max="5895" width="12.88671875" style="487" customWidth="1"/>
    <col min="5896" max="6145" width="9" style="487"/>
    <col min="6146" max="6151" width="12.88671875" style="487" customWidth="1"/>
    <col min="6152" max="6401" width="9" style="487"/>
    <col min="6402" max="6407" width="12.88671875" style="487" customWidth="1"/>
    <col min="6408" max="6657" width="9" style="487"/>
    <col min="6658" max="6663" width="12.88671875" style="487" customWidth="1"/>
    <col min="6664" max="6913" width="9" style="487"/>
    <col min="6914" max="6919" width="12.88671875" style="487" customWidth="1"/>
    <col min="6920" max="7169" width="9" style="487"/>
    <col min="7170" max="7175" width="12.88671875" style="487" customWidth="1"/>
    <col min="7176" max="7425" width="9" style="487"/>
    <col min="7426" max="7431" width="12.88671875" style="487" customWidth="1"/>
    <col min="7432" max="7681" width="9" style="487"/>
    <col min="7682" max="7687" width="12.88671875" style="487" customWidth="1"/>
    <col min="7688" max="7937" width="9" style="487"/>
    <col min="7938" max="7943" width="12.88671875" style="487" customWidth="1"/>
    <col min="7944" max="8193" width="9" style="487"/>
    <col min="8194" max="8199" width="12.88671875" style="487" customWidth="1"/>
    <col min="8200" max="8449" width="9" style="487"/>
    <col min="8450" max="8455" width="12.88671875" style="487" customWidth="1"/>
    <col min="8456" max="8705" width="9" style="487"/>
    <col min="8706" max="8711" width="12.88671875" style="487" customWidth="1"/>
    <col min="8712" max="8961" width="9" style="487"/>
    <col min="8962" max="8967" width="12.88671875" style="487" customWidth="1"/>
    <col min="8968" max="9217" width="9" style="487"/>
    <col min="9218" max="9223" width="12.88671875" style="487" customWidth="1"/>
    <col min="9224" max="9473" width="9" style="487"/>
    <col min="9474" max="9479" width="12.88671875" style="487" customWidth="1"/>
    <col min="9480" max="9729" width="9" style="487"/>
    <col min="9730" max="9735" width="12.88671875" style="487" customWidth="1"/>
    <col min="9736" max="9985" width="9" style="487"/>
    <col min="9986" max="9991" width="12.88671875" style="487" customWidth="1"/>
    <col min="9992" max="10241" width="9" style="487"/>
    <col min="10242" max="10247" width="12.88671875" style="487" customWidth="1"/>
    <col min="10248" max="10497" width="9" style="487"/>
    <col min="10498" max="10503" width="12.88671875" style="487" customWidth="1"/>
    <col min="10504" max="10753" width="9" style="487"/>
    <col min="10754" max="10759" width="12.88671875" style="487" customWidth="1"/>
    <col min="10760" max="11009" width="9" style="487"/>
    <col min="11010" max="11015" width="12.88671875" style="487" customWidth="1"/>
    <col min="11016" max="11265" width="9" style="487"/>
    <col min="11266" max="11271" width="12.88671875" style="487" customWidth="1"/>
    <col min="11272" max="11521" width="9" style="487"/>
    <col min="11522" max="11527" width="12.88671875" style="487" customWidth="1"/>
    <col min="11528" max="11777" width="9" style="487"/>
    <col min="11778" max="11783" width="12.88671875" style="487" customWidth="1"/>
    <col min="11784" max="12033" width="9" style="487"/>
    <col min="12034" max="12039" width="12.88671875" style="487" customWidth="1"/>
    <col min="12040" max="12289" width="9" style="487"/>
    <col min="12290" max="12295" width="12.88671875" style="487" customWidth="1"/>
    <col min="12296" max="12545" width="9" style="487"/>
    <col min="12546" max="12551" width="12.88671875" style="487" customWidth="1"/>
    <col min="12552" max="12801" width="9" style="487"/>
    <col min="12802" max="12807" width="12.88671875" style="487" customWidth="1"/>
    <col min="12808" max="13057" width="9" style="487"/>
    <col min="13058" max="13063" width="12.88671875" style="487" customWidth="1"/>
    <col min="13064" max="13313" width="9" style="487"/>
    <col min="13314" max="13319" width="12.88671875" style="487" customWidth="1"/>
    <col min="13320" max="13569" width="9" style="487"/>
    <col min="13570" max="13575" width="12.88671875" style="487" customWidth="1"/>
    <col min="13576" max="13825" width="9" style="487"/>
    <col min="13826" max="13831" width="12.88671875" style="487" customWidth="1"/>
    <col min="13832" max="14081" width="9" style="487"/>
    <col min="14082" max="14087" width="12.88671875" style="487" customWidth="1"/>
    <col min="14088" max="14337" width="9" style="487"/>
    <col min="14338" max="14343" width="12.88671875" style="487" customWidth="1"/>
    <col min="14344" max="14593" width="9" style="487"/>
    <col min="14594" max="14599" width="12.88671875" style="487" customWidth="1"/>
    <col min="14600" max="14849" width="9" style="487"/>
    <col min="14850" max="14855" width="12.88671875" style="487" customWidth="1"/>
    <col min="14856" max="15105" width="9" style="487"/>
    <col min="15106" max="15111" width="12.88671875" style="487" customWidth="1"/>
    <col min="15112" max="15361" width="9" style="487"/>
    <col min="15362" max="15367" width="12.88671875" style="487" customWidth="1"/>
    <col min="15368" max="15617" width="9" style="487"/>
    <col min="15618" max="15623" width="12.88671875" style="487" customWidth="1"/>
    <col min="15624" max="15873" width="9" style="487"/>
    <col min="15874" max="15879" width="12.88671875" style="487" customWidth="1"/>
    <col min="15880" max="16129" width="9" style="487"/>
    <col min="16130" max="16135" width="12.88671875" style="487" customWidth="1"/>
    <col min="16136" max="16384" width="9" style="487"/>
  </cols>
  <sheetData>
    <row r="1" spans="1:8" s="871" customFormat="1" ht="22.5" customHeight="1" x14ac:dyDescent="0.2">
      <c r="A1" s="869" t="s">
        <v>354</v>
      </c>
    </row>
    <row r="2" spans="1:8" s="871" customFormat="1" ht="15" customHeight="1" x14ac:dyDescent="0.2"/>
    <row r="3" spans="1:8" s="871" customFormat="1" ht="22.5" customHeight="1" thickBot="1" x14ac:dyDescent="0.25">
      <c r="A3" s="871" t="s">
        <v>355</v>
      </c>
    </row>
    <row r="4" spans="1:8" s="871" customFormat="1" ht="22.5" customHeight="1" x14ac:dyDescent="0.2">
      <c r="A4" s="1831" t="s">
        <v>99</v>
      </c>
      <c r="B4" s="1597" t="s">
        <v>356</v>
      </c>
      <c r="C4" s="1599"/>
      <c r="D4" s="1599"/>
      <c r="E4" s="1599"/>
      <c r="F4" s="1599"/>
      <c r="G4" s="2040"/>
    </row>
    <row r="5" spans="1:8" s="871" customFormat="1" ht="22.5" customHeight="1" x14ac:dyDescent="0.2">
      <c r="A5" s="1786"/>
      <c r="B5" s="1302" t="s">
        <v>357</v>
      </c>
      <c r="C5" s="1303" t="s">
        <v>358</v>
      </c>
      <c r="D5" s="1303" t="s">
        <v>359</v>
      </c>
      <c r="E5" s="1303" t="s">
        <v>360</v>
      </c>
      <c r="F5" s="1304" t="s">
        <v>361</v>
      </c>
      <c r="G5" s="1305" t="s">
        <v>53</v>
      </c>
    </row>
    <row r="6" spans="1:8" s="871" customFormat="1" ht="22.5" customHeight="1" x14ac:dyDescent="0.2">
      <c r="A6" s="1306">
        <v>29</v>
      </c>
      <c r="B6" s="1307">
        <v>3</v>
      </c>
      <c r="C6" s="1308">
        <v>37</v>
      </c>
      <c r="D6" s="1308">
        <v>0</v>
      </c>
      <c r="E6" s="1308">
        <v>10</v>
      </c>
      <c r="F6" s="1309">
        <v>1442</v>
      </c>
      <c r="G6" s="1310">
        <f t="shared" ref="G6:G11" si="0">SUM(B6:F6)</f>
        <v>1492</v>
      </c>
    </row>
    <row r="7" spans="1:8" s="871" customFormat="1" ht="22.5" customHeight="1" x14ac:dyDescent="0.2">
      <c r="A7" s="1306">
        <v>30</v>
      </c>
      <c r="B7" s="1307">
        <v>4</v>
      </c>
      <c r="C7" s="1308">
        <v>38</v>
      </c>
      <c r="D7" s="1308">
        <v>0</v>
      </c>
      <c r="E7" s="1308">
        <v>9.8000000000000007</v>
      </c>
      <c r="F7" s="1309">
        <v>1456</v>
      </c>
      <c r="G7" s="1310">
        <f t="shared" si="0"/>
        <v>1507.8</v>
      </c>
    </row>
    <row r="8" spans="1:8" s="871" customFormat="1" ht="22.5" customHeight="1" x14ac:dyDescent="0.2">
      <c r="A8" s="1306">
        <v>1</v>
      </c>
      <c r="B8" s="1307">
        <v>6</v>
      </c>
      <c r="C8" s="1308">
        <v>39</v>
      </c>
      <c r="D8" s="1308">
        <v>0</v>
      </c>
      <c r="E8" s="1308">
        <v>10</v>
      </c>
      <c r="F8" s="1309">
        <v>1480</v>
      </c>
      <c r="G8" s="1310">
        <f t="shared" si="0"/>
        <v>1535</v>
      </c>
    </row>
    <row r="9" spans="1:8" s="871" customFormat="1" ht="22.5" customHeight="1" x14ac:dyDescent="0.2">
      <c r="A9" s="1311">
        <v>2</v>
      </c>
      <c r="B9" s="1312">
        <v>4</v>
      </c>
      <c r="C9" s="1313">
        <v>39</v>
      </c>
      <c r="D9" s="1313">
        <v>0</v>
      </c>
      <c r="E9" s="1313">
        <v>10</v>
      </c>
      <c r="F9" s="1314">
        <v>1506</v>
      </c>
      <c r="G9" s="1310">
        <f t="shared" si="0"/>
        <v>1559</v>
      </c>
    </row>
    <row r="10" spans="1:8" s="871" customFormat="1" ht="22.5" customHeight="1" x14ac:dyDescent="0.2">
      <c r="A10" s="1311">
        <v>3</v>
      </c>
      <c r="B10" s="1312">
        <v>5</v>
      </c>
      <c r="C10" s="1313">
        <v>38</v>
      </c>
      <c r="D10" s="1313">
        <v>0</v>
      </c>
      <c r="E10" s="1313">
        <v>9</v>
      </c>
      <c r="F10" s="1314">
        <v>1529</v>
      </c>
      <c r="G10" s="1310">
        <f t="shared" si="0"/>
        <v>1581</v>
      </c>
    </row>
    <row r="11" spans="1:8" s="871" customFormat="1" ht="22.5" customHeight="1" thickBot="1" x14ac:dyDescent="0.25">
      <c r="A11" s="1315">
        <v>4</v>
      </c>
      <c r="B11" s="1316">
        <v>5</v>
      </c>
      <c r="C11" s="1317">
        <v>37</v>
      </c>
      <c r="D11" s="1317">
        <v>0</v>
      </c>
      <c r="E11" s="1317">
        <v>9</v>
      </c>
      <c r="F11" s="1318">
        <v>1533</v>
      </c>
      <c r="G11" s="1319">
        <f t="shared" si="0"/>
        <v>1584</v>
      </c>
    </row>
    <row r="12" spans="1:8" s="871" customFormat="1" ht="22.5" customHeight="1" x14ac:dyDescent="0.2">
      <c r="A12" s="971"/>
      <c r="B12" s="1320"/>
      <c r="C12" s="1320"/>
      <c r="D12" s="1320"/>
      <c r="E12" s="1320"/>
      <c r="F12" s="1320"/>
      <c r="G12" s="1321"/>
    </row>
    <row r="13" spans="1:8" s="871" customFormat="1" ht="22.5" customHeight="1" thickBot="1" x14ac:dyDescent="0.25">
      <c r="A13" s="871" t="s">
        <v>362</v>
      </c>
    </row>
    <row r="14" spans="1:8" s="871" customFormat="1" ht="22.5" customHeight="1" x14ac:dyDescent="0.2">
      <c r="A14" s="1568" t="s">
        <v>99</v>
      </c>
      <c r="B14" s="1597" t="s">
        <v>356</v>
      </c>
      <c r="C14" s="1599"/>
      <c r="D14" s="1599"/>
      <c r="E14" s="1599"/>
      <c r="F14" s="2042"/>
    </row>
    <row r="15" spans="1:8" s="871" customFormat="1" ht="22.5" customHeight="1" x14ac:dyDescent="0.2">
      <c r="A15" s="2041"/>
      <c r="B15" s="1322" t="s">
        <v>363</v>
      </c>
      <c r="C15" s="1303" t="s">
        <v>358</v>
      </c>
      <c r="D15" s="1303" t="s">
        <v>359</v>
      </c>
      <c r="E15" s="1323" t="s">
        <v>360</v>
      </c>
      <c r="F15" s="1324" t="s">
        <v>53</v>
      </c>
    </row>
    <row r="16" spans="1:8" s="871" customFormat="1" ht="22.5" customHeight="1" x14ac:dyDescent="0.2">
      <c r="A16" s="1311">
        <v>29</v>
      </c>
      <c r="B16" s="1325">
        <v>5</v>
      </c>
      <c r="C16" s="1326">
        <v>23</v>
      </c>
      <c r="D16" s="1326">
        <v>3</v>
      </c>
      <c r="E16" s="1327">
        <v>92</v>
      </c>
      <c r="F16" s="1328">
        <f t="shared" ref="F16:F21" si="1">SUM(B16:E16)</f>
        <v>123</v>
      </c>
      <c r="G16" s="1329"/>
      <c r="H16" s="1329"/>
    </row>
    <row r="17" spans="1:8" s="871" customFormat="1" ht="22.5" customHeight="1" x14ac:dyDescent="0.2">
      <c r="A17" s="1330">
        <v>30</v>
      </c>
      <c r="B17" s="1331">
        <v>5</v>
      </c>
      <c r="C17" s="1332">
        <v>23</v>
      </c>
      <c r="D17" s="1332">
        <v>3</v>
      </c>
      <c r="E17" s="1333">
        <v>92</v>
      </c>
      <c r="F17" s="1328">
        <f t="shared" si="1"/>
        <v>123</v>
      </c>
      <c r="G17" s="1329"/>
      <c r="H17" s="1329"/>
    </row>
    <row r="18" spans="1:8" s="871" customFormat="1" ht="22.5" customHeight="1" x14ac:dyDescent="0.2">
      <c r="A18" s="1334">
        <v>1</v>
      </c>
      <c r="B18" s="1325">
        <v>5</v>
      </c>
      <c r="C18" s="1332">
        <v>26</v>
      </c>
      <c r="D18" s="1332">
        <v>3</v>
      </c>
      <c r="E18" s="1333">
        <v>94</v>
      </c>
      <c r="F18" s="1328">
        <f t="shared" si="1"/>
        <v>128</v>
      </c>
      <c r="G18" s="1329"/>
      <c r="H18" s="1329"/>
    </row>
    <row r="19" spans="1:8" s="871" customFormat="1" ht="22.5" customHeight="1" x14ac:dyDescent="0.2">
      <c r="A19" s="1311">
        <v>2</v>
      </c>
      <c r="B19" s="1325">
        <v>5</v>
      </c>
      <c r="C19" s="1326">
        <v>26</v>
      </c>
      <c r="D19" s="1326">
        <v>3</v>
      </c>
      <c r="E19" s="1327">
        <v>95</v>
      </c>
      <c r="F19" s="1328">
        <f t="shared" si="1"/>
        <v>129</v>
      </c>
      <c r="G19" s="1329"/>
      <c r="H19" s="1329"/>
    </row>
    <row r="20" spans="1:8" s="871" customFormat="1" ht="22.5" customHeight="1" x14ac:dyDescent="0.2">
      <c r="A20" s="1311">
        <v>3</v>
      </c>
      <c r="B20" s="1325">
        <v>5</v>
      </c>
      <c r="C20" s="1326">
        <v>29</v>
      </c>
      <c r="D20" s="1326">
        <v>3</v>
      </c>
      <c r="E20" s="1327">
        <v>95</v>
      </c>
      <c r="F20" s="1328">
        <f t="shared" si="1"/>
        <v>132</v>
      </c>
      <c r="G20" s="1329"/>
      <c r="H20" s="1329"/>
    </row>
    <row r="21" spans="1:8" s="871" customFormat="1" ht="22.5" customHeight="1" thickBot="1" x14ac:dyDescent="0.25">
      <c r="A21" s="1315">
        <v>4</v>
      </c>
      <c r="B21" s="1335">
        <v>6</v>
      </c>
      <c r="C21" s="1336">
        <v>31</v>
      </c>
      <c r="D21" s="1336">
        <v>4</v>
      </c>
      <c r="E21" s="1337">
        <v>95</v>
      </c>
      <c r="F21" s="1338">
        <f t="shared" si="1"/>
        <v>136</v>
      </c>
      <c r="G21" s="1329"/>
      <c r="H21" s="1329"/>
    </row>
    <row r="22" spans="1:8" s="871" customFormat="1" ht="22.5" customHeight="1" x14ac:dyDescent="0.2"/>
    <row r="23" spans="1:8" s="871" customFormat="1" ht="5.25" customHeight="1" x14ac:dyDescent="0.2"/>
    <row r="24" spans="1:8" s="871" customFormat="1" ht="11.25" customHeight="1" x14ac:dyDescent="0.2">
      <c r="A24" s="1170" t="s">
        <v>298</v>
      </c>
      <c r="B24" s="871" t="s">
        <v>364</v>
      </c>
    </row>
    <row r="25" spans="1:8" s="871" customFormat="1" ht="11.25" customHeight="1" x14ac:dyDescent="0.2">
      <c r="B25" s="871" t="s">
        <v>365</v>
      </c>
    </row>
    <row r="26" spans="1:8" s="871" customFormat="1" ht="11.25" customHeight="1" x14ac:dyDescent="0.2">
      <c r="B26" s="871" t="s">
        <v>366</v>
      </c>
    </row>
    <row r="27" spans="1:8" s="871" customFormat="1" ht="11.25" customHeight="1" x14ac:dyDescent="0.2">
      <c r="B27" s="871" t="s">
        <v>367</v>
      </c>
    </row>
    <row r="28" spans="1:8" s="871" customFormat="1" ht="11.25" customHeight="1" x14ac:dyDescent="0.2">
      <c r="B28" s="871" t="s">
        <v>368</v>
      </c>
    </row>
    <row r="29" spans="1:8" s="871" customFormat="1" ht="11.25" customHeight="1" x14ac:dyDescent="0.2">
      <c r="B29" s="871" t="s">
        <v>369</v>
      </c>
    </row>
    <row r="30" spans="1:8" s="871" customFormat="1" ht="11.25" customHeight="1" x14ac:dyDescent="0.2">
      <c r="B30" s="871" t="s">
        <v>370</v>
      </c>
    </row>
    <row r="31" spans="1:8" ht="11.25" customHeight="1" x14ac:dyDescent="0.2">
      <c r="B31" s="658"/>
    </row>
    <row r="32" spans="1:8" ht="11.25" customHeight="1" x14ac:dyDescent="0.2"/>
  </sheetData>
  <mergeCells count="4">
    <mergeCell ref="A4:A5"/>
    <mergeCell ref="B4:G4"/>
    <mergeCell ref="A14:A15"/>
    <mergeCell ref="B14:F14"/>
  </mergeCells>
  <phoneticPr fontId="7"/>
  <pageMargins left="0.78740157480314965" right="0.78740157480314965" top="0.98425196850393704" bottom="0.78740157480314965" header="0.51181102362204722" footer="0.51181102362204722"/>
  <pageSetup paperSize="9" orientation="portrait" r:id="rId1"/>
  <headerFooter alignWithMargins="0"/>
  <ignoredErrors>
    <ignoredError sqref="G6:G11 F16:F21"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E34"/>
  <sheetViews>
    <sheetView view="pageBreakPreview" zoomScaleNormal="100" zoomScaleSheetLayoutView="100" workbookViewId="0">
      <selection activeCell="C34" sqref="C34"/>
    </sheetView>
  </sheetViews>
  <sheetFormatPr defaultColWidth="9" defaultRowHeight="13.2" x14ac:dyDescent="0.2"/>
  <cols>
    <col min="1" max="1" width="10.33203125" style="6" customWidth="1"/>
    <col min="2" max="2" width="2.109375" style="6" customWidth="1"/>
    <col min="3" max="3" width="69.6640625" style="6" customWidth="1"/>
    <col min="4" max="16384" width="9" style="6"/>
  </cols>
  <sheetData>
    <row r="1" spans="1:5" ht="16.2" x14ac:dyDescent="0.2">
      <c r="A1" s="286" t="s">
        <v>583</v>
      </c>
      <c r="B1" s="287"/>
      <c r="C1" s="287"/>
    </row>
    <row r="2" spans="1:5" ht="20.100000000000001" customHeight="1" x14ac:dyDescent="0.2">
      <c r="A2" s="288" t="s">
        <v>0</v>
      </c>
      <c r="B2" s="1506" t="s">
        <v>1</v>
      </c>
      <c r="C2" s="1507"/>
      <c r="D2" s="289"/>
      <c r="E2" s="289"/>
    </row>
    <row r="3" spans="1:5" ht="20.100000000000001" customHeight="1" x14ac:dyDescent="0.2">
      <c r="A3" s="281"/>
      <c r="B3" s="282" t="s">
        <v>2</v>
      </c>
      <c r="C3" s="283"/>
      <c r="D3" s="10"/>
    </row>
    <row r="4" spans="1:5" ht="20.100000000000001" customHeight="1" x14ac:dyDescent="0.2">
      <c r="A4" s="290" t="s">
        <v>937</v>
      </c>
      <c r="B4" s="291"/>
      <c r="C4" s="292" t="s">
        <v>93</v>
      </c>
      <c r="D4" s="10"/>
    </row>
    <row r="5" spans="1:5" ht="20.100000000000001" customHeight="1" x14ac:dyDescent="0.2">
      <c r="A5" s="290" t="s">
        <v>938</v>
      </c>
      <c r="B5" s="293"/>
      <c r="C5" s="294" t="s">
        <v>94</v>
      </c>
      <c r="D5" s="10"/>
    </row>
    <row r="6" spans="1:5" ht="20.100000000000001" customHeight="1" x14ac:dyDescent="0.2">
      <c r="A6" s="290" t="s">
        <v>939</v>
      </c>
      <c r="B6" s="295"/>
      <c r="C6" s="292" t="s">
        <v>95</v>
      </c>
      <c r="D6" s="10"/>
    </row>
    <row r="7" spans="1:5" ht="20.100000000000001" customHeight="1" x14ac:dyDescent="0.2">
      <c r="A7" s="290" t="s">
        <v>940</v>
      </c>
      <c r="B7" s="295"/>
      <c r="C7" s="292" t="s">
        <v>137</v>
      </c>
      <c r="D7" s="10"/>
    </row>
    <row r="8" spans="1:5" ht="20.100000000000001" customHeight="1" x14ac:dyDescent="0.2">
      <c r="A8" s="290" t="s">
        <v>941</v>
      </c>
      <c r="B8" s="295"/>
      <c r="C8" s="292" t="s">
        <v>138</v>
      </c>
      <c r="D8" s="10"/>
    </row>
    <row r="9" spans="1:5" ht="20.100000000000001" customHeight="1" x14ac:dyDescent="0.2">
      <c r="A9" s="290" t="s">
        <v>942</v>
      </c>
      <c r="B9" s="295"/>
      <c r="C9" s="292" t="s">
        <v>96</v>
      </c>
      <c r="D9" s="10"/>
    </row>
    <row r="10" spans="1:5" ht="20.100000000000001" customHeight="1" x14ac:dyDescent="0.2">
      <c r="A10" s="290" t="s">
        <v>943</v>
      </c>
      <c r="B10" s="295"/>
      <c r="C10" s="292" t="s">
        <v>97</v>
      </c>
      <c r="D10" s="10"/>
    </row>
    <row r="11" spans="1:5" ht="20.100000000000001" customHeight="1" x14ac:dyDescent="0.2">
      <c r="A11" s="290" t="s">
        <v>944</v>
      </c>
      <c r="B11" s="291"/>
      <c r="C11" s="292" t="s">
        <v>98</v>
      </c>
      <c r="D11" s="10"/>
    </row>
    <row r="12" spans="1:5" ht="20.100000000000001" customHeight="1" x14ac:dyDescent="0.2">
      <c r="A12" s="284"/>
      <c r="B12" s="301" t="s">
        <v>223</v>
      </c>
      <c r="C12" s="285"/>
      <c r="D12" s="10"/>
    </row>
    <row r="13" spans="1:5" ht="20.100000000000001" customHeight="1" x14ac:dyDescent="0.2">
      <c r="A13" s="290" t="s">
        <v>3</v>
      </c>
      <c r="B13" s="291"/>
      <c r="C13" s="294" t="s">
        <v>224</v>
      </c>
      <c r="D13" s="10"/>
    </row>
    <row r="14" spans="1:5" ht="20.100000000000001" customHeight="1" x14ac:dyDescent="0.2">
      <c r="A14" s="290" t="s">
        <v>945</v>
      </c>
      <c r="B14" s="291"/>
      <c r="C14" s="292" t="s">
        <v>225</v>
      </c>
      <c r="D14" s="10"/>
    </row>
    <row r="15" spans="1:5" ht="20.100000000000001" customHeight="1" x14ac:dyDescent="0.2">
      <c r="A15" s="290" t="s">
        <v>946</v>
      </c>
      <c r="B15" s="291"/>
      <c r="C15" s="294" t="s">
        <v>226</v>
      </c>
      <c r="D15" s="10"/>
    </row>
    <row r="16" spans="1:5" ht="20.100000000000001" customHeight="1" x14ac:dyDescent="0.2">
      <c r="A16" s="290" t="s">
        <v>947</v>
      </c>
      <c r="B16" s="291"/>
      <c r="C16" s="294" t="s">
        <v>227</v>
      </c>
      <c r="D16" s="10"/>
    </row>
    <row r="17" spans="1:4" ht="20.100000000000001" customHeight="1" x14ac:dyDescent="0.2">
      <c r="A17" s="290" t="s">
        <v>112</v>
      </c>
      <c r="B17" s="291"/>
      <c r="C17" s="294" t="s">
        <v>228</v>
      </c>
      <c r="D17" s="10"/>
    </row>
    <row r="18" spans="1:4" ht="20.100000000000001" customHeight="1" x14ac:dyDescent="0.2">
      <c r="A18" s="290" t="s">
        <v>948</v>
      </c>
      <c r="B18" s="291"/>
      <c r="C18" s="292" t="s">
        <v>229</v>
      </c>
      <c r="D18" s="10"/>
    </row>
    <row r="19" spans="1:4" ht="20.100000000000001" customHeight="1" x14ac:dyDescent="0.2">
      <c r="A19" s="290" t="s">
        <v>4</v>
      </c>
      <c r="B19" s="291"/>
      <c r="C19" s="294" t="s">
        <v>230</v>
      </c>
      <c r="D19" s="10"/>
    </row>
    <row r="20" spans="1:4" ht="20.100000000000001" customHeight="1" x14ac:dyDescent="0.2">
      <c r="A20" s="302"/>
      <c r="B20" s="303" t="s">
        <v>371</v>
      </c>
      <c r="C20" s="304"/>
      <c r="D20" s="10"/>
    </row>
    <row r="21" spans="1:4" ht="20.100000000000001" customHeight="1" x14ac:dyDescent="0.2">
      <c r="A21" s="290" t="s">
        <v>949</v>
      </c>
      <c r="B21" s="291"/>
      <c r="C21" s="292" t="s">
        <v>372</v>
      </c>
      <c r="D21" s="10"/>
    </row>
    <row r="22" spans="1:4" ht="20.100000000000001" customHeight="1" x14ac:dyDescent="0.2">
      <c r="A22" s="290" t="s">
        <v>950</v>
      </c>
      <c r="B22" s="291"/>
      <c r="C22" s="292" t="s">
        <v>373</v>
      </c>
      <c r="D22" s="10"/>
    </row>
    <row r="23" spans="1:4" ht="20.100000000000001" customHeight="1" x14ac:dyDescent="0.2">
      <c r="A23" s="290" t="s">
        <v>951</v>
      </c>
      <c r="B23" s="291"/>
      <c r="C23" s="292" t="s">
        <v>374</v>
      </c>
      <c r="D23" s="10"/>
    </row>
    <row r="24" spans="1:4" ht="20.100000000000001" customHeight="1" x14ac:dyDescent="0.2">
      <c r="A24" s="290" t="s">
        <v>952</v>
      </c>
      <c r="B24" s="291"/>
      <c r="C24" s="292" t="s">
        <v>375</v>
      </c>
      <c r="D24" s="10"/>
    </row>
    <row r="25" spans="1:4" ht="20.100000000000001" customHeight="1" x14ac:dyDescent="0.2">
      <c r="A25" s="290" t="s">
        <v>953</v>
      </c>
      <c r="B25" s="291"/>
      <c r="C25" s="292" t="s">
        <v>376</v>
      </c>
      <c r="D25" s="10"/>
    </row>
    <row r="26" spans="1:4" ht="20.100000000000001" customHeight="1" x14ac:dyDescent="0.2">
      <c r="A26" s="305"/>
      <c r="B26" s="306" t="s">
        <v>478</v>
      </c>
      <c r="C26" s="307"/>
      <c r="D26" s="10"/>
    </row>
    <row r="27" spans="1:4" ht="20.100000000000001" customHeight="1" x14ac:dyDescent="0.2">
      <c r="A27" s="290" t="s">
        <v>477</v>
      </c>
      <c r="B27" s="291"/>
      <c r="C27" s="296" t="s">
        <v>479</v>
      </c>
      <c r="D27" s="10"/>
    </row>
    <row r="28" spans="1:4" ht="20.100000000000001" customHeight="1" x14ac:dyDescent="0.2">
      <c r="A28" s="290" t="s">
        <v>954</v>
      </c>
      <c r="B28" s="291"/>
      <c r="C28" s="296" t="s">
        <v>480</v>
      </c>
      <c r="D28" s="10"/>
    </row>
    <row r="29" spans="1:4" ht="20.100000000000001" customHeight="1" x14ac:dyDescent="0.2">
      <c r="A29" s="290" t="s">
        <v>955</v>
      </c>
      <c r="B29" s="291"/>
      <c r="C29" s="296" t="s">
        <v>481</v>
      </c>
      <c r="D29" s="10"/>
    </row>
    <row r="30" spans="1:4" ht="20.100000000000001" customHeight="1" x14ac:dyDescent="0.2">
      <c r="A30" s="308"/>
      <c r="B30" s="309" t="s">
        <v>538</v>
      </c>
      <c r="C30" s="310"/>
      <c r="D30" s="10"/>
    </row>
    <row r="31" spans="1:4" ht="20.100000000000001" customHeight="1" x14ac:dyDescent="0.2">
      <c r="A31" s="290" t="s">
        <v>956</v>
      </c>
      <c r="B31" s="291"/>
      <c r="C31" s="296" t="s">
        <v>539</v>
      </c>
      <c r="D31" s="10"/>
    </row>
    <row r="32" spans="1:4" ht="26.4" x14ac:dyDescent="0.2">
      <c r="A32" s="290" t="s">
        <v>957</v>
      </c>
      <c r="B32" s="291"/>
      <c r="C32" s="297" t="s">
        <v>581</v>
      </c>
      <c r="D32" s="10"/>
    </row>
    <row r="33" spans="1:4" ht="26.4" x14ac:dyDescent="0.2">
      <c r="A33" s="290" t="s">
        <v>958</v>
      </c>
      <c r="B33" s="291"/>
      <c r="C33" s="297" t="s">
        <v>1000</v>
      </c>
      <c r="D33" s="10"/>
    </row>
    <row r="34" spans="1:4" ht="20.100000000000001" customHeight="1" x14ac:dyDescent="0.2">
      <c r="A34" s="298"/>
      <c r="B34" s="299"/>
      <c r="C34" s="300"/>
      <c r="D34" s="10"/>
    </row>
  </sheetData>
  <mergeCells count="1">
    <mergeCell ref="B2:C2"/>
  </mergeCells>
  <phoneticPr fontId="7"/>
  <hyperlinks>
    <hyperlink ref="A4" location="'Ⅲ-5-1'!A1" display="Ⅲ-5-1" xr:uid="{00000000-0004-0000-1000-000000000000}"/>
    <hyperlink ref="A5" location="'Ⅲ-5-5'!A1" display="Ⅲ-5-5" xr:uid="{00000000-0004-0000-1000-000001000000}"/>
    <hyperlink ref="A6" location="'Ⅲ-5-7'!A1" display="Ⅲ-5-7" xr:uid="{00000000-0004-0000-1000-000002000000}"/>
    <hyperlink ref="A7" location="'Ⅲ-5-8-1'!A1" display="Ⅲ-5-8-1" xr:uid="{00000000-0004-0000-1000-000003000000}"/>
    <hyperlink ref="A8" location="'Ⅲ-5-8-2'!A1" display="Ⅲ-5-8-2" xr:uid="{00000000-0004-0000-1000-000004000000}"/>
    <hyperlink ref="A9" location="'Ⅲ-5-9'!A1" display="Ⅲ-5-9" xr:uid="{00000000-0004-0000-1000-000005000000}"/>
    <hyperlink ref="A10" location="'Ⅲ-5-10'!A1" display="Ⅲ-5-10" xr:uid="{00000000-0004-0000-1000-000006000000}"/>
    <hyperlink ref="A11" location="'Ⅲ-5-11'!A1" display="Ⅲ-5-11" xr:uid="{00000000-0004-0000-1000-000007000000}"/>
    <hyperlink ref="A13" location="'Ⅲ-6-1'!A1" display="Ⅲ-6-1" xr:uid="{00000000-0004-0000-1000-000008000000}"/>
    <hyperlink ref="A14" location="'Ⅲ-6-2'!A1" display="Ⅲ-6-2" xr:uid="{00000000-0004-0000-1000-000009000000}"/>
    <hyperlink ref="A15" location="'Ⅲ-6-3'!A1" display="Ⅲ-6-3" xr:uid="{00000000-0004-0000-1000-00000A000000}"/>
    <hyperlink ref="A16" location="'Ⅲ-6-4'!A1" display="Ⅲ-6-4" xr:uid="{00000000-0004-0000-1000-00000B000000}"/>
    <hyperlink ref="A17" location="'Ⅲ-6-5'!A1" display="Ⅲ-6-5" xr:uid="{00000000-0004-0000-1000-00000C000000}"/>
    <hyperlink ref="A18" location="'Ⅲ-6-6'!A1" display="Ⅲ-6-6" xr:uid="{00000000-0004-0000-1000-00000D000000}"/>
    <hyperlink ref="A19" location="'Ⅲ-6-7'!A1" display="Ⅲ-6-7" xr:uid="{00000000-0004-0000-1000-00000E000000}"/>
    <hyperlink ref="A21" location="'Ⅲ-9-1'!A1" display="Ⅲ-9-1" xr:uid="{00000000-0004-0000-1000-00000F000000}"/>
    <hyperlink ref="A22" location="'Ⅲ-9-2'!A1" display="Ⅲ-9-2" xr:uid="{00000000-0004-0000-1000-000010000000}"/>
    <hyperlink ref="A23" location="'Ⅲ-9-3'!A1" display="Ⅲ-9-3" xr:uid="{00000000-0004-0000-1000-000011000000}"/>
    <hyperlink ref="A24" location="'Ⅲ-9-4'!A1" display="Ⅲ-9-4" xr:uid="{00000000-0004-0000-1000-000012000000}"/>
    <hyperlink ref="A25" location="'Ⅲ-9-5'!A1" display="Ⅲ-9-5" xr:uid="{00000000-0004-0000-1000-000013000000}"/>
    <hyperlink ref="A27" location="'Ⅲ-10-1'!A1" display="Ⅲ-10-1" xr:uid="{00000000-0004-0000-1000-000014000000}"/>
    <hyperlink ref="A28" location="'Ⅲ-10-2'!A1" display="Ⅲ-10-2" xr:uid="{00000000-0004-0000-1000-000015000000}"/>
    <hyperlink ref="A29" location="'Ⅲ-10-4'!A1" display="Ⅲ-10-4" xr:uid="{00000000-0004-0000-1000-000016000000}"/>
    <hyperlink ref="A31" location="'Ⅲ-12-1'!A1" display="Ⅲ-12-1" xr:uid="{00000000-0004-0000-1000-000017000000}"/>
    <hyperlink ref="A32" location="'Ⅲ-12-2,3'!A1" display="Ⅲ-12-2,3" xr:uid="{00000000-0004-0000-1000-000018000000}"/>
    <hyperlink ref="A33" location="'Ⅲ-12-4,5'!A1" display="Ⅲ-12-4,5" xr:uid="{00000000-0004-0000-1000-000019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EEA22-DBC6-4CF0-947F-F03F35D043C8}">
  <sheetPr>
    <tabColor rgb="FFFFFF00"/>
  </sheetPr>
  <dimension ref="A1:K42"/>
  <sheetViews>
    <sheetView view="pageBreakPreview" zoomScaleNormal="100" zoomScaleSheetLayoutView="100" workbookViewId="0">
      <selection activeCell="J33" sqref="J33"/>
    </sheetView>
  </sheetViews>
  <sheetFormatPr defaultColWidth="9" defaultRowHeight="12" x14ac:dyDescent="0.2"/>
  <cols>
    <col min="1" max="1" width="2.6640625" style="660" customWidth="1"/>
    <col min="2" max="2" width="7.6640625" style="660" customWidth="1"/>
    <col min="3" max="3" width="5.109375" style="660" customWidth="1"/>
    <col min="4" max="4" width="9.109375" style="660" customWidth="1"/>
    <col min="5" max="5" width="8.6640625" style="660" customWidth="1"/>
    <col min="6" max="6" width="9.109375" style="660" customWidth="1"/>
    <col min="7" max="8" width="8.6640625" style="660" customWidth="1"/>
    <col min="9" max="10" width="9.109375" style="660" customWidth="1"/>
    <col min="11" max="11" width="9.6640625" style="660" customWidth="1"/>
    <col min="12" max="16384" width="9" style="660"/>
  </cols>
  <sheetData>
    <row r="1" spans="1:11" ht="24" customHeight="1" x14ac:dyDescent="0.2">
      <c r="A1" s="659" t="s">
        <v>377</v>
      </c>
      <c r="B1" s="659"/>
    </row>
    <row r="2" spans="1:11" ht="24" customHeight="1" x14ac:dyDescent="0.2">
      <c r="A2" s="661" t="s">
        <v>378</v>
      </c>
      <c r="B2" s="661"/>
    </row>
    <row r="3" spans="1:11" ht="24" customHeight="1" thickBot="1" x14ac:dyDescent="0.25">
      <c r="K3" s="1339" t="s">
        <v>983</v>
      </c>
    </row>
    <row r="4" spans="1:11" ht="24" customHeight="1" x14ac:dyDescent="0.2">
      <c r="A4" s="2043" t="s">
        <v>379</v>
      </c>
      <c r="B4" s="2045" t="s">
        <v>380</v>
      </c>
      <c r="C4" s="2046"/>
      <c r="D4" s="2047" t="s">
        <v>200</v>
      </c>
      <c r="E4" s="2049" t="s">
        <v>201</v>
      </c>
      <c r="F4" s="2049" t="s">
        <v>202</v>
      </c>
      <c r="G4" s="2049" t="s">
        <v>203</v>
      </c>
      <c r="H4" s="2049" t="s">
        <v>204</v>
      </c>
      <c r="I4" s="2051" t="s">
        <v>205</v>
      </c>
      <c r="J4" s="2053" t="s">
        <v>381</v>
      </c>
      <c r="K4" s="2055" t="s">
        <v>382</v>
      </c>
    </row>
    <row r="5" spans="1:11" ht="24" customHeight="1" x14ac:dyDescent="0.2">
      <c r="A5" s="2044"/>
      <c r="B5" s="2057" t="s">
        <v>383</v>
      </c>
      <c r="C5" s="2058"/>
      <c r="D5" s="2048"/>
      <c r="E5" s="2050"/>
      <c r="F5" s="2050"/>
      <c r="G5" s="2050"/>
      <c r="H5" s="2050"/>
      <c r="I5" s="2052"/>
      <c r="J5" s="2054"/>
      <c r="K5" s="2056"/>
    </row>
    <row r="6" spans="1:11" ht="24" customHeight="1" x14ac:dyDescent="0.2">
      <c r="A6" s="2059" t="s">
        <v>384</v>
      </c>
      <c r="B6" s="2061" t="s">
        <v>385</v>
      </c>
      <c r="C6" s="2062"/>
      <c r="D6" s="662">
        <v>33603</v>
      </c>
      <c r="E6" s="663">
        <v>35702</v>
      </c>
      <c r="F6" s="663">
        <v>56435</v>
      </c>
      <c r="G6" s="663">
        <v>20576</v>
      </c>
      <c r="H6" s="663">
        <v>24153</v>
      </c>
      <c r="I6" s="664">
        <v>54855</v>
      </c>
      <c r="J6" s="665">
        <v>225324</v>
      </c>
      <c r="K6" s="1340">
        <v>2454567</v>
      </c>
    </row>
    <row r="7" spans="1:11" ht="24" customHeight="1" x14ac:dyDescent="0.2">
      <c r="A7" s="2060"/>
      <c r="B7" s="2067" t="s">
        <v>386</v>
      </c>
      <c r="C7" s="666" t="s">
        <v>387</v>
      </c>
      <c r="D7" s="667">
        <v>46068</v>
      </c>
      <c r="E7" s="668">
        <v>44272</v>
      </c>
      <c r="F7" s="668">
        <v>76031</v>
      </c>
      <c r="G7" s="668">
        <v>28973</v>
      </c>
      <c r="H7" s="668">
        <v>36251</v>
      </c>
      <c r="I7" s="669">
        <v>72501</v>
      </c>
      <c r="J7" s="670">
        <v>304096</v>
      </c>
      <c r="K7" s="671">
        <v>3501090</v>
      </c>
    </row>
    <row r="8" spans="1:11" ht="24" customHeight="1" x14ac:dyDescent="0.2">
      <c r="A8" s="2060"/>
      <c r="B8" s="2068"/>
      <c r="C8" s="666" t="s">
        <v>388</v>
      </c>
      <c r="D8" s="667">
        <v>7</v>
      </c>
      <c r="E8" s="668">
        <v>7</v>
      </c>
      <c r="F8" s="668">
        <v>14</v>
      </c>
      <c r="G8" s="668">
        <v>4</v>
      </c>
      <c r="H8" s="668">
        <v>7</v>
      </c>
      <c r="I8" s="669">
        <v>13</v>
      </c>
      <c r="J8" s="670">
        <v>52</v>
      </c>
      <c r="K8" s="671">
        <v>1014</v>
      </c>
    </row>
    <row r="9" spans="1:11" ht="24" customHeight="1" x14ac:dyDescent="0.2">
      <c r="A9" s="2060"/>
      <c r="B9" s="2063" t="s">
        <v>389</v>
      </c>
      <c r="C9" s="2064"/>
      <c r="D9" s="667">
        <v>1114</v>
      </c>
      <c r="E9" s="668">
        <v>1048</v>
      </c>
      <c r="F9" s="668">
        <v>3452</v>
      </c>
      <c r="G9" s="668">
        <v>585</v>
      </c>
      <c r="H9" s="668">
        <v>582</v>
      </c>
      <c r="I9" s="669">
        <v>2293</v>
      </c>
      <c r="J9" s="670">
        <v>9074</v>
      </c>
      <c r="K9" s="671">
        <v>194866</v>
      </c>
    </row>
    <row r="10" spans="1:11" ht="24" customHeight="1" x14ac:dyDescent="0.2">
      <c r="A10" s="2060"/>
      <c r="B10" s="2067" t="s">
        <v>390</v>
      </c>
      <c r="C10" s="666" t="s">
        <v>387</v>
      </c>
      <c r="D10" s="667">
        <v>133709</v>
      </c>
      <c r="E10" s="668">
        <v>141953</v>
      </c>
      <c r="F10" s="668">
        <v>156498</v>
      </c>
      <c r="G10" s="668">
        <v>119480</v>
      </c>
      <c r="H10" s="668">
        <v>123572</v>
      </c>
      <c r="I10" s="669">
        <v>196032</v>
      </c>
      <c r="J10" s="670">
        <v>871244</v>
      </c>
      <c r="K10" s="671">
        <v>8364209</v>
      </c>
    </row>
    <row r="11" spans="1:11" ht="24" customHeight="1" x14ac:dyDescent="0.2">
      <c r="A11" s="2060"/>
      <c r="B11" s="2068"/>
      <c r="C11" s="666" t="s">
        <v>388</v>
      </c>
      <c r="D11" s="667">
        <v>3</v>
      </c>
      <c r="E11" s="668">
        <v>11</v>
      </c>
      <c r="F11" s="668">
        <v>12</v>
      </c>
      <c r="G11" s="668">
        <v>6</v>
      </c>
      <c r="H11" s="668">
        <v>9</v>
      </c>
      <c r="I11" s="669">
        <v>8</v>
      </c>
      <c r="J11" s="670">
        <v>49</v>
      </c>
      <c r="K11" s="671">
        <v>1201</v>
      </c>
    </row>
    <row r="12" spans="1:11" ht="24" customHeight="1" x14ac:dyDescent="0.2">
      <c r="A12" s="2044"/>
      <c r="B12" s="2065" t="s">
        <v>391</v>
      </c>
      <c r="C12" s="2066"/>
      <c r="D12" s="672">
        <f>SUM(D6:D11)</f>
        <v>214504</v>
      </c>
      <c r="E12" s="673">
        <f t="shared" ref="E12:I12" si="0">SUM(E6:E11)</f>
        <v>222993</v>
      </c>
      <c r="F12" s="673">
        <f t="shared" si="0"/>
        <v>292442</v>
      </c>
      <c r="G12" s="673">
        <f t="shared" si="0"/>
        <v>169624</v>
      </c>
      <c r="H12" s="673">
        <f t="shared" si="0"/>
        <v>184574</v>
      </c>
      <c r="I12" s="674">
        <f t="shared" si="0"/>
        <v>325702</v>
      </c>
      <c r="J12" s="675">
        <f>SUM(J6:J11)</f>
        <v>1409839</v>
      </c>
      <c r="K12" s="1341">
        <f>SUM(K6:K11)</f>
        <v>14516947</v>
      </c>
    </row>
    <row r="13" spans="1:11" ht="24" customHeight="1" x14ac:dyDescent="0.2">
      <c r="A13" s="2059" t="s">
        <v>392</v>
      </c>
      <c r="B13" s="2061" t="s">
        <v>385</v>
      </c>
      <c r="C13" s="2062"/>
      <c r="D13" s="662">
        <v>1637</v>
      </c>
      <c r="E13" s="663">
        <v>1370</v>
      </c>
      <c r="F13" s="663">
        <v>2244</v>
      </c>
      <c r="G13" s="663">
        <v>884</v>
      </c>
      <c r="H13" s="663">
        <v>730</v>
      </c>
      <c r="I13" s="664">
        <v>1849</v>
      </c>
      <c r="J13" s="665">
        <v>8714</v>
      </c>
      <c r="K13" s="1340">
        <v>103827</v>
      </c>
    </row>
    <row r="14" spans="1:11" ht="24" customHeight="1" x14ac:dyDescent="0.2">
      <c r="A14" s="2060"/>
      <c r="B14" s="2063" t="s">
        <v>393</v>
      </c>
      <c r="C14" s="2064"/>
      <c r="D14" s="667">
        <v>1885</v>
      </c>
      <c r="E14" s="668">
        <v>1780</v>
      </c>
      <c r="F14" s="668">
        <v>2324</v>
      </c>
      <c r="G14" s="668">
        <v>1177</v>
      </c>
      <c r="H14" s="668">
        <v>1556</v>
      </c>
      <c r="I14" s="669">
        <v>2723</v>
      </c>
      <c r="J14" s="670">
        <v>11445</v>
      </c>
      <c r="K14" s="671">
        <v>108353</v>
      </c>
    </row>
    <row r="15" spans="1:11" ht="24" customHeight="1" x14ac:dyDescent="0.2">
      <c r="A15" s="2044"/>
      <c r="B15" s="2065" t="s">
        <v>394</v>
      </c>
      <c r="C15" s="2066"/>
      <c r="D15" s="672">
        <f>SUM(D13:D14)</f>
        <v>3522</v>
      </c>
      <c r="E15" s="673">
        <f t="shared" ref="E15:K15" si="1">SUM(E13:E14)</f>
        <v>3150</v>
      </c>
      <c r="F15" s="673">
        <f t="shared" si="1"/>
        <v>4568</v>
      </c>
      <c r="G15" s="673">
        <f t="shared" si="1"/>
        <v>2061</v>
      </c>
      <c r="H15" s="673">
        <f t="shared" si="1"/>
        <v>2286</v>
      </c>
      <c r="I15" s="674">
        <f t="shared" si="1"/>
        <v>4572</v>
      </c>
      <c r="J15" s="675">
        <f t="shared" si="1"/>
        <v>20159</v>
      </c>
      <c r="K15" s="1341">
        <f t="shared" si="1"/>
        <v>212180</v>
      </c>
    </row>
    <row r="16" spans="1:11" ht="24" customHeight="1" x14ac:dyDescent="0.2">
      <c r="A16" s="2059" t="s">
        <v>395</v>
      </c>
      <c r="B16" s="2061" t="s">
        <v>385</v>
      </c>
      <c r="C16" s="2062"/>
      <c r="D16" s="662">
        <v>189100</v>
      </c>
      <c r="E16" s="663">
        <v>204958</v>
      </c>
      <c r="F16" s="663">
        <v>411061</v>
      </c>
      <c r="G16" s="663">
        <v>154550</v>
      </c>
      <c r="H16" s="663">
        <v>187135</v>
      </c>
      <c r="I16" s="664">
        <v>384112</v>
      </c>
      <c r="J16" s="665">
        <v>1530916</v>
      </c>
      <c r="K16" s="1340">
        <v>20570058</v>
      </c>
    </row>
    <row r="17" spans="1:11" ht="24" customHeight="1" x14ac:dyDescent="0.2">
      <c r="A17" s="2060"/>
      <c r="B17" s="2063" t="s">
        <v>393</v>
      </c>
      <c r="C17" s="2064"/>
      <c r="D17" s="667">
        <v>211728</v>
      </c>
      <c r="E17" s="668">
        <v>217913</v>
      </c>
      <c r="F17" s="668">
        <v>417363</v>
      </c>
      <c r="G17" s="668">
        <v>179276</v>
      </c>
      <c r="H17" s="668">
        <v>215762</v>
      </c>
      <c r="I17" s="669">
        <v>370252</v>
      </c>
      <c r="J17" s="670">
        <v>1612294</v>
      </c>
      <c r="K17" s="671">
        <v>18312359</v>
      </c>
    </row>
    <row r="18" spans="1:11" ht="24" customHeight="1" x14ac:dyDescent="0.2">
      <c r="A18" s="2060"/>
      <c r="B18" s="2063" t="s">
        <v>396</v>
      </c>
      <c r="C18" s="2064"/>
      <c r="D18" s="667">
        <v>323684</v>
      </c>
      <c r="E18" s="668">
        <v>316664</v>
      </c>
      <c r="F18" s="668">
        <v>476055</v>
      </c>
      <c r="G18" s="668">
        <v>249073</v>
      </c>
      <c r="H18" s="668">
        <v>287092</v>
      </c>
      <c r="I18" s="669">
        <v>465313</v>
      </c>
      <c r="J18" s="670">
        <v>2117881</v>
      </c>
      <c r="K18" s="671">
        <v>23070718</v>
      </c>
    </row>
    <row r="19" spans="1:11" ht="24" customHeight="1" x14ac:dyDescent="0.2">
      <c r="A19" s="2044"/>
      <c r="B19" s="2065" t="s">
        <v>397</v>
      </c>
      <c r="C19" s="2066"/>
      <c r="D19" s="672">
        <f>SUM(D16:D18)</f>
        <v>724512</v>
      </c>
      <c r="E19" s="673">
        <f t="shared" ref="E19:K19" si="2">SUM(E16:E18)</f>
        <v>739535</v>
      </c>
      <c r="F19" s="673">
        <f t="shared" si="2"/>
        <v>1304479</v>
      </c>
      <c r="G19" s="673">
        <f t="shared" si="2"/>
        <v>582899</v>
      </c>
      <c r="H19" s="673">
        <f t="shared" si="2"/>
        <v>689989</v>
      </c>
      <c r="I19" s="674">
        <f t="shared" si="2"/>
        <v>1219677</v>
      </c>
      <c r="J19" s="675">
        <f t="shared" si="2"/>
        <v>5261091</v>
      </c>
      <c r="K19" s="1341">
        <f t="shared" si="2"/>
        <v>61953135</v>
      </c>
    </row>
    <row r="20" spans="1:11" ht="24" customHeight="1" x14ac:dyDescent="0.2">
      <c r="A20" s="2059" t="s">
        <v>398</v>
      </c>
      <c r="B20" s="2072" t="s">
        <v>399</v>
      </c>
      <c r="C20" s="676" t="s">
        <v>400</v>
      </c>
      <c r="D20" s="662">
        <v>18458</v>
      </c>
      <c r="E20" s="663">
        <v>16779</v>
      </c>
      <c r="F20" s="663">
        <v>25317</v>
      </c>
      <c r="G20" s="663">
        <v>10638</v>
      </c>
      <c r="H20" s="663">
        <v>11143</v>
      </c>
      <c r="I20" s="664">
        <v>23283</v>
      </c>
      <c r="J20" s="665">
        <v>105618</v>
      </c>
      <c r="K20" s="1340">
        <v>1130073</v>
      </c>
    </row>
    <row r="21" spans="1:11" ht="24" customHeight="1" x14ac:dyDescent="0.2">
      <c r="A21" s="2060"/>
      <c r="B21" s="2068"/>
      <c r="C21" s="666" t="s">
        <v>386</v>
      </c>
      <c r="D21" s="667">
        <v>1511</v>
      </c>
      <c r="E21" s="668">
        <v>2025</v>
      </c>
      <c r="F21" s="668">
        <v>2924</v>
      </c>
      <c r="G21" s="668">
        <v>1482</v>
      </c>
      <c r="H21" s="668">
        <v>1794</v>
      </c>
      <c r="I21" s="669">
        <v>3551</v>
      </c>
      <c r="J21" s="670">
        <v>13287</v>
      </c>
      <c r="K21" s="671">
        <v>158544</v>
      </c>
    </row>
    <row r="22" spans="1:11" ht="24" customHeight="1" x14ac:dyDescent="0.2">
      <c r="A22" s="2060"/>
      <c r="B22" s="2063" t="s">
        <v>401</v>
      </c>
      <c r="C22" s="2064"/>
      <c r="D22" s="667">
        <v>10028</v>
      </c>
      <c r="E22" s="668">
        <v>5943</v>
      </c>
      <c r="F22" s="668">
        <v>3968</v>
      </c>
      <c r="G22" s="668">
        <v>9688</v>
      </c>
      <c r="H22" s="668">
        <v>8739</v>
      </c>
      <c r="I22" s="669">
        <v>6101</v>
      </c>
      <c r="J22" s="670">
        <v>44467</v>
      </c>
      <c r="K22" s="671">
        <v>359158</v>
      </c>
    </row>
    <row r="23" spans="1:11" ht="24" customHeight="1" x14ac:dyDescent="0.2">
      <c r="A23" s="2060"/>
      <c r="B23" s="2063" t="s">
        <v>390</v>
      </c>
      <c r="C23" s="2064"/>
      <c r="D23" s="677">
        <v>2378</v>
      </c>
      <c r="E23" s="678">
        <v>1967</v>
      </c>
      <c r="F23" s="678">
        <v>3599</v>
      </c>
      <c r="G23" s="678">
        <v>1949</v>
      </c>
      <c r="H23" s="678">
        <v>2297</v>
      </c>
      <c r="I23" s="679">
        <v>3449</v>
      </c>
      <c r="J23" s="680">
        <v>15639</v>
      </c>
      <c r="K23" s="681">
        <v>159995</v>
      </c>
    </row>
    <row r="24" spans="1:11" ht="24" customHeight="1" x14ac:dyDescent="0.2">
      <c r="A24" s="2044"/>
      <c r="B24" s="2065" t="s">
        <v>402</v>
      </c>
      <c r="C24" s="2066"/>
      <c r="D24" s="672">
        <f>SUM(D20:D23)</f>
        <v>32375</v>
      </c>
      <c r="E24" s="673">
        <f t="shared" ref="E24:J24" si="3">SUM(E20:E23)</f>
        <v>26714</v>
      </c>
      <c r="F24" s="673">
        <f t="shared" si="3"/>
        <v>35808</v>
      </c>
      <c r="G24" s="673">
        <f t="shared" si="3"/>
        <v>23757</v>
      </c>
      <c r="H24" s="673">
        <f t="shared" si="3"/>
        <v>23973</v>
      </c>
      <c r="I24" s="682">
        <f t="shared" si="3"/>
        <v>36384</v>
      </c>
      <c r="J24" s="675">
        <f t="shared" si="3"/>
        <v>179011</v>
      </c>
      <c r="K24" s="1341">
        <f>SUM(K20:K23)</f>
        <v>1807770</v>
      </c>
    </row>
    <row r="25" spans="1:11" ht="24" customHeight="1" x14ac:dyDescent="0.2">
      <c r="A25" s="2059" t="s">
        <v>403</v>
      </c>
      <c r="B25" s="2061" t="s">
        <v>404</v>
      </c>
      <c r="C25" s="2062"/>
      <c r="D25" s="662">
        <v>13953</v>
      </c>
      <c r="E25" s="663">
        <v>16913</v>
      </c>
      <c r="F25" s="663">
        <v>38222</v>
      </c>
      <c r="G25" s="663">
        <v>11295</v>
      </c>
      <c r="H25" s="663">
        <v>14962</v>
      </c>
      <c r="I25" s="664">
        <v>34034</v>
      </c>
      <c r="J25" s="665">
        <v>129379</v>
      </c>
      <c r="K25" s="1340">
        <v>1872776</v>
      </c>
    </row>
    <row r="26" spans="1:11" ht="24" customHeight="1" x14ac:dyDescent="0.2">
      <c r="A26" s="2060"/>
      <c r="B26" s="2063" t="s">
        <v>405</v>
      </c>
      <c r="C26" s="2064"/>
      <c r="D26" s="667">
        <v>13953</v>
      </c>
      <c r="E26" s="668">
        <v>17696</v>
      </c>
      <c r="F26" s="668">
        <v>34330</v>
      </c>
      <c r="G26" s="668">
        <v>11738</v>
      </c>
      <c r="H26" s="668">
        <v>13579</v>
      </c>
      <c r="I26" s="669">
        <v>32543</v>
      </c>
      <c r="J26" s="670">
        <v>123839</v>
      </c>
      <c r="K26" s="671">
        <v>2088542</v>
      </c>
    </row>
    <row r="27" spans="1:11" ht="24" customHeight="1" x14ac:dyDescent="0.2">
      <c r="A27" s="2044"/>
      <c r="B27" s="2065" t="s">
        <v>406</v>
      </c>
      <c r="C27" s="2066"/>
      <c r="D27" s="672">
        <f>SUM(D25:D26)</f>
        <v>27906</v>
      </c>
      <c r="E27" s="673">
        <f t="shared" ref="E27:K27" si="4">SUM(E25:E26)</f>
        <v>34609</v>
      </c>
      <c r="F27" s="673">
        <f t="shared" si="4"/>
        <v>72552</v>
      </c>
      <c r="G27" s="673">
        <f t="shared" si="4"/>
        <v>23033</v>
      </c>
      <c r="H27" s="673">
        <f t="shared" si="4"/>
        <v>28541</v>
      </c>
      <c r="I27" s="674">
        <f t="shared" si="4"/>
        <v>66577</v>
      </c>
      <c r="J27" s="675">
        <f t="shared" si="4"/>
        <v>253218</v>
      </c>
      <c r="K27" s="1341">
        <f t="shared" si="4"/>
        <v>3961318</v>
      </c>
    </row>
    <row r="28" spans="1:11" ht="24" customHeight="1" x14ac:dyDescent="0.2">
      <c r="A28" s="2073" t="s">
        <v>407</v>
      </c>
      <c r="B28" s="2074"/>
      <c r="C28" s="2075"/>
      <c r="D28" s="683">
        <f>D12+D15+D19+D24+D27</f>
        <v>1002819</v>
      </c>
      <c r="E28" s="684">
        <f t="shared" ref="E28:J28" si="5">E12+E15+E19+E24+E27</f>
        <v>1027001</v>
      </c>
      <c r="F28" s="684">
        <f t="shared" si="5"/>
        <v>1709849</v>
      </c>
      <c r="G28" s="684">
        <f t="shared" si="5"/>
        <v>801374</v>
      </c>
      <c r="H28" s="684">
        <f t="shared" si="5"/>
        <v>929363</v>
      </c>
      <c r="I28" s="685">
        <f t="shared" si="5"/>
        <v>1652912</v>
      </c>
      <c r="J28" s="686">
        <f t="shared" si="5"/>
        <v>7123318</v>
      </c>
      <c r="K28" s="1342">
        <f>K12+K15+K19+K24+K27</f>
        <v>82451350</v>
      </c>
    </row>
    <row r="29" spans="1:11" ht="24" customHeight="1" x14ac:dyDescent="0.2">
      <c r="A29" s="2076" t="s">
        <v>408</v>
      </c>
      <c r="B29" s="2077"/>
      <c r="C29" s="676" t="s">
        <v>409</v>
      </c>
      <c r="D29" s="687">
        <f>D41</f>
        <v>0</v>
      </c>
      <c r="E29" s="688">
        <f t="shared" ref="E29:K30" si="6">E41</f>
        <v>0</v>
      </c>
      <c r="F29" s="688">
        <f t="shared" si="6"/>
        <v>0</v>
      </c>
      <c r="G29" s="688">
        <f t="shared" si="6"/>
        <v>0</v>
      </c>
      <c r="H29" s="688">
        <f t="shared" si="6"/>
        <v>0</v>
      </c>
      <c r="I29" s="689">
        <f t="shared" si="6"/>
        <v>0</v>
      </c>
      <c r="J29" s="690">
        <f>J41</f>
        <v>0</v>
      </c>
      <c r="K29" s="1343">
        <f t="shared" si="6"/>
        <v>0</v>
      </c>
    </row>
    <row r="30" spans="1:11" ht="24" customHeight="1" x14ac:dyDescent="0.2">
      <c r="A30" s="2078" t="s">
        <v>410</v>
      </c>
      <c r="B30" s="2079"/>
      <c r="C30" s="691" t="s">
        <v>49</v>
      </c>
      <c r="D30" s="692">
        <f>D42</f>
        <v>0</v>
      </c>
      <c r="E30" s="693">
        <f t="shared" si="6"/>
        <v>0</v>
      </c>
      <c r="F30" s="693">
        <f t="shared" si="6"/>
        <v>0</v>
      </c>
      <c r="G30" s="693">
        <f t="shared" si="6"/>
        <v>0</v>
      </c>
      <c r="H30" s="693">
        <f t="shared" si="6"/>
        <v>0</v>
      </c>
      <c r="I30" s="694">
        <f t="shared" si="6"/>
        <v>0</v>
      </c>
      <c r="J30" s="695">
        <f t="shared" si="6"/>
        <v>0</v>
      </c>
      <c r="K30" s="1344">
        <f>K42</f>
        <v>0</v>
      </c>
    </row>
    <row r="31" spans="1:11" ht="24" customHeight="1" x14ac:dyDescent="0.2">
      <c r="A31" s="2073" t="s">
        <v>411</v>
      </c>
      <c r="B31" s="2074"/>
      <c r="C31" s="2075"/>
      <c r="D31" s="683">
        <f>D32-D25</f>
        <v>515139</v>
      </c>
      <c r="E31" s="684">
        <f t="shared" ref="E31:I31" si="7">E32-E25</f>
        <v>531797</v>
      </c>
      <c r="F31" s="684">
        <f t="shared" si="7"/>
        <v>1001133</v>
      </c>
      <c r="G31" s="684">
        <f t="shared" si="7"/>
        <v>407833</v>
      </c>
      <c r="H31" s="684">
        <f t="shared" si="7"/>
        <v>487852</v>
      </c>
      <c r="I31" s="696">
        <f t="shared" si="7"/>
        <v>921533</v>
      </c>
      <c r="J31" s="686">
        <f>SUM(D31:I31)</f>
        <v>3865287</v>
      </c>
      <c r="K31" s="1342">
        <f>K32-K25</f>
        <v>46893909</v>
      </c>
    </row>
    <row r="32" spans="1:11" ht="24" customHeight="1" x14ac:dyDescent="0.2">
      <c r="A32" s="2073" t="s">
        <v>412</v>
      </c>
      <c r="B32" s="2074"/>
      <c r="C32" s="2075"/>
      <c r="D32" s="683">
        <f t="shared" ref="D32:I32" si="8">D28-D33</f>
        <v>529092</v>
      </c>
      <c r="E32" s="684">
        <f t="shared" si="8"/>
        <v>548710</v>
      </c>
      <c r="F32" s="684">
        <f t="shared" si="8"/>
        <v>1039355</v>
      </c>
      <c r="G32" s="684">
        <f t="shared" si="8"/>
        <v>419128</v>
      </c>
      <c r="H32" s="684">
        <f t="shared" si="8"/>
        <v>502814</v>
      </c>
      <c r="I32" s="696">
        <f t="shared" si="8"/>
        <v>955567</v>
      </c>
      <c r="J32" s="686">
        <f>SUM(D32:I32)</f>
        <v>3994666</v>
      </c>
      <c r="K32" s="1342">
        <f>K28-K33</f>
        <v>48766685</v>
      </c>
    </row>
    <row r="33" spans="1:11" ht="24" customHeight="1" thickBot="1" x14ac:dyDescent="0.25">
      <c r="A33" s="2069" t="s">
        <v>413</v>
      </c>
      <c r="B33" s="2070"/>
      <c r="C33" s="2071"/>
      <c r="D33" s="697">
        <f t="shared" ref="D33:I33" si="9">D10+D11+D18+D23+D26</f>
        <v>473727</v>
      </c>
      <c r="E33" s="698">
        <f t="shared" si="9"/>
        <v>478291</v>
      </c>
      <c r="F33" s="698">
        <f t="shared" si="9"/>
        <v>670494</v>
      </c>
      <c r="G33" s="698">
        <f t="shared" si="9"/>
        <v>382246</v>
      </c>
      <c r="H33" s="698">
        <f>H10+H11+H18+H23+H26</f>
        <v>426549</v>
      </c>
      <c r="I33" s="699">
        <f t="shared" si="9"/>
        <v>697345</v>
      </c>
      <c r="J33" s="700">
        <f>SUM(D33:I33)</f>
        <v>3128652</v>
      </c>
      <c r="K33" s="1345">
        <f>K10+K11+K18+K23+K26</f>
        <v>33684665</v>
      </c>
    </row>
    <row r="34" spans="1:11" ht="20.25" customHeight="1" x14ac:dyDescent="0.15">
      <c r="A34" s="2080" t="s">
        <v>414</v>
      </c>
      <c r="B34" s="2080"/>
      <c r="C34" s="2080"/>
      <c r="D34" s="2080"/>
      <c r="E34" s="2080"/>
      <c r="F34" s="2080"/>
      <c r="G34" s="2080"/>
      <c r="H34" s="2080"/>
      <c r="I34" s="2080"/>
      <c r="J34" s="2080"/>
      <c r="K34" s="2080"/>
    </row>
    <row r="39" spans="1:11" ht="24" customHeight="1" x14ac:dyDescent="0.2">
      <c r="A39" s="2081"/>
      <c r="B39" s="2081"/>
      <c r="C39" s="2081"/>
      <c r="D39" s="701"/>
      <c r="E39" s="701"/>
      <c r="F39" s="701"/>
      <c r="G39" s="701"/>
      <c r="H39" s="701"/>
      <c r="I39" s="701"/>
      <c r="J39" s="701"/>
      <c r="K39" s="701"/>
    </row>
    <row r="40" spans="1:11" ht="24" customHeight="1" x14ac:dyDescent="0.2">
      <c r="A40" s="2081"/>
      <c r="B40" s="2081"/>
      <c r="C40" s="2081"/>
      <c r="D40" s="702"/>
      <c r="E40" s="702"/>
      <c r="F40" s="702"/>
      <c r="G40" s="702"/>
      <c r="H40" s="702"/>
      <c r="I40" s="702"/>
      <c r="J40" s="702"/>
      <c r="K40" s="702"/>
    </row>
    <row r="41" spans="1:11" ht="13.2" x14ac:dyDescent="0.2">
      <c r="A41" s="2081"/>
      <c r="B41" s="2082"/>
      <c r="C41" s="703"/>
      <c r="D41" s="704"/>
      <c r="E41" s="704"/>
      <c r="F41" s="704"/>
      <c r="G41" s="704"/>
      <c r="H41" s="704"/>
      <c r="I41" s="704"/>
      <c r="J41" s="704"/>
      <c r="K41" s="704"/>
    </row>
    <row r="42" spans="1:11" x14ac:dyDescent="0.2">
      <c r="A42" s="2081"/>
      <c r="B42" s="2081"/>
      <c r="C42" s="705"/>
      <c r="D42" s="706"/>
      <c r="E42" s="706"/>
      <c r="F42" s="706"/>
      <c r="G42" s="706"/>
      <c r="H42" s="706"/>
      <c r="I42" s="706"/>
      <c r="J42" s="706"/>
      <c r="K42" s="706"/>
    </row>
  </sheetData>
  <mergeCells count="46">
    <mergeCell ref="A34:K34"/>
    <mergeCell ref="A39:C39"/>
    <mergeCell ref="A40:C40"/>
    <mergeCell ref="A41:B41"/>
    <mergeCell ref="A42:B42"/>
    <mergeCell ref="A33:C33"/>
    <mergeCell ref="A20:A24"/>
    <mergeCell ref="B20:B21"/>
    <mergeCell ref="B22:C22"/>
    <mergeCell ref="B23:C23"/>
    <mergeCell ref="B24:C24"/>
    <mergeCell ref="A25:A27"/>
    <mergeCell ref="B25:C25"/>
    <mergeCell ref="B26:C26"/>
    <mergeCell ref="B27:C27"/>
    <mergeCell ref="A28:C28"/>
    <mergeCell ref="A29:B29"/>
    <mergeCell ref="A30:B30"/>
    <mergeCell ref="A31:C31"/>
    <mergeCell ref="A32:C32"/>
    <mergeCell ref="B12:C12"/>
    <mergeCell ref="A13:A15"/>
    <mergeCell ref="B13:C13"/>
    <mergeCell ref="B14:C14"/>
    <mergeCell ref="B15:C15"/>
    <mergeCell ref="A6:A12"/>
    <mergeCell ref="B6:C6"/>
    <mergeCell ref="B7:B8"/>
    <mergeCell ref="B9:C9"/>
    <mergeCell ref="B10:B11"/>
    <mergeCell ref="A16:A19"/>
    <mergeCell ref="B16:C16"/>
    <mergeCell ref="B17:C17"/>
    <mergeCell ref="B18:C18"/>
    <mergeCell ref="B19:C19"/>
    <mergeCell ref="H4:H5"/>
    <mergeCell ref="I4:I5"/>
    <mergeCell ref="J4:J5"/>
    <mergeCell ref="K4:K5"/>
    <mergeCell ref="B5:C5"/>
    <mergeCell ref="G4:G5"/>
    <mergeCell ref="A4:A5"/>
    <mergeCell ref="B4:C4"/>
    <mergeCell ref="D4:D5"/>
    <mergeCell ref="E4:E5"/>
    <mergeCell ref="F4:F5"/>
  </mergeCells>
  <phoneticPr fontId="7"/>
  <pageMargins left="0.78740157480314965" right="0.37" top="0.59055118110236227" bottom="0.59055118110236227" header="0" footer="0"/>
  <pageSetup paperSize="9" scale="99" orientation="portrait" r:id="rId1"/>
  <headerFooter alignWithMargins="0"/>
  <ignoredErrors>
    <ignoredError sqref="J31:J33"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9E1C6-9BF3-41CD-8AFF-39009FC203BD}">
  <sheetPr>
    <tabColor indexed="13"/>
  </sheetPr>
  <dimension ref="A1:K60"/>
  <sheetViews>
    <sheetView view="pageBreakPreview" topLeftCell="A7" zoomScale="85" zoomScaleNormal="100" zoomScaleSheetLayoutView="85" workbookViewId="0"/>
  </sheetViews>
  <sheetFormatPr defaultColWidth="9" defaultRowHeight="13.2" x14ac:dyDescent="0.2"/>
  <cols>
    <col min="1" max="1" width="8.6640625" style="107" customWidth="1"/>
    <col min="2" max="2" width="10" style="107" customWidth="1"/>
    <col min="3" max="3" width="5.6640625" style="107" customWidth="1"/>
    <col min="4" max="4" width="10" style="107" customWidth="1"/>
    <col min="5" max="5" width="5.6640625" style="107" customWidth="1"/>
    <col min="6" max="6" width="10" style="107" customWidth="1"/>
    <col min="7" max="7" width="5.6640625" style="107" customWidth="1"/>
    <col min="8" max="8" width="10" style="107" customWidth="1"/>
    <col min="9" max="9" width="5.6640625" style="107" customWidth="1"/>
    <col min="10" max="10" width="10" style="107" customWidth="1"/>
    <col min="11" max="11" width="5.6640625" style="107" customWidth="1"/>
    <col min="12" max="16384" width="9" style="107"/>
  </cols>
  <sheetData>
    <row r="1" spans="1:11" ht="18" customHeight="1" x14ac:dyDescent="0.2">
      <c r="A1" s="106" t="s">
        <v>415</v>
      </c>
    </row>
    <row r="2" spans="1:11" ht="18" customHeight="1" x14ac:dyDescent="0.2">
      <c r="A2" s="106"/>
    </row>
    <row r="3" spans="1:11" ht="18" customHeight="1" x14ac:dyDescent="0.2">
      <c r="K3" s="108" t="s">
        <v>416</v>
      </c>
    </row>
    <row r="4" spans="1:11" ht="18" customHeight="1" x14ac:dyDescent="0.2"/>
    <row r="5" spans="1:11" ht="18" customHeight="1" x14ac:dyDescent="0.2"/>
    <row r="6" spans="1:11" ht="18" customHeight="1" x14ac:dyDescent="0.2"/>
    <row r="7" spans="1:11" ht="18" customHeight="1" x14ac:dyDescent="0.2"/>
    <row r="8" spans="1:11" ht="18" customHeight="1" x14ac:dyDescent="0.2"/>
    <row r="9" spans="1:11" ht="18" customHeight="1" x14ac:dyDescent="0.2"/>
    <row r="10" spans="1:11" ht="18" customHeight="1" x14ac:dyDescent="0.2"/>
    <row r="11" spans="1:11" ht="18" customHeight="1" x14ac:dyDescent="0.2"/>
    <row r="12" spans="1:11" ht="18" customHeight="1" x14ac:dyDescent="0.2"/>
    <row r="13" spans="1:11" ht="18" customHeight="1" x14ac:dyDescent="0.2"/>
    <row r="14" spans="1:11" ht="18" customHeight="1" x14ac:dyDescent="0.2"/>
    <row r="15" spans="1:11" ht="18" customHeight="1" x14ac:dyDescent="0.2"/>
    <row r="16" spans="1:11"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row r="33" spans="1:11" ht="18" customHeight="1" x14ac:dyDescent="0.2"/>
    <row r="34" spans="1:11" ht="18" customHeight="1" thickBot="1" x14ac:dyDescent="0.25"/>
    <row r="35" spans="1:11" ht="18" customHeight="1" x14ac:dyDescent="0.2">
      <c r="A35" s="109" t="s">
        <v>417</v>
      </c>
      <c r="B35" s="2083" t="s">
        <v>418</v>
      </c>
      <c r="C35" s="2084"/>
      <c r="D35" s="2083" t="s">
        <v>419</v>
      </c>
      <c r="E35" s="2084"/>
      <c r="F35" s="2083" t="s">
        <v>587</v>
      </c>
      <c r="G35" s="2084"/>
      <c r="H35" s="2087" t="s">
        <v>637</v>
      </c>
      <c r="I35" s="2087"/>
      <c r="J35" s="2083" t="s">
        <v>984</v>
      </c>
      <c r="K35" s="2089"/>
    </row>
    <row r="36" spans="1:11" ht="18" customHeight="1" x14ac:dyDescent="0.2">
      <c r="A36" s="110"/>
      <c r="B36" s="2085"/>
      <c r="C36" s="2086"/>
      <c r="D36" s="2085"/>
      <c r="E36" s="2086"/>
      <c r="F36" s="2085"/>
      <c r="G36" s="2086"/>
      <c r="H36" s="2088"/>
      <c r="I36" s="2088"/>
      <c r="J36" s="2085"/>
      <c r="K36" s="2090"/>
    </row>
    <row r="37" spans="1:11" ht="18" customHeight="1" x14ac:dyDescent="0.2">
      <c r="A37" s="112" t="s">
        <v>420</v>
      </c>
      <c r="B37" s="762"/>
      <c r="C37" s="113" t="s">
        <v>421</v>
      </c>
      <c r="D37" s="762"/>
      <c r="E37" s="113" t="s">
        <v>421</v>
      </c>
      <c r="F37" s="762"/>
      <c r="G37" s="113" t="s">
        <v>421</v>
      </c>
      <c r="H37" s="762"/>
      <c r="I37" s="113" t="s">
        <v>421</v>
      </c>
      <c r="J37" s="762"/>
      <c r="K37" s="114" t="s">
        <v>421</v>
      </c>
    </row>
    <row r="38" spans="1:11" ht="18" customHeight="1" x14ac:dyDescent="0.2">
      <c r="A38" s="771" t="s">
        <v>422</v>
      </c>
      <c r="B38" s="115">
        <v>1006449</v>
      </c>
      <c r="C38" s="116">
        <v>100</v>
      </c>
      <c r="D38" s="115">
        <v>1003188</v>
      </c>
      <c r="E38" s="117">
        <v>99.675989543434397</v>
      </c>
      <c r="F38" s="115">
        <v>1003353</v>
      </c>
      <c r="G38" s="117">
        <v>99.69238381676567</v>
      </c>
      <c r="H38" s="115">
        <v>1001224</v>
      </c>
      <c r="I38" s="117">
        <v>99.480848011175922</v>
      </c>
      <c r="J38" s="115">
        <v>1002819</v>
      </c>
      <c r="K38" s="118">
        <v>99.639325986711697</v>
      </c>
    </row>
    <row r="39" spans="1:11" ht="18" customHeight="1" x14ac:dyDescent="0.2">
      <c r="A39" s="771" t="s">
        <v>423</v>
      </c>
      <c r="B39" s="115">
        <v>1031408</v>
      </c>
      <c r="C39" s="116">
        <v>100</v>
      </c>
      <c r="D39" s="115">
        <v>1029153</v>
      </c>
      <c r="E39" s="117">
        <v>99.781366830584986</v>
      </c>
      <c r="F39" s="115">
        <v>1030341</v>
      </c>
      <c r="G39" s="117">
        <v>99.896549183252404</v>
      </c>
      <c r="H39" s="115">
        <v>1027673</v>
      </c>
      <c r="I39" s="117">
        <v>99.637873663962267</v>
      </c>
      <c r="J39" s="115">
        <v>1027001</v>
      </c>
      <c r="K39" s="118">
        <v>99.572720009928176</v>
      </c>
    </row>
    <row r="40" spans="1:11" ht="18" customHeight="1" x14ac:dyDescent="0.2">
      <c r="A40" s="771" t="s">
        <v>424</v>
      </c>
      <c r="B40" s="115">
        <v>1705292</v>
      </c>
      <c r="C40" s="116">
        <v>100</v>
      </c>
      <c r="D40" s="115">
        <v>1703753</v>
      </c>
      <c r="E40" s="117">
        <v>99.909751526424799</v>
      </c>
      <c r="F40" s="115">
        <v>1706936</v>
      </c>
      <c r="G40" s="1346">
        <v>100.09640577684056</v>
      </c>
      <c r="H40" s="115">
        <v>1706322</v>
      </c>
      <c r="I40" s="1346">
        <v>100.06040021298406</v>
      </c>
      <c r="J40" s="115">
        <v>1709849</v>
      </c>
      <c r="K40" s="1347">
        <v>100.26722696171682</v>
      </c>
    </row>
    <row r="41" spans="1:11" ht="18" customHeight="1" x14ac:dyDescent="0.2">
      <c r="A41" s="771" t="s">
        <v>425</v>
      </c>
      <c r="B41" s="115">
        <v>812349</v>
      </c>
      <c r="C41" s="116">
        <v>100</v>
      </c>
      <c r="D41" s="115">
        <v>807848</v>
      </c>
      <c r="E41" s="117">
        <v>99.445927797042899</v>
      </c>
      <c r="F41" s="115">
        <v>806363</v>
      </c>
      <c r="G41" s="117">
        <v>99.26312459300128</v>
      </c>
      <c r="H41" s="115">
        <v>803061</v>
      </c>
      <c r="I41" s="117">
        <v>98.856649051085185</v>
      </c>
      <c r="J41" s="115">
        <v>801374</v>
      </c>
      <c r="K41" s="118">
        <v>98.648979687301889</v>
      </c>
    </row>
    <row r="42" spans="1:11" ht="18" customHeight="1" x14ac:dyDescent="0.2">
      <c r="A42" s="771" t="s">
        <v>426</v>
      </c>
      <c r="B42" s="115">
        <v>935215</v>
      </c>
      <c r="C42" s="116">
        <v>100</v>
      </c>
      <c r="D42" s="115">
        <v>931835</v>
      </c>
      <c r="E42" s="117">
        <v>99.638585779740481</v>
      </c>
      <c r="F42" s="115">
        <v>931496</v>
      </c>
      <c r="G42" s="117">
        <v>99.602337430430438</v>
      </c>
      <c r="H42" s="115">
        <v>928911</v>
      </c>
      <c r="I42" s="117">
        <v>99.325930401030789</v>
      </c>
      <c r="J42" s="115">
        <v>929363</v>
      </c>
      <c r="K42" s="118">
        <v>99.374261533444184</v>
      </c>
    </row>
    <row r="43" spans="1:11" ht="18" customHeight="1" thickBot="1" x14ac:dyDescent="0.25">
      <c r="A43" s="772" t="s">
        <v>427</v>
      </c>
      <c r="B43" s="119">
        <v>1657793</v>
      </c>
      <c r="C43" s="120">
        <v>100</v>
      </c>
      <c r="D43" s="119">
        <v>1654067</v>
      </c>
      <c r="E43" s="121">
        <v>99.775243350647514</v>
      </c>
      <c r="F43" s="119">
        <v>1656294</v>
      </c>
      <c r="G43" s="121">
        <v>99.909578578266405</v>
      </c>
      <c r="H43" s="119">
        <v>1653472</v>
      </c>
      <c r="I43" s="121">
        <v>99.739352259298968</v>
      </c>
      <c r="J43" s="119">
        <v>1652912</v>
      </c>
      <c r="K43" s="122">
        <v>99.705572408617954</v>
      </c>
    </row>
    <row r="44" spans="1:11" ht="18" customHeight="1" x14ac:dyDescent="0.2">
      <c r="A44" s="768"/>
      <c r="B44" s="123"/>
      <c r="C44" s="768"/>
      <c r="D44" s="123"/>
      <c r="E44" s="124"/>
      <c r="F44" s="123"/>
      <c r="G44" s="124"/>
      <c r="H44" s="123"/>
      <c r="I44" s="124"/>
      <c r="J44" s="123"/>
      <c r="K44" s="125"/>
    </row>
    <row r="45" spans="1:11" ht="18" customHeight="1" x14ac:dyDescent="0.2">
      <c r="A45" s="398"/>
      <c r="B45" s="123"/>
      <c r="C45" s="398"/>
      <c r="D45" s="123"/>
      <c r="E45" s="124"/>
      <c r="F45" s="123"/>
      <c r="G45" s="124"/>
      <c r="H45" s="123"/>
      <c r="I45" s="124"/>
      <c r="J45" s="123"/>
      <c r="K45" s="125"/>
    </row>
    <row r="46" spans="1:11" ht="18" customHeight="1" x14ac:dyDescent="0.2">
      <c r="A46" s="398"/>
      <c r="B46" s="123"/>
      <c r="C46" s="398"/>
      <c r="D46" s="123"/>
      <c r="E46" s="124"/>
      <c r="F46" s="123"/>
      <c r="G46" s="124"/>
      <c r="H46" s="123"/>
      <c r="I46" s="124"/>
      <c r="J46" s="123"/>
      <c r="K46" s="125"/>
    </row>
    <row r="47" spans="1:11" ht="18" customHeight="1" x14ac:dyDescent="0.2"/>
    <row r="48" spans="1:11" ht="18" customHeight="1" x14ac:dyDescent="0.2"/>
    <row r="49" spans="1:7" ht="18" customHeight="1" x14ac:dyDescent="0.2"/>
    <row r="50" spans="1:7" ht="18" customHeight="1" x14ac:dyDescent="0.2"/>
    <row r="51" spans="1:7" ht="18" customHeight="1" x14ac:dyDescent="0.2"/>
    <row r="52" spans="1:7" ht="18" customHeight="1" x14ac:dyDescent="0.2"/>
    <row r="53" spans="1:7" ht="18" customHeight="1" x14ac:dyDescent="0.2"/>
    <row r="55" spans="1:7" x14ac:dyDescent="0.2">
      <c r="B55" s="111"/>
      <c r="C55" s="111"/>
      <c r="D55" s="111"/>
      <c r="E55" s="111"/>
      <c r="F55" s="111"/>
      <c r="G55" s="111"/>
    </row>
    <row r="56" spans="1:7" x14ac:dyDescent="0.2">
      <c r="A56" s="111"/>
      <c r="B56" s="111"/>
      <c r="C56" s="111"/>
      <c r="D56" s="111"/>
    </row>
    <row r="57" spans="1:7" x14ac:dyDescent="0.2">
      <c r="A57" s="111"/>
      <c r="B57" s="111"/>
      <c r="C57" s="111"/>
      <c r="D57" s="111"/>
    </row>
    <row r="58" spans="1:7" x14ac:dyDescent="0.2">
      <c r="A58" s="111"/>
      <c r="B58" s="111"/>
      <c r="C58" s="111"/>
      <c r="D58" s="111"/>
    </row>
    <row r="59" spans="1:7" x14ac:dyDescent="0.2">
      <c r="A59" s="111"/>
    </row>
    <row r="60" spans="1:7" x14ac:dyDescent="0.2">
      <c r="A60" s="111"/>
    </row>
  </sheetData>
  <mergeCells count="5">
    <mergeCell ref="B35:C36"/>
    <mergeCell ref="D35:E36"/>
    <mergeCell ref="F35:G36"/>
    <mergeCell ref="H35:I36"/>
    <mergeCell ref="J35:K36"/>
  </mergeCells>
  <phoneticPr fontId="7"/>
  <pageMargins left="0.78740157480314965" right="0.78740157480314965" top="0.98425196850393704" bottom="0.78740157480314965" header="0.51181102362204722" footer="0.51181102362204722"/>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B88B7-61F4-4E71-B006-28CF6854CD87}">
  <sheetPr>
    <tabColor rgb="FF00FFFF"/>
  </sheetPr>
  <dimension ref="A1:O55"/>
  <sheetViews>
    <sheetView view="pageBreakPreview" zoomScaleNormal="100" zoomScaleSheetLayoutView="100" workbookViewId="0"/>
  </sheetViews>
  <sheetFormatPr defaultRowHeight="13.2" x14ac:dyDescent="0.2"/>
  <cols>
    <col min="1" max="2" width="3.33203125" style="760" customWidth="1"/>
    <col min="3" max="3" width="4.6640625" style="760" customWidth="1"/>
    <col min="4" max="4" width="18.44140625" style="760" customWidth="1"/>
    <col min="5" max="5" width="3.77734375" style="760" customWidth="1"/>
    <col min="6" max="12" width="8.6640625" style="760" customWidth="1"/>
    <col min="13" max="13" width="11.21875" style="760" bestFit="1" customWidth="1"/>
    <col min="14" max="15" width="8.6640625" style="760" customWidth="1"/>
    <col min="16" max="234" width="8.77734375" style="760"/>
    <col min="235" max="236" width="3.33203125" style="760" customWidth="1"/>
    <col min="237" max="237" width="4.6640625" style="760" customWidth="1"/>
    <col min="238" max="238" width="19" style="760" customWidth="1"/>
    <col min="239" max="239" width="3.77734375" style="760" customWidth="1"/>
    <col min="240" max="249" width="8.6640625" style="760" customWidth="1"/>
    <col min="250" max="490" width="8.77734375" style="760"/>
    <col min="491" max="492" width="3.33203125" style="760" customWidth="1"/>
    <col min="493" max="493" width="4.6640625" style="760" customWidth="1"/>
    <col min="494" max="494" width="19" style="760" customWidth="1"/>
    <col min="495" max="495" width="3.77734375" style="760" customWidth="1"/>
    <col min="496" max="505" width="8.6640625" style="760" customWidth="1"/>
    <col min="506" max="746" width="8.77734375" style="760"/>
    <col min="747" max="748" width="3.33203125" style="760" customWidth="1"/>
    <col min="749" max="749" width="4.6640625" style="760" customWidth="1"/>
    <col min="750" max="750" width="19" style="760" customWidth="1"/>
    <col min="751" max="751" width="3.77734375" style="760" customWidth="1"/>
    <col min="752" max="761" width="8.6640625" style="760" customWidth="1"/>
    <col min="762" max="1002" width="8.77734375" style="760"/>
    <col min="1003" max="1004" width="3.33203125" style="760" customWidth="1"/>
    <col min="1005" max="1005" width="4.6640625" style="760" customWidth="1"/>
    <col min="1006" max="1006" width="19" style="760" customWidth="1"/>
    <col min="1007" max="1007" width="3.77734375" style="760" customWidth="1"/>
    <col min="1008" max="1017" width="8.6640625" style="760" customWidth="1"/>
    <col min="1018" max="1258" width="8.77734375" style="760"/>
    <col min="1259" max="1260" width="3.33203125" style="760" customWidth="1"/>
    <col min="1261" max="1261" width="4.6640625" style="760" customWidth="1"/>
    <col min="1262" max="1262" width="19" style="760" customWidth="1"/>
    <col min="1263" max="1263" width="3.77734375" style="760" customWidth="1"/>
    <col min="1264" max="1273" width="8.6640625" style="760" customWidth="1"/>
    <col min="1274" max="1514" width="8.77734375" style="760"/>
    <col min="1515" max="1516" width="3.33203125" style="760" customWidth="1"/>
    <col min="1517" max="1517" width="4.6640625" style="760" customWidth="1"/>
    <col min="1518" max="1518" width="19" style="760" customWidth="1"/>
    <col min="1519" max="1519" width="3.77734375" style="760" customWidth="1"/>
    <col min="1520" max="1529" width="8.6640625" style="760" customWidth="1"/>
    <col min="1530" max="1770" width="8.77734375" style="760"/>
    <col min="1771" max="1772" width="3.33203125" style="760" customWidth="1"/>
    <col min="1773" max="1773" width="4.6640625" style="760" customWidth="1"/>
    <col min="1774" max="1774" width="19" style="760" customWidth="1"/>
    <col min="1775" max="1775" width="3.77734375" style="760" customWidth="1"/>
    <col min="1776" max="1785" width="8.6640625" style="760" customWidth="1"/>
    <col min="1786" max="2026" width="8.77734375" style="760"/>
    <col min="2027" max="2028" width="3.33203125" style="760" customWidth="1"/>
    <col min="2029" max="2029" width="4.6640625" style="760" customWidth="1"/>
    <col min="2030" max="2030" width="19" style="760" customWidth="1"/>
    <col min="2031" max="2031" width="3.77734375" style="760" customWidth="1"/>
    <col min="2032" max="2041" width="8.6640625" style="760" customWidth="1"/>
    <col min="2042" max="2282" width="8.77734375" style="760"/>
    <col min="2283" max="2284" width="3.33203125" style="760" customWidth="1"/>
    <col min="2285" max="2285" width="4.6640625" style="760" customWidth="1"/>
    <col min="2286" max="2286" width="19" style="760" customWidth="1"/>
    <col min="2287" max="2287" width="3.77734375" style="760" customWidth="1"/>
    <col min="2288" max="2297" width="8.6640625" style="760" customWidth="1"/>
    <col min="2298" max="2538" width="8.77734375" style="760"/>
    <col min="2539" max="2540" width="3.33203125" style="760" customWidth="1"/>
    <col min="2541" max="2541" width="4.6640625" style="760" customWidth="1"/>
    <col min="2542" max="2542" width="19" style="760" customWidth="1"/>
    <col min="2543" max="2543" width="3.77734375" style="760" customWidth="1"/>
    <col min="2544" max="2553" width="8.6640625" style="760" customWidth="1"/>
    <col min="2554" max="2794" width="8.77734375" style="760"/>
    <col min="2795" max="2796" width="3.33203125" style="760" customWidth="1"/>
    <col min="2797" max="2797" width="4.6640625" style="760" customWidth="1"/>
    <col min="2798" max="2798" width="19" style="760" customWidth="1"/>
    <col min="2799" max="2799" width="3.77734375" style="760" customWidth="1"/>
    <col min="2800" max="2809" width="8.6640625" style="760" customWidth="1"/>
    <col min="2810" max="3050" width="8.77734375" style="760"/>
    <col min="3051" max="3052" width="3.33203125" style="760" customWidth="1"/>
    <col min="3053" max="3053" width="4.6640625" style="760" customWidth="1"/>
    <col min="3054" max="3054" width="19" style="760" customWidth="1"/>
    <col min="3055" max="3055" width="3.77734375" style="760" customWidth="1"/>
    <col min="3056" max="3065" width="8.6640625" style="760" customWidth="1"/>
    <col min="3066" max="3306" width="8.77734375" style="760"/>
    <col min="3307" max="3308" width="3.33203125" style="760" customWidth="1"/>
    <col min="3309" max="3309" width="4.6640625" style="760" customWidth="1"/>
    <col min="3310" max="3310" width="19" style="760" customWidth="1"/>
    <col min="3311" max="3311" width="3.77734375" style="760" customWidth="1"/>
    <col min="3312" max="3321" width="8.6640625" style="760" customWidth="1"/>
    <col min="3322" max="3562" width="8.77734375" style="760"/>
    <col min="3563" max="3564" width="3.33203125" style="760" customWidth="1"/>
    <col min="3565" max="3565" width="4.6640625" style="760" customWidth="1"/>
    <col min="3566" max="3566" width="19" style="760" customWidth="1"/>
    <col min="3567" max="3567" width="3.77734375" style="760" customWidth="1"/>
    <col min="3568" max="3577" width="8.6640625" style="760" customWidth="1"/>
    <col min="3578" max="3818" width="8.77734375" style="760"/>
    <col min="3819" max="3820" width="3.33203125" style="760" customWidth="1"/>
    <col min="3821" max="3821" width="4.6640625" style="760" customWidth="1"/>
    <col min="3822" max="3822" width="19" style="760" customWidth="1"/>
    <col min="3823" max="3823" width="3.77734375" style="760" customWidth="1"/>
    <col min="3824" max="3833" width="8.6640625" style="760" customWidth="1"/>
    <col min="3834" max="4074" width="8.77734375" style="760"/>
    <col min="4075" max="4076" width="3.33203125" style="760" customWidth="1"/>
    <col min="4077" max="4077" width="4.6640625" style="760" customWidth="1"/>
    <col min="4078" max="4078" width="19" style="760" customWidth="1"/>
    <col min="4079" max="4079" width="3.77734375" style="760" customWidth="1"/>
    <col min="4080" max="4089" width="8.6640625" style="760" customWidth="1"/>
    <col min="4090" max="4330" width="8.77734375" style="760"/>
    <col min="4331" max="4332" width="3.33203125" style="760" customWidth="1"/>
    <col min="4333" max="4333" width="4.6640625" style="760" customWidth="1"/>
    <col min="4334" max="4334" width="19" style="760" customWidth="1"/>
    <col min="4335" max="4335" width="3.77734375" style="760" customWidth="1"/>
    <col min="4336" max="4345" width="8.6640625" style="760" customWidth="1"/>
    <col min="4346" max="4586" width="8.77734375" style="760"/>
    <col min="4587" max="4588" width="3.33203125" style="760" customWidth="1"/>
    <col min="4589" max="4589" width="4.6640625" style="760" customWidth="1"/>
    <col min="4590" max="4590" width="19" style="760" customWidth="1"/>
    <col min="4591" max="4591" width="3.77734375" style="760" customWidth="1"/>
    <col min="4592" max="4601" width="8.6640625" style="760" customWidth="1"/>
    <col min="4602" max="4842" width="8.77734375" style="760"/>
    <col min="4843" max="4844" width="3.33203125" style="760" customWidth="1"/>
    <col min="4845" max="4845" width="4.6640625" style="760" customWidth="1"/>
    <col min="4846" max="4846" width="19" style="760" customWidth="1"/>
    <col min="4847" max="4847" width="3.77734375" style="760" customWidth="1"/>
    <col min="4848" max="4857" width="8.6640625" style="760" customWidth="1"/>
    <col min="4858" max="5098" width="8.77734375" style="760"/>
    <col min="5099" max="5100" width="3.33203125" style="760" customWidth="1"/>
    <col min="5101" max="5101" width="4.6640625" style="760" customWidth="1"/>
    <col min="5102" max="5102" width="19" style="760" customWidth="1"/>
    <col min="5103" max="5103" width="3.77734375" style="760" customWidth="1"/>
    <col min="5104" max="5113" width="8.6640625" style="760" customWidth="1"/>
    <col min="5114" max="5354" width="8.77734375" style="760"/>
    <col min="5355" max="5356" width="3.33203125" style="760" customWidth="1"/>
    <col min="5357" max="5357" width="4.6640625" style="760" customWidth="1"/>
    <col min="5358" max="5358" width="19" style="760" customWidth="1"/>
    <col min="5359" max="5359" width="3.77734375" style="760" customWidth="1"/>
    <col min="5360" max="5369" width="8.6640625" style="760" customWidth="1"/>
    <col min="5370" max="5610" width="8.77734375" style="760"/>
    <col min="5611" max="5612" width="3.33203125" style="760" customWidth="1"/>
    <col min="5613" max="5613" width="4.6640625" style="760" customWidth="1"/>
    <col min="5614" max="5614" width="19" style="760" customWidth="1"/>
    <col min="5615" max="5615" width="3.77734375" style="760" customWidth="1"/>
    <col min="5616" max="5625" width="8.6640625" style="760" customWidth="1"/>
    <col min="5626" max="5866" width="8.77734375" style="760"/>
    <col min="5867" max="5868" width="3.33203125" style="760" customWidth="1"/>
    <col min="5869" max="5869" width="4.6640625" style="760" customWidth="1"/>
    <col min="5870" max="5870" width="19" style="760" customWidth="1"/>
    <col min="5871" max="5871" width="3.77734375" style="760" customWidth="1"/>
    <col min="5872" max="5881" width="8.6640625" style="760" customWidth="1"/>
    <col min="5882" max="6122" width="8.77734375" style="760"/>
    <col min="6123" max="6124" width="3.33203125" style="760" customWidth="1"/>
    <col min="6125" max="6125" width="4.6640625" style="760" customWidth="1"/>
    <col min="6126" max="6126" width="19" style="760" customWidth="1"/>
    <col min="6127" max="6127" width="3.77734375" style="760" customWidth="1"/>
    <col min="6128" max="6137" width="8.6640625" style="760" customWidth="1"/>
    <col min="6138" max="6378" width="8.77734375" style="760"/>
    <col min="6379" max="6380" width="3.33203125" style="760" customWidth="1"/>
    <col min="6381" max="6381" width="4.6640625" style="760" customWidth="1"/>
    <col min="6382" max="6382" width="19" style="760" customWidth="1"/>
    <col min="6383" max="6383" width="3.77734375" style="760" customWidth="1"/>
    <col min="6384" max="6393" width="8.6640625" style="760" customWidth="1"/>
    <col min="6394" max="6634" width="8.77734375" style="760"/>
    <col min="6635" max="6636" width="3.33203125" style="760" customWidth="1"/>
    <col min="6637" max="6637" width="4.6640625" style="760" customWidth="1"/>
    <col min="6638" max="6638" width="19" style="760" customWidth="1"/>
    <col min="6639" max="6639" width="3.77734375" style="760" customWidth="1"/>
    <col min="6640" max="6649" width="8.6640625" style="760" customWidth="1"/>
    <col min="6650" max="6890" width="8.77734375" style="760"/>
    <col min="6891" max="6892" width="3.33203125" style="760" customWidth="1"/>
    <col min="6893" max="6893" width="4.6640625" style="760" customWidth="1"/>
    <col min="6894" max="6894" width="19" style="760" customWidth="1"/>
    <col min="6895" max="6895" width="3.77734375" style="760" customWidth="1"/>
    <col min="6896" max="6905" width="8.6640625" style="760" customWidth="1"/>
    <col min="6906" max="7146" width="8.77734375" style="760"/>
    <col min="7147" max="7148" width="3.33203125" style="760" customWidth="1"/>
    <col min="7149" max="7149" width="4.6640625" style="760" customWidth="1"/>
    <col min="7150" max="7150" width="19" style="760" customWidth="1"/>
    <col min="7151" max="7151" width="3.77734375" style="760" customWidth="1"/>
    <col min="7152" max="7161" width="8.6640625" style="760" customWidth="1"/>
    <col min="7162" max="7402" width="8.77734375" style="760"/>
    <col min="7403" max="7404" width="3.33203125" style="760" customWidth="1"/>
    <col min="7405" max="7405" width="4.6640625" style="760" customWidth="1"/>
    <col min="7406" max="7406" width="19" style="760" customWidth="1"/>
    <col min="7407" max="7407" width="3.77734375" style="760" customWidth="1"/>
    <col min="7408" max="7417" width="8.6640625" style="760" customWidth="1"/>
    <col min="7418" max="7658" width="8.77734375" style="760"/>
    <col min="7659" max="7660" width="3.33203125" style="760" customWidth="1"/>
    <col min="7661" max="7661" width="4.6640625" style="760" customWidth="1"/>
    <col min="7662" max="7662" width="19" style="760" customWidth="1"/>
    <col min="7663" max="7663" width="3.77734375" style="760" customWidth="1"/>
    <col min="7664" max="7673" width="8.6640625" style="760" customWidth="1"/>
    <col min="7674" max="7914" width="8.77734375" style="760"/>
    <col min="7915" max="7916" width="3.33203125" style="760" customWidth="1"/>
    <col min="7917" max="7917" width="4.6640625" style="760" customWidth="1"/>
    <col min="7918" max="7918" width="19" style="760" customWidth="1"/>
    <col min="7919" max="7919" width="3.77734375" style="760" customWidth="1"/>
    <col min="7920" max="7929" width="8.6640625" style="760" customWidth="1"/>
    <col min="7930" max="8170" width="8.77734375" style="760"/>
    <col min="8171" max="8172" width="3.33203125" style="760" customWidth="1"/>
    <col min="8173" max="8173" width="4.6640625" style="760" customWidth="1"/>
    <col min="8174" max="8174" width="19" style="760" customWidth="1"/>
    <col min="8175" max="8175" width="3.77734375" style="760" customWidth="1"/>
    <col min="8176" max="8185" width="8.6640625" style="760" customWidth="1"/>
    <col min="8186" max="8426" width="8.77734375" style="760"/>
    <col min="8427" max="8428" width="3.33203125" style="760" customWidth="1"/>
    <col min="8429" max="8429" width="4.6640625" style="760" customWidth="1"/>
    <col min="8430" max="8430" width="19" style="760" customWidth="1"/>
    <col min="8431" max="8431" width="3.77734375" style="760" customWidth="1"/>
    <col min="8432" max="8441" width="8.6640625" style="760" customWidth="1"/>
    <col min="8442" max="8682" width="8.77734375" style="760"/>
    <col min="8683" max="8684" width="3.33203125" style="760" customWidth="1"/>
    <col min="8685" max="8685" width="4.6640625" style="760" customWidth="1"/>
    <col min="8686" max="8686" width="19" style="760" customWidth="1"/>
    <col min="8687" max="8687" width="3.77734375" style="760" customWidth="1"/>
    <col min="8688" max="8697" width="8.6640625" style="760" customWidth="1"/>
    <col min="8698" max="8938" width="8.77734375" style="760"/>
    <col min="8939" max="8940" width="3.33203125" style="760" customWidth="1"/>
    <col min="8941" max="8941" width="4.6640625" style="760" customWidth="1"/>
    <col min="8942" max="8942" width="19" style="760" customWidth="1"/>
    <col min="8943" max="8943" width="3.77734375" style="760" customWidth="1"/>
    <col min="8944" max="8953" width="8.6640625" style="760" customWidth="1"/>
    <col min="8954" max="9194" width="8.77734375" style="760"/>
    <col min="9195" max="9196" width="3.33203125" style="760" customWidth="1"/>
    <col min="9197" max="9197" width="4.6640625" style="760" customWidth="1"/>
    <col min="9198" max="9198" width="19" style="760" customWidth="1"/>
    <col min="9199" max="9199" width="3.77734375" style="760" customWidth="1"/>
    <col min="9200" max="9209" width="8.6640625" style="760" customWidth="1"/>
    <col min="9210" max="9450" width="8.77734375" style="760"/>
    <col min="9451" max="9452" width="3.33203125" style="760" customWidth="1"/>
    <col min="9453" max="9453" width="4.6640625" style="760" customWidth="1"/>
    <col min="9454" max="9454" width="19" style="760" customWidth="1"/>
    <col min="9455" max="9455" width="3.77734375" style="760" customWidth="1"/>
    <col min="9456" max="9465" width="8.6640625" style="760" customWidth="1"/>
    <col min="9466" max="9706" width="8.77734375" style="760"/>
    <col min="9707" max="9708" width="3.33203125" style="760" customWidth="1"/>
    <col min="9709" max="9709" width="4.6640625" style="760" customWidth="1"/>
    <col min="9710" max="9710" width="19" style="760" customWidth="1"/>
    <col min="9711" max="9711" width="3.77734375" style="760" customWidth="1"/>
    <col min="9712" max="9721" width="8.6640625" style="760" customWidth="1"/>
    <col min="9722" max="9962" width="8.77734375" style="760"/>
    <col min="9963" max="9964" width="3.33203125" style="760" customWidth="1"/>
    <col min="9965" max="9965" width="4.6640625" style="760" customWidth="1"/>
    <col min="9966" max="9966" width="19" style="760" customWidth="1"/>
    <col min="9967" max="9967" width="3.77734375" style="760" customWidth="1"/>
    <col min="9968" max="9977" width="8.6640625" style="760" customWidth="1"/>
    <col min="9978" max="10218" width="8.77734375" style="760"/>
    <col min="10219" max="10220" width="3.33203125" style="760" customWidth="1"/>
    <col min="10221" max="10221" width="4.6640625" style="760" customWidth="1"/>
    <col min="10222" max="10222" width="19" style="760" customWidth="1"/>
    <col min="10223" max="10223" width="3.77734375" style="760" customWidth="1"/>
    <col min="10224" max="10233" width="8.6640625" style="760" customWidth="1"/>
    <col min="10234" max="10474" width="8.77734375" style="760"/>
    <col min="10475" max="10476" width="3.33203125" style="760" customWidth="1"/>
    <col min="10477" max="10477" width="4.6640625" style="760" customWidth="1"/>
    <col min="10478" max="10478" width="19" style="760" customWidth="1"/>
    <col min="10479" max="10479" width="3.77734375" style="760" customWidth="1"/>
    <col min="10480" max="10489" width="8.6640625" style="760" customWidth="1"/>
    <col min="10490" max="10730" width="8.77734375" style="760"/>
    <col min="10731" max="10732" width="3.33203125" style="760" customWidth="1"/>
    <col min="10733" max="10733" width="4.6640625" style="760" customWidth="1"/>
    <col min="10734" max="10734" width="19" style="760" customWidth="1"/>
    <col min="10735" max="10735" width="3.77734375" style="760" customWidth="1"/>
    <col min="10736" max="10745" width="8.6640625" style="760" customWidth="1"/>
    <col min="10746" max="10986" width="8.77734375" style="760"/>
    <col min="10987" max="10988" width="3.33203125" style="760" customWidth="1"/>
    <col min="10989" max="10989" width="4.6640625" style="760" customWidth="1"/>
    <col min="10990" max="10990" width="19" style="760" customWidth="1"/>
    <col min="10991" max="10991" width="3.77734375" style="760" customWidth="1"/>
    <col min="10992" max="11001" width="8.6640625" style="760" customWidth="1"/>
    <col min="11002" max="11242" width="8.77734375" style="760"/>
    <col min="11243" max="11244" width="3.33203125" style="760" customWidth="1"/>
    <col min="11245" max="11245" width="4.6640625" style="760" customWidth="1"/>
    <col min="11246" max="11246" width="19" style="760" customWidth="1"/>
    <col min="11247" max="11247" width="3.77734375" style="760" customWidth="1"/>
    <col min="11248" max="11257" width="8.6640625" style="760" customWidth="1"/>
    <col min="11258" max="11498" width="8.77734375" style="760"/>
    <col min="11499" max="11500" width="3.33203125" style="760" customWidth="1"/>
    <col min="11501" max="11501" width="4.6640625" style="760" customWidth="1"/>
    <col min="11502" max="11502" width="19" style="760" customWidth="1"/>
    <col min="11503" max="11503" width="3.77734375" style="760" customWidth="1"/>
    <col min="11504" max="11513" width="8.6640625" style="760" customWidth="1"/>
    <col min="11514" max="11754" width="8.77734375" style="760"/>
    <col min="11755" max="11756" width="3.33203125" style="760" customWidth="1"/>
    <col min="11757" max="11757" width="4.6640625" style="760" customWidth="1"/>
    <col min="11758" max="11758" width="19" style="760" customWidth="1"/>
    <col min="11759" max="11759" width="3.77734375" style="760" customWidth="1"/>
    <col min="11760" max="11769" width="8.6640625" style="760" customWidth="1"/>
    <col min="11770" max="12010" width="8.77734375" style="760"/>
    <col min="12011" max="12012" width="3.33203125" style="760" customWidth="1"/>
    <col min="12013" max="12013" width="4.6640625" style="760" customWidth="1"/>
    <col min="12014" max="12014" width="19" style="760" customWidth="1"/>
    <col min="12015" max="12015" width="3.77734375" style="760" customWidth="1"/>
    <col min="12016" max="12025" width="8.6640625" style="760" customWidth="1"/>
    <col min="12026" max="12266" width="8.77734375" style="760"/>
    <col min="12267" max="12268" width="3.33203125" style="760" customWidth="1"/>
    <col min="12269" max="12269" width="4.6640625" style="760" customWidth="1"/>
    <col min="12270" max="12270" width="19" style="760" customWidth="1"/>
    <col min="12271" max="12271" width="3.77734375" style="760" customWidth="1"/>
    <col min="12272" max="12281" width="8.6640625" style="760" customWidth="1"/>
    <col min="12282" max="12522" width="8.77734375" style="760"/>
    <col min="12523" max="12524" width="3.33203125" style="760" customWidth="1"/>
    <col min="12525" max="12525" width="4.6640625" style="760" customWidth="1"/>
    <col min="12526" max="12526" width="19" style="760" customWidth="1"/>
    <col min="12527" max="12527" width="3.77734375" style="760" customWidth="1"/>
    <col min="12528" max="12537" width="8.6640625" style="760" customWidth="1"/>
    <col min="12538" max="12778" width="8.77734375" style="760"/>
    <col min="12779" max="12780" width="3.33203125" style="760" customWidth="1"/>
    <col min="12781" max="12781" width="4.6640625" style="760" customWidth="1"/>
    <col min="12782" max="12782" width="19" style="760" customWidth="1"/>
    <col min="12783" max="12783" width="3.77734375" style="760" customWidth="1"/>
    <col min="12784" max="12793" width="8.6640625" style="760" customWidth="1"/>
    <col min="12794" max="13034" width="8.77734375" style="760"/>
    <col min="13035" max="13036" width="3.33203125" style="760" customWidth="1"/>
    <col min="13037" max="13037" width="4.6640625" style="760" customWidth="1"/>
    <col min="13038" max="13038" width="19" style="760" customWidth="1"/>
    <col min="13039" max="13039" width="3.77734375" style="760" customWidth="1"/>
    <col min="13040" max="13049" width="8.6640625" style="760" customWidth="1"/>
    <col min="13050" max="13290" width="8.77734375" style="760"/>
    <col min="13291" max="13292" width="3.33203125" style="760" customWidth="1"/>
    <col min="13293" max="13293" width="4.6640625" style="760" customWidth="1"/>
    <col min="13294" max="13294" width="19" style="760" customWidth="1"/>
    <col min="13295" max="13295" width="3.77734375" style="760" customWidth="1"/>
    <col min="13296" max="13305" width="8.6640625" style="760" customWidth="1"/>
    <col min="13306" max="13546" width="8.77734375" style="760"/>
    <col min="13547" max="13548" width="3.33203125" style="760" customWidth="1"/>
    <col min="13549" max="13549" width="4.6640625" style="760" customWidth="1"/>
    <col min="13550" max="13550" width="19" style="760" customWidth="1"/>
    <col min="13551" max="13551" width="3.77734375" style="760" customWidth="1"/>
    <col min="13552" max="13561" width="8.6640625" style="760" customWidth="1"/>
    <col min="13562" max="13802" width="8.77734375" style="760"/>
    <col min="13803" max="13804" width="3.33203125" style="760" customWidth="1"/>
    <col min="13805" max="13805" width="4.6640625" style="760" customWidth="1"/>
    <col min="13806" max="13806" width="19" style="760" customWidth="1"/>
    <col min="13807" max="13807" width="3.77734375" style="760" customWidth="1"/>
    <col min="13808" max="13817" width="8.6640625" style="760" customWidth="1"/>
    <col min="13818" max="14058" width="8.77734375" style="760"/>
    <col min="14059" max="14060" width="3.33203125" style="760" customWidth="1"/>
    <col min="14061" max="14061" width="4.6640625" style="760" customWidth="1"/>
    <col min="14062" max="14062" width="19" style="760" customWidth="1"/>
    <col min="14063" max="14063" width="3.77734375" style="760" customWidth="1"/>
    <col min="14064" max="14073" width="8.6640625" style="760" customWidth="1"/>
    <col min="14074" max="14314" width="8.77734375" style="760"/>
    <col min="14315" max="14316" width="3.33203125" style="760" customWidth="1"/>
    <col min="14317" max="14317" width="4.6640625" style="760" customWidth="1"/>
    <col min="14318" max="14318" width="19" style="760" customWidth="1"/>
    <col min="14319" max="14319" width="3.77734375" style="760" customWidth="1"/>
    <col min="14320" max="14329" width="8.6640625" style="760" customWidth="1"/>
    <col min="14330" max="14570" width="8.77734375" style="760"/>
    <col min="14571" max="14572" width="3.33203125" style="760" customWidth="1"/>
    <col min="14573" max="14573" width="4.6640625" style="760" customWidth="1"/>
    <col min="14574" max="14574" width="19" style="760" customWidth="1"/>
    <col min="14575" max="14575" width="3.77734375" style="760" customWidth="1"/>
    <col min="14576" max="14585" width="8.6640625" style="760" customWidth="1"/>
    <col min="14586" max="14826" width="8.77734375" style="760"/>
    <col min="14827" max="14828" width="3.33203125" style="760" customWidth="1"/>
    <col min="14829" max="14829" width="4.6640625" style="760" customWidth="1"/>
    <col min="14830" max="14830" width="19" style="760" customWidth="1"/>
    <col min="14831" max="14831" width="3.77734375" style="760" customWidth="1"/>
    <col min="14832" max="14841" width="8.6640625" style="760" customWidth="1"/>
    <col min="14842" max="15082" width="8.77734375" style="760"/>
    <col min="15083" max="15084" width="3.33203125" style="760" customWidth="1"/>
    <col min="15085" max="15085" width="4.6640625" style="760" customWidth="1"/>
    <col min="15086" max="15086" width="19" style="760" customWidth="1"/>
    <col min="15087" max="15087" width="3.77734375" style="760" customWidth="1"/>
    <col min="15088" max="15097" width="8.6640625" style="760" customWidth="1"/>
    <col min="15098" max="15338" width="8.77734375" style="760"/>
    <col min="15339" max="15340" width="3.33203125" style="760" customWidth="1"/>
    <col min="15341" max="15341" width="4.6640625" style="760" customWidth="1"/>
    <col min="15342" max="15342" width="19" style="760" customWidth="1"/>
    <col min="15343" max="15343" width="3.77734375" style="760" customWidth="1"/>
    <col min="15344" max="15353" width="8.6640625" style="760" customWidth="1"/>
    <col min="15354" max="15594" width="8.77734375" style="760"/>
    <col min="15595" max="15596" width="3.33203125" style="760" customWidth="1"/>
    <col min="15597" max="15597" width="4.6640625" style="760" customWidth="1"/>
    <col min="15598" max="15598" width="19" style="760" customWidth="1"/>
    <col min="15599" max="15599" width="3.77734375" style="760" customWidth="1"/>
    <col min="15600" max="15609" width="8.6640625" style="760" customWidth="1"/>
    <col min="15610" max="15850" width="8.77734375" style="760"/>
    <col min="15851" max="15852" width="3.33203125" style="760" customWidth="1"/>
    <col min="15853" max="15853" width="4.6640625" style="760" customWidth="1"/>
    <col min="15854" max="15854" width="19" style="760" customWidth="1"/>
    <col min="15855" max="15855" width="3.77734375" style="760" customWidth="1"/>
    <col min="15856" max="15865" width="8.6640625" style="760" customWidth="1"/>
    <col min="15866" max="16106" width="8.77734375" style="760"/>
    <col min="16107" max="16108" width="3.33203125" style="760" customWidth="1"/>
    <col min="16109" max="16109" width="4.6640625" style="760" customWidth="1"/>
    <col min="16110" max="16110" width="19" style="760" customWidth="1"/>
    <col min="16111" max="16111" width="3.77734375" style="760" customWidth="1"/>
    <col min="16112" max="16121" width="8.6640625" style="760" customWidth="1"/>
    <col min="16122" max="16362" width="8.77734375" style="760"/>
    <col min="16363" max="16384" width="8.77734375" style="760" customWidth="1"/>
  </cols>
  <sheetData>
    <row r="1" spans="1:15" s="774" customFormat="1" ht="22.8" x14ac:dyDescent="0.2">
      <c r="A1" s="773" t="s">
        <v>959</v>
      </c>
    </row>
    <row r="2" spans="1:15" s="774" customFormat="1" ht="19.2" x14ac:dyDescent="0.2">
      <c r="A2" s="775" t="s">
        <v>5</v>
      </c>
      <c r="I2" s="776"/>
      <c r="J2" s="776"/>
    </row>
    <row r="3" spans="1:15" s="774" customFormat="1" ht="15" thickBot="1" x14ac:dyDescent="0.25">
      <c r="A3" s="777"/>
      <c r="I3" s="776"/>
      <c r="J3" s="778"/>
      <c r="N3" s="1532" t="s">
        <v>624</v>
      </c>
      <c r="O3" s="1533"/>
    </row>
    <row r="4" spans="1:15" s="774" customFormat="1" ht="18" customHeight="1" x14ac:dyDescent="0.2">
      <c r="A4" s="1534"/>
      <c r="B4" s="1535"/>
      <c r="C4" s="1535"/>
      <c r="D4" s="1536" t="s">
        <v>6</v>
      </c>
      <c r="E4" s="1537"/>
      <c r="F4" s="779" t="s">
        <v>7</v>
      </c>
      <c r="G4" s="780"/>
      <c r="H4" s="780"/>
      <c r="I4" s="780"/>
      <c r="J4" s="780"/>
      <c r="K4" s="1538" t="s">
        <v>8</v>
      </c>
      <c r="L4" s="1538"/>
      <c r="M4" s="1538"/>
      <c r="N4" s="1538"/>
      <c r="O4" s="781" t="s">
        <v>9</v>
      </c>
    </row>
    <row r="5" spans="1:15" s="774" customFormat="1" ht="18" customHeight="1" x14ac:dyDescent="0.2">
      <c r="A5" s="782"/>
      <c r="B5" s="783"/>
      <c r="C5" s="783"/>
      <c r="D5" s="1539" t="s">
        <v>10</v>
      </c>
      <c r="E5" s="1540"/>
      <c r="F5" s="784" t="s">
        <v>11</v>
      </c>
      <c r="G5" s="785"/>
      <c r="H5" s="785"/>
      <c r="I5" s="785"/>
      <c r="J5" s="785"/>
      <c r="K5" s="1543" t="s">
        <v>12</v>
      </c>
      <c r="L5" s="1543" t="s">
        <v>13</v>
      </c>
      <c r="M5" s="1543"/>
      <c r="N5" s="1543"/>
      <c r="O5" s="1544" t="s">
        <v>13</v>
      </c>
    </row>
    <row r="6" spans="1:15" s="774" customFormat="1" ht="18" customHeight="1" x14ac:dyDescent="0.2">
      <c r="A6" s="1545" t="s">
        <v>14</v>
      </c>
      <c r="B6" s="1546"/>
      <c r="C6" s="1546"/>
      <c r="D6" s="1541"/>
      <c r="E6" s="1542"/>
      <c r="F6" s="786" t="s">
        <v>15</v>
      </c>
      <c r="G6" s="787" t="s">
        <v>16</v>
      </c>
      <c r="H6" s="787" t="s">
        <v>17</v>
      </c>
      <c r="I6" s="788" t="s">
        <v>18</v>
      </c>
      <c r="J6" s="786" t="s">
        <v>19</v>
      </c>
      <c r="K6" s="1543"/>
      <c r="L6" s="789" t="s">
        <v>20</v>
      </c>
      <c r="M6" s="790" t="s">
        <v>21</v>
      </c>
      <c r="N6" s="791" t="s">
        <v>22</v>
      </c>
      <c r="O6" s="1544"/>
    </row>
    <row r="7" spans="1:15" s="774" customFormat="1" ht="18.75" customHeight="1" x14ac:dyDescent="0.2">
      <c r="A7" s="792"/>
      <c r="B7" s="1527" t="s">
        <v>23</v>
      </c>
      <c r="C7" s="1527"/>
      <c r="D7" s="1527"/>
      <c r="E7" s="793" t="s">
        <v>49</v>
      </c>
      <c r="F7" s="311">
        <v>68.484785004508481</v>
      </c>
      <c r="G7" s="311">
        <v>64.275576843086426</v>
      </c>
      <c r="H7" s="311">
        <v>64.146835507637391</v>
      </c>
      <c r="I7" s="311">
        <v>62.853295294716162</v>
      </c>
      <c r="J7" s="311">
        <v>65.539747088782818</v>
      </c>
      <c r="K7" s="399">
        <v>73.798570396865557</v>
      </c>
      <c r="L7" s="399">
        <v>79.458342779219095</v>
      </c>
      <c r="M7" s="399">
        <v>84.649666595647602</v>
      </c>
      <c r="N7" s="400">
        <v>80.264121298971602</v>
      </c>
      <c r="O7" s="312">
        <v>51.2187970453746</v>
      </c>
    </row>
    <row r="8" spans="1:15" s="774" customFormat="1" ht="18.75" customHeight="1" x14ac:dyDescent="0.2">
      <c r="A8" s="794"/>
      <c r="B8" s="1528" t="s">
        <v>24</v>
      </c>
      <c r="C8" s="1528"/>
      <c r="D8" s="1528"/>
      <c r="E8" s="795" t="s">
        <v>49</v>
      </c>
      <c r="F8" s="311">
        <v>44.083198021618166</v>
      </c>
      <c r="G8" s="311">
        <v>41.081294173248374</v>
      </c>
      <c r="H8" s="311">
        <v>43.022131280476295</v>
      </c>
      <c r="I8" s="311">
        <v>42.133119408966373</v>
      </c>
      <c r="J8" s="311">
        <v>42.879470051151714</v>
      </c>
      <c r="K8" s="400">
        <v>82.428004216345357</v>
      </c>
      <c r="L8" s="400">
        <v>84.930560431812594</v>
      </c>
      <c r="M8" s="400">
        <v>90.789393628154698</v>
      </c>
      <c r="N8" s="400">
        <v>85.614714354589495</v>
      </c>
      <c r="O8" s="312">
        <v>73.4381564937798</v>
      </c>
    </row>
    <row r="9" spans="1:15" s="774" customFormat="1" ht="18.75" customHeight="1" x14ac:dyDescent="0.2">
      <c r="A9" s="794"/>
      <c r="B9" s="1529" t="s">
        <v>25</v>
      </c>
      <c r="C9" s="1527" t="s">
        <v>26</v>
      </c>
      <c r="D9" s="1527"/>
      <c r="E9" s="793" t="s">
        <v>27</v>
      </c>
      <c r="F9" s="313">
        <v>30.568614803534974</v>
      </c>
      <c r="G9" s="313">
        <v>25.484482572956676</v>
      </c>
      <c r="H9" s="313">
        <v>26.551177039740082</v>
      </c>
      <c r="I9" s="313">
        <v>28.007470266529968</v>
      </c>
      <c r="J9" s="313">
        <v>28.044618416730536</v>
      </c>
      <c r="K9" s="401">
        <v>129.00224712391255</v>
      </c>
      <c r="L9" s="402">
        <v>243.85686040360838</v>
      </c>
      <c r="M9" s="402">
        <v>406.38839019247416</v>
      </c>
      <c r="N9" s="402">
        <v>270.4628235903038</v>
      </c>
      <c r="O9" s="403">
        <v>50.068626976993599</v>
      </c>
    </row>
    <row r="10" spans="1:15" s="774" customFormat="1" ht="18.75" customHeight="1" x14ac:dyDescent="0.2">
      <c r="A10" s="782"/>
      <c r="B10" s="1530"/>
      <c r="C10" s="1524" t="s">
        <v>28</v>
      </c>
      <c r="D10" s="1524"/>
      <c r="E10" s="796" t="s">
        <v>594</v>
      </c>
      <c r="F10" s="315">
        <v>195.75483931029439</v>
      </c>
      <c r="G10" s="315">
        <v>170.99272561316425</v>
      </c>
      <c r="H10" s="315">
        <v>154.94780567875901</v>
      </c>
      <c r="I10" s="315">
        <v>156.05719427771552</v>
      </c>
      <c r="J10" s="315">
        <v>174.55331453618595</v>
      </c>
      <c r="K10" s="401">
        <v>163.79662613560183</v>
      </c>
      <c r="L10" s="404">
        <v>170.44053928415511</v>
      </c>
      <c r="M10" s="404">
        <v>115.12388842026419</v>
      </c>
      <c r="N10" s="401">
        <v>161.38535609349773</v>
      </c>
      <c r="O10" s="316">
        <v>215.92834915953699</v>
      </c>
    </row>
    <row r="11" spans="1:15" s="774" customFormat="1" ht="18.75" customHeight="1" x14ac:dyDescent="0.2">
      <c r="A11" s="797" t="s">
        <v>29</v>
      </c>
      <c r="B11" s="1530"/>
      <c r="C11" s="1524" t="s">
        <v>30</v>
      </c>
      <c r="D11" s="1524"/>
      <c r="E11" s="796" t="s">
        <v>594</v>
      </c>
      <c r="F11" s="315">
        <v>86.294993450057518</v>
      </c>
      <c r="G11" s="315">
        <v>70.246024623999432</v>
      </c>
      <c r="H11" s="315">
        <v>66.661848375332994</v>
      </c>
      <c r="I11" s="315">
        <v>65.751764011312531</v>
      </c>
      <c r="J11" s="315">
        <v>74.847536229836507</v>
      </c>
      <c r="K11" s="401">
        <v>135.01428989728535</v>
      </c>
      <c r="L11" s="401">
        <v>144.75610521703663</v>
      </c>
      <c r="M11" s="401">
        <v>104.52028021791132</v>
      </c>
      <c r="N11" s="405">
        <v>138.16961162958512</v>
      </c>
      <c r="O11" s="314">
        <v>158.57379897021599</v>
      </c>
    </row>
    <row r="12" spans="1:15" s="774" customFormat="1" ht="18.75" customHeight="1" x14ac:dyDescent="0.2">
      <c r="A12" s="797"/>
      <c r="B12" s="1530"/>
      <c r="C12" s="1524" t="s">
        <v>31</v>
      </c>
      <c r="D12" s="1524"/>
      <c r="E12" s="796" t="s">
        <v>32</v>
      </c>
      <c r="F12" s="317">
        <v>38287.907542740868</v>
      </c>
      <c r="G12" s="317">
        <v>30228.422720536579</v>
      </c>
      <c r="H12" s="317">
        <v>26927.167558372304</v>
      </c>
      <c r="I12" s="317">
        <v>24532.088659224439</v>
      </c>
      <c r="J12" s="317">
        <v>31668.777981906907</v>
      </c>
      <c r="K12" s="401">
        <v>34942.066968723273</v>
      </c>
      <c r="L12" s="401">
        <v>54558.120736265606</v>
      </c>
      <c r="M12" s="401">
        <v>67141.980478145444</v>
      </c>
      <c r="N12" s="405">
        <v>56618.06387144632</v>
      </c>
      <c r="O12" s="314">
        <v>89702.242845244604</v>
      </c>
    </row>
    <row r="13" spans="1:15" s="774" customFormat="1" ht="18.75" customHeight="1" x14ac:dyDescent="0.2">
      <c r="A13" s="797"/>
      <c r="B13" s="1530"/>
      <c r="C13" s="1524" t="s">
        <v>33</v>
      </c>
      <c r="D13" s="1524"/>
      <c r="E13" s="796" t="s">
        <v>32</v>
      </c>
      <c r="F13" s="317">
        <v>39554.639819660464</v>
      </c>
      <c r="G13" s="317">
        <v>31135.514042653569</v>
      </c>
      <c r="H13" s="317">
        <v>28009.813636836938</v>
      </c>
      <c r="I13" s="317">
        <v>25294.927138318166</v>
      </c>
      <c r="J13" s="317">
        <v>32727.241466480245</v>
      </c>
      <c r="K13" s="401">
        <v>46317.892423156642</v>
      </c>
      <c r="L13" s="401">
        <v>58166.73589976933</v>
      </c>
      <c r="M13" s="401">
        <v>74842.048152155839</v>
      </c>
      <c r="N13" s="405">
        <v>60896.438527253238</v>
      </c>
      <c r="O13" s="314">
        <v>87327.952936729605</v>
      </c>
    </row>
    <row r="14" spans="1:15" s="774" customFormat="1" ht="18.75" customHeight="1" x14ac:dyDescent="0.2">
      <c r="A14" s="797" t="s">
        <v>34</v>
      </c>
      <c r="B14" s="1531"/>
      <c r="C14" s="1528" t="s">
        <v>35</v>
      </c>
      <c r="D14" s="1528"/>
      <c r="E14" s="798" t="s">
        <v>32</v>
      </c>
      <c r="F14" s="868">
        <v>-1266.7322769195985</v>
      </c>
      <c r="G14" s="868">
        <v>-907.09132211698704</v>
      </c>
      <c r="H14" s="868">
        <v>-1082.646078464636</v>
      </c>
      <c r="I14" s="868">
        <v>-762.83847909372821</v>
      </c>
      <c r="J14" s="868">
        <v>-1058.4634845733378</v>
      </c>
      <c r="K14" s="406">
        <v>-11375.825454433374</v>
      </c>
      <c r="L14" s="407">
        <v>-3608.6151635037245</v>
      </c>
      <c r="M14" s="407">
        <v>-7700.0676740104</v>
      </c>
      <c r="N14" s="407">
        <v>-4278.3746558069242</v>
      </c>
      <c r="O14" s="318">
        <v>2374.2899085149402</v>
      </c>
    </row>
    <row r="15" spans="1:15" s="774" customFormat="1" ht="18.75" customHeight="1" x14ac:dyDescent="0.2">
      <c r="A15" s="797"/>
      <c r="B15" s="1526" t="s">
        <v>594</v>
      </c>
      <c r="C15" s="1527" t="s">
        <v>31</v>
      </c>
      <c r="D15" s="1527"/>
      <c r="E15" s="799" t="s">
        <v>32</v>
      </c>
      <c r="F15" s="319">
        <v>195.59111630466538</v>
      </c>
      <c r="G15" s="319">
        <v>176.78192222587381</v>
      </c>
      <c r="H15" s="319">
        <v>173.78218065377618</v>
      </c>
      <c r="I15" s="319">
        <v>157.19934459136653</v>
      </c>
      <c r="J15" s="319">
        <v>181.42753728885384</v>
      </c>
      <c r="K15" s="408">
        <v>213.32592613840458</v>
      </c>
      <c r="L15" s="408">
        <v>320.10061083711651</v>
      </c>
      <c r="M15" s="408">
        <v>583.21501644420698</v>
      </c>
      <c r="N15" s="408">
        <v>350.8252870145476</v>
      </c>
      <c r="O15" s="314">
        <v>415.42596511479201</v>
      </c>
    </row>
    <row r="16" spans="1:15" s="774" customFormat="1" ht="18.75" customHeight="1" x14ac:dyDescent="0.2">
      <c r="A16" s="800"/>
      <c r="B16" s="1519"/>
      <c r="C16" s="1524" t="s">
        <v>33</v>
      </c>
      <c r="D16" s="1524"/>
      <c r="E16" s="796" t="s">
        <v>32</v>
      </c>
      <c r="F16" s="319">
        <v>202.06213015741451</v>
      </c>
      <c r="G16" s="319">
        <v>182.08677551050471</v>
      </c>
      <c r="H16" s="319">
        <v>180.76934690451483</v>
      </c>
      <c r="I16" s="319">
        <v>162.08754268197299</v>
      </c>
      <c r="J16" s="319">
        <v>187.49137794055289</v>
      </c>
      <c r="K16" s="408">
        <v>282.7768404998256</v>
      </c>
      <c r="L16" s="408">
        <v>341.27289284619599</v>
      </c>
      <c r="M16" s="408">
        <v>650.10007201061569</v>
      </c>
      <c r="N16" s="408">
        <v>377.33558980390524</v>
      </c>
      <c r="O16" s="320">
        <v>404.43023473591199</v>
      </c>
    </row>
    <row r="17" spans="1:15" s="774" customFormat="1" ht="18.75" customHeight="1" x14ac:dyDescent="0.2">
      <c r="A17" s="797" t="s">
        <v>36</v>
      </c>
      <c r="B17" s="795" t="s">
        <v>37</v>
      </c>
      <c r="C17" s="1528" t="s">
        <v>35</v>
      </c>
      <c r="D17" s="1528"/>
      <c r="E17" s="798" t="s">
        <v>32</v>
      </c>
      <c r="F17" s="319">
        <v>-6.4710138527491488</v>
      </c>
      <c r="G17" s="319">
        <v>-5.304853284630914</v>
      </c>
      <c r="H17" s="319">
        <v>-6.9871662507386549</v>
      </c>
      <c r="I17" s="319">
        <v>-4.8881980906064459</v>
      </c>
      <c r="J17" s="319">
        <v>-6.0638406516990662</v>
      </c>
      <c r="K17" s="409">
        <v>-69.450914361420999</v>
      </c>
      <c r="L17" s="410">
        <v>-21.172282009079499</v>
      </c>
      <c r="M17" s="410">
        <v>-66.885055566408653</v>
      </c>
      <c r="N17" s="410">
        <v>-26.510302789357613</v>
      </c>
      <c r="O17" s="320">
        <v>10.995730378880101</v>
      </c>
    </row>
    <row r="18" spans="1:15" s="774" customFormat="1" ht="18.75" customHeight="1" x14ac:dyDescent="0.2">
      <c r="A18" s="797"/>
      <c r="B18" s="801" t="s">
        <v>38</v>
      </c>
      <c r="C18" s="1527" t="s">
        <v>26</v>
      </c>
      <c r="D18" s="1527"/>
      <c r="E18" s="799" t="s">
        <v>27</v>
      </c>
      <c r="F18" s="317">
        <v>3951.6891601478555</v>
      </c>
      <c r="G18" s="317">
        <v>3827.638170055453</v>
      </c>
      <c r="H18" s="317">
        <v>4108.2659304851559</v>
      </c>
      <c r="I18" s="317">
        <v>4368.1809405940594</v>
      </c>
      <c r="J18" s="317">
        <v>4014.6293112788471</v>
      </c>
      <c r="K18" s="401">
        <v>26631.973951083713</v>
      </c>
      <c r="L18" s="401">
        <v>43744.341881100263</v>
      </c>
      <c r="M18" s="401">
        <v>88321.758347978917</v>
      </c>
      <c r="N18" s="401">
        <v>49944.616875973967</v>
      </c>
      <c r="O18" s="314">
        <v>5886.46906084485</v>
      </c>
    </row>
    <row r="19" spans="1:15" s="774" customFormat="1" ht="18.75" customHeight="1" x14ac:dyDescent="0.2">
      <c r="A19" s="800"/>
      <c r="B19" s="802" t="s">
        <v>39</v>
      </c>
      <c r="C19" s="1524" t="s">
        <v>28</v>
      </c>
      <c r="D19" s="1524"/>
      <c r="E19" s="796" t="s">
        <v>594</v>
      </c>
      <c r="F19" s="317">
        <v>25305.768073583771</v>
      </c>
      <c r="G19" s="317">
        <v>25682.227664818238</v>
      </c>
      <c r="H19" s="317">
        <v>23975.087436640115</v>
      </c>
      <c r="I19" s="317">
        <v>24339.437128712871</v>
      </c>
      <c r="J19" s="317">
        <v>24987.569540250643</v>
      </c>
      <c r="K19" s="401">
        <v>33815.127858421154</v>
      </c>
      <c r="L19" s="401">
        <v>30574.531339840283</v>
      </c>
      <c r="M19" s="401">
        <v>25020.262631810194</v>
      </c>
      <c r="N19" s="401">
        <v>29801.987838787547</v>
      </c>
      <c r="O19" s="314">
        <v>25386.267278129399</v>
      </c>
    </row>
    <row r="20" spans="1:15" s="774" customFormat="1" ht="18.75" customHeight="1" x14ac:dyDescent="0.2">
      <c r="A20" s="797" t="s">
        <v>40</v>
      </c>
      <c r="B20" s="802" t="s">
        <v>41</v>
      </c>
      <c r="C20" s="1524" t="s">
        <v>31</v>
      </c>
      <c r="D20" s="1524"/>
      <c r="E20" s="796" t="s">
        <v>42</v>
      </c>
      <c r="F20" s="317">
        <v>4949.5834264592113</v>
      </c>
      <c r="G20" s="317">
        <v>4540.1535736290816</v>
      </c>
      <c r="H20" s="317">
        <v>4166.442976104272</v>
      </c>
      <c r="I20" s="317">
        <v>3826.1435643564355</v>
      </c>
      <c r="J20" s="317">
        <v>4533.4332045216515</v>
      </c>
      <c r="K20" s="401">
        <v>7213.6434678862597</v>
      </c>
      <c r="L20" s="401">
        <v>9786.9261579414379</v>
      </c>
      <c r="M20" s="401">
        <v>14592.192882249561</v>
      </c>
      <c r="N20" s="401">
        <v>10455.290937146698</v>
      </c>
      <c r="O20" s="314">
        <v>10546.114584679</v>
      </c>
    </row>
    <row r="21" spans="1:15" s="774" customFormat="1" ht="18.75" customHeight="1" x14ac:dyDescent="0.2">
      <c r="A21" s="794"/>
      <c r="B21" s="802" t="s">
        <v>43</v>
      </c>
      <c r="C21" s="1524" t="s">
        <v>33</v>
      </c>
      <c r="D21" s="1524"/>
      <c r="E21" s="796" t="s">
        <v>42</v>
      </c>
      <c r="F21" s="317">
        <v>5113.3374022178286</v>
      </c>
      <c r="G21" s="317">
        <v>4676.3940234134316</v>
      </c>
      <c r="H21" s="317">
        <v>4333.9608979000723</v>
      </c>
      <c r="I21" s="317">
        <v>3945.1195544554457</v>
      </c>
      <c r="J21" s="317">
        <v>4684.9538444869804</v>
      </c>
      <c r="K21" s="401">
        <v>9562.1350169019679</v>
      </c>
      <c r="L21" s="401">
        <v>10434.258757763975</v>
      </c>
      <c r="M21" s="401">
        <v>16265.674538664323</v>
      </c>
      <c r="N21" s="401">
        <v>11245.35065847771</v>
      </c>
      <c r="O21" s="314">
        <v>10266.9740343625</v>
      </c>
    </row>
    <row r="22" spans="1:15" s="774" customFormat="1" ht="18.75" customHeight="1" x14ac:dyDescent="0.2">
      <c r="A22" s="794"/>
      <c r="B22" s="802" t="s">
        <v>27</v>
      </c>
      <c r="C22" s="1524" t="s">
        <v>35</v>
      </c>
      <c r="D22" s="1524"/>
      <c r="E22" s="796" t="s">
        <v>42</v>
      </c>
      <c r="F22" s="317">
        <v>-163.75397575861771</v>
      </c>
      <c r="G22" s="315">
        <v>-136.24044978434998</v>
      </c>
      <c r="H22" s="315">
        <v>-167.51792179580013</v>
      </c>
      <c r="I22" s="315">
        <v>-118.97599009900991</v>
      </c>
      <c r="J22" s="315">
        <v>-151.5206399653292</v>
      </c>
      <c r="K22" s="406">
        <v>-2348.4915490157091</v>
      </c>
      <c r="L22" s="407">
        <v>-647.33259982253776</v>
      </c>
      <c r="M22" s="407">
        <v>-1673.4816564147627</v>
      </c>
      <c r="N22" s="407">
        <v>-790.05972133101113</v>
      </c>
      <c r="O22" s="321">
        <v>279.14055031649701</v>
      </c>
    </row>
    <row r="23" spans="1:15" s="774" customFormat="1" ht="18.75" customHeight="1" thickBot="1" x14ac:dyDescent="0.25">
      <c r="A23" s="803"/>
      <c r="B23" s="804" t="s">
        <v>595</v>
      </c>
      <c r="C23" s="1525" t="s">
        <v>44</v>
      </c>
      <c r="D23" s="1525"/>
      <c r="E23" s="805" t="s">
        <v>45</v>
      </c>
      <c r="F23" s="322">
        <v>0.51818103670592286</v>
      </c>
      <c r="G23" s="322">
        <v>0.6520332717190388</v>
      </c>
      <c r="H23" s="322">
        <v>0.65351194786386679</v>
      </c>
      <c r="I23" s="322">
        <v>0.68366336633663372</v>
      </c>
      <c r="J23" s="322">
        <v>0.60070786232800033</v>
      </c>
      <c r="K23" s="411">
        <v>0.75044740505070595</v>
      </c>
      <c r="L23" s="411">
        <v>0.61689440993788824</v>
      </c>
      <c r="M23" s="411">
        <v>0.71067662565905099</v>
      </c>
      <c r="N23" s="412">
        <v>0.62993858282152349</v>
      </c>
      <c r="O23" s="323">
        <v>0.55109159023382004</v>
      </c>
    </row>
    <row r="24" spans="1:15" s="774" customFormat="1" ht="18.75" customHeight="1" x14ac:dyDescent="0.2">
      <c r="A24" s="806"/>
      <c r="B24" s="1521" t="s">
        <v>46</v>
      </c>
      <c r="C24" s="807" t="s">
        <v>47</v>
      </c>
      <c r="D24" s="808" t="s">
        <v>48</v>
      </c>
      <c r="E24" s="809" t="s">
        <v>49</v>
      </c>
      <c r="F24" s="324">
        <v>68.795865941432609</v>
      </c>
      <c r="G24" s="324">
        <v>67.542267723324969</v>
      </c>
      <c r="H24" s="810">
        <v>65.977543898411682</v>
      </c>
      <c r="I24" s="324">
        <v>63.324159843907289</v>
      </c>
      <c r="J24" s="324">
        <v>67.525600664802383</v>
      </c>
      <c r="K24" s="413">
        <v>46.675754791059177</v>
      </c>
      <c r="L24" s="413">
        <v>50.50519970942554</v>
      </c>
      <c r="M24" s="413">
        <v>52.114304975461643</v>
      </c>
      <c r="N24" s="414">
        <v>50.830507196031341</v>
      </c>
      <c r="O24" s="325">
        <v>39.0780253342609</v>
      </c>
    </row>
    <row r="25" spans="1:15" s="774" customFormat="1" ht="18.75" customHeight="1" x14ac:dyDescent="0.2">
      <c r="A25" s="797" t="s">
        <v>50</v>
      </c>
      <c r="B25" s="1519"/>
      <c r="C25" s="802" t="s">
        <v>34</v>
      </c>
      <c r="D25" s="811" t="s">
        <v>51</v>
      </c>
      <c r="E25" s="796" t="s">
        <v>49</v>
      </c>
      <c r="F25" s="311">
        <v>20.395792043327717</v>
      </c>
      <c r="G25" s="311">
        <v>21.781129525755929</v>
      </c>
      <c r="H25" s="311">
        <v>20.623654902671099</v>
      </c>
      <c r="I25" s="311">
        <v>21.675732298700375</v>
      </c>
      <c r="J25" s="311">
        <v>20.984749090988601</v>
      </c>
      <c r="K25" s="812">
        <v>46.347136236865502</v>
      </c>
      <c r="L25" s="812">
        <v>42.349790325363998</v>
      </c>
      <c r="M25" s="812">
        <v>43.191304613492697</v>
      </c>
      <c r="N25" s="812">
        <v>42.519916484163097</v>
      </c>
      <c r="O25" s="813">
        <v>51.777439360000002</v>
      </c>
    </row>
    <row r="26" spans="1:15" s="774" customFormat="1" ht="18.75" customHeight="1" x14ac:dyDescent="0.2">
      <c r="A26" s="797" t="s">
        <v>52</v>
      </c>
      <c r="B26" s="1519" t="s">
        <v>39</v>
      </c>
      <c r="C26" s="795" t="s">
        <v>52</v>
      </c>
      <c r="D26" s="814" t="s">
        <v>53</v>
      </c>
      <c r="E26" s="798" t="s">
        <v>49</v>
      </c>
      <c r="F26" s="311">
        <v>89.191657984760326</v>
      </c>
      <c r="G26" s="311">
        <v>89.323397249080898</v>
      </c>
      <c r="H26" s="815">
        <v>86.601198801082802</v>
      </c>
      <c r="I26" s="311">
        <v>84.999892142607663</v>
      </c>
      <c r="J26" s="311">
        <v>88.510349755790983</v>
      </c>
      <c r="K26" s="408">
        <v>93.022891147457514</v>
      </c>
      <c r="L26" s="408">
        <v>92.854990034789537</v>
      </c>
      <c r="M26" s="408">
        <v>95.305609588954326</v>
      </c>
      <c r="N26" s="408">
        <v>93.350423680194368</v>
      </c>
      <c r="O26" s="320">
        <v>90.855464698978594</v>
      </c>
    </row>
    <row r="27" spans="1:15" s="774" customFormat="1" ht="18.75" customHeight="1" x14ac:dyDescent="0.2">
      <c r="A27" s="797" t="s">
        <v>54</v>
      </c>
      <c r="B27" s="1519"/>
      <c r="C27" s="816" t="s">
        <v>55</v>
      </c>
      <c r="D27" s="817" t="s">
        <v>48</v>
      </c>
      <c r="E27" s="799" t="s">
        <v>49</v>
      </c>
      <c r="F27" s="311">
        <v>4.7772041560675094</v>
      </c>
      <c r="G27" s="311">
        <v>5.5406764177915226</v>
      </c>
      <c r="H27" s="818">
        <v>7.4899896020747079</v>
      </c>
      <c r="I27" s="311">
        <v>8.5084457325817482</v>
      </c>
      <c r="J27" s="311">
        <v>5.9322221457214468</v>
      </c>
      <c r="K27" s="408">
        <v>3.6123791258486477</v>
      </c>
      <c r="L27" s="408">
        <v>3.8645902644835202</v>
      </c>
      <c r="M27" s="408">
        <v>2.1298855186909584</v>
      </c>
      <c r="N27" s="408">
        <v>3.5138907467030132</v>
      </c>
      <c r="O27" s="320">
        <v>5.6293465945311798</v>
      </c>
    </row>
    <row r="28" spans="1:15" s="774" customFormat="1" ht="18.75" customHeight="1" x14ac:dyDescent="0.2">
      <c r="A28" s="797" t="s">
        <v>596</v>
      </c>
      <c r="B28" s="1519" t="s">
        <v>52</v>
      </c>
      <c r="C28" s="819" t="s">
        <v>56</v>
      </c>
      <c r="D28" s="811" t="s">
        <v>51</v>
      </c>
      <c r="E28" s="796" t="s">
        <v>49</v>
      </c>
      <c r="F28" s="311">
        <v>5.0604818896285506</v>
      </c>
      <c r="G28" s="311">
        <v>4.520175223657648</v>
      </c>
      <c r="H28" s="311">
        <v>5.1888027523442899</v>
      </c>
      <c r="I28" s="311">
        <v>5.8593871281117629</v>
      </c>
      <c r="J28" s="311">
        <v>5.0719535819719344</v>
      </c>
      <c r="K28" s="820">
        <v>2.3865531067072001</v>
      </c>
      <c r="L28" s="820">
        <v>2.8396453252773188</v>
      </c>
      <c r="M28" s="820">
        <v>1.5183959733183265</v>
      </c>
      <c r="N28" s="820">
        <v>2.5725327162159277</v>
      </c>
      <c r="O28" s="821">
        <v>2.8297754247230502</v>
      </c>
    </row>
    <row r="29" spans="1:15" s="774" customFormat="1" ht="18.75" customHeight="1" x14ac:dyDescent="0.2">
      <c r="A29" s="797" t="s">
        <v>57</v>
      </c>
      <c r="B29" s="1522"/>
      <c r="C29" s="795" t="s">
        <v>52</v>
      </c>
      <c r="D29" s="822" t="s">
        <v>53</v>
      </c>
      <c r="E29" s="798" t="s">
        <v>49</v>
      </c>
      <c r="F29" s="311">
        <v>9.83768604569606</v>
      </c>
      <c r="G29" s="311">
        <v>10.060851641449171</v>
      </c>
      <c r="H29" s="815">
        <v>12.678792354418885</v>
      </c>
      <c r="I29" s="311">
        <v>14.367832860693511</v>
      </c>
      <c r="J29" s="311">
        <v>11.004175727693381</v>
      </c>
      <c r="K29" s="408">
        <v>5.9989322325558536</v>
      </c>
      <c r="L29" s="408">
        <v>6.7042355897608417</v>
      </c>
      <c r="M29" s="408">
        <v>3.6482814920092852</v>
      </c>
      <c r="N29" s="408">
        <v>6.0864234629189404</v>
      </c>
      <c r="O29" s="320">
        <v>8.4591220192542202</v>
      </c>
    </row>
    <row r="30" spans="1:15" s="774" customFormat="1" ht="18.75" customHeight="1" x14ac:dyDescent="0.2">
      <c r="A30" s="797" t="s">
        <v>58</v>
      </c>
      <c r="B30" s="1510" t="s">
        <v>59</v>
      </c>
      <c r="C30" s="1510"/>
      <c r="D30" s="1510"/>
      <c r="E30" s="823" t="s">
        <v>49</v>
      </c>
      <c r="F30" s="311">
        <v>0.97065596954361899</v>
      </c>
      <c r="G30" s="311">
        <v>0.61575110946993739</v>
      </c>
      <c r="H30" s="824">
        <v>0.72000884449830982</v>
      </c>
      <c r="I30" s="311">
        <v>0.63227499669881559</v>
      </c>
      <c r="J30" s="311">
        <v>0.80256132266984981</v>
      </c>
      <c r="K30" s="820">
        <v>0.85124245733790904</v>
      </c>
      <c r="L30" s="820">
        <v>0.44077437544962439</v>
      </c>
      <c r="M30" s="820">
        <v>1.0461089190363981</v>
      </c>
      <c r="N30" s="820">
        <v>0.5631528568866907</v>
      </c>
      <c r="O30" s="821">
        <v>0.68541328176720995</v>
      </c>
    </row>
    <row r="31" spans="1:15" s="774" customFormat="1" ht="18.75" customHeight="1" thickBot="1" x14ac:dyDescent="0.25">
      <c r="A31" s="794"/>
      <c r="B31" s="1523" t="s">
        <v>19</v>
      </c>
      <c r="C31" s="1523"/>
      <c r="D31" s="1523"/>
      <c r="E31" s="825" t="s">
        <v>49</v>
      </c>
      <c r="F31" s="326">
        <v>100</v>
      </c>
      <c r="G31" s="326">
        <v>100.00000000000001</v>
      </c>
      <c r="H31" s="326">
        <v>100</v>
      </c>
      <c r="I31" s="326">
        <v>99.999999999999986</v>
      </c>
      <c r="J31" s="326">
        <v>100.31708680615421</v>
      </c>
      <c r="K31" s="826">
        <v>100</v>
      </c>
      <c r="L31" s="827">
        <v>100</v>
      </c>
      <c r="M31" s="827">
        <v>100</v>
      </c>
      <c r="N31" s="827">
        <v>100</v>
      </c>
      <c r="O31" s="828">
        <v>100</v>
      </c>
    </row>
    <row r="32" spans="1:15" s="774" customFormat="1" ht="18.75" customHeight="1" x14ac:dyDescent="0.2">
      <c r="A32" s="806"/>
      <c r="B32" s="829"/>
      <c r="C32" s="1521" t="s">
        <v>47</v>
      </c>
      <c r="D32" s="808" t="s">
        <v>48</v>
      </c>
      <c r="E32" s="809" t="s">
        <v>32</v>
      </c>
      <c r="F32" s="327">
        <v>140.37293041014735</v>
      </c>
      <c r="G32" s="327">
        <v>123.74751409505659</v>
      </c>
      <c r="H32" s="327">
        <v>120.13213722188075</v>
      </c>
      <c r="I32" s="327">
        <v>103.29367469325085</v>
      </c>
      <c r="J32" s="327">
        <v>127.22231104853606</v>
      </c>
      <c r="K32" s="415">
        <v>133.29205640970221</v>
      </c>
      <c r="L32" s="416">
        <v>173.12364073229855</v>
      </c>
      <c r="M32" s="416">
        <v>342.37676808091101</v>
      </c>
      <c r="N32" s="416">
        <v>192.88784755254073</v>
      </c>
      <c r="O32" s="328">
        <v>159.13407568003899</v>
      </c>
    </row>
    <row r="33" spans="1:15" s="774" customFormat="1" ht="18.75" customHeight="1" x14ac:dyDescent="0.2">
      <c r="A33" s="794"/>
      <c r="B33" s="819"/>
      <c r="C33" s="1519"/>
      <c r="D33" s="811" t="s">
        <v>60</v>
      </c>
      <c r="E33" s="796" t="s">
        <v>32</v>
      </c>
      <c r="F33" s="319">
        <v>10.447853469301792</v>
      </c>
      <c r="G33" s="319">
        <v>11.448162875926904</v>
      </c>
      <c r="H33" s="319">
        <v>12.038330307913832</v>
      </c>
      <c r="I33" s="319">
        <v>11.263918072252986</v>
      </c>
      <c r="J33" s="319">
        <v>11.109332497127653</v>
      </c>
      <c r="K33" s="417">
        <v>30.550815654097757</v>
      </c>
      <c r="L33" s="408">
        <v>30.771575356703465</v>
      </c>
      <c r="M33" s="408">
        <v>41.432517144682791</v>
      </c>
      <c r="N33" s="408">
        <v>32.016486228939193</v>
      </c>
      <c r="O33" s="329">
        <v>29.914765580730599</v>
      </c>
    </row>
    <row r="34" spans="1:15" s="774" customFormat="1" ht="18.75" customHeight="1" x14ac:dyDescent="0.2">
      <c r="A34" s="797" t="s">
        <v>61</v>
      </c>
      <c r="B34" s="1519" t="s">
        <v>46</v>
      </c>
      <c r="C34" s="1519" t="s">
        <v>34</v>
      </c>
      <c r="D34" s="811" t="s">
        <v>62</v>
      </c>
      <c r="E34" s="796" t="s">
        <v>32</v>
      </c>
      <c r="F34" s="319">
        <v>5.0374003845343802</v>
      </c>
      <c r="G34" s="319">
        <v>5.6052089119793438</v>
      </c>
      <c r="H34" s="319">
        <v>4.7692744783813916</v>
      </c>
      <c r="I34" s="319">
        <v>5.0206482520127915</v>
      </c>
      <c r="J34" s="319">
        <v>5.1205250000190423</v>
      </c>
      <c r="K34" s="417">
        <v>26.27783609376656</v>
      </c>
      <c r="L34" s="408">
        <v>22.401225603595659</v>
      </c>
      <c r="M34" s="408">
        <v>31.898465106517293</v>
      </c>
      <c r="N34" s="408">
        <v>23.510247390652502</v>
      </c>
      <c r="O34" s="329">
        <v>23.056055821055399</v>
      </c>
    </row>
    <row r="35" spans="1:15" s="774" customFormat="1" ht="18.75" customHeight="1" x14ac:dyDescent="0.2">
      <c r="A35" s="797" t="s">
        <v>63</v>
      </c>
      <c r="B35" s="1519"/>
      <c r="C35" s="1519"/>
      <c r="D35" s="811" t="s">
        <v>64</v>
      </c>
      <c r="E35" s="796" t="s">
        <v>32</v>
      </c>
      <c r="F35" s="319">
        <v>4.6414828352276976</v>
      </c>
      <c r="G35" s="319">
        <v>4.972613586133793</v>
      </c>
      <c r="H35" s="319">
        <v>4.1347303372014137</v>
      </c>
      <c r="I35" s="319">
        <v>3.8962456379363783</v>
      </c>
      <c r="J35" s="319">
        <v>4.5183620375956286</v>
      </c>
      <c r="K35" s="417">
        <v>25.20612029389471</v>
      </c>
      <c r="L35" s="408">
        <v>30.990032896997885</v>
      </c>
      <c r="M35" s="408">
        <v>48.966134306846584</v>
      </c>
      <c r="N35" s="408">
        <v>33.089157395620092</v>
      </c>
      <c r="O35" s="329">
        <v>50.895301452542398</v>
      </c>
    </row>
    <row r="36" spans="1:15" s="774" customFormat="1" ht="18.75" customHeight="1" x14ac:dyDescent="0.2">
      <c r="A36" s="797" t="s">
        <v>597</v>
      </c>
      <c r="B36" s="819"/>
      <c r="C36" s="1519" t="s">
        <v>52</v>
      </c>
      <c r="D36" s="811" t="s">
        <v>51</v>
      </c>
      <c r="E36" s="796" t="s">
        <v>32</v>
      </c>
      <c r="F36" s="319">
        <v>21.489384541174388</v>
      </c>
      <c r="G36" s="319">
        <v>17.880294409691913</v>
      </c>
      <c r="H36" s="319">
        <v>16.609286146297933</v>
      </c>
      <c r="I36" s="319">
        <v>15.176404719692272</v>
      </c>
      <c r="J36" s="319">
        <v>18.788315495605445</v>
      </c>
      <c r="K36" s="417">
        <v>50.318847975727003</v>
      </c>
      <c r="L36" s="830">
        <v>61.005414618734001</v>
      </c>
      <c r="M36" s="831">
        <v>161.457973138125</v>
      </c>
      <c r="N36" s="830">
        <v>72.7355418381742</v>
      </c>
      <c r="O36" s="813">
        <v>106.9826824</v>
      </c>
    </row>
    <row r="37" spans="1:15" s="774" customFormat="1" ht="18.75" customHeight="1" x14ac:dyDescent="0.2">
      <c r="A37" s="797" t="s">
        <v>598</v>
      </c>
      <c r="B37" s="1519" t="s">
        <v>39</v>
      </c>
      <c r="C37" s="1522"/>
      <c r="D37" s="814" t="s">
        <v>53</v>
      </c>
      <c r="E37" s="798" t="s">
        <v>32</v>
      </c>
      <c r="F37" s="319">
        <v>181.98905164038561</v>
      </c>
      <c r="G37" s="319">
        <v>163.65379387878855</v>
      </c>
      <c r="H37" s="319">
        <v>157.68375849167532</v>
      </c>
      <c r="I37" s="319">
        <v>138.65089137514528</v>
      </c>
      <c r="J37" s="319">
        <v>166.75884607888383</v>
      </c>
      <c r="K37" s="417">
        <v>265.64567642718845</v>
      </c>
      <c r="L37" s="408">
        <v>318.2918596000323</v>
      </c>
      <c r="M37" s="408">
        <v>626.1318577770827</v>
      </c>
      <c r="N37" s="408">
        <v>354.23928040592671</v>
      </c>
      <c r="O37" s="329">
        <v>369.98288095883902</v>
      </c>
    </row>
    <row r="38" spans="1:15" s="774" customFormat="1" ht="18.75" customHeight="1" x14ac:dyDescent="0.2">
      <c r="A38" s="797" t="s">
        <v>65</v>
      </c>
      <c r="B38" s="1519"/>
      <c r="C38" s="816" t="s">
        <v>55</v>
      </c>
      <c r="D38" s="817" t="s">
        <v>48</v>
      </c>
      <c r="E38" s="799" t="s">
        <v>32</v>
      </c>
      <c r="F38" s="319">
        <v>9.747535515079047</v>
      </c>
      <c r="G38" s="319">
        <v>10.151346056597154</v>
      </c>
      <c r="H38" s="319">
        <v>13.637798643313245</v>
      </c>
      <c r="I38" s="319">
        <v>13.878883317407924</v>
      </c>
      <c r="J38" s="319">
        <v>11.176664903410177</v>
      </c>
      <c r="K38" s="417">
        <v>10.315879076219698</v>
      </c>
      <c r="L38" s="408">
        <v>13.247189207750466</v>
      </c>
      <c r="M38" s="408">
        <v>13.992766873032359</v>
      </c>
      <c r="N38" s="408">
        <v>13.334252598590112</v>
      </c>
      <c r="O38" s="329">
        <v>22.923903123065401</v>
      </c>
    </row>
    <row r="39" spans="1:15" s="774" customFormat="1" ht="18.75" customHeight="1" x14ac:dyDescent="0.2">
      <c r="A39" s="797" t="s">
        <v>595</v>
      </c>
      <c r="B39" s="819"/>
      <c r="C39" s="819" t="s">
        <v>56</v>
      </c>
      <c r="D39" s="811" t="s">
        <v>51</v>
      </c>
      <c r="E39" s="796" t="s">
        <v>32</v>
      </c>
      <c r="F39" s="319">
        <v>10.325543001949846</v>
      </c>
      <c r="G39" s="319">
        <v>8.2816355751190098</v>
      </c>
      <c r="H39" s="319">
        <v>9.447789769526258</v>
      </c>
      <c r="I39" s="319">
        <v>9.5577679894197711</v>
      </c>
      <c r="J39" s="319">
        <v>9.5558669582588927</v>
      </c>
      <c r="K39" s="832">
        <v>6.8152849964174997</v>
      </c>
      <c r="L39" s="820">
        <v>9.7338440384131992</v>
      </c>
      <c r="M39" s="820">
        <v>9.9754473605007004</v>
      </c>
      <c r="N39" s="820">
        <v>9.7620567993884997</v>
      </c>
      <c r="O39" s="833">
        <v>11.523450654007</v>
      </c>
    </row>
    <row r="40" spans="1:15" s="774" customFormat="1" ht="18.75" customHeight="1" x14ac:dyDescent="0.2">
      <c r="A40" s="797" t="s">
        <v>66</v>
      </c>
      <c r="B40" s="1519" t="s">
        <v>52</v>
      </c>
      <c r="C40" s="795" t="s">
        <v>52</v>
      </c>
      <c r="D40" s="814" t="s">
        <v>53</v>
      </c>
      <c r="E40" s="798" t="s">
        <v>32</v>
      </c>
      <c r="F40" s="319">
        <v>20.073078517028893</v>
      </c>
      <c r="G40" s="319">
        <v>18.432981631716164</v>
      </c>
      <c r="H40" s="319">
        <v>23.085588412839503</v>
      </c>
      <c r="I40" s="319">
        <v>23.436651306827695</v>
      </c>
      <c r="J40" s="319">
        <v>20.73253186166907</v>
      </c>
      <c r="K40" s="418">
        <v>17.131164072637176</v>
      </c>
      <c r="L40" s="408">
        <v>22.981033246163701</v>
      </c>
      <c r="M40" s="408">
        <v>23.968214233533068</v>
      </c>
      <c r="N40" s="408">
        <v>23.096309397978565</v>
      </c>
      <c r="O40" s="329">
        <v>34.447353777072401</v>
      </c>
    </row>
    <row r="41" spans="1:15" s="774" customFormat="1" ht="18.75" customHeight="1" x14ac:dyDescent="0.2">
      <c r="A41" s="797" t="s">
        <v>67</v>
      </c>
      <c r="B41" s="1519"/>
      <c r="C41" s="1510" t="s">
        <v>68</v>
      </c>
      <c r="D41" s="1510"/>
      <c r="E41" s="823" t="s">
        <v>32</v>
      </c>
      <c r="F41" s="319">
        <v>150.1204659252264</v>
      </c>
      <c r="G41" s="319">
        <v>133.89886015165374</v>
      </c>
      <c r="H41" s="319">
        <v>133.76993586519401</v>
      </c>
      <c r="I41" s="319">
        <v>117.17255801065878</v>
      </c>
      <c r="J41" s="319">
        <v>138.39897595194623</v>
      </c>
      <c r="K41" s="832">
        <v>143.6079354859219</v>
      </c>
      <c r="L41" s="820">
        <v>186.37082994004902</v>
      </c>
      <c r="M41" s="820">
        <v>356.3695349539434</v>
      </c>
      <c r="N41" s="820">
        <v>206.22210015113086</v>
      </c>
      <c r="O41" s="833">
        <v>182.05797880310399</v>
      </c>
    </row>
    <row r="42" spans="1:15" s="774" customFormat="1" ht="18.75" customHeight="1" x14ac:dyDescent="0.2">
      <c r="A42" s="794"/>
      <c r="B42" s="819"/>
      <c r="C42" s="1510" t="s">
        <v>69</v>
      </c>
      <c r="D42" s="1510"/>
      <c r="E42" s="823" t="s">
        <v>32</v>
      </c>
      <c r="F42" s="319">
        <v>51.94166423218811</v>
      </c>
      <c r="G42" s="319">
        <v>48.187915358850965</v>
      </c>
      <c r="H42" s="319">
        <v>46.999411039320826</v>
      </c>
      <c r="I42" s="319">
        <v>44.914984671314208</v>
      </c>
      <c r="J42" s="319">
        <v>49.092401988606674</v>
      </c>
      <c r="K42" s="832">
        <v>139.1689050139037</v>
      </c>
      <c r="L42" s="820">
        <v>154.90206290614699</v>
      </c>
      <c r="M42" s="820">
        <v>293.73053705667235</v>
      </c>
      <c r="N42" s="820">
        <v>171.1134896527744</v>
      </c>
      <c r="O42" s="833">
        <v>222.372255932808</v>
      </c>
    </row>
    <row r="43" spans="1:15" s="774" customFormat="1" ht="18.75" customHeight="1" thickBot="1" x14ac:dyDescent="0.25">
      <c r="A43" s="803"/>
      <c r="B43" s="834"/>
      <c r="C43" s="1511" t="s">
        <v>53</v>
      </c>
      <c r="D43" s="1511"/>
      <c r="E43" s="835" t="s">
        <v>32</v>
      </c>
      <c r="F43" s="322">
        <v>202.06213015741451</v>
      </c>
      <c r="G43" s="322">
        <v>182.08677551050471</v>
      </c>
      <c r="H43" s="322">
        <v>180.76934690451483</v>
      </c>
      <c r="I43" s="322">
        <v>162.08754268197299</v>
      </c>
      <c r="J43" s="322">
        <v>187.49137794055289</v>
      </c>
      <c r="K43" s="836">
        <v>282.7768404998256</v>
      </c>
      <c r="L43" s="837">
        <v>341.27289284619599</v>
      </c>
      <c r="M43" s="837">
        <v>650.10007201061569</v>
      </c>
      <c r="N43" s="838">
        <v>377.33558980390524</v>
      </c>
      <c r="O43" s="839">
        <v>404.43023473591199</v>
      </c>
    </row>
    <row r="44" spans="1:15" s="860" customFormat="1" ht="18.75" customHeight="1" x14ac:dyDescent="0.2">
      <c r="A44" s="856" t="s">
        <v>70</v>
      </c>
      <c r="B44" s="1520" t="s">
        <v>71</v>
      </c>
      <c r="C44" s="1520"/>
      <c r="D44" s="1520"/>
      <c r="E44" s="857" t="s">
        <v>49</v>
      </c>
      <c r="F44" s="858">
        <v>-0.96108664829382928</v>
      </c>
      <c r="G44" s="858">
        <v>4.4152963942996129E-2</v>
      </c>
      <c r="H44" s="858">
        <v>-3.5350148140258533</v>
      </c>
      <c r="I44" s="858">
        <v>0.39576565158613253</v>
      </c>
      <c r="J44" s="858">
        <v>-1.2034881892001918</v>
      </c>
      <c r="K44" s="419">
        <v>-13.381714406297917</v>
      </c>
      <c r="L44" s="420">
        <v>5.3575177416708994</v>
      </c>
      <c r="M44" s="420">
        <v>0.8310514550320699</v>
      </c>
      <c r="N44" s="421">
        <v>2.5435410010242272</v>
      </c>
      <c r="O44" s="859">
        <v>-0.40427667134482093</v>
      </c>
    </row>
    <row r="45" spans="1:15" s="860" customFormat="1" ht="18.75" customHeight="1" x14ac:dyDescent="0.2">
      <c r="A45" s="856" t="s">
        <v>72</v>
      </c>
      <c r="B45" s="1512" t="s">
        <v>73</v>
      </c>
      <c r="C45" s="1512"/>
      <c r="D45" s="1512"/>
      <c r="E45" s="861" t="s">
        <v>49</v>
      </c>
      <c r="F45" s="862">
        <v>-1.0296785470914604</v>
      </c>
      <c r="G45" s="862">
        <v>-0.25509015756135345</v>
      </c>
      <c r="H45" s="862">
        <v>-2.3508705963403425</v>
      </c>
      <c r="I45" s="862">
        <v>-1.1682652309993389</v>
      </c>
      <c r="J45" s="862">
        <v>-1.382848009012172</v>
      </c>
      <c r="K45" s="422">
        <v>-31.140856157521483</v>
      </c>
      <c r="L45" s="410">
        <v>-6.0846945319764352</v>
      </c>
      <c r="M45" s="410">
        <v>-10.289498191171695</v>
      </c>
      <c r="N45" s="410">
        <v>-6.9009502143927275</v>
      </c>
      <c r="O45" s="863">
        <v>4.2037092451404003</v>
      </c>
    </row>
    <row r="46" spans="1:15" s="860" customFormat="1" ht="18.75" customHeight="1" thickBot="1" x14ac:dyDescent="0.25">
      <c r="A46" s="864" t="s">
        <v>74</v>
      </c>
      <c r="B46" s="1513" t="s">
        <v>75</v>
      </c>
      <c r="C46" s="1513"/>
      <c r="D46" s="1513"/>
      <c r="E46" s="865" t="s">
        <v>76</v>
      </c>
      <c r="F46" s="866">
        <v>0.93338513365031928</v>
      </c>
      <c r="G46" s="866">
        <v>1.0611018910867926</v>
      </c>
      <c r="H46" s="866">
        <v>0.95342712495662307</v>
      </c>
      <c r="I46" s="866">
        <v>1.1739601631366634</v>
      </c>
      <c r="J46" s="866">
        <v>0.99121345060586685</v>
      </c>
      <c r="K46" s="423">
        <v>0.80756988576792144</v>
      </c>
      <c r="L46" s="424">
        <v>0.47990501691724696</v>
      </c>
      <c r="M46" s="424">
        <v>0.14483276734236225</v>
      </c>
      <c r="N46" s="425">
        <v>0.27160002643867409</v>
      </c>
      <c r="O46" s="867">
        <v>0.553795148462214</v>
      </c>
    </row>
    <row r="47" spans="1:15" s="774" customFormat="1" ht="18.75" customHeight="1" x14ac:dyDescent="0.2">
      <c r="A47" s="842" t="s">
        <v>77</v>
      </c>
      <c r="B47" s="1514" t="s">
        <v>78</v>
      </c>
      <c r="C47" s="1515"/>
      <c r="D47" s="843" t="s">
        <v>79</v>
      </c>
      <c r="E47" s="844" t="s">
        <v>42</v>
      </c>
      <c r="F47" s="330">
        <v>3853.2632167110805</v>
      </c>
      <c r="G47" s="330">
        <v>3515.4818237831178</v>
      </c>
      <c r="H47" s="330">
        <v>3195.6095220854454</v>
      </c>
      <c r="I47" s="330">
        <v>2894.4029702970297</v>
      </c>
      <c r="J47" s="330">
        <v>3502.9598035320887</v>
      </c>
      <c r="K47" s="426">
        <v>2847.1881089679855</v>
      </c>
      <c r="L47" s="427">
        <v>5385.6316770186331</v>
      </c>
      <c r="M47" s="426">
        <v>7539.9465070298766</v>
      </c>
      <c r="N47" s="427">
        <v>5685.2754300730285</v>
      </c>
      <c r="O47" s="318">
        <v>5367.8567368556996</v>
      </c>
    </row>
    <row r="48" spans="1:15" s="774" customFormat="1" ht="18.75" customHeight="1" x14ac:dyDescent="0.2">
      <c r="A48" s="840" t="s">
        <v>80</v>
      </c>
      <c r="B48" s="1516" t="s">
        <v>81</v>
      </c>
      <c r="C48" s="1517"/>
      <c r="D48" s="845" t="s">
        <v>48</v>
      </c>
      <c r="E48" s="846" t="s">
        <v>42</v>
      </c>
      <c r="F48" s="317">
        <v>3798.9136938021147</v>
      </c>
      <c r="G48" s="317">
        <v>3438.8210104744298</v>
      </c>
      <c r="H48" s="317">
        <v>3207.1459087617668</v>
      </c>
      <c r="I48" s="317">
        <v>2851.9141089108912</v>
      </c>
      <c r="J48" s="317">
        <v>3458.2540358987321</v>
      </c>
      <c r="K48" s="401">
        <v>4856.1206999403457</v>
      </c>
      <c r="L48" s="401">
        <v>5698.2007808340732</v>
      </c>
      <c r="M48" s="401">
        <v>8916.4593585237253</v>
      </c>
      <c r="N48" s="401">
        <v>6145.8285207932286</v>
      </c>
      <c r="O48" s="314">
        <v>4621.7725100116304</v>
      </c>
    </row>
    <row r="49" spans="1:15" s="774" customFormat="1" ht="18.75" customHeight="1" x14ac:dyDescent="0.2">
      <c r="A49" s="840" t="s">
        <v>82</v>
      </c>
      <c r="B49" s="1518" t="s">
        <v>83</v>
      </c>
      <c r="C49" s="1518"/>
      <c r="D49" s="1518"/>
      <c r="E49" s="841" t="s">
        <v>49</v>
      </c>
      <c r="F49" s="319">
        <v>77.850252934671587</v>
      </c>
      <c r="G49" s="319">
        <v>77.430901108772119</v>
      </c>
      <c r="H49" s="319">
        <v>76.698746158609836</v>
      </c>
      <c r="I49" s="319">
        <v>75.648049311601667</v>
      </c>
      <c r="J49" s="319">
        <v>77.269469858698542</v>
      </c>
      <c r="K49" s="408">
        <v>39.469487529334025</v>
      </c>
      <c r="L49" s="408">
        <v>55.028837350004459</v>
      </c>
      <c r="M49" s="408">
        <v>51.671099524744655</v>
      </c>
      <c r="N49" s="408">
        <v>54.377017954361861</v>
      </c>
      <c r="O49" s="320">
        <v>50.898903987388202</v>
      </c>
    </row>
    <row r="50" spans="1:15" s="774" customFormat="1" ht="18.75" customHeight="1" thickBot="1" x14ac:dyDescent="0.25">
      <c r="A50" s="840" t="s">
        <v>84</v>
      </c>
      <c r="B50" s="1508" t="s">
        <v>85</v>
      </c>
      <c r="C50" s="1508"/>
      <c r="D50" s="1508"/>
      <c r="E50" s="847" t="s">
        <v>49</v>
      </c>
      <c r="F50" s="331">
        <v>98.589519587624864</v>
      </c>
      <c r="G50" s="331">
        <v>97.819336945790539</v>
      </c>
      <c r="H50" s="331">
        <v>100.36100739457032</v>
      </c>
      <c r="I50" s="331">
        <v>98.53203365867958</v>
      </c>
      <c r="J50" s="331">
        <v>98.72377160627768</v>
      </c>
      <c r="K50" s="428">
        <v>170.55847784151268</v>
      </c>
      <c r="L50" s="428">
        <v>105.80375938349485</v>
      </c>
      <c r="M50" s="428">
        <v>118.2562681341367</v>
      </c>
      <c r="N50" s="411">
        <v>108.10080525358619</v>
      </c>
      <c r="O50" s="323">
        <v>86.100891595681702</v>
      </c>
    </row>
    <row r="51" spans="1:15" s="774" customFormat="1" ht="18.75" customHeight="1" x14ac:dyDescent="0.2">
      <c r="A51" s="848" t="s">
        <v>86</v>
      </c>
      <c r="B51" s="1509" t="s">
        <v>87</v>
      </c>
      <c r="C51" s="1509"/>
      <c r="D51" s="1509"/>
      <c r="E51" s="849" t="s">
        <v>49</v>
      </c>
      <c r="F51" s="327">
        <v>189.32819021699362</v>
      </c>
      <c r="G51" s="327">
        <v>140.88904801171586</v>
      </c>
      <c r="H51" s="327">
        <v>96.807201864615777</v>
      </c>
      <c r="I51" s="327">
        <v>141.49210734623736</v>
      </c>
      <c r="J51" s="327">
        <v>141.83557664304774</v>
      </c>
      <c r="K51" s="429">
        <v>94.525679375135866</v>
      </c>
      <c r="L51" s="416">
        <v>75.392584971055186</v>
      </c>
      <c r="M51" s="416">
        <v>120.44986509394579</v>
      </c>
      <c r="N51" s="416">
        <v>89.904635322982102</v>
      </c>
      <c r="O51" s="332">
        <v>82.530859676847797</v>
      </c>
    </row>
    <row r="52" spans="1:15" s="774" customFormat="1" ht="18.75" customHeight="1" x14ac:dyDescent="0.2">
      <c r="A52" s="797" t="s">
        <v>88</v>
      </c>
      <c r="B52" s="1510" t="s">
        <v>89</v>
      </c>
      <c r="C52" s="1510"/>
      <c r="D52" s="1510"/>
      <c r="E52" s="823" t="s">
        <v>49</v>
      </c>
      <c r="F52" s="319">
        <v>155.84170471950375</v>
      </c>
      <c r="G52" s="319">
        <v>136.10452703985391</v>
      </c>
      <c r="H52" s="319">
        <v>168.26645458145165</v>
      </c>
      <c r="I52" s="319">
        <v>136.72116287647904</v>
      </c>
      <c r="J52" s="319">
        <v>151.45517919168242</v>
      </c>
      <c r="K52" s="850">
        <v>240.01103985322848</v>
      </c>
      <c r="L52" s="820">
        <v>203.50148521254846</v>
      </c>
      <c r="M52" s="820">
        <v>430.66717314654028</v>
      </c>
      <c r="N52" s="820">
        <v>310.62179688185017</v>
      </c>
      <c r="O52" s="821">
        <v>194.153633691561</v>
      </c>
    </row>
    <row r="53" spans="1:15" s="774" customFormat="1" ht="18.75" customHeight="1" x14ac:dyDescent="0.2">
      <c r="A53" s="797" t="s">
        <v>90</v>
      </c>
      <c r="B53" s="1510" t="s">
        <v>91</v>
      </c>
      <c r="C53" s="1510"/>
      <c r="D53" s="1510"/>
      <c r="E53" s="823" t="s">
        <v>49</v>
      </c>
      <c r="F53" s="319">
        <v>80.926248379886928</v>
      </c>
      <c r="G53" s="319">
        <v>86.492237349478756</v>
      </c>
      <c r="H53" s="319">
        <v>101.63188175877561</v>
      </c>
      <c r="I53" s="319">
        <v>86.000379460179218</v>
      </c>
      <c r="J53" s="319">
        <v>86.807886566616972</v>
      </c>
      <c r="K53" s="851">
        <v>101.99923151095686</v>
      </c>
      <c r="L53" s="820">
        <v>109.93488640118856</v>
      </c>
      <c r="M53" s="820">
        <v>98.142299442201036</v>
      </c>
      <c r="N53" s="820">
        <v>101.92763026553908</v>
      </c>
      <c r="O53" s="821">
        <v>107.01561682908</v>
      </c>
    </row>
    <row r="54" spans="1:15" s="774" customFormat="1" ht="18.75" customHeight="1" thickBot="1" x14ac:dyDescent="0.25">
      <c r="A54" s="852" t="s">
        <v>84</v>
      </c>
      <c r="B54" s="1511" t="s">
        <v>92</v>
      </c>
      <c r="C54" s="1511"/>
      <c r="D54" s="1511"/>
      <c r="E54" s="835" t="s">
        <v>49</v>
      </c>
      <c r="F54" s="322">
        <v>42.808362157415708</v>
      </c>
      <c r="G54" s="322">
        <v>47.774843140537207</v>
      </c>
      <c r="H54" s="322">
        <v>39.776630029582236</v>
      </c>
      <c r="I54" s="322">
        <v>47.224167629555794</v>
      </c>
      <c r="J54" s="322">
        <v>43.666952436003683</v>
      </c>
      <c r="K54" s="853">
        <v>31.129263280563986</v>
      </c>
      <c r="L54" s="854">
        <v>38.471927392237163</v>
      </c>
      <c r="M54" s="854">
        <v>20.891891439379442</v>
      </c>
      <c r="N54" s="855">
        <v>27.542913645443498</v>
      </c>
      <c r="O54" s="839">
        <v>39.319484510649801</v>
      </c>
    </row>
    <row r="55" spans="1:15" x14ac:dyDescent="0.2">
      <c r="A55" s="761"/>
    </row>
  </sheetData>
  <mergeCells count="53">
    <mergeCell ref="N3:O3"/>
    <mergeCell ref="A4:C4"/>
    <mergeCell ref="D4:E4"/>
    <mergeCell ref="K4:N4"/>
    <mergeCell ref="D5:E6"/>
    <mergeCell ref="K5:K6"/>
    <mergeCell ref="L5:N5"/>
    <mergeCell ref="O5:O6"/>
    <mergeCell ref="A6:C6"/>
    <mergeCell ref="B7:D7"/>
    <mergeCell ref="B8:D8"/>
    <mergeCell ref="B9:B14"/>
    <mergeCell ref="C9:D9"/>
    <mergeCell ref="C10:D10"/>
    <mergeCell ref="C11:D11"/>
    <mergeCell ref="C12:D12"/>
    <mergeCell ref="C13:D13"/>
    <mergeCell ref="C14:D14"/>
    <mergeCell ref="B15:B16"/>
    <mergeCell ref="C15:D15"/>
    <mergeCell ref="C16:D16"/>
    <mergeCell ref="C17:D17"/>
    <mergeCell ref="C18:D18"/>
    <mergeCell ref="C19:D19"/>
    <mergeCell ref="C20:D20"/>
    <mergeCell ref="C21:D21"/>
    <mergeCell ref="C22:D22"/>
    <mergeCell ref="C23:D23"/>
    <mergeCell ref="B24:B25"/>
    <mergeCell ref="B26:B27"/>
    <mergeCell ref="B28:B29"/>
    <mergeCell ref="B30:D30"/>
    <mergeCell ref="B31:D31"/>
    <mergeCell ref="C32:C33"/>
    <mergeCell ref="B34:B35"/>
    <mergeCell ref="C34:C35"/>
    <mergeCell ref="C36:C37"/>
    <mergeCell ref="B37:B38"/>
    <mergeCell ref="B40:B41"/>
    <mergeCell ref="C41:D41"/>
    <mergeCell ref="C42:D42"/>
    <mergeCell ref="C43:D43"/>
    <mergeCell ref="B44:D44"/>
    <mergeCell ref="B45:D45"/>
    <mergeCell ref="B46:D46"/>
    <mergeCell ref="B47:C47"/>
    <mergeCell ref="B48:C48"/>
    <mergeCell ref="B49:D49"/>
    <mergeCell ref="B50:D50"/>
    <mergeCell ref="B51:D51"/>
    <mergeCell ref="B52:D52"/>
    <mergeCell ref="B53:D53"/>
    <mergeCell ref="B54:D54"/>
  </mergeCells>
  <phoneticPr fontId="7"/>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F8643-1B61-43DE-B6E9-93CDEDA5519F}">
  <sheetPr>
    <tabColor rgb="FFFFFF00"/>
  </sheetPr>
  <dimension ref="A1:I33"/>
  <sheetViews>
    <sheetView view="pageBreakPreview" zoomScaleNormal="115" zoomScaleSheetLayoutView="100" workbookViewId="0"/>
  </sheetViews>
  <sheetFormatPr defaultColWidth="9" defaultRowHeight="12" x14ac:dyDescent="0.2"/>
  <cols>
    <col min="1" max="1" width="2.6640625" style="127" customWidth="1"/>
    <col min="2" max="2" width="7.6640625" style="127" customWidth="1"/>
    <col min="3" max="3" width="7" style="127" customWidth="1"/>
    <col min="4" max="9" width="11.6640625" style="127" customWidth="1"/>
    <col min="10" max="16384" width="9" style="127"/>
  </cols>
  <sheetData>
    <row r="1" spans="1:9" ht="24" customHeight="1" x14ac:dyDescent="0.2">
      <c r="A1" s="126" t="s">
        <v>428</v>
      </c>
      <c r="B1" s="106"/>
    </row>
    <row r="2" spans="1:9" ht="24" customHeight="1" thickBot="1" x14ac:dyDescent="0.25">
      <c r="I2" s="108" t="s">
        <v>416</v>
      </c>
    </row>
    <row r="3" spans="1:9" ht="27" customHeight="1" x14ac:dyDescent="0.2">
      <c r="A3" s="2119" t="s">
        <v>379</v>
      </c>
      <c r="B3" s="2120" t="s">
        <v>429</v>
      </c>
      <c r="C3" s="2121"/>
      <c r="D3" s="2122" t="s">
        <v>418</v>
      </c>
      <c r="E3" s="2124" t="s">
        <v>419</v>
      </c>
      <c r="F3" s="2124" t="s">
        <v>587</v>
      </c>
      <c r="G3" s="2111" t="s">
        <v>637</v>
      </c>
      <c r="H3" s="2113" t="s">
        <v>984</v>
      </c>
      <c r="I3" s="2115" t="s">
        <v>985</v>
      </c>
    </row>
    <row r="4" spans="1:9" ht="27" customHeight="1" x14ac:dyDescent="0.2">
      <c r="A4" s="2098"/>
      <c r="B4" s="2117" t="s">
        <v>383</v>
      </c>
      <c r="C4" s="2118"/>
      <c r="D4" s="2123"/>
      <c r="E4" s="2125"/>
      <c r="F4" s="2125"/>
      <c r="G4" s="2112"/>
      <c r="H4" s="2114"/>
      <c r="I4" s="2116"/>
    </row>
    <row r="5" spans="1:9" ht="27" customHeight="1" x14ac:dyDescent="0.2">
      <c r="A5" s="2098" t="s">
        <v>384</v>
      </c>
      <c r="B5" s="2099" t="s">
        <v>430</v>
      </c>
      <c r="C5" s="2107"/>
      <c r="D5" s="128">
        <v>228735</v>
      </c>
      <c r="E5" s="128">
        <v>228420</v>
      </c>
      <c r="F5" s="128">
        <v>228509</v>
      </c>
      <c r="G5" s="128">
        <v>227366</v>
      </c>
      <c r="H5" s="128">
        <v>225324</v>
      </c>
      <c r="I5" s="129">
        <f>H5/D5*100</f>
        <v>98.508754672437533</v>
      </c>
    </row>
    <row r="6" spans="1:9" ht="27" customHeight="1" x14ac:dyDescent="0.2">
      <c r="A6" s="2098"/>
      <c r="B6" s="2100" t="s">
        <v>431</v>
      </c>
      <c r="C6" s="770" t="s">
        <v>387</v>
      </c>
      <c r="D6" s="130">
        <v>312515</v>
      </c>
      <c r="E6" s="130">
        <v>309734</v>
      </c>
      <c r="F6" s="130">
        <v>307770</v>
      </c>
      <c r="G6" s="130">
        <v>305574</v>
      </c>
      <c r="H6" s="130">
        <v>304096</v>
      </c>
      <c r="I6" s="131">
        <f>H6/D6*100</f>
        <v>97.306049309633138</v>
      </c>
    </row>
    <row r="7" spans="1:9" ht="27" customHeight="1" x14ac:dyDescent="0.2">
      <c r="A7" s="2098"/>
      <c r="B7" s="2100"/>
      <c r="C7" s="770" t="s">
        <v>388</v>
      </c>
      <c r="D7" s="130">
        <v>49</v>
      </c>
      <c r="E7" s="130">
        <v>50</v>
      </c>
      <c r="F7" s="130">
        <v>50</v>
      </c>
      <c r="G7" s="130">
        <v>52</v>
      </c>
      <c r="H7" s="130">
        <v>52</v>
      </c>
      <c r="I7" s="131">
        <f t="shared" ref="I7:I26" si="0">H7/D7*100</f>
        <v>106.12244897959184</v>
      </c>
    </row>
    <row r="8" spans="1:9" ht="27" customHeight="1" x14ac:dyDescent="0.2">
      <c r="A8" s="2098"/>
      <c r="B8" s="2100" t="s">
        <v>389</v>
      </c>
      <c r="C8" s="2101"/>
      <c r="D8" s="130">
        <v>8370</v>
      </c>
      <c r="E8" s="130">
        <v>8479</v>
      </c>
      <c r="F8" s="130">
        <v>8607</v>
      </c>
      <c r="G8" s="130">
        <v>8984</v>
      </c>
      <c r="H8" s="130">
        <v>9074</v>
      </c>
      <c r="I8" s="131">
        <f t="shared" si="0"/>
        <v>108.41099163679809</v>
      </c>
    </row>
    <row r="9" spans="1:9" ht="27" customHeight="1" x14ac:dyDescent="0.2">
      <c r="A9" s="2098"/>
      <c r="B9" s="2102" t="s">
        <v>391</v>
      </c>
      <c r="C9" s="2103"/>
      <c r="D9" s="132">
        <v>549669</v>
      </c>
      <c r="E9" s="132">
        <v>546683</v>
      </c>
      <c r="F9" s="132">
        <v>544936</v>
      </c>
      <c r="G9" s="132">
        <v>541976</v>
      </c>
      <c r="H9" s="132">
        <v>538546</v>
      </c>
      <c r="I9" s="133">
        <f t="shared" si="0"/>
        <v>97.976418535518647</v>
      </c>
    </row>
    <row r="10" spans="1:9" ht="27" customHeight="1" x14ac:dyDescent="0.2">
      <c r="A10" s="2098" t="s">
        <v>432</v>
      </c>
      <c r="B10" s="2099" t="s">
        <v>433</v>
      </c>
      <c r="C10" s="2107"/>
      <c r="D10" s="128">
        <v>9602</v>
      </c>
      <c r="E10" s="128">
        <v>9409</v>
      </c>
      <c r="F10" s="128">
        <v>9152</v>
      </c>
      <c r="G10" s="128">
        <v>8888</v>
      </c>
      <c r="H10" s="128">
        <v>8714</v>
      </c>
      <c r="I10" s="129">
        <f t="shared" si="0"/>
        <v>90.751926681941271</v>
      </c>
    </row>
    <row r="11" spans="1:9" ht="27" customHeight="1" x14ac:dyDescent="0.2">
      <c r="A11" s="2098"/>
      <c r="B11" s="2100" t="s">
        <v>434</v>
      </c>
      <c r="C11" s="2101"/>
      <c r="D11" s="130">
        <v>12779</v>
      </c>
      <c r="E11" s="130">
        <v>12606</v>
      </c>
      <c r="F11" s="130">
        <v>12171</v>
      </c>
      <c r="G11" s="130">
        <v>11786</v>
      </c>
      <c r="H11" s="130">
        <v>11445</v>
      </c>
      <c r="I11" s="131">
        <f t="shared" si="0"/>
        <v>89.560998513185694</v>
      </c>
    </row>
    <row r="12" spans="1:9" ht="27" customHeight="1" x14ac:dyDescent="0.2">
      <c r="A12" s="2098"/>
      <c r="B12" s="2102" t="s">
        <v>394</v>
      </c>
      <c r="C12" s="2103"/>
      <c r="D12" s="132">
        <v>22381</v>
      </c>
      <c r="E12" s="132">
        <v>22015</v>
      </c>
      <c r="F12" s="132">
        <v>21323</v>
      </c>
      <c r="G12" s="132">
        <v>20674</v>
      </c>
      <c r="H12" s="132">
        <v>20159</v>
      </c>
      <c r="I12" s="133">
        <f t="shared" si="0"/>
        <v>90.071936017157412</v>
      </c>
    </row>
    <row r="13" spans="1:9" ht="27" customHeight="1" x14ac:dyDescent="0.2">
      <c r="A13" s="2098" t="s">
        <v>395</v>
      </c>
      <c r="B13" s="2099" t="s">
        <v>435</v>
      </c>
      <c r="C13" s="2107"/>
      <c r="D13" s="128">
        <v>1432641</v>
      </c>
      <c r="E13" s="128">
        <v>1459713</v>
      </c>
      <c r="F13" s="128">
        <v>1487922</v>
      </c>
      <c r="G13" s="128">
        <v>1509753</v>
      </c>
      <c r="H13" s="128">
        <v>1530916</v>
      </c>
      <c r="I13" s="129">
        <f t="shared" si="0"/>
        <v>106.85970874769046</v>
      </c>
    </row>
    <row r="14" spans="1:9" ht="27" customHeight="1" x14ac:dyDescent="0.2">
      <c r="A14" s="2098"/>
      <c r="B14" s="2100" t="s">
        <v>436</v>
      </c>
      <c r="C14" s="2101"/>
      <c r="D14" s="130">
        <v>1771289</v>
      </c>
      <c r="E14" s="130">
        <v>1728792</v>
      </c>
      <c r="F14" s="130">
        <v>1691119</v>
      </c>
      <c r="G14" s="130">
        <v>1650461</v>
      </c>
      <c r="H14" s="130">
        <v>1612294</v>
      </c>
      <c r="I14" s="131">
        <f t="shared" si="0"/>
        <v>91.02376856628139</v>
      </c>
    </row>
    <row r="15" spans="1:9" ht="27" customHeight="1" x14ac:dyDescent="0.2">
      <c r="A15" s="2098"/>
      <c r="B15" s="2102" t="s">
        <v>397</v>
      </c>
      <c r="C15" s="2103"/>
      <c r="D15" s="132">
        <v>3203930</v>
      </c>
      <c r="E15" s="132">
        <v>3188505</v>
      </c>
      <c r="F15" s="132">
        <v>3179041</v>
      </c>
      <c r="G15" s="132">
        <v>3160214</v>
      </c>
      <c r="H15" s="132">
        <v>3143210</v>
      </c>
      <c r="I15" s="133">
        <f t="shared" si="0"/>
        <v>98.104827508715857</v>
      </c>
    </row>
    <row r="16" spans="1:9" ht="27" customHeight="1" x14ac:dyDescent="0.2">
      <c r="A16" s="2104" t="s">
        <v>437</v>
      </c>
      <c r="B16" s="2099" t="s">
        <v>438</v>
      </c>
      <c r="C16" s="2107"/>
      <c r="D16" s="128">
        <v>105466</v>
      </c>
      <c r="E16" s="128">
        <v>105180</v>
      </c>
      <c r="F16" s="128">
        <v>105517</v>
      </c>
      <c r="G16" s="128">
        <v>105512</v>
      </c>
      <c r="H16" s="128">
        <v>105618</v>
      </c>
      <c r="I16" s="129">
        <f t="shared" si="0"/>
        <v>100.14412227637344</v>
      </c>
    </row>
    <row r="17" spans="1:9" ht="27" customHeight="1" x14ac:dyDescent="0.2">
      <c r="A17" s="2105"/>
      <c r="B17" s="2100" t="s">
        <v>439</v>
      </c>
      <c r="C17" s="2101"/>
      <c r="D17" s="130">
        <v>13220</v>
      </c>
      <c r="E17" s="130">
        <v>13227</v>
      </c>
      <c r="F17" s="130">
        <v>13244</v>
      </c>
      <c r="G17" s="130">
        <v>13255</v>
      </c>
      <c r="H17" s="130">
        <v>13287</v>
      </c>
      <c r="I17" s="131">
        <f t="shared" si="0"/>
        <v>100.50680786686839</v>
      </c>
    </row>
    <row r="18" spans="1:9" ht="27" customHeight="1" x14ac:dyDescent="0.2">
      <c r="A18" s="2106"/>
      <c r="B18" s="2102" t="s">
        <v>402</v>
      </c>
      <c r="C18" s="2103"/>
      <c r="D18" s="132">
        <v>118686</v>
      </c>
      <c r="E18" s="132">
        <v>118407</v>
      </c>
      <c r="F18" s="132">
        <v>118761</v>
      </c>
      <c r="G18" s="132">
        <v>118767</v>
      </c>
      <c r="H18" s="132">
        <v>118905</v>
      </c>
      <c r="I18" s="133">
        <f t="shared" si="0"/>
        <v>100.1845204994692</v>
      </c>
    </row>
    <row r="19" spans="1:9" ht="27" customHeight="1" x14ac:dyDescent="0.2">
      <c r="A19" s="2108" t="s">
        <v>440</v>
      </c>
      <c r="B19" s="2109"/>
      <c r="C19" s="2110"/>
      <c r="D19" s="134">
        <v>42131</v>
      </c>
      <c r="E19" s="134">
        <v>42713</v>
      </c>
      <c r="F19" s="134">
        <v>43104</v>
      </c>
      <c r="G19" s="134">
        <v>43637</v>
      </c>
      <c r="H19" s="134">
        <v>44467</v>
      </c>
      <c r="I19" s="135">
        <f t="shared" si="0"/>
        <v>105.54461085661389</v>
      </c>
    </row>
    <row r="20" spans="1:9" ht="27" customHeight="1" x14ac:dyDescent="0.2">
      <c r="A20" s="2091" t="s">
        <v>441</v>
      </c>
      <c r="B20" s="2092"/>
      <c r="C20" s="2093"/>
      <c r="D20" s="136">
        <v>118026</v>
      </c>
      <c r="E20" s="137">
        <v>119097</v>
      </c>
      <c r="F20" s="137">
        <v>122289</v>
      </c>
      <c r="G20" s="137">
        <v>125737</v>
      </c>
      <c r="H20" s="138">
        <v>129379</v>
      </c>
      <c r="I20" s="135">
        <f t="shared" si="0"/>
        <v>109.61906698524054</v>
      </c>
    </row>
    <row r="21" spans="1:9" ht="27" customHeight="1" x14ac:dyDescent="0.2">
      <c r="A21" s="2098" t="s">
        <v>413</v>
      </c>
      <c r="B21" s="2099" t="s">
        <v>442</v>
      </c>
      <c r="C21" s="769" t="s">
        <v>443</v>
      </c>
      <c r="D21" s="139">
        <v>897243</v>
      </c>
      <c r="E21" s="140">
        <v>888864</v>
      </c>
      <c r="F21" s="140">
        <v>885614</v>
      </c>
      <c r="G21" s="140">
        <v>883129</v>
      </c>
      <c r="H21" s="141">
        <v>871244</v>
      </c>
      <c r="I21" s="142">
        <f t="shared" si="0"/>
        <v>97.1023457413432</v>
      </c>
    </row>
    <row r="22" spans="1:9" ht="27" customHeight="1" x14ac:dyDescent="0.2">
      <c r="A22" s="2098"/>
      <c r="B22" s="2100"/>
      <c r="C22" s="770" t="s">
        <v>444</v>
      </c>
      <c r="D22" s="143">
        <v>2080240</v>
      </c>
      <c r="E22" s="144">
        <v>2087452</v>
      </c>
      <c r="F22" s="144">
        <v>2101198</v>
      </c>
      <c r="G22" s="144">
        <v>2104940</v>
      </c>
      <c r="H22" s="145">
        <v>2117881</v>
      </c>
      <c r="I22" s="146">
        <f t="shared" si="0"/>
        <v>101.80945467830635</v>
      </c>
    </row>
    <row r="23" spans="1:9" ht="27" customHeight="1" x14ac:dyDescent="0.2">
      <c r="A23" s="2098"/>
      <c r="B23" s="2100" t="s">
        <v>445</v>
      </c>
      <c r="C23" s="2101"/>
      <c r="D23" s="147">
        <v>53</v>
      </c>
      <c r="E23" s="148">
        <v>49</v>
      </c>
      <c r="F23" s="148">
        <v>49</v>
      </c>
      <c r="G23" s="148">
        <v>49</v>
      </c>
      <c r="H23" s="149">
        <v>49</v>
      </c>
      <c r="I23" s="146">
        <f t="shared" si="0"/>
        <v>92.452830188679243</v>
      </c>
    </row>
    <row r="24" spans="1:9" ht="27" customHeight="1" x14ac:dyDescent="0.2">
      <c r="A24" s="2098"/>
      <c r="B24" s="2100" t="s">
        <v>446</v>
      </c>
      <c r="C24" s="2101"/>
      <c r="D24" s="143">
        <v>116147</v>
      </c>
      <c r="E24" s="144">
        <v>116059</v>
      </c>
      <c r="F24" s="144">
        <v>118468</v>
      </c>
      <c r="G24" s="144">
        <v>121540</v>
      </c>
      <c r="H24" s="145">
        <v>123839</v>
      </c>
      <c r="I24" s="146">
        <f t="shared" si="0"/>
        <v>106.62264199677993</v>
      </c>
    </row>
    <row r="25" spans="1:9" ht="27" customHeight="1" x14ac:dyDescent="0.2">
      <c r="A25" s="2098"/>
      <c r="B25" s="2102" t="s">
        <v>447</v>
      </c>
      <c r="C25" s="2103"/>
      <c r="D25" s="150">
        <v>3093683</v>
      </c>
      <c r="E25" s="151">
        <v>3092424</v>
      </c>
      <c r="F25" s="150">
        <v>3105329</v>
      </c>
      <c r="G25" s="150">
        <v>3109658</v>
      </c>
      <c r="H25" s="152">
        <v>3113013</v>
      </c>
      <c r="I25" s="153">
        <f t="shared" si="0"/>
        <v>100.62482161229835</v>
      </c>
    </row>
    <row r="26" spans="1:9" ht="27" customHeight="1" x14ac:dyDescent="0.2">
      <c r="A26" s="2091" t="s">
        <v>407</v>
      </c>
      <c r="B26" s="2092"/>
      <c r="C26" s="2093"/>
      <c r="D26" s="137">
        <v>7148506</v>
      </c>
      <c r="E26" s="136">
        <v>7129844</v>
      </c>
      <c r="F26" s="137">
        <v>7134783</v>
      </c>
      <c r="G26" s="137">
        <v>7120663</v>
      </c>
      <c r="H26" s="138">
        <v>7123318</v>
      </c>
      <c r="I26" s="135">
        <f t="shared" si="0"/>
        <v>99.647646655119274</v>
      </c>
    </row>
    <row r="27" spans="1:9" ht="27" customHeight="1" thickBot="1" x14ac:dyDescent="0.25">
      <c r="A27" s="2094" t="s">
        <v>448</v>
      </c>
      <c r="B27" s="2095"/>
      <c r="C27" s="2096"/>
      <c r="D27" s="154">
        <v>100.1</v>
      </c>
      <c r="E27" s="155">
        <f>E26/D26*100</f>
        <v>99.738938457909939</v>
      </c>
      <c r="F27" s="154">
        <f>F26/E26*100</f>
        <v>100.06927220287008</v>
      </c>
      <c r="G27" s="154">
        <f>G26/F26*100</f>
        <v>99.802096293608372</v>
      </c>
      <c r="H27" s="156">
        <f>H26/G26*100</f>
        <v>100.0372858538594</v>
      </c>
      <c r="I27" s="157"/>
    </row>
    <row r="28" spans="1:9" ht="27" customHeight="1" x14ac:dyDescent="0.15">
      <c r="A28" s="2097" t="s">
        <v>449</v>
      </c>
      <c r="B28" s="2097"/>
      <c r="C28" s="2097"/>
      <c r="D28" s="2097"/>
      <c r="E28" s="2097"/>
      <c r="F28" s="2097"/>
      <c r="G28" s="2097"/>
      <c r="H28" s="2097"/>
      <c r="I28" s="2097"/>
    </row>
    <row r="33" spans="4:9" x14ac:dyDescent="0.2">
      <c r="D33" s="158"/>
      <c r="E33" s="158"/>
      <c r="F33" s="158"/>
      <c r="G33" s="158"/>
      <c r="H33" s="158"/>
      <c r="I33" s="158"/>
    </row>
  </sheetData>
  <mergeCells count="36">
    <mergeCell ref="G3:G4"/>
    <mergeCell ref="H3:H4"/>
    <mergeCell ref="I3:I4"/>
    <mergeCell ref="B4:C4"/>
    <mergeCell ref="A5:A9"/>
    <mergeCell ref="B5:C5"/>
    <mergeCell ref="B6:B7"/>
    <mergeCell ref="B8:C8"/>
    <mergeCell ref="B9:C9"/>
    <mergeCell ref="A3:A4"/>
    <mergeCell ref="B3:C3"/>
    <mergeCell ref="D3:D4"/>
    <mergeCell ref="E3:E4"/>
    <mergeCell ref="F3:F4"/>
    <mergeCell ref="A10:A12"/>
    <mergeCell ref="B10:C10"/>
    <mergeCell ref="B11:C11"/>
    <mergeCell ref="B12:C12"/>
    <mergeCell ref="A13:A15"/>
    <mergeCell ref="B13:C13"/>
    <mergeCell ref="B14:C14"/>
    <mergeCell ref="B15:C15"/>
    <mergeCell ref="A16:A18"/>
    <mergeCell ref="B16:C16"/>
    <mergeCell ref="B17:C17"/>
    <mergeCell ref="B18:C18"/>
    <mergeCell ref="A19:C19"/>
    <mergeCell ref="A26:C26"/>
    <mergeCell ref="A27:C27"/>
    <mergeCell ref="A28:I28"/>
    <mergeCell ref="A20:C20"/>
    <mergeCell ref="A21:A25"/>
    <mergeCell ref="B21:B22"/>
    <mergeCell ref="B23:C23"/>
    <mergeCell ref="B24:C24"/>
    <mergeCell ref="B25:C25"/>
  </mergeCells>
  <phoneticPr fontId="7"/>
  <pageMargins left="0.78740157480314965" right="0.78740157480314965" top="0.98425196850393704" bottom="0.78740157480314965" header="0.51181102362204722" footer="0.51181102362204722"/>
  <pageSetup paperSize="9" scale="9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22A6E-78A1-457C-872D-B6F58F4F4056}">
  <sheetPr>
    <tabColor rgb="FFFFFF00"/>
  </sheetPr>
  <dimension ref="A1:I340"/>
  <sheetViews>
    <sheetView view="pageBreakPreview" zoomScaleNormal="100" zoomScaleSheetLayoutView="100" workbookViewId="0"/>
  </sheetViews>
  <sheetFormatPr defaultColWidth="9" defaultRowHeight="13.2" x14ac:dyDescent="0.2"/>
  <cols>
    <col min="1" max="1" width="14.6640625" style="160" customWidth="1"/>
    <col min="2" max="7" width="10.109375" style="160" customWidth="1"/>
    <col min="8" max="8" width="11.6640625" style="160" customWidth="1"/>
    <col min="9" max="16384" width="9" style="160"/>
  </cols>
  <sheetData>
    <row r="1" spans="1:8" ht="20.25" customHeight="1" x14ac:dyDescent="0.2">
      <c r="A1" s="159" t="s">
        <v>450</v>
      </c>
    </row>
    <row r="2" spans="1:8" ht="20.25" customHeight="1" x14ac:dyDescent="0.2">
      <c r="A2" s="161"/>
      <c r="H2" s="162"/>
    </row>
    <row r="3" spans="1:8" ht="20.25" customHeight="1" thickBot="1" x14ac:dyDescent="0.25">
      <c r="A3" s="163" t="s">
        <v>451</v>
      </c>
      <c r="B3" s="164"/>
      <c r="C3" s="164"/>
      <c r="D3" s="164"/>
      <c r="E3" s="164"/>
      <c r="F3" s="164"/>
      <c r="G3" s="164"/>
      <c r="H3" s="165" t="str">
        <f>'[1]更新済（１）'!K3</f>
        <v>令和５年３月３１日現在</v>
      </c>
    </row>
    <row r="4" spans="1:8" ht="20.25" customHeight="1" x14ac:dyDescent="0.2">
      <c r="A4" s="166" t="s">
        <v>379</v>
      </c>
      <c r="B4" s="2134" t="s">
        <v>452</v>
      </c>
      <c r="C4" s="2132" t="s">
        <v>453</v>
      </c>
      <c r="D4" s="2132" t="s">
        <v>454</v>
      </c>
      <c r="E4" s="2132" t="s">
        <v>455</v>
      </c>
      <c r="F4" s="2132" t="s">
        <v>404</v>
      </c>
      <c r="G4" s="2126" t="s">
        <v>456</v>
      </c>
      <c r="H4" s="2128" t="s">
        <v>457</v>
      </c>
    </row>
    <row r="5" spans="1:8" ht="20.25" customHeight="1" thickBot="1" x14ac:dyDescent="0.25">
      <c r="A5" s="167" t="s">
        <v>458</v>
      </c>
      <c r="B5" s="2135"/>
      <c r="C5" s="2133"/>
      <c r="D5" s="2133"/>
      <c r="E5" s="2133"/>
      <c r="F5" s="2133"/>
      <c r="G5" s="2127"/>
      <c r="H5" s="2129"/>
    </row>
    <row r="6" spans="1:8" ht="20.25" customHeight="1" x14ac:dyDescent="0.2">
      <c r="A6" s="168" t="s">
        <v>638</v>
      </c>
      <c r="B6" s="169">
        <v>15263</v>
      </c>
      <c r="C6" s="169">
        <v>666</v>
      </c>
      <c r="D6" s="169">
        <v>82665</v>
      </c>
      <c r="E6" s="169">
        <v>6826</v>
      </c>
      <c r="F6" s="169">
        <v>2963</v>
      </c>
      <c r="G6" s="170">
        <v>83899</v>
      </c>
      <c r="H6" s="171">
        <v>192282</v>
      </c>
    </row>
    <row r="7" spans="1:8" ht="20.25" customHeight="1" x14ac:dyDescent="0.2">
      <c r="A7" s="172" t="s">
        <v>639</v>
      </c>
      <c r="B7" s="169">
        <v>9874</v>
      </c>
      <c r="C7" s="169">
        <v>398</v>
      </c>
      <c r="D7" s="169">
        <v>49358</v>
      </c>
      <c r="E7" s="169">
        <v>3815</v>
      </c>
      <c r="F7" s="169">
        <v>1713</v>
      </c>
      <c r="G7" s="170">
        <v>61961</v>
      </c>
      <c r="H7" s="173">
        <v>127119</v>
      </c>
    </row>
    <row r="8" spans="1:8" ht="20.25" customHeight="1" x14ac:dyDescent="0.2">
      <c r="A8" s="172" t="s">
        <v>640</v>
      </c>
      <c r="B8" s="169">
        <v>2073</v>
      </c>
      <c r="C8" s="169">
        <v>63</v>
      </c>
      <c r="D8" s="169">
        <v>8954</v>
      </c>
      <c r="E8" s="169">
        <v>1047</v>
      </c>
      <c r="F8" s="169">
        <v>385</v>
      </c>
      <c r="G8" s="170">
        <v>14238</v>
      </c>
      <c r="H8" s="173">
        <v>26760</v>
      </c>
    </row>
    <row r="9" spans="1:8" ht="20.25" customHeight="1" x14ac:dyDescent="0.2">
      <c r="A9" s="172" t="s">
        <v>641</v>
      </c>
      <c r="B9" s="169">
        <v>3356</v>
      </c>
      <c r="C9" s="169">
        <v>156</v>
      </c>
      <c r="D9" s="169">
        <v>15332</v>
      </c>
      <c r="E9" s="169">
        <v>1181</v>
      </c>
      <c r="F9" s="169">
        <v>562</v>
      </c>
      <c r="G9" s="170">
        <v>22803</v>
      </c>
      <c r="H9" s="173">
        <v>43390</v>
      </c>
    </row>
    <row r="10" spans="1:8" ht="20.25" customHeight="1" x14ac:dyDescent="0.2">
      <c r="A10" s="172" t="s">
        <v>642</v>
      </c>
      <c r="B10" s="169">
        <v>2739</v>
      </c>
      <c r="C10" s="169">
        <v>187</v>
      </c>
      <c r="D10" s="169">
        <v>17946</v>
      </c>
      <c r="E10" s="169">
        <v>1402</v>
      </c>
      <c r="F10" s="169">
        <v>518</v>
      </c>
      <c r="G10" s="170">
        <v>19122</v>
      </c>
      <c r="H10" s="173">
        <v>41914</v>
      </c>
    </row>
    <row r="11" spans="1:8" ht="20.25" customHeight="1" x14ac:dyDescent="0.2">
      <c r="A11" s="172" t="s">
        <v>643</v>
      </c>
      <c r="B11" s="169">
        <v>2920</v>
      </c>
      <c r="C11" s="169">
        <v>98</v>
      </c>
      <c r="D11" s="169">
        <v>9147</v>
      </c>
      <c r="E11" s="169">
        <v>830</v>
      </c>
      <c r="F11" s="169">
        <v>407</v>
      </c>
      <c r="G11" s="170">
        <v>15886</v>
      </c>
      <c r="H11" s="173">
        <v>29288</v>
      </c>
    </row>
    <row r="12" spans="1:8" ht="20.25" customHeight="1" x14ac:dyDescent="0.2">
      <c r="A12" s="172" t="s">
        <v>644</v>
      </c>
      <c r="B12" s="169">
        <v>1898</v>
      </c>
      <c r="C12" s="169">
        <v>43</v>
      </c>
      <c r="D12" s="169">
        <v>8316</v>
      </c>
      <c r="E12" s="169">
        <v>562</v>
      </c>
      <c r="F12" s="169">
        <v>331</v>
      </c>
      <c r="G12" s="170">
        <v>14018</v>
      </c>
      <c r="H12" s="173">
        <v>25168</v>
      </c>
    </row>
    <row r="13" spans="1:8" ht="20.25" customHeight="1" x14ac:dyDescent="0.2">
      <c r="A13" s="172" t="s">
        <v>645</v>
      </c>
      <c r="B13" s="169">
        <v>14401</v>
      </c>
      <c r="C13" s="169">
        <v>562</v>
      </c>
      <c r="D13" s="169">
        <v>77977</v>
      </c>
      <c r="E13" s="169">
        <v>4667</v>
      </c>
      <c r="F13" s="169">
        <v>2256</v>
      </c>
      <c r="G13" s="170">
        <v>71092</v>
      </c>
      <c r="H13" s="173">
        <v>170955</v>
      </c>
    </row>
    <row r="14" spans="1:8" ht="20.25" customHeight="1" x14ac:dyDescent="0.2">
      <c r="A14" s="172" t="s">
        <v>646</v>
      </c>
      <c r="B14" s="169">
        <v>5424</v>
      </c>
      <c r="C14" s="169">
        <v>175</v>
      </c>
      <c r="D14" s="169">
        <v>21814</v>
      </c>
      <c r="E14" s="169">
        <v>2005</v>
      </c>
      <c r="F14" s="169">
        <v>743</v>
      </c>
      <c r="G14" s="170">
        <v>24137</v>
      </c>
      <c r="H14" s="173">
        <v>54298</v>
      </c>
    </row>
    <row r="15" spans="1:8" ht="20.25" customHeight="1" thickBot="1" x14ac:dyDescent="0.25">
      <c r="A15" s="174" t="s">
        <v>647</v>
      </c>
      <c r="B15" s="169">
        <v>1978</v>
      </c>
      <c r="C15" s="169">
        <v>132</v>
      </c>
      <c r="D15" s="169">
        <v>19297</v>
      </c>
      <c r="E15" s="169">
        <v>661</v>
      </c>
      <c r="F15" s="169">
        <v>843</v>
      </c>
      <c r="G15" s="170">
        <v>13600</v>
      </c>
      <c r="H15" s="173">
        <v>36511</v>
      </c>
    </row>
    <row r="16" spans="1:8" ht="20.25" customHeight="1" thickBot="1" x14ac:dyDescent="0.25">
      <c r="A16" s="175" t="s">
        <v>648</v>
      </c>
      <c r="B16" s="176">
        <v>59926</v>
      </c>
      <c r="C16" s="177">
        <v>2480</v>
      </c>
      <c r="D16" s="177">
        <v>310806</v>
      </c>
      <c r="E16" s="177">
        <v>22996</v>
      </c>
      <c r="F16" s="177">
        <v>10721</v>
      </c>
      <c r="G16" s="178">
        <v>340756</v>
      </c>
      <c r="H16" s="179">
        <v>747685</v>
      </c>
    </row>
    <row r="17" spans="1:8" ht="20.25" customHeight="1" x14ac:dyDescent="0.2">
      <c r="A17" s="168" t="s">
        <v>649</v>
      </c>
      <c r="B17" s="180">
        <v>735</v>
      </c>
      <c r="C17" s="181">
        <v>40</v>
      </c>
      <c r="D17" s="181">
        <v>3012</v>
      </c>
      <c r="E17" s="181">
        <v>226</v>
      </c>
      <c r="F17" s="181">
        <v>119</v>
      </c>
      <c r="G17" s="182">
        <v>3728</v>
      </c>
      <c r="H17" s="171">
        <v>7860</v>
      </c>
    </row>
    <row r="18" spans="1:8" ht="20.25" customHeight="1" x14ac:dyDescent="0.2">
      <c r="A18" s="172" t="s">
        <v>650</v>
      </c>
      <c r="B18" s="183">
        <v>312</v>
      </c>
      <c r="C18" s="184">
        <v>28</v>
      </c>
      <c r="D18" s="184">
        <v>1383</v>
      </c>
      <c r="E18" s="184">
        <v>166</v>
      </c>
      <c r="F18" s="184">
        <v>30</v>
      </c>
      <c r="G18" s="185">
        <v>1906</v>
      </c>
      <c r="H18" s="173">
        <v>3825</v>
      </c>
    </row>
    <row r="19" spans="1:8" ht="20.25" customHeight="1" x14ac:dyDescent="0.2">
      <c r="A19" s="172" t="s">
        <v>651</v>
      </c>
      <c r="B19" s="183">
        <v>136</v>
      </c>
      <c r="C19" s="184">
        <v>12</v>
      </c>
      <c r="D19" s="184">
        <v>633</v>
      </c>
      <c r="E19" s="184">
        <v>68</v>
      </c>
      <c r="F19" s="184">
        <v>15</v>
      </c>
      <c r="G19" s="185">
        <v>872</v>
      </c>
      <c r="H19" s="173">
        <v>1736</v>
      </c>
    </row>
    <row r="20" spans="1:8" ht="20.25" customHeight="1" thickBot="1" x14ac:dyDescent="0.25">
      <c r="A20" s="174" t="s">
        <v>652</v>
      </c>
      <c r="B20" s="186">
        <v>210</v>
      </c>
      <c r="C20" s="187">
        <v>10</v>
      </c>
      <c r="D20" s="187">
        <v>725</v>
      </c>
      <c r="E20" s="187">
        <v>66</v>
      </c>
      <c r="F20" s="187">
        <v>31</v>
      </c>
      <c r="G20" s="188">
        <v>1138</v>
      </c>
      <c r="H20" s="189">
        <v>2180</v>
      </c>
    </row>
    <row r="21" spans="1:8" ht="20.25" customHeight="1" thickBot="1" x14ac:dyDescent="0.25">
      <c r="A21" s="175" t="s">
        <v>653</v>
      </c>
      <c r="B21" s="176">
        <v>1393</v>
      </c>
      <c r="C21" s="177">
        <v>90</v>
      </c>
      <c r="D21" s="177">
        <v>5753</v>
      </c>
      <c r="E21" s="177">
        <v>526</v>
      </c>
      <c r="F21" s="177">
        <v>195</v>
      </c>
      <c r="G21" s="178">
        <v>7644</v>
      </c>
      <c r="H21" s="179">
        <v>15601</v>
      </c>
    </row>
    <row r="22" spans="1:8" ht="20.25" customHeight="1" x14ac:dyDescent="0.2">
      <c r="A22" s="168" t="s">
        <v>654</v>
      </c>
      <c r="B22" s="180">
        <v>565</v>
      </c>
      <c r="C22" s="181">
        <v>57</v>
      </c>
      <c r="D22" s="181">
        <v>2439</v>
      </c>
      <c r="E22" s="181">
        <v>283</v>
      </c>
      <c r="F22" s="181">
        <v>82</v>
      </c>
      <c r="G22" s="182">
        <v>4213</v>
      </c>
      <c r="H22" s="171">
        <v>7639</v>
      </c>
    </row>
    <row r="23" spans="1:8" ht="20.25" customHeight="1" thickBot="1" x14ac:dyDescent="0.25">
      <c r="A23" s="174" t="s">
        <v>655</v>
      </c>
      <c r="B23" s="186">
        <v>439</v>
      </c>
      <c r="C23" s="187">
        <v>42</v>
      </c>
      <c r="D23" s="187">
        <v>2098</v>
      </c>
      <c r="E23" s="187">
        <v>181</v>
      </c>
      <c r="F23" s="187">
        <v>41</v>
      </c>
      <c r="G23" s="188">
        <v>3131</v>
      </c>
      <c r="H23" s="189">
        <v>5932</v>
      </c>
    </row>
    <row r="24" spans="1:8" ht="20.25" customHeight="1" thickBot="1" x14ac:dyDescent="0.25">
      <c r="A24" s="175" t="s">
        <v>656</v>
      </c>
      <c r="B24" s="176">
        <v>1004</v>
      </c>
      <c r="C24" s="177">
        <v>99</v>
      </c>
      <c r="D24" s="177">
        <v>4537</v>
      </c>
      <c r="E24" s="177">
        <v>464</v>
      </c>
      <c r="F24" s="177">
        <v>123</v>
      </c>
      <c r="G24" s="178">
        <v>7344</v>
      </c>
      <c r="H24" s="179">
        <v>13571</v>
      </c>
    </row>
    <row r="25" spans="1:8" ht="20.25" customHeight="1" thickBot="1" x14ac:dyDescent="0.25">
      <c r="A25" s="175" t="s">
        <v>657</v>
      </c>
      <c r="B25" s="176">
        <v>90</v>
      </c>
      <c r="C25" s="177">
        <v>7</v>
      </c>
      <c r="D25" s="177">
        <v>375</v>
      </c>
      <c r="E25" s="177">
        <v>44</v>
      </c>
      <c r="F25" s="177">
        <v>7</v>
      </c>
      <c r="G25" s="178">
        <v>637</v>
      </c>
      <c r="H25" s="179">
        <v>1160</v>
      </c>
    </row>
    <row r="26" spans="1:8" ht="20.25" customHeight="1" thickBot="1" x14ac:dyDescent="0.25">
      <c r="A26" s="175" t="s">
        <v>658</v>
      </c>
      <c r="B26" s="176">
        <v>90</v>
      </c>
      <c r="C26" s="177">
        <v>7</v>
      </c>
      <c r="D26" s="177">
        <v>375</v>
      </c>
      <c r="E26" s="177">
        <v>44</v>
      </c>
      <c r="F26" s="177">
        <v>7</v>
      </c>
      <c r="G26" s="178">
        <v>637</v>
      </c>
      <c r="H26" s="179">
        <v>1160</v>
      </c>
    </row>
    <row r="27" spans="1:8" ht="20.25" customHeight="1" x14ac:dyDescent="0.2">
      <c r="A27" s="168" t="s">
        <v>659</v>
      </c>
      <c r="B27" s="180">
        <v>1006</v>
      </c>
      <c r="C27" s="181">
        <v>18</v>
      </c>
      <c r="D27" s="181">
        <v>4295</v>
      </c>
      <c r="E27" s="181">
        <v>396</v>
      </c>
      <c r="F27" s="181">
        <v>193</v>
      </c>
      <c r="G27" s="182">
        <v>6516</v>
      </c>
      <c r="H27" s="171">
        <v>12424</v>
      </c>
    </row>
    <row r="28" spans="1:8" ht="20.25" customHeight="1" x14ac:dyDescent="0.2">
      <c r="A28" s="172" t="s">
        <v>660</v>
      </c>
      <c r="B28" s="183">
        <v>427</v>
      </c>
      <c r="C28" s="184">
        <v>22</v>
      </c>
      <c r="D28" s="184">
        <v>2321</v>
      </c>
      <c r="E28" s="184">
        <v>132</v>
      </c>
      <c r="F28" s="184">
        <v>88</v>
      </c>
      <c r="G28" s="185">
        <v>3779</v>
      </c>
      <c r="H28" s="173">
        <v>6769</v>
      </c>
    </row>
    <row r="29" spans="1:8" ht="20.25" customHeight="1" thickBot="1" x14ac:dyDescent="0.25">
      <c r="A29" s="190" t="s">
        <v>661</v>
      </c>
      <c r="B29" s="191">
        <v>393</v>
      </c>
      <c r="C29" s="192">
        <v>3</v>
      </c>
      <c r="D29" s="192">
        <v>2131</v>
      </c>
      <c r="E29" s="192">
        <v>125</v>
      </c>
      <c r="F29" s="192">
        <v>73</v>
      </c>
      <c r="G29" s="193">
        <v>3392</v>
      </c>
      <c r="H29" s="194">
        <v>6117</v>
      </c>
    </row>
    <row r="30" spans="1:8" ht="20.25" customHeight="1" thickBot="1" x14ac:dyDescent="0.25">
      <c r="A30" s="175" t="s">
        <v>662</v>
      </c>
      <c r="B30" s="176">
        <v>1826</v>
      </c>
      <c r="C30" s="177">
        <v>43</v>
      </c>
      <c r="D30" s="177">
        <v>8747</v>
      </c>
      <c r="E30" s="177">
        <v>653</v>
      </c>
      <c r="F30" s="177">
        <v>354</v>
      </c>
      <c r="G30" s="178">
        <v>13687</v>
      </c>
      <c r="H30" s="179">
        <v>25310</v>
      </c>
    </row>
    <row r="31" spans="1:8" ht="20.25" customHeight="1" x14ac:dyDescent="0.2">
      <c r="A31" s="168" t="s">
        <v>663</v>
      </c>
      <c r="B31" s="180">
        <v>792</v>
      </c>
      <c r="C31" s="181">
        <v>21</v>
      </c>
      <c r="D31" s="181">
        <v>3515</v>
      </c>
      <c r="E31" s="181">
        <v>268</v>
      </c>
      <c r="F31" s="181">
        <v>190</v>
      </c>
      <c r="G31" s="182">
        <v>6387</v>
      </c>
      <c r="H31" s="171">
        <v>11173</v>
      </c>
    </row>
    <row r="32" spans="1:8" ht="20.25" customHeight="1" x14ac:dyDescent="0.2">
      <c r="A32" s="172" t="s">
        <v>664</v>
      </c>
      <c r="B32" s="183">
        <v>990</v>
      </c>
      <c r="C32" s="184">
        <v>58</v>
      </c>
      <c r="D32" s="184">
        <v>2997</v>
      </c>
      <c r="E32" s="184">
        <v>360</v>
      </c>
      <c r="F32" s="184">
        <v>121</v>
      </c>
      <c r="G32" s="185">
        <v>4685</v>
      </c>
      <c r="H32" s="173">
        <v>9211</v>
      </c>
    </row>
    <row r="33" spans="1:8" ht="20.25" customHeight="1" thickBot="1" x14ac:dyDescent="0.25">
      <c r="A33" s="190" t="s">
        <v>665</v>
      </c>
      <c r="B33" s="191">
        <v>690</v>
      </c>
      <c r="C33" s="192">
        <v>26</v>
      </c>
      <c r="D33" s="192">
        <v>3188</v>
      </c>
      <c r="E33" s="192">
        <v>207</v>
      </c>
      <c r="F33" s="192">
        <v>174</v>
      </c>
      <c r="G33" s="193">
        <v>6276</v>
      </c>
      <c r="H33" s="194">
        <v>10561</v>
      </c>
    </row>
    <row r="34" spans="1:8" ht="20.25" customHeight="1" thickBot="1" x14ac:dyDescent="0.25">
      <c r="A34" s="175" t="s">
        <v>666</v>
      </c>
      <c r="B34" s="176">
        <v>2472</v>
      </c>
      <c r="C34" s="177">
        <v>105</v>
      </c>
      <c r="D34" s="177">
        <v>9700</v>
      </c>
      <c r="E34" s="177">
        <v>835</v>
      </c>
      <c r="F34" s="177">
        <v>485</v>
      </c>
      <c r="G34" s="178">
        <v>17348</v>
      </c>
      <c r="H34" s="179">
        <v>30945</v>
      </c>
    </row>
    <row r="35" spans="1:8" ht="20.25" customHeight="1" x14ac:dyDescent="0.2">
      <c r="A35" s="168" t="s">
        <v>667</v>
      </c>
      <c r="B35" s="180">
        <v>650</v>
      </c>
      <c r="C35" s="181">
        <v>33</v>
      </c>
      <c r="D35" s="181">
        <v>3910</v>
      </c>
      <c r="E35" s="181">
        <v>309</v>
      </c>
      <c r="F35" s="181">
        <v>146</v>
      </c>
      <c r="G35" s="182">
        <v>4130</v>
      </c>
      <c r="H35" s="171">
        <v>9178</v>
      </c>
    </row>
    <row r="36" spans="1:8" ht="20.25" customHeight="1" x14ac:dyDescent="0.2">
      <c r="A36" s="172" t="s">
        <v>668</v>
      </c>
      <c r="B36" s="183">
        <v>393</v>
      </c>
      <c r="C36" s="184">
        <v>20</v>
      </c>
      <c r="D36" s="184">
        <v>1525</v>
      </c>
      <c r="E36" s="184">
        <v>140</v>
      </c>
      <c r="F36" s="184">
        <v>38</v>
      </c>
      <c r="G36" s="185">
        <v>1631</v>
      </c>
      <c r="H36" s="173">
        <v>3747</v>
      </c>
    </row>
    <row r="37" spans="1:8" ht="20.25" customHeight="1" x14ac:dyDescent="0.2">
      <c r="A37" s="172" t="s">
        <v>669</v>
      </c>
      <c r="B37" s="183">
        <v>1590</v>
      </c>
      <c r="C37" s="184">
        <v>59</v>
      </c>
      <c r="D37" s="184">
        <v>9204</v>
      </c>
      <c r="E37" s="184">
        <v>465</v>
      </c>
      <c r="F37" s="184">
        <v>343</v>
      </c>
      <c r="G37" s="185">
        <v>9600</v>
      </c>
      <c r="H37" s="173">
        <v>21261</v>
      </c>
    </row>
    <row r="38" spans="1:8" ht="20.25" customHeight="1" x14ac:dyDescent="0.2">
      <c r="A38" s="172" t="s">
        <v>670</v>
      </c>
      <c r="B38" s="183">
        <v>1035</v>
      </c>
      <c r="C38" s="184">
        <v>59</v>
      </c>
      <c r="D38" s="184">
        <v>3766</v>
      </c>
      <c r="E38" s="184">
        <v>214</v>
      </c>
      <c r="F38" s="184">
        <v>172</v>
      </c>
      <c r="G38" s="185">
        <v>4682</v>
      </c>
      <c r="H38" s="173">
        <v>9928</v>
      </c>
    </row>
    <row r="39" spans="1:8" ht="20.25" customHeight="1" x14ac:dyDescent="0.2">
      <c r="A39" s="172" t="s">
        <v>671</v>
      </c>
      <c r="B39" s="183">
        <v>1407</v>
      </c>
      <c r="C39" s="184">
        <v>49</v>
      </c>
      <c r="D39" s="184">
        <v>5145</v>
      </c>
      <c r="E39" s="184">
        <v>477</v>
      </c>
      <c r="F39" s="184">
        <v>216</v>
      </c>
      <c r="G39" s="185">
        <v>6298</v>
      </c>
      <c r="H39" s="173">
        <v>13592</v>
      </c>
    </row>
    <row r="40" spans="1:8" ht="20.25" customHeight="1" x14ac:dyDescent="0.2">
      <c r="A40" s="172" t="s">
        <v>672</v>
      </c>
      <c r="B40" s="183">
        <v>1648</v>
      </c>
      <c r="C40" s="184">
        <v>98</v>
      </c>
      <c r="D40" s="184">
        <v>5917</v>
      </c>
      <c r="E40" s="184">
        <v>459</v>
      </c>
      <c r="F40" s="184">
        <v>176</v>
      </c>
      <c r="G40" s="185">
        <v>7118</v>
      </c>
      <c r="H40" s="173">
        <v>15416</v>
      </c>
    </row>
    <row r="41" spans="1:8" ht="20.25" customHeight="1" thickBot="1" x14ac:dyDescent="0.25">
      <c r="A41" s="190" t="s">
        <v>673</v>
      </c>
      <c r="B41" s="191">
        <v>1896</v>
      </c>
      <c r="C41" s="192">
        <v>146</v>
      </c>
      <c r="D41" s="192">
        <v>5702</v>
      </c>
      <c r="E41" s="192">
        <v>658</v>
      </c>
      <c r="F41" s="192">
        <v>123</v>
      </c>
      <c r="G41" s="193">
        <v>3872</v>
      </c>
      <c r="H41" s="194">
        <v>12397</v>
      </c>
    </row>
    <row r="42" spans="1:8" ht="20.25" customHeight="1" thickBot="1" x14ac:dyDescent="0.25">
      <c r="A42" s="175" t="s">
        <v>674</v>
      </c>
      <c r="B42" s="176">
        <v>8619</v>
      </c>
      <c r="C42" s="177">
        <v>464</v>
      </c>
      <c r="D42" s="177">
        <v>35169</v>
      </c>
      <c r="E42" s="177">
        <v>2722</v>
      </c>
      <c r="F42" s="177">
        <v>1214</v>
      </c>
      <c r="G42" s="178">
        <v>37331</v>
      </c>
      <c r="H42" s="179">
        <v>85519</v>
      </c>
    </row>
    <row r="43" spans="1:8" ht="20.25" customHeight="1" x14ac:dyDescent="0.2">
      <c r="A43" s="168" t="s">
        <v>675</v>
      </c>
      <c r="B43" s="180">
        <v>304</v>
      </c>
      <c r="C43" s="181">
        <v>17</v>
      </c>
      <c r="D43" s="181">
        <v>1764</v>
      </c>
      <c r="E43" s="181">
        <v>129</v>
      </c>
      <c r="F43" s="181">
        <v>16</v>
      </c>
      <c r="G43" s="182">
        <v>1744</v>
      </c>
      <c r="H43" s="171">
        <v>3974</v>
      </c>
    </row>
    <row r="44" spans="1:8" ht="20.25" customHeight="1" x14ac:dyDescent="0.2">
      <c r="A44" s="172" t="s">
        <v>676</v>
      </c>
      <c r="B44" s="183">
        <v>471</v>
      </c>
      <c r="C44" s="184">
        <v>30</v>
      </c>
      <c r="D44" s="184">
        <v>2303</v>
      </c>
      <c r="E44" s="184">
        <v>209</v>
      </c>
      <c r="F44" s="184">
        <v>51</v>
      </c>
      <c r="G44" s="185">
        <v>2339</v>
      </c>
      <c r="H44" s="173">
        <v>5403</v>
      </c>
    </row>
    <row r="45" spans="1:8" ht="20.25" customHeight="1" x14ac:dyDescent="0.2">
      <c r="A45" s="172" t="s">
        <v>677</v>
      </c>
      <c r="B45" s="183">
        <v>43</v>
      </c>
      <c r="C45" s="184">
        <v>5</v>
      </c>
      <c r="D45" s="184">
        <v>541</v>
      </c>
      <c r="E45" s="184">
        <v>50</v>
      </c>
      <c r="F45" s="184">
        <v>16</v>
      </c>
      <c r="G45" s="185">
        <v>575</v>
      </c>
      <c r="H45" s="173">
        <v>1230</v>
      </c>
    </row>
    <row r="46" spans="1:8" ht="20.25" customHeight="1" thickBot="1" x14ac:dyDescent="0.25">
      <c r="A46" s="190" t="s">
        <v>678</v>
      </c>
      <c r="B46" s="191">
        <v>92</v>
      </c>
      <c r="C46" s="192">
        <v>6</v>
      </c>
      <c r="D46" s="192">
        <v>558</v>
      </c>
      <c r="E46" s="192">
        <v>56</v>
      </c>
      <c r="F46" s="192">
        <v>6</v>
      </c>
      <c r="G46" s="193">
        <v>701</v>
      </c>
      <c r="H46" s="194">
        <v>1419</v>
      </c>
    </row>
    <row r="47" spans="1:8" ht="20.25" customHeight="1" thickBot="1" x14ac:dyDescent="0.25">
      <c r="A47" s="175" t="s">
        <v>679</v>
      </c>
      <c r="B47" s="176">
        <v>910</v>
      </c>
      <c r="C47" s="177">
        <v>58</v>
      </c>
      <c r="D47" s="177">
        <v>5166</v>
      </c>
      <c r="E47" s="177">
        <v>444</v>
      </c>
      <c r="F47" s="177">
        <v>89</v>
      </c>
      <c r="G47" s="178">
        <v>5359</v>
      </c>
      <c r="H47" s="179">
        <v>12026</v>
      </c>
    </row>
    <row r="48" spans="1:8" ht="20.25" customHeight="1" x14ac:dyDescent="0.2">
      <c r="A48" s="168" t="s">
        <v>680</v>
      </c>
      <c r="B48" s="180">
        <v>615</v>
      </c>
      <c r="C48" s="181">
        <v>47</v>
      </c>
      <c r="D48" s="181">
        <v>2879</v>
      </c>
      <c r="E48" s="181">
        <v>216</v>
      </c>
      <c r="F48" s="181">
        <v>145</v>
      </c>
      <c r="G48" s="182">
        <v>4594</v>
      </c>
      <c r="H48" s="171">
        <v>8496</v>
      </c>
    </row>
    <row r="49" spans="1:8" ht="20.25" customHeight="1" x14ac:dyDescent="0.2">
      <c r="A49" s="172" t="s">
        <v>681</v>
      </c>
      <c r="B49" s="183">
        <v>1280</v>
      </c>
      <c r="C49" s="184">
        <v>47</v>
      </c>
      <c r="D49" s="184">
        <v>5257</v>
      </c>
      <c r="E49" s="184">
        <v>286</v>
      </c>
      <c r="F49" s="184">
        <v>175</v>
      </c>
      <c r="G49" s="185">
        <v>7566</v>
      </c>
      <c r="H49" s="173">
        <v>14611</v>
      </c>
    </row>
    <row r="50" spans="1:8" ht="20.25" customHeight="1" x14ac:dyDescent="0.2">
      <c r="A50" s="172" t="s">
        <v>682</v>
      </c>
      <c r="B50" s="183">
        <v>472</v>
      </c>
      <c r="C50" s="184">
        <v>7</v>
      </c>
      <c r="D50" s="184">
        <v>1626</v>
      </c>
      <c r="E50" s="184">
        <v>224</v>
      </c>
      <c r="F50" s="184">
        <v>46</v>
      </c>
      <c r="G50" s="185">
        <v>2978</v>
      </c>
      <c r="H50" s="173">
        <v>5353</v>
      </c>
    </row>
    <row r="51" spans="1:8" ht="20.25" customHeight="1" x14ac:dyDescent="0.2">
      <c r="A51" s="172" t="s">
        <v>683</v>
      </c>
      <c r="B51" s="183">
        <v>938</v>
      </c>
      <c r="C51" s="184">
        <v>15</v>
      </c>
      <c r="D51" s="184">
        <v>5565</v>
      </c>
      <c r="E51" s="184">
        <v>240</v>
      </c>
      <c r="F51" s="184">
        <v>256</v>
      </c>
      <c r="G51" s="185">
        <v>8062</v>
      </c>
      <c r="H51" s="173">
        <v>15076</v>
      </c>
    </row>
    <row r="52" spans="1:8" ht="20.25" customHeight="1" x14ac:dyDescent="0.2">
      <c r="A52" s="172" t="s">
        <v>684</v>
      </c>
      <c r="B52" s="183">
        <v>953</v>
      </c>
      <c r="C52" s="184">
        <v>47</v>
      </c>
      <c r="D52" s="184">
        <v>4441</v>
      </c>
      <c r="E52" s="184">
        <v>264</v>
      </c>
      <c r="F52" s="184">
        <v>117</v>
      </c>
      <c r="G52" s="185">
        <v>5061</v>
      </c>
      <c r="H52" s="173">
        <v>10883</v>
      </c>
    </row>
    <row r="53" spans="1:8" ht="20.25" customHeight="1" thickBot="1" x14ac:dyDescent="0.25">
      <c r="A53" s="190" t="s">
        <v>685</v>
      </c>
      <c r="B53" s="191">
        <v>294</v>
      </c>
      <c r="C53" s="192">
        <v>13</v>
      </c>
      <c r="D53" s="192">
        <v>807</v>
      </c>
      <c r="E53" s="192">
        <v>83</v>
      </c>
      <c r="F53" s="192">
        <v>26</v>
      </c>
      <c r="G53" s="193">
        <v>1407</v>
      </c>
      <c r="H53" s="194">
        <v>2630</v>
      </c>
    </row>
    <row r="54" spans="1:8" ht="20.25" customHeight="1" thickBot="1" x14ac:dyDescent="0.25">
      <c r="A54" s="175" t="s">
        <v>686</v>
      </c>
      <c r="B54" s="176">
        <v>4552</v>
      </c>
      <c r="C54" s="177">
        <v>176</v>
      </c>
      <c r="D54" s="177">
        <v>20575</v>
      </c>
      <c r="E54" s="177">
        <v>1313</v>
      </c>
      <c r="F54" s="177">
        <v>765</v>
      </c>
      <c r="G54" s="178">
        <v>29668</v>
      </c>
      <c r="H54" s="179">
        <v>57049</v>
      </c>
    </row>
    <row r="55" spans="1:8" ht="20.25" customHeight="1" thickBot="1" x14ac:dyDescent="0.25">
      <c r="A55" s="175" t="s">
        <v>687</v>
      </c>
      <c r="B55" s="176">
        <v>20866</v>
      </c>
      <c r="C55" s="176">
        <v>1042</v>
      </c>
      <c r="D55" s="176">
        <v>90022</v>
      </c>
      <c r="E55" s="176">
        <v>7001</v>
      </c>
      <c r="F55" s="176">
        <v>3232</v>
      </c>
      <c r="G55" s="178">
        <v>119018</v>
      </c>
      <c r="H55" s="179">
        <v>241181</v>
      </c>
    </row>
    <row r="56" spans="1:8" ht="20.25" customHeight="1" thickBot="1" x14ac:dyDescent="0.25">
      <c r="A56" s="195" t="s">
        <v>688</v>
      </c>
      <c r="B56" s="196">
        <v>80792</v>
      </c>
      <c r="C56" s="197">
        <v>3522</v>
      </c>
      <c r="D56" s="197">
        <v>400828</v>
      </c>
      <c r="E56" s="197">
        <v>29997</v>
      </c>
      <c r="F56" s="197">
        <v>13953</v>
      </c>
      <c r="G56" s="198">
        <v>459774</v>
      </c>
      <c r="H56" s="199">
        <v>988866</v>
      </c>
    </row>
    <row r="57" spans="1:8" ht="20.25" customHeight="1" x14ac:dyDescent="0.2">
      <c r="A57" s="200"/>
      <c r="B57" s="200"/>
      <c r="C57" s="200"/>
      <c r="D57" s="200"/>
      <c r="E57" s="200"/>
      <c r="F57" s="200"/>
      <c r="G57" s="200"/>
      <c r="H57" s="200"/>
    </row>
    <row r="58" spans="1:8" s="201" customFormat="1" ht="20.25" customHeight="1" thickBot="1" x14ac:dyDescent="0.25">
      <c r="A58" s="163" t="s">
        <v>459</v>
      </c>
      <c r="B58" s="164"/>
      <c r="C58" s="164"/>
      <c r="D58" s="164"/>
      <c r="E58" s="164"/>
      <c r="F58" s="164"/>
      <c r="G58" s="164"/>
      <c r="H58" s="165"/>
    </row>
    <row r="59" spans="1:8" ht="20.25" customHeight="1" x14ac:dyDescent="0.2">
      <c r="A59" s="166" t="s">
        <v>379</v>
      </c>
      <c r="B59" s="2130" t="s">
        <v>452</v>
      </c>
      <c r="C59" s="2132" t="s">
        <v>453</v>
      </c>
      <c r="D59" s="2132" t="s">
        <v>454</v>
      </c>
      <c r="E59" s="2132" t="s">
        <v>455</v>
      </c>
      <c r="F59" s="2132" t="s">
        <v>404</v>
      </c>
      <c r="G59" s="2126" t="s">
        <v>456</v>
      </c>
      <c r="H59" s="2128" t="s">
        <v>457</v>
      </c>
    </row>
    <row r="60" spans="1:8" ht="20.25" customHeight="1" thickBot="1" x14ac:dyDescent="0.25">
      <c r="A60" s="167" t="s">
        <v>458</v>
      </c>
      <c r="B60" s="2131"/>
      <c r="C60" s="2133"/>
      <c r="D60" s="2133"/>
      <c r="E60" s="2133"/>
      <c r="F60" s="2133"/>
      <c r="G60" s="2127"/>
      <c r="H60" s="2129"/>
    </row>
    <row r="61" spans="1:8" s="201" customFormat="1" ht="20.25" customHeight="1" x14ac:dyDescent="0.2">
      <c r="A61" s="168" t="s">
        <v>689</v>
      </c>
      <c r="B61" s="180">
        <v>14518</v>
      </c>
      <c r="C61" s="181">
        <v>504</v>
      </c>
      <c r="D61" s="181">
        <v>104506</v>
      </c>
      <c r="E61" s="181">
        <v>3607</v>
      </c>
      <c r="F61" s="181">
        <v>3625</v>
      </c>
      <c r="G61" s="202">
        <v>74344</v>
      </c>
      <c r="H61" s="171">
        <v>201104</v>
      </c>
    </row>
    <row r="62" spans="1:8" s="201" customFormat="1" ht="20.25" customHeight="1" x14ac:dyDescent="0.2">
      <c r="A62" s="172" t="s">
        <v>690</v>
      </c>
      <c r="B62" s="183">
        <v>1934</v>
      </c>
      <c r="C62" s="184">
        <v>96</v>
      </c>
      <c r="D62" s="184">
        <v>10585</v>
      </c>
      <c r="E62" s="184">
        <v>691</v>
      </c>
      <c r="F62" s="184">
        <v>406</v>
      </c>
      <c r="G62" s="185">
        <v>10958</v>
      </c>
      <c r="H62" s="173">
        <v>24670</v>
      </c>
    </row>
    <row r="63" spans="1:8" s="201" customFormat="1" ht="20.25" customHeight="1" x14ac:dyDescent="0.2">
      <c r="A63" s="172" t="s">
        <v>691</v>
      </c>
      <c r="B63" s="183">
        <v>3526</v>
      </c>
      <c r="C63" s="184">
        <v>165</v>
      </c>
      <c r="D63" s="184">
        <v>15283</v>
      </c>
      <c r="E63" s="184">
        <v>1151</v>
      </c>
      <c r="F63" s="184">
        <v>679</v>
      </c>
      <c r="G63" s="185">
        <v>18555</v>
      </c>
      <c r="H63" s="173">
        <v>39359</v>
      </c>
    </row>
    <row r="64" spans="1:8" s="201" customFormat="1" ht="20.25" customHeight="1" x14ac:dyDescent="0.2">
      <c r="A64" s="172" t="s">
        <v>692</v>
      </c>
      <c r="B64" s="183">
        <v>7066</v>
      </c>
      <c r="C64" s="184">
        <v>368</v>
      </c>
      <c r="D64" s="184">
        <v>38764</v>
      </c>
      <c r="E64" s="184">
        <v>2107</v>
      </c>
      <c r="F64" s="184">
        <v>1726</v>
      </c>
      <c r="G64" s="185">
        <v>49400</v>
      </c>
      <c r="H64" s="173">
        <v>99431</v>
      </c>
    </row>
    <row r="65" spans="1:8" s="201" customFormat="1" ht="20.25" customHeight="1" x14ac:dyDescent="0.2">
      <c r="A65" s="172" t="s">
        <v>693</v>
      </c>
      <c r="B65" s="183">
        <v>2980</v>
      </c>
      <c r="C65" s="184">
        <v>119</v>
      </c>
      <c r="D65" s="184">
        <v>13044</v>
      </c>
      <c r="E65" s="184">
        <v>1102</v>
      </c>
      <c r="F65" s="184">
        <v>445</v>
      </c>
      <c r="G65" s="185">
        <v>13685</v>
      </c>
      <c r="H65" s="173">
        <v>31375</v>
      </c>
    </row>
    <row r="66" spans="1:8" s="201" customFormat="1" ht="20.25" customHeight="1" x14ac:dyDescent="0.2">
      <c r="A66" s="172" t="s">
        <v>694</v>
      </c>
      <c r="B66" s="183">
        <v>5646</v>
      </c>
      <c r="C66" s="184">
        <v>221</v>
      </c>
      <c r="D66" s="184">
        <v>33863</v>
      </c>
      <c r="E66" s="184">
        <v>1863</v>
      </c>
      <c r="F66" s="184">
        <v>1375</v>
      </c>
      <c r="G66" s="185">
        <v>39274</v>
      </c>
      <c r="H66" s="173">
        <v>82242</v>
      </c>
    </row>
    <row r="67" spans="1:8" s="201" customFormat="1" ht="20.25" customHeight="1" x14ac:dyDescent="0.2">
      <c r="A67" s="172" t="s">
        <v>695</v>
      </c>
      <c r="B67" s="183">
        <v>7709</v>
      </c>
      <c r="C67" s="184">
        <v>212</v>
      </c>
      <c r="D67" s="184">
        <v>39191</v>
      </c>
      <c r="E67" s="184">
        <v>2145</v>
      </c>
      <c r="F67" s="184">
        <v>1684</v>
      </c>
      <c r="G67" s="185">
        <v>51079</v>
      </c>
      <c r="H67" s="173">
        <v>102020</v>
      </c>
    </row>
    <row r="68" spans="1:8" s="201" customFormat="1" ht="20.25" customHeight="1" x14ac:dyDescent="0.2">
      <c r="A68" s="172" t="s">
        <v>696</v>
      </c>
      <c r="B68" s="183">
        <v>6698</v>
      </c>
      <c r="C68" s="184">
        <v>173</v>
      </c>
      <c r="D68" s="184">
        <v>34499</v>
      </c>
      <c r="E68" s="184">
        <v>1993</v>
      </c>
      <c r="F68" s="184">
        <v>1429</v>
      </c>
      <c r="G68" s="185">
        <v>36215</v>
      </c>
      <c r="H68" s="173">
        <v>81007</v>
      </c>
    </row>
    <row r="69" spans="1:8" s="201" customFormat="1" ht="20.25" customHeight="1" x14ac:dyDescent="0.2">
      <c r="A69" s="172" t="s">
        <v>697</v>
      </c>
      <c r="B69" s="183">
        <v>2564</v>
      </c>
      <c r="C69" s="184">
        <v>106</v>
      </c>
      <c r="D69" s="184">
        <v>10725</v>
      </c>
      <c r="E69" s="184">
        <v>903</v>
      </c>
      <c r="F69" s="184">
        <v>460</v>
      </c>
      <c r="G69" s="185">
        <v>13763</v>
      </c>
      <c r="H69" s="173">
        <v>28521</v>
      </c>
    </row>
    <row r="70" spans="1:8" s="201" customFormat="1" ht="20.25" customHeight="1" x14ac:dyDescent="0.2">
      <c r="A70" s="172" t="s">
        <v>698</v>
      </c>
      <c r="B70" s="183">
        <v>1803</v>
      </c>
      <c r="C70" s="184">
        <v>96</v>
      </c>
      <c r="D70" s="184">
        <v>8742</v>
      </c>
      <c r="E70" s="184">
        <v>618</v>
      </c>
      <c r="F70" s="184">
        <v>327</v>
      </c>
      <c r="G70" s="185">
        <v>10795</v>
      </c>
      <c r="H70" s="173">
        <v>22381</v>
      </c>
    </row>
    <row r="71" spans="1:8" s="201" customFormat="1" ht="20.25" customHeight="1" x14ac:dyDescent="0.2">
      <c r="A71" s="172" t="s">
        <v>699</v>
      </c>
      <c r="B71" s="183">
        <v>1094</v>
      </c>
      <c r="C71" s="184">
        <v>48</v>
      </c>
      <c r="D71" s="184">
        <v>6450</v>
      </c>
      <c r="E71" s="184">
        <v>426</v>
      </c>
      <c r="F71" s="184">
        <v>263</v>
      </c>
      <c r="G71" s="185">
        <v>8042</v>
      </c>
      <c r="H71" s="173">
        <v>16323</v>
      </c>
    </row>
    <row r="72" spans="1:8" s="201" customFormat="1" ht="20.25" customHeight="1" x14ac:dyDescent="0.2">
      <c r="A72" s="172" t="s">
        <v>700</v>
      </c>
      <c r="B72" s="183">
        <v>1927</v>
      </c>
      <c r="C72" s="184">
        <v>97</v>
      </c>
      <c r="D72" s="184">
        <v>8203</v>
      </c>
      <c r="E72" s="184">
        <v>686</v>
      </c>
      <c r="F72" s="184">
        <v>319</v>
      </c>
      <c r="G72" s="185">
        <v>12416</v>
      </c>
      <c r="H72" s="173">
        <v>23648</v>
      </c>
    </row>
    <row r="73" spans="1:8" s="201" customFormat="1" ht="20.25" customHeight="1" x14ac:dyDescent="0.2">
      <c r="A73" s="190" t="s">
        <v>701</v>
      </c>
      <c r="B73" s="191">
        <v>1965</v>
      </c>
      <c r="C73" s="192">
        <v>139</v>
      </c>
      <c r="D73" s="192">
        <v>8784</v>
      </c>
      <c r="E73" s="192">
        <v>706</v>
      </c>
      <c r="F73" s="192">
        <v>273</v>
      </c>
      <c r="G73" s="193">
        <v>11416</v>
      </c>
      <c r="H73" s="194">
        <v>23283</v>
      </c>
    </row>
    <row r="74" spans="1:8" s="201" customFormat="1" ht="20.25" customHeight="1" thickBot="1" x14ac:dyDescent="0.25">
      <c r="A74" s="190" t="s">
        <v>702</v>
      </c>
      <c r="B74" s="191">
        <v>3183</v>
      </c>
      <c r="C74" s="192">
        <v>160</v>
      </c>
      <c r="D74" s="192">
        <v>18843</v>
      </c>
      <c r="E74" s="192">
        <v>754</v>
      </c>
      <c r="F74" s="192">
        <v>953</v>
      </c>
      <c r="G74" s="193">
        <v>19000</v>
      </c>
      <c r="H74" s="194">
        <v>42893</v>
      </c>
    </row>
    <row r="75" spans="1:8" s="201" customFormat="1" ht="20.25" customHeight="1" thickBot="1" x14ac:dyDescent="0.25">
      <c r="A75" s="175" t="s">
        <v>648</v>
      </c>
      <c r="B75" s="176">
        <v>62613</v>
      </c>
      <c r="C75" s="177">
        <v>2504</v>
      </c>
      <c r="D75" s="177">
        <v>351482</v>
      </c>
      <c r="E75" s="177">
        <v>18752</v>
      </c>
      <c r="F75" s="177">
        <v>13964</v>
      </c>
      <c r="G75" s="178">
        <v>368942</v>
      </c>
      <c r="H75" s="179">
        <v>818257</v>
      </c>
    </row>
    <row r="76" spans="1:8" s="201" customFormat="1" ht="20.25" customHeight="1" x14ac:dyDescent="0.2">
      <c r="A76" s="203" t="s">
        <v>703</v>
      </c>
      <c r="B76" s="204">
        <v>1423</v>
      </c>
      <c r="C76" s="205">
        <v>56</v>
      </c>
      <c r="D76" s="205">
        <v>5477</v>
      </c>
      <c r="E76" s="205">
        <v>352</v>
      </c>
      <c r="F76" s="205">
        <v>242</v>
      </c>
      <c r="G76" s="202">
        <v>7114</v>
      </c>
      <c r="H76" s="206">
        <v>14664</v>
      </c>
    </row>
    <row r="77" spans="1:8" s="201" customFormat="1" ht="20.25" customHeight="1" x14ac:dyDescent="0.2">
      <c r="A77" s="172" t="s">
        <v>704</v>
      </c>
      <c r="B77" s="183">
        <v>464</v>
      </c>
      <c r="C77" s="184">
        <v>18</v>
      </c>
      <c r="D77" s="184">
        <v>1701</v>
      </c>
      <c r="E77" s="184">
        <v>167</v>
      </c>
      <c r="F77" s="184">
        <v>45</v>
      </c>
      <c r="G77" s="185">
        <v>2280</v>
      </c>
      <c r="H77" s="173">
        <v>4675</v>
      </c>
    </row>
    <row r="78" spans="1:8" s="201" customFormat="1" ht="20.25" customHeight="1" thickBot="1" x14ac:dyDescent="0.25">
      <c r="A78" s="190" t="s">
        <v>705</v>
      </c>
      <c r="B78" s="191">
        <v>1058</v>
      </c>
      <c r="C78" s="192">
        <v>21</v>
      </c>
      <c r="D78" s="192">
        <v>4044</v>
      </c>
      <c r="E78" s="192">
        <v>232</v>
      </c>
      <c r="F78" s="192">
        <v>174</v>
      </c>
      <c r="G78" s="193">
        <v>5398</v>
      </c>
      <c r="H78" s="194">
        <v>10927</v>
      </c>
    </row>
    <row r="79" spans="1:8" s="201" customFormat="1" ht="20.25" customHeight="1" thickBot="1" x14ac:dyDescent="0.25">
      <c r="A79" s="175" t="s">
        <v>706</v>
      </c>
      <c r="B79" s="176">
        <v>2945</v>
      </c>
      <c r="C79" s="177">
        <v>95</v>
      </c>
      <c r="D79" s="177">
        <v>11222</v>
      </c>
      <c r="E79" s="177">
        <v>751</v>
      </c>
      <c r="F79" s="177">
        <v>461</v>
      </c>
      <c r="G79" s="178">
        <v>14792</v>
      </c>
      <c r="H79" s="179">
        <v>30266</v>
      </c>
    </row>
    <row r="80" spans="1:8" s="201" customFormat="1" ht="20.25" customHeight="1" x14ac:dyDescent="0.2">
      <c r="A80" s="168" t="s">
        <v>707</v>
      </c>
      <c r="B80" s="180">
        <v>2277</v>
      </c>
      <c r="C80" s="181">
        <v>76</v>
      </c>
      <c r="D80" s="181">
        <v>11455</v>
      </c>
      <c r="E80" s="181">
        <v>609</v>
      </c>
      <c r="F80" s="181">
        <v>534</v>
      </c>
      <c r="G80" s="182">
        <v>13943</v>
      </c>
      <c r="H80" s="171">
        <v>28894</v>
      </c>
    </row>
    <row r="81" spans="1:8" s="201" customFormat="1" ht="20.25" customHeight="1" thickBot="1" x14ac:dyDescent="0.25">
      <c r="A81" s="190" t="s">
        <v>708</v>
      </c>
      <c r="B81" s="191">
        <v>4653</v>
      </c>
      <c r="C81" s="192">
        <v>70</v>
      </c>
      <c r="D81" s="192">
        <v>10942</v>
      </c>
      <c r="E81" s="192">
        <v>1535</v>
      </c>
      <c r="F81" s="192">
        <v>368</v>
      </c>
      <c r="G81" s="193">
        <v>10808</v>
      </c>
      <c r="H81" s="194">
        <v>28376</v>
      </c>
    </row>
    <row r="82" spans="1:8" s="201" customFormat="1" ht="20.25" customHeight="1" thickBot="1" x14ac:dyDescent="0.25">
      <c r="A82" s="175" t="s">
        <v>709</v>
      </c>
      <c r="B82" s="176">
        <v>6930</v>
      </c>
      <c r="C82" s="177">
        <v>146</v>
      </c>
      <c r="D82" s="177">
        <v>22397</v>
      </c>
      <c r="E82" s="177">
        <v>2144</v>
      </c>
      <c r="F82" s="177">
        <v>902</v>
      </c>
      <c r="G82" s="178">
        <v>24751</v>
      </c>
      <c r="H82" s="179">
        <v>57270</v>
      </c>
    </row>
    <row r="83" spans="1:8" s="201" customFormat="1" ht="20.25" customHeight="1" thickBot="1" x14ac:dyDescent="0.25">
      <c r="A83" s="207" t="s">
        <v>710</v>
      </c>
      <c r="B83" s="208">
        <v>408</v>
      </c>
      <c r="C83" s="209">
        <v>21</v>
      </c>
      <c r="D83" s="209">
        <v>1784</v>
      </c>
      <c r="E83" s="209">
        <v>250</v>
      </c>
      <c r="F83" s="209">
        <v>62</v>
      </c>
      <c r="G83" s="210">
        <v>2419</v>
      </c>
      <c r="H83" s="179">
        <v>4944</v>
      </c>
    </row>
    <row r="84" spans="1:8" s="201" customFormat="1" ht="20.25" customHeight="1" thickBot="1" x14ac:dyDescent="0.25">
      <c r="A84" s="175" t="s">
        <v>711</v>
      </c>
      <c r="B84" s="176">
        <v>408</v>
      </c>
      <c r="C84" s="177">
        <v>21</v>
      </c>
      <c r="D84" s="177">
        <v>1784</v>
      </c>
      <c r="E84" s="177">
        <v>250</v>
      </c>
      <c r="F84" s="177">
        <v>62</v>
      </c>
      <c r="G84" s="178">
        <v>2419</v>
      </c>
      <c r="H84" s="179">
        <v>4944</v>
      </c>
    </row>
    <row r="85" spans="1:8" s="201" customFormat="1" ht="20.25" customHeight="1" thickBot="1" x14ac:dyDescent="0.25">
      <c r="A85" s="207" t="s">
        <v>712</v>
      </c>
      <c r="B85" s="208">
        <v>1242</v>
      </c>
      <c r="C85" s="209">
        <v>46</v>
      </c>
      <c r="D85" s="209">
        <v>5493</v>
      </c>
      <c r="E85" s="209">
        <v>351</v>
      </c>
      <c r="F85" s="209">
        <v>247</v>
      </c>
      <c r="G85" s="210">
        <v>6648</v>
      </c>
      <c r="H85" s="179">
        <v>14027</v>
      </c>
    </row>
    <row r="86" spans="1:8" s="201" customFormat="1" ht="20.25" customHeight="1" thickBot="1" x14ac:dyDescent="0.25">
      <c r="A86" s="175" t="s">
        <v>713</v>
      </c>
      <c r="B86" s="176">
        <v>1242</v>
      </c>
      <c r="C86" s="177">
        <v>46</v>
      </c>
      <c r="D86" s="177">
        <v>5493</v>
      </c>
      <c r="E86" s="177">
        <v>351</v>
      </c>
      <c r="F86" s="177">
        <v>247</v>
      </c>
      <c r="G86" s="211">
        <v>6648</v>
      </c>
      <c r="H86" s="175">
        <v>14027</v>
      </c>
    </row>
    <row r="87" spans="1:8" s="201" customFormat="1" ht="20.25" customHeight="1" thickBot="1" x14ac:dyDescent="0.25">
      <c r="A87" s="207" t="s">
        <v>714</v>
      </c>
      <c r="B87" s="208">
        <v>490</v>
      </c>
      <c r="C87" s="209">
        <v>17</v>
      </c>
      <c r="D87" s="209">
        <v>2521</v>
      </c>
      <c r="E87" s="209">
        <v>241</v>
      </c>
      <c r="F87" s="209">
        <v>130</v>
      </c>
      <c r="G87" s="210">
        <v>3358</v>
      </c>
      <c r="H87" s="179">
        <v>6757</v>
      </c>
    </row>
    <row r="88" spans="1:8" s="201" customFormat="1" ht="20.25" customHeight="1" thickBot="1" x14ac:dyDescent="0.25">
      <c r="A88" s="175" t="s">
        <v>715</v>
      </c>
      <c r="B88" s="176">
        <v>490</v>
      </c>
      <c r="C88" s="176">
        <v>17</v>
      </c>
      <c r="D88" s="176">
        <v>2521</v>
      </c>
      <c r="E88" s="176">
        <v>241</v>
      </c>
      <c r="F88" s="176">
        <v>130</v>
      </c>
      <c r="G88" s="178">
        <v>3358</v>
      </c>
      <c r="H88" s="179">
        <v>6757</v>
      </c>
    </row>
    <row r="89" spans="1:8" s="201" customFormat="1" ht="20.25" customHeight="1" thickBot="1" x14ac:dyDescent="0.25">
      <c r="A89" s="207" t="s">
        <v>716</v>
      </c>
      <c r="B89" s="208">
        <v>289</v>
      </c>
      <c r="C89" s="209">
        <v>18</v>
      </c>
      <c r="D89" s="209">
        <v>1801</v>
      </c>
      <c r="E89" s="209">
        <v>110</v>
      </c>
      <c r="F89" s="209">
        <v>38</v>
      </c>
      <c r="G89" s="210">
        <v>2061</v>
      </c>
      <c r="H89" s="179">
        <v>4317</v>
      </c>
    </row>
    <row r="90" spans="1:8" s="201" customFormat="1" ht="20.25" customHeight="1" thickBot="1" x14ac:dyDescent="0.25">
      <c r="A90" s="175" t="s">
        <v>717</v>
      </c>
      <c r="B90" s="176">
        <v>289</v>
      </c>
      <c r="C90" s="177">
        <v>18</v>
      </c>
      <c r="D90" s="177">
        <v>1801</v>
      </c>
      <c r="E90" s="177">
        <v>110</v>
      </c>
      <c r="F90" s="177">
        <v>38</v>
      </c>
      <c r="G90" s="178">
        <v>2061</v>
      </c>
      <c r="H90" s="179">
        <v>4317</v>
      </c>
    </row>
    <row r="91" spans="1:8" s="201" customFormat="1" ht="20.25" customHeight="1" thickBot="1" x14ac:dyDescent="0.25">
      <c r="A91" s="207" t="s">
        <v>718</v>
      </c>
      <c r="B91" s="208">
        <v>554</v>
      </c>
      <c r="C91" s="209">
        <v>41</v>
      </c>
      <c r="D91" s="209">
        <v>3495</v>
      </c>
      <c r="E91" s="209">
        <v>192</v>
      </c>
      <c r="F91" s="209">
        <v>187</v>
      </c>
      <c r="G91" s="210">
        <v>4494</v>
      </c>
      <c r="H91" s="179">
        <v>8963</v>
      </c>
    </row>
    <row r="92" spans="1:8" s="201" customFormat="1" ht="20.25" customHeight="1" thickBot="1" x14ac:dyDescent="0.25">
      <c r="A92" s="175" t="s">
        <v>719</v>
      </c>
      <c r="B92" s="176">
        <v>554</v>
      </c>
      <c r="C92" s="177">
        <v>41</v>
      </c>
      <c r="D92" s="177">
        <v>3495</v>
      </c>
      <c r="E92" s="177">
        <v>192</v>
      </c>
      <c r="F92" s="177">
        <v>187</v>
      </c>
      <c r="G92" s="178">
        <v>4494</v>
      </c>
      <c r="H92" s="179">
        <v>8963</v>
      </c>
    </row>
    <row r="93" spans="1:8" s="201" customFormat="1" ht="20.25" customHeight="1" x14ac:dyDescent="0.2">
      <c r="A93" s="168" t="s">
        <v>720</v>
      </c>
      <c r="B93" s="180">
        <v>819</v>
      </c>
      <c r="C93" s="181">
        <v>51</v>
      </c>
      <c r="D93" s="181">
        <v>2473</v>
      </c>
      <c r="E93" s="181">
        <v>339</v>
      </c>
      <c r="F93" s="181">
        <v>74</v>
      </c>
      <c r="G93" s="182">
        <v>3927</v>
      </c>
      <c r="H93" s="171">
        <v>7683</v>
      </c>
    </row>
    <row r="94" spans="1:8" s="201" customFormat="1" ht="20.25" customHeight="1" x14ac:dyDescent="0.2">
      <c r="A94" s="172" t="s">
        <v>721</v>
      </c>
      <c r="B94" s="183">
        <v>361</v>
      </c>
      <c r="C94" s="184">
        <v>22</v>
      </c>
      <c r="D94" s="184">
        <v>1081</v>
      </c>
      <c r="E94" s="184">
        <v>144</v>
      </c>
      <c r="F94" s="184">
        <v>29</v>
      </c>
      <c r="G94" s="185">
        <v>1674</v>
      </c>
      <c r="H94" s="173">
        <v>3311</v>
      </c>
    </row>
    <row r="95" spans="1:8" s="201" customFormat="1" ht="20.25" customHeight="1" x14ac:dyDescent="0.2">
      <c r="A95" s="172" t="s">
        <v>722</v>
      </c>
      <c r="B95" s="183">
        <v>255</v>
      </c>
      <c r="C95" s="184">
        <v>11</v>
      </c>
      <c r="D95" s="184">
        <v>835</v>
      </c>
      <c r="E95" s="184">
        <v>64</v>
      </c>
      <c r="F95" s="184">
        <v>20</v>
      </c>
      <c r="G95" s="185">
        <v>1189</v>
      </c>
      <c r="H95" s="173">
        <v>2374</v>
      </c>
    </row>
    <row r="96" spans="1:8" s="201" customFormat="1" ht="20.25" customHeight="1" thickBot="1" x14ac:dyDescent="0.25">
      <c r="A96" s="190" t="s">
        <v>723</v>
      </c>
      <c r="B96" s="191">
        <v>960</v>
      </c>
      <c r="C96" s="192">
        <v>29</v>
      </c>
      <c r="D96" s="192">
        <v>4523</v>
      </c>
      <c r="E96" s="192">
        <v>274</v>
      </c>
      <c r="F96" s="192">
        <v>228</v>
      </c>
      <c r="G96" s="193">
        <v>5983</v>
      </c>
      <c r="H96" s="194">
        <v>11997</v>
      </c>
    </row>
    <row r="97" spans="1:8" s="201" customFormat="1" ht="20.25" customHeight="1" thickBot="1" x14ac:dyDescent="0.25">
      <c r="A97" s="175" t="s">
        <v>724</v>
      </c>
      <c r="B97" s="176">
        <v>2395</v>
      </c>
      <c r="C97" s="177">
        <v>113</v>
      </c>
      <c r="D97" s="177">
        <v>8912</v>
      </c>
      <c r="E97" s="177">
        <v>821</v>
      </c>
      <c r="F97" s="177">
        <v>351</v>
      </c>
      <c r="G97" s="178">
        <v>12773</v>
      </c>
      <c r="H97" s="179">
        <v>25365</v>
      </c>
    </row>
    <row r="98" spans="1:8" s="201" customFormat="1" ht="20.25" customHeight="1" x14ac:dyDescent="0.2">
      <c r="A98" s="168" t="s">
        <v>725</v>
      </c>
      <c r="B98" s="180">
        <v>649</v>
      </c>
      <c r="C98" s="181">
        <v>47</v>
      </c>
      <c r="D98" s="181">
        <v>2555</v>
      </c>
      <c r="E98" s="181">
        <v>255</v>
      </c>
      <c r="F98" s="181">
        <v>115</v>
      </c>
      <c r="G98" s="182">
        <v>4209</v>
      </c>
      <c r="H98" s="171">
        <v>7830</v>
      </c>
    </row>
    <row r="99" spans="1:8" s="201" customFormat="1" ht="20.25" customHeight="1" x14ac:dyDescent="0.2">
      <c r="A99" s="172" t="s">
        <v>726</v>
      </c>
      <c r="B99" s="183">
        <v>246</v>
      </c>
      <c r="C99" s="184">
        <v>10</v>
      </c>
      <c r="D99" s="184">
        <v>1236</v>
      </c>
      <c r="E99" s="184">
        <v>86</v>
      </c>
      <c r="F99" s="184">
        <v>55</v>
      </c>
      <c r="G99" s="185">
        <v>1853</v>
      </c>
      <c r="H99" s="173">
        <v>3486</v>
      </c>
    </row>
    <row r="100" spans="1:8" s="201" customFormat="1" ht="20.25" customHeight="1" x14ac:dyDescent="0.2">
      <c r="A100" s="172" t="s">
        <v>727</v>
      </c>
      <c r="B100" s="183">
        <v>1031</v>
      </c>
      <c r="C100" s="184">
        <v>36</v>
      </c>
      <c r="D100" s="184">
        <v>4847</v>
      </c>
      <c r="E100" s="184">
        <v>290</v>
      </c>
      <c r="F100" s="184">
        <v>181</v>
      </c>
      <c r="G100" s="185">
        <v>6749</v>
      </c>
      <c r="H100" s="173">
        <v>13134</v>
      </c>
    </row>
    <row r="101" spans="1:8" s="201" customFormat="1" ht="20.25" customHeight="1" thickBot="1" x14ac:dyDescent="0.25">
      <c r="A101" s="190" t="s">
        <v>728</v>
      </c>
      <c r="B101" s="191">
        <v>454</v>
      </c>
      <c r="C101" s="192">
        <v>15</v>
      </c>
      <c r="D101" s="192">
        <v>1732</v>
      </c>
      <c r="E101" s="192">
        <v>161</v>
      </c>
      <c r="F101" s="192">
        <v>63</v>
      </c>
      <c r="G101" s="193">
        <v>2716</v>
      </c>
      <c r="H101" s="194">
        <v>5141</v>
      </c>
    </row>
    <row r="102" spans="1:8" s="201" customFormat="1" ht="20.25" customHeight="1" thickBot="1" x14ac:dyDescent="0.25">
      <c r="A102" s="175" t="s">
        <v>729</v>
      </c>
      <c r="B102" s="176">
        <v>2380</v>
      </c>
      <c r="C102" s="177">
        <v>108</v>
      </c>
      <c r="D102" s="177">
        <v>10370</v>
      </c>
      <c r="E102" s="177">
        <v>792</v>
      </c>
      <c r="F102" s="177">
        <v>414</v>
      </c>
      <c r="G102" s="178">
        <v>15527</v>
      </c>
      <c r="H102" s="179">
        <v>29591</v>
      </c>
    </row>
    <row r="103" spans="1:8" s="201" customFormat="1" ht="20.25" customHeight="1" thickBot="1" x14ac:dyDescent="0.25">
      <c r="A103" s="207" t="s">
        <v>730</v>
      </c>
      <c r="B103" s="208">
        <v>783</v>
      </c>
      <c r="C103" s="209">
        <v>41</v>
      </c>
      <c r="D103" s="209">
        <v>3394</v>
      </c>
      <c r="E103" s="209">
        <v>343</v>
      </c>
      <c r="F103" s="209">
        <v>157</v>
      </c>
      <c r="G103" s="210">
        <v>4830</v>
      </c>
      <c r="H103" s="212">
        <v>9548</v>
      </c>
    </row>
    <row r="104" spans="1:8" s="201" customFormat="1" ht="20.25" customHeight="1" thickBot="1" x14ac:dyDescent="0.25">
      <c r="A104" s="175" t="s">
        <v>731</v>
      </c>
      <c r="B104" s="176">
        <v>783</v>
      </c>
      <c r="C104" s="177">
        <v>41</v>
      </c>
      <c r="D104" s="177">
        <v>3394</v>
      </c>
      <c r="E104" s="177">
        <v>343</v>
      </c>
      <c r="F104" s="177">
        <v>157</v>
      </c>
      <c r="G104" s="178">
        <v>4830</v>
      </c>
      <c r="H104" s="179">
        <v>9548</v>
      </c>
    </row>
    <row r="105" spans="1:8" s="201" customFormat="1" ht="20.25" customHeight="1" thickBot="1" x14ac:dyDescent="0.25">
      <c r="A105" s="175" t="s">
        <v>687</v>
      </c>
      <c r="B105" s="176">
        <v>18416</v>
      </c>
      <c r="C105" s="176">
        <v>646</v>
      </c>
      <c r="D105" s="176">
        <v>71389</v>
      </c>
      <c r="E105" s="176">
        <v>5995</v>
      </c>
      <c r="F105" s="176">
        <v>2949</v>
      </c>
      <c r="G105" s="178">
        <v>91653</v>
      </c>
      <c r="H105" s="179">
        <v>191048</v>
      </c>
    </row>
    <row r="106" spans="1:8" s="201" customFormat="1" ht="20.25" customHeight="1" thickBot="1" x14ac:dyDescent="0.25">
      <c r="A106" s="195" t="s">
        <v>688</v>
      </c>
      <c r="B106" s="196">
        <v>81029</v>
      </c>
      <c r="C106" s="196">
        <v>3150</v>
      </c>
      <c r="D106" s="196">
        <v>422871</v>
      </c>
      <c r="E106" s="196">
        <v>24747</v>
      </c>
      <c r="F106" s="196">
        <v>16913</v>
      </c>
      <c r="G106" s="198">
        <v>460595</v>
      </c>
      <c r="H106" s="199">
        <v>1009305</v>
      </c>
    </row>
    <row r="107" spans="1:8" s="201" customFormat="1" ht="20.25" customHeight="1" x14ac:dyDescent="0.2">
      <c r="A107" s="200"/>
      <c r="B107" s="200"/>
      <c r="C107" s="200"/>
      <c r="D107" s="200"/>
      <c r="E107" s="200"/>
      <c r="F107" s="200"/>
      <c r="G107" s="200"/>
      <c r="H107" s="200"/>
    </row>
    <row r="108" spans="1:8" s="201" customFormat="1" ht="20.25" customHeight="1" thickBot="1" x14ac:dyDescent="0.25">
      <c r="A108" s="213" t="s">
        <v>460</v>
      </c>
      <c r="B108" s="164"/>
      <c r="C108" s="164"/>
      <c r="D108" s="164"/>
      <c r="E108" s="164"/>
      <c r="F108" s="164"/>
      <c r="G108" s="164"/>
      <c r="H108" s="165"/>
    </row>
    <row r="109" spans="1:8" ht="20.25" customHeight="1" x14ac:dyDescent="0.2">
      <c r="A109" s="166" t="s">
        <v>379</v>
      </c>
      <c r="B109" s="2130" t="s">
        <v>452</v>
      </c>
      <c r="C109" s="2132" t="s">
        <v>453</v>
      </c>
      <c r="D109" s="2132" t="s">
        <v>454</v>
      </c>
      <c r="E109" s="2132" t="s">
        <v>455</v>
      </c>
      <c r="F109" s="2132" t="s">
        <v>404</v>
      </c>
      <c r="G109" s="2126" t="s">
        <v>456</v>
      </c>
      <c r="H109" s="2128" t="s">
        <v>457</v>
      </c>
    </row>
    <row r="110" spans="1:8" ht="20.25" customHeight="1" thickBot="1" x14ac:dyDescent="0.25">
      <c r="A110" s="167" t="s">
        <v>458</v>
      </c>
      <c r="B110" s="2131"/>
      <c r="C110" s="2133"/>
      <c r="D110" s="2133"/>
      <c r="E110" s="2133"/>
      <c r="F110" s="2133"/>
      <c r="G110" s="2127"/>
      <c r="H110" s="2129"/>
    </row>
    <row r="111" spans="1:8" s="201" customFormat="1" ht="20.25" customHeight="1" x14ac:dyDescent="0.2">
      <c r="A111" s="168" t="s">
        <v>732</v>
      </c>
      <c r="B111" s="180">
        <v>58004</v>
      </c>
      <c r="C111" s="181">
        <v>1770</v>
      </c>
      <c r="D111" s="181">
        <v>385168</v>
      </c>
      <c r="E111" s="181">
        <v>12346</v>
      </c>
      <c r="F111" s="181">
        <v>14827</v>
      </c>
      <c r="G111" s="202">
        <v>188003</v>
      </c>
      <c r="H111" s="171">
        <v>660118</v>
      </c>
    </row>
    <row r="112" spans="1:8" s="201" customFormat="1" ht="20.25" customHeight="1" x14ac:dyDescent="0.2">
      <c r="A112" s="172" t="s">
        <v>733</v>
      </c>
      <c r="B112" s="183">
        <v>10796</v>
      </c>
      <c r="C112" s="184">
        <v>268</v>
      </c>
      <c r="D112" s="184">
        <v>53360</v>
      </c>
      <c r="E112" s="184">
        <v>2856</v>
      </c>
      <c r="F112" s="184">
        <v>3074</v>
      </c>
      <c r="G112" s="185">
        <v>52370</v>
      </c>
      <c r="H112" s="173">
        <v>122724</v>
      </c>
    </row>
    <row r="113" spans="1:8" s="201" customFormat="1" ht="20.25" customHeight="1" x14ac:dyDescent="0.2">
      <c r="A113" s="172" t="s">
        <v>734</v>
      </c>
      <c r="B113" s="183">
        <v>2207</v>
      </c>
      <c r="C113" s="184">
        <v>116</v>
      </c>
      <c r="D113" s="184">
        <v>16473</v>
      </c>
      <c r="E113" s="184">
        <v>918</v>
      </c>
      <c r="F113" s="184">
        <v>732</v>
      </c>
      <c r="G113" s="185">
        <v>14272</v>
      </c>
      <c r="H113" s="173">
        <v>34718</v>
      </c>
    </row>
    <row r="114" spans="1:8" s="201" customFormat="1" ht="20.25" customHeight="1" x14ac:dyDescent="0.2">
      <c r="A114" s="172" t="s">
        <v>735</v>
      </c>
      <c r="B114" s="183">
        <v>8296</v>
      </c>
      <c r="C114" s="184">
        <v>306</v>
      </c>
      <c r="D114" s="184">
        <v>47530</v>
      </c>
      <c r="E114" s="184">
        <v>1767</v>
      </c>
      <c r="F114" s="184">
        <v>2565</v>
      </c>
      <c r="G114" s="185">
        <v>51717</v>
      </c>
      <c r="H114" s="173">
        <v>112181</v>
      </c>
    </row>
    <row r="115" spans="1:8" s="201" customFormat="1" ht="20.25" customHeight="1" x14ac:dyDescent="0.2">
      <c r="A115" s="172" t="s">
        <v>736</v>
      </c>
      <c r="B115" s="183">
        <v>3446</v>
      </c>
      <c r="C115" s="184">
        <v>195</v>
      </c>
      <c r="D115" s="184">
        <v>21158</v>
      </c>
      <c r="E115" s="184">
        <v>1136</v>
      </c>
      <c r="F115" s="184">
        <v>940</v>
      </c>
      <c r="G115" s="185">
        <v>24214</v>
      </c>
      <c r="H115" s="173">
        <v>51089</v>
      </c>
    </row>
    <row r="116" spans="1:8" s="201" customFormat="1" ht="20.25" customHeight="1" x14ac:dyDescent="0.2">
      <c r="A116" s="172" t="s">
        <v>737</v>
      </c>
      <c r="B116" s="183">
        <v>1699</v>
      </c>
      <c r="C116" s="184">
        <v>52</v>
      </c>
      <c r="D116" s="184">
        <v>11361</v>
      </c>
      <c r="E116" s="184">
        <v>398</v>
      </c>
      <c r="F116" s="184">
        <v>701</v>
      </c>
      <c r="G116" s="185">
        <v>12977</v>
      </c>
      <c r="H116" s="173">
        <v>27188</v>
      </c>
    </row>
    <row r="117" spans="1:8" s="201" customFormat="1" ht="20.25" customHeight="1" x14ac:dyDescent="0.2">
      <c r="A117" s="172" t="s">
        <v>738</v>
      </c>
      <c r="B117" s="183">
        <v>5376</v>
      </c>
      <c r="C117" s="184">
        <v>229</v>
      </c>
      <c r="D117" s="184">
        <v>30863</v>
      </c>
      <c r="E117" s="184">
        <v>1144</v>
      </c>
      <c r="F117" s="184">
        <v>1367</v>
      </c>
      <c r="G117" s="185">
        <v>22642</v>
      </c>
      <c r="H117" s="173">
        <v>61621</v>
      </c>
    </row>
    <row r="118" spans="1:8" s="201" customFormat="1" ht="20.25" customHeight="1" x14ac:dyDescent="0.2">
      <c r="A118" s="172" t="s">
        <v>739</v>
      </c>
      <c r="B118" s="183">
        <v>1952</v>
      </c>
      <c r="C118" s="184">
        <v>54</v>
      </c>
      <c r="D118" s="184">
        <v>10230</v>
      </c>
      <c r="E118" s="184">
        <v>351</v>
      </c>
      <c r="F118" s="184">
        <v>751</v>
      </c>
      <c r="G118" s="185">
        <v>12527</v>
      </c>
      <c r="H118" s="173">
        <v>25865</v>
      </c>
    </row>
    <row r="119" spans="1:8" s="201" customFormat="1" ht="20.25" customHeight="1" x14ac:dyDescent="0.2">
      <c r="A119" s="172" t="s">
        <v>740</v>
      </c>
      <c r="B119" s="183">
        <v>3580</v>
      </c>
      <c r="C119" s="184">
        <v>89</v>
      </c>
      <c r="D119" s="184">
        <v>17120</v>
      </c>
      <c r="E119" s="184">
        <v>1062</v>
      </c>
      <c r="F119" s="184">
        <v>674</v>
      </c>
      <c r="G119" s="185">
        <v>12731</v>
      </c>
      <c r="H119" s="173">
        <v>35256</v>
      </c>
    </row>
    <row r="120" spans="1:8" s="201" customFormat="1" ht="20.25" customHeight="1" x14ac:dyDescent="0.2">
      <c r="A120" s="172" t="s">
        <v>741</v>
      </c>
      <c r="B120" s="183">
        <v>3139</v>
      </c>
      <c r="C120" s="184">
        <v>88</v>
      </c>
      <c r="D120" s="184">
        <v>21323</v>
      </c>
      <c r="E120" s="184">
        <v>959</v>
      </c>
      <c r="F120" s="184">
        <v>997</v>
      </c>
      <c r="G120" s="185">
        <v>15890</v>
      </c>
      <c r="H120" s="173">
        <v>42396</v>
      </c>
    </row>
    <row r="121" spans="1:8" s="201" customFormat="1" ht="20.25" customHeight="1" x14ac:dyDescent="0.2">
      <c r="A121" s="172" t="s">
        <v>742</v>
      </c>
      <c r="B121" s="183">
        <v>5602</v>
      </c>
      <c r="C121" s="184">
        <v>223</v>
      </c>
      <c r="D121" s="184">
        <v>28921</v>
      </c>
      <c r="E121" s="184">
        <v>1287</v>
      </c>
      <c r="F121" s="184">
        <v>1738</v>
      </c>
      <c r="G121" s="185">
        <v>36119</v>
      </c>
      <c r="H121" s="173">
        <v>73890</v>
      </c>
    </row>
    <row r="122" spans="1:8" s="201" customFormat="1" ht="20.25" customHeight="1" x14ac:dyDescent="0.2">
      <c r="A122" s="172" t="s">
        <v>743</v>
      </c>
      <c r="B122" s="183">
        <v>4207</v>
      </c>
      <c r="C122" s="184">
        <v>226</v>
      </c>
      <c r="D122" s="184">
        <v>24085</v>
      </c>
      <c r="E122" s="184">
        <v>1108</v>
      </c>
      <c r="F122" s="184">
        <v>1330</v>
      </c>
      <c r="G122" s="185">
        <v>30488</v>
      </c>
      <c r="H122" s="173">
        <v>61444</v>
      </c>
    </row>
    <row r="123" spans="1:8" s="201" customFormat="1" ht="20.25" customHeight="1" x14ac:dyDescent="0.2">
      <c r="A123" s="190" t="s">
        <v>744</v>
      </c>
      <c r="B123" s="191">
        <v>2520</v>
      </c>
      <c r="C123" s="192">
        <v>37</v>
      </c>
      <c r="D123" s="192">
        <v>14357</v>
      </c>
      <c r="E123" s="192">
        <v>501</v>
      </c>
      <c r="F123" s="192">
        <v>813</v>
      </c>
      <c r="G123" s="193">
        <v>14219</v>
      </c>
      <c r="H123" s="194">
        <v>32447</v>
      </c>
    </row>
    <row r="124" spans="1:8" s="201" customFormat="1" ht="20.25" customHeight="1" thickBot="1" x14ac:dyDescent="0.25">
      <c r="A124" s="174" t="s">
        <v>745</v>
      </c>
      <c r="B124" s="186">
        <v>2028</v>
      </c>
      <c r="C124" s="186">
        <v>131</v>
      </c>
      <c r="D124" s="186">
        <v>19468</v>
      </c>
      <c r="E124" s="186">
        <v>475</v>
      </c>
      <c r="F124" s="186">
        <v>951</v>
      </c>
      <c r="G124" s="188">
        <v>13054</v>
      </c>
      <c r="H124" s="189">
        <v>36107</v>
      </c>
    </row>
    <row r="125" spans="1:8" s="201" customFormat="1" ht="20.25" customHeight="1" thickBot="1" x14ac:dyDescent="0.25">
      <c r="A125" s="175" t="s">
        <v>648</v>
      </c>
      <c r="B125" s="176">
        <v>112852</v>
      </c>
      <c r="C125" s="177">
        <v>3784</v>
      </c>
      <c r="D125" s="177">
        <v>701417</v>
      </c>
      <c r="E125" s="177">
        <v>26308</v>
      </c>
      <c r="F125" s="177">
        <v>31460</v>
      </c>
      <c r="G125" s="178">
        <v>501223</v>
      </c>
      <c r="H125" s="179">
        <v>1377044</v>
      </c>
    </row>
    <row r="126" spans="1:8" s="201" customFormat="1" ht="20.25" customHeight="1" x14ac:dyDescent="0.2">
      <c r="A126" s="207" t="s">
        <v>746</v>
      </c>
      <c r="B126" s="208">
        <v>90</v>
      </c>
      <c r="C126" s="209">
        <v>8</v>
      </c>
      <c r="D126" s="209">
        <v>430</v>
      </c>
      <c r="E126" s="209">
        <v>55</v>
      </c>
      <c r="F126" s="209">
        <v>32</v>
      </c>
      <c r="G126" s="210">
        <v>567</v>
      </c>
      <c r="H126" s="212">
        <v>1182</v>
      </c>
    </row>
    <row r="127" spans="1:8" s="201" customFormat="1" ht="20.25" customHeight="1" thickBot="1" x14ac:dyDescent="0.25">
      <c r="A127" s="174" t="s">
        <v>747</v>
      </c>
      <c r="B127" s="186">
        <v>1148</v>
      </c>
      <c r="C127" s="186">
        <v>22</v>
      </c>
      <c r="D127" s="186">
        <v>4460</v>
      </c>
      <c r="E127" s="186">
        <v>383</v>
      </c>
      <c r="F127" s="186">
        <v>279</v>
      </c>
      <c r="G127" s="188">
        <v>5395</v>
      </c>
      <c r="H127" s="189">
        <v>11687</v>
      </c>
    </row>
    <row r="128" spans="1:8" s="201" customFormat="1" ht="20.25" customHeight="1" thickBot="1" x14ac:dyDescent="0.25">
      <c r="A128" s="175" t="s">
        <v>748</v>
      </c>
      <c r="B128" s="176">
        <v>1238</v>
      </c>
      <c r="C128" s="177">
        <v>30</v>
      </c>
      <c r="D128" s="177">
        <v>4890</v>
      </c>
      <c r="E128" s="177">
        <v>438</v>
      </c>
      <c r="F128" s="177">
        <v>311</v>
      </c>
      <c r="G128" s="178">
        <v>5962</v>
      </c>
      <c r="H128" s="179">
        <v>12869</v>
      </c>
    </row>
    <row r="129" spans="1:8" s="201" customFormat="1" ht="20.25" customHeight="1" x14ac:dyDescent="0.2">
      <c r="A129" s="168" t="s">
        <v>749</v>
      </c>
      <c r="B129" s="180">
        <v>1042</v>
      </c>
      <c r="C129" s="181">
        <v>35</v>
      </c>
      <c r="D129" s="181">
        <v>8461</v>
      </c>
      <c r="E129" s="181">
        <v>261</v>
      </c>
      <c r="F129" s="181">
        <v>411</v>
      </c>
      <c r="G129" s="182">
        <v>8194</v>
      </c>
      <c r="H129" s="171">
        <v>18404</v>
      </c>
    </row>
    <row r="130" spans="1:8" s="201" customFormat="1" ht="20.25" customHeight="1" x14ac:dyDescent="0.2">
      <c r="A130" s="172" t="s">
        <v>750</v>
      </c>
      <c r="B130" s="183">
        <v>781</v>
      </c>
      <c r="C130" s="184">
        <v>31</v>
      </c>
      <c r="D130" s="184">
        <v>3772</v>
      </c>
      <c r="E130" s="184">
        <v>234</v>
      </c>
      <c r="F130" s="184">
        <v>194</v>
      </c>
      <c r="G130" s="185">
        <v>4753</v>
      </c>
      <c r="H130" s="173">
        <v>9765</v>
      </c>
    </row>
    <row r="131" spans="1:8" s="201" customFormat="1" ht="20.25" customHeight="1" x14ac:dyDescent="0.2">
      <c r="A131" s="190" t="s">
        <v>751</v>
      </c>
      <c r="B131" s="191">
        <v>1412</v>
      </c>
      <c r="C131" s="192">
        <v>43</v>
      </c>
      <c r="D131" s="192">
        <v>12789</v>
      </c>
      <c r="E131" s="192">
        <v>418</v>
      </c>
      <c r="F131" s="192">
        <v>614</v>
      </c>
      <c r="G131" s="193">
        <v>12327</v>
      </c>
      <c r="H131" s="194">
        <v>27603</v>
      </c>
    </row>
    <row r="132" spans="1:8" s="201" customFormat="1" ht="20.25" customHeight="1" thickBot="1" x14ac:dyDescent="0.25">
      <c r="A132" s="174" t="s">
        <v>752</v>
      </c>
      <c r="B132" s="186">
        <v>701</v>
      </c>
      <c r="C132" s="186">
        <v>54</v>
      </c>
      <c r="D132" s="186">
        <v>3348</v>
      </c>
      <c r="E132" s="186">
        <v>164</v>
      </c>
      <c r="F132" s="186">
        <v>184</v>
      </c>
      <c r="G132" s="188">
        <v>3975</v>
      </c>
      <c r="H132" s="189">
        <v>8426</v>
      </c>
    </row>
    <row r="133" spans="1:8" s="201" customFormat="1" ht="20.25" customHeight="1" thickBot="1" x14ac:dyDescent="0.25">
      <c r="A133" s="207" t="s">
        <v>753</v>
      </c>
      <c r="B133" s="208">
        <v>3936</v>
      </c>
      <c r="C133" s="209">
        <v>163</v>
      </c>
      <c r="D133" s="209">
        <v>28370</v>
      </c>
      <c r="E133" s="209">
        <v>1077</v>
      </c>
      <c r="F133" s="209">
        <v>1403</v>
      </c>
      <c r="G133" s="210">
        <v>29249</v>
      </c>
      <c r="H133" s="212">
        <v>64198</v>
      </c>
    </row>
    <row r="134" spans="1:8" s="201" customFormat="1" ht="20.25" customHeight="1" thickBot="1" x14ac:dyDescent="0.25">
      <c r="A134" s="175" t="s">
        <v>754</v>
      </c>
      <c r="B134" s="176">
        <v>905</v>
      </c>
      <c r="C134" s="176">
        <v>33</v>
      </c>
      <c r="D134" s="176">
        <v>4372</v>
      </c>
      <c r="E134" s="176">
        <v>176</v>
      </c>
      <c r="F134" s="176">
        <v>304</v>
      </c>
      <c r="G134" s="178">
        <v>6422</v>
      </c>
      <c r="H134" s="179">
        <v>12212</v>
      </c>
    </row>
    <row r="135" spans="1:8" s="201" customFormat="1" ht="20.25" customHeight="1" thickBot="1" x14ac:dyDescent="0.25">
      <c r="A135" s="175" t="s">
        <v>755</v>
      </c>
      <c r="B135" s="176">
        <v>905</v>
      </c>
      <c r="C135" s="177">
        <v>33</v>
      </c>
      <c r="D135" s="177">
        <v>4372</v>
      </c>
      <c r="E135" s="177">
        <v>176</v>
      </c>
      <c r="F135" s="177">
        <v>304</v>
      </c>
      <c r="G135" s="178">
        <v>6422</v>
      </c>
      <c r="H135" s="179">
        <v>12212</v>
      </c>
    </row>
    <row r="136" spans="1:8" s="201" customFormat="1" ht="20.25" customHeight="1" x14ac:dyDescent="0.2">
      <c r="A136" s="207" t="s">
        <v>756</v>
      </c>
      <c r="B136" s="208">
        <v>916</v>
      </c>
      <c r="C136" s="209">
        <v>13</v>
      </c>
      <c r="D136" s="209">
        <v>4617</v>
      </c>
      <c r="E136" s="209">
        <v>193</v>
      </c>
      <c r="F136" s="209">
        <v>295</v>
      </c>
      <c r="G136" s="210">
        <v>5162</v>
      </c>
      <c r="H136" s="212">
        <v>11196</v>
      </c>
    </row>
    <row r="137" spans="1:8" s="201" customFormat="1" ht="20.25" customHeight="1" thickBot="1" x14ac:dyDescent="0.25">
      <c r="A137" s="174" t="s">
        <v>757</v>
      </c>
      <c r="B137" s="186">
        <v>1933</v>
      </c>
      <c r="C137" s="186">
        <v>17</v>
      </c>
      <c r="D137" s="186">
        <v>11891</v>
      </c>
      <c r="E137" s="186">
        <v>413</v>
      </c>
      <c r="F137" s="186">
        <v>644</v>
      </c>
      <c r="G137" s="188">
        <v>12757</v>
      </c>
      <c r="H137" s="189">
        <v>27655</v>
      </c>
    </row>
    <row r="138" spans="1:8" s="201" customFormat="1" ht="20.25" customHeight="1" thickBot="1" x14ac:dyDescent="0.25">
      <c r="A138" s="175" t="s">
        <v>758</v>
      </c>
      <c r="B138" s="176">
        <v>2849</v>
      </c>
      <c r="C138" s="177">
        <v>30</v>
      </c>
      <c r="D138" s="177">
        <v>16508</v>
      </c>
      <c r="E138" s="177">
        <v>606</v>
      </c>
      <c r="F138" s="177">
        <v>939</v>
      </c>
      <c r="G138" s="178">
        <v>17919</v>
      </c>
      <c r="H138" s="179">
        <v>38851</v>
      </c>
    </row>
    <row r="139" spans="1:8" s="201" customFormat="1" ht="20.25" customHeight="1" x14ac:dyDescent="0.2">
      <c r="A139" s="168" t="s">
        <v>759</v>
      </c>
      <c r="B139" s="180">
        <v>457</v>
      </c>
      <c r="C139" s="181">
        <v>52</v>
      </c>
      <c r="D139" s="181">
        <v>4412</v>
      </c>
      <c r="E139" s="181">
        <v>162</v>
      </c>
      <c r="F139" s="181">
        <v>175</v>
      </c>
      <c r="G139" s="182">
        <v>4221</v>
      </c>
      <c r="H139" s="171">
        <v>9479</v>
      </c>
    </row>
    <row r="140" spans="1:8" s="201" customFormat="1" ht="20.25" customHeight="1" x14ac:dyDescent="0.2">
      <c r="A140" s="190" t="s">
        <v>760</v>
      </c>
      <c r="B140" s="191">
        <v>1680</v>
      </c>
      <c r="C140" s="192">
        <v>21</v>
      </c>
      <c r="D140" s="192">
        <v>13439</v>
      </c>
      <c r="E140" s="192">
        <v>454</v>
      </c>
      <c r="F140" s="192">
        <v>688</v>
      </c>
      <c r="G140" s="193">
        <v>10294</v>
      </c>
      <c r="H140" s="194">
        <v>26576</v>
      </c>
    </row>
    <row r="141" spans="1:8" s="201" customFormat="1" ht="20.25" customHeight="1" thickBot="1" x14ac:dyDescent="0.25">
      <c r="A141" s="174" t="s">
        <v>761</v>
      </c>
      <c r="B141" s="186">
        <v>796</v>
      </c>
      <c r="C141" s="186">
        <v>23</v>
      </c>
      <c r="D141" s="186">
        <v>6327</v>
      </c>
      <c r="E141" s="186">
        <v>285</v>
      </c>
      <c r="F141" s="186">
        <v>329</v>
      </c>
      <c r="G141" s="188">
        <v>6111</v>
      </c>
      <c r="H141" s="189">
        <v>13871</v>
      </c>
    </row>
    <row r="142" spans="1:8" s="201" customFormat="1" ht="20.25" customHeight="1" thickBot="1" x14ac:dyDescent="0.25">
      <c r="A142" s="195" t="s">
        <v>762</v>
      </c>
      <c r="B142" s="196">
        <v>2933</v>
      </c>
      <c r="C142" s="197">
        <v>96</v>
      </c>
      <c r="D142" s="197">
        <v>24178</v>
      </c>
      <c r="E142" s="197">
        <v>901</v>
      </c>
      <c r="F142" s="197">
        <v>1192</v>
      </c>
      <c r="G142" s="198">
        <v>20626</v>
      </c>
      <c r="H142" s="199">
        <v>49926</v>
      </c>
    </row>
    <row r="143" spans="1:8" s="201" customFormat="1" ht="20.25" customHeight="1" x14ac:dyDescent="0.2">
      <c r="A143" s="168" t="s">
        <v>763</v>
      </c>
      <c r="B143" s="180">
        <v>3053</v>
      </c>
      <c r="C143" s="181">
        <v>137</v>
      </c>
      <c r="D143" s="181">
        <v>11460</v>
      </c>
      <c r="E143" s="181">
        <v>624</v>
      </c>
      <c r="F143" s="181">
        <v>589</v>
      </c>
      <c r="G143" s="182">
        <v>10210</v>
      </c>
      <c r="H143" s="171">
        <v>26073</v>
      </c>
    </row>
    <row r="144" spans="1:8" s="201" customFormat="1" ht="20.25" customHeight="1" x14ac:dyDescent="0.2">
      <c r="A144" s="172" t="s">
        <v>764</v>
      </c>
      <c r="B144" s="183">
        <v>904</v>
      </c>
      <c r="C144" s="184">
        <v>40</v>
      </c>
      <c r="D144" s="184">
        <v>3278</v>
      </c>
      <c r="E144" s="184">
        <v>132</v>
      </c>
      <c r="F144" s="184">
        <v>165</v>
      </c>
      <c r="G144" s="185">
        <v>3605</v>
      </c>
      <c r="H144" s="173">
        <v>8124</v>
      </c>
    </row>
    <row r="145" spans="1:8" s="201" customFormat="1" ht="20.25" customHeight="1" thickBot="1" x14ac:dyDescent="0.25">
      <c r="A145" s="190" t="s">
        <v>765</v>
      </c>
      <c r="B145" s="191">
        <v>1338</v>
      </c>
      <c r="C145" s="192">
        <v>11</v>
      </c>
      <c r="D145" s="192">
        <v>2425</v>
      </c>
      <c r="E145" s="192">
        <v>298</v>
      </c>
      <c r="F145" s="192">
        <v>104</v>
      </c>
      <c r="G145" s="193">
        <v>2464</v>
      </c>
      <c r="H145" s="194">
        <v>6640</v>
      </c>
    </row>
    <row r="146" spans="1:8" s="201" customFormat="1" ht="20.25" customHeight="1" thickBot="1" x14ac:dyDescent="0.25">
      <c r="A146" s="175" t="s">
        <v>766</v>
      </c>
      <c r="B146" s="176">
        <v>5295</v>
      </c>
      <c r="C146" s="176">
        <v>188</v>
      </c>
      <c r="D146" s="176">
        <v>17163</v>
      </c>
      <c r="E146" s="176">
        <v>1054</v>
      </c>
      <c r="F146" s="176">
        <v>858</v>
      </c>
      <c r="G146" s="178">
        <v>16279</v>
      </c>
      <c r="H146" s="179">
        <v>40837</v>
      </c>
    </row>
    <row r="147" spans="1:8" s="201" customFormat="1" ht="20.25" customHeight="1" x14ac:dyDescent="0.2">
      <c r="A147" s="168" t="s">
        <v>767</v>
      </c>
      <c r="B147" s="180">
        <v>1712</v>
      </c>
      <c r="C147" s="181">
        <v>61</v>
      </c>
      <c r="D147" s="181">
        <v>8155</v>
      </c>
      <c r="E147" s="181">
        <v>462</v>
      </c>
      <c r="F147" s="181">
        <v>464</v>
      </c>
      <c r="G147" s="182">
        <v>10642</v>
      </c>
      <c r="H147" s="171">
        <v>21496</v>
      </c>
    </row>
    <row r="148" spans="1:8" s="201" customFormat="1" ht="20.25" customHeight="1" thickBot="1" x14ac:dyDescent="0.25">
      <c r="A148" s="190" t="s">
        <v>768</v>
      </c>
      <c r="B148" s="191">
        <v>537</v>
      </c>
      <c r="C148" s="192">
        <v>30</v>
      </c>
      <c r="D148" s="192">
        <v>2350</v>
      </c>
      <c r="E148" s="192">
        <v>163</v>
      </c>
      <c r="F148" s="192">
        <v>148</v>
      </c>
      <c r="G148" s="193">
        <v>3364</v>
      </c>
      <c r="H148" s="194">
        <v>6592</v>
      </c>
    </row>
    <row r="149" spans="1:8" s="201" customFormat="1" ht="20.25" customHeight="1" thickBot="1" x14ac:dyDescent="0.25">
      <c r="A149" s="175" t="s">
        <v>769</v>
      </c>
      <c r="B149" s="176">
        <v>2249</v>
      </c>
      <c r="C149" s="176">
        <v>91</v>
      </c>
      <c r="D149" s="176">
        <v>10505</v>
      </c>
      <c r="E149" s="176">
        <v>625</v>
      </c>
      <c r="F149" s="176">
        <v>612</v>
      </c>
      <c r="G149" s="178">
        <v>14006</v>
      </c>
      <c r="H149" s="179">
        <v>28088</v>
      </c>
    </row>
    <row r="150" spans="1:8" s="201" customFormat="1" ht="20.25" customHeight="1" x14ac:dyDescent="0.2">
      <c r="A150" s="168" t="s">
        <v>770</v>
      </c>
      <c r="B150" s="169">
        <v>851</v>
      </c>
      <c r="C150" s="169">
        <v>42</v>
      </c>
      <c r="D150" s="169">
        <v>5508</v>
      </c>
      <c r="E150" s="169">
        <v>216</v>
      </c>
      <c r="F150" s="169">
        <v>347</v>
      </c>
      <c r="G150" s="170">
        <v>6764</v>
      </c>
      <c r="H150" s="171">
        <v>13728</v>
      </c>
    </row>
    <row r="151" spans="1:8" s="201" customFormat="1" ht="20.25" customHeight="1" thickBot="1" x14ac:dyDescent="0.25">
      <c r="A151" s="190" t="s">
        <v>771</v>
      </c>
      <c r="B151" s="191">
        <v>1347</v>
      </c>
      <c r="C151" s="192">
        <v>29</v>
      </c>
      <c r="D151" s="192">
        <v>8470</v>
      </c>
      <c r="E151" s="192">
        <v>337</v>
      </c>
      <c r="F151" s="192">
        <v>463</v>
      </c>
      <c r="G151" s="193">
        <v>9374</v>
      </c>
      <c r="H151" s="194">
        <v>20020</v>
      </c>
    </row>
    <row r="152" spans="1:8" s="201" customFormat="1" ht="20.25" customHeight="1" thickBot="1" x14ac:dyDescent="0.25">
      <c r="A152" s="175" t="s">
        <v>772</v>
      </c>
      <c r="B152" s="176">
        <v>2198</v>
      </c>
      <c r="C152" s="176">
        <v>71</v>
      </c>
      <c r="D152" s="176">
        <v>13978</v>
      </c>
      <c r="E152" s="176">
        <v>553</v>
      </c>
      <c r="F152" s="176">
        <v>810</v>
      </c>
      <c r="G152" s="178">
        <v>16138</v>
      </c>
      <c r="H152" s="179">
        <v>33748</v>
      </c>
    </row>
    <row r="153" spans="1:8" s="201" customFormat="1" ht="20.25" customHeight="1" thickBot="1" x14ac:dyDescent="0.25">
      <c r="A153" s="207" t="s">
        <v>773</v>
      </c>
      <c r="B153" s="208">
        <v>417</v>
      </c>
      <c r="C153" s="209">
        <v>51</v>
      </c>
      <c r="D153" s="209">
        <v>2506</v>
      </c>
      <c r="E153" s="209">
        <v>198</v>
      </c>
      <c r="F153" s="209">
        <v>151</v>
      </c>
      <c r="G153" s="210">
        <v>2486</v>
      </c>
      <c r="H153" s="212">
        <v>5809</v>
      </c>
    </row>
    <row r="154" spans="1:8" s="201" customFormat="1" ht="20.25" customHeight="1" thickBot="1" x14ac:dyDescent="0.25">
      <c r="A154" s="175" t="s">
        <v>774</v>
      </c>
      <c r="B154" s="176">
        <v>417</v>
      </c>
      <c r="C154" s="176">
        <v>51</v>
      </c>
      <c r="D154" s="176">
        <v>2506</v>
      </c>
      <c r="E154" s="176">
        <v>198</v>
      </c>
      <c r="F154" s="176">
        <v>151</v>
      </c>
      <c r="G154" s="178">
        <v>2486</v>
      </c>
      <c r="H154" s="179">
        <v>5809</v>
      </c>
    </row>
    <row r="155" spans="1:8" s="201" customFormat="1" ht="20.25" customHeight="1" thickBot="1" x14ac:dyDescent="0.25">
      <c r="A155" s="190" t="s">
        <v>775</v>
      </c>
      <c r="B155" s="191">
        <v>1060</v>
      </c>
      <c r="C155" s="192">
        <v>31</v>
      </c>
      <c r="D155" s="192">
        <v>4537</v>
      </c>
      <c r="E155" s="192">
        <v>273</v>
      </c>
      <c r="F155" s="192">
        <v>182</v>
      </c>
      <c r="G155" s="193">
        <v>5854</v>
      </c>
      <c r="H155" s="194">
        <v>11937</v>
      </c>
    </row>
    <row r="156" spans="1:8" s="201" customFormat="1" ht="20.25" customHeight="1" thickBot="1" x14ac:dyDescent="0.25">
      <c r="A156" s="175" t="s">
        <v>776</v>
      </c>
      <c r="B156" s="176">
        <v>1060</v>
      </c>
      <c r="C156" s="176">
        <v>31</v>
      </c>
      <c r="D156" s="176">
        <v>4537</v>
      </c>
      <c r="E156" s="176">
        <v>273</v>
      </c>
      <c r="F156" s="176">
        <v>182</v>
      </c>
      <c r="G156" s="178">
        <v>5854</v>
      </c>
      <c r="H156" s="179">
        <v>11937</v>
      </c>
    </row>
    <row r="157" spans="1:8" s="201" customFormat="1" ht="20.25" customHeight="1" thickBot="1" x14ac:dyDescent="0.25">
      <c r="A157" s="175" t="s">
        <v>687</v>
      </c>
      <c r="B157" s="176">
        <v>23080</v>
      </c>
      <c r="C157" s="176">
        <v>784</v>
      </c>
      <c r="D157" s="176">
        <v>127007</v>
      </c>
      <c r="E157" s="176">
        <v>5901</v>
      </c>
      <c r="F157" s="176">
        <v>6762</v>
      </c>
      <c r="G157" s="178">
        <v>134941</v>
      </c>
      <c r="H157" s="179">
        <v>298475</v>
      </c>
    </row>
    <row r="158" spans="1:8" s="201" customFormat="1" ht="20.25" customHeight="1" thickBot="1" x14ac:dyDescent="0.25">
      <c r="A158" s="195" t="s">
        <v>688</v>
      </c>
      <c r="B158" s="196">
        <v>135932</v>
      </c>
      <c r="C158" s="196">
        <v>4568</v>
      </c>
      <c r="D158" s="196">
        <v>828424</v>
      </c>
      <c r="E158" s="196">
        <v>32209</v>
      </c>
      <c r="F158" s="196">
        <v>38222</v>
      </c>
      <c r="G158" s="178">
        <v>636164</v>
      </c>
      <c r="H158" s="199">
        <v>1675519</v>
      </c>
    </row>
    <row r="159" spans="1:8" ht="20.25" customHeight="1" x14ac:dyDescent="0.2">
      <c r="A159" s="164"/>
      <c r="B159" s="164"/>
      <c r="C159" s="164"/>
      <c r="D159" s="164"/>
      <c r="E159" s="164"/>
      <c r="F159" s="164"/>
      <c r="G159" s="164"/>
      <c r="H159" s="164"/>
    </row>
    <row r="160" spans="1:8" s="201" customFormat="1" ht="20.25" customHeight="1" thickBot="1" x14ac:dyDescent="0.25">
      <c r="A160" s="163" t="s">
        <v>461</v>
      </c>
      <c r="B160" s="164"/>
      <c r="C160" s="164"/>
      <c r="D160" s="164"/>
      <c r="E160" s="164"/>
      <c r="F160" s="164"/>
      <c r="G160" s="164"/>
      <c r="H160" s="165"/>
    </row>
    <row r="161" spans="1:8" ht="20.25" customHeight="1" x14ac:dyDescent="0.2">
      <c r="A161" s="166" t="s">
        <v>379</v>
      </c>
      <c r="B161" s="2130" t="s">
        <v>452</v>
      </c>
      <c r="C161" s="2132" t="s">
        <v>453</v>
      </c>
      <c r="D161" s="2132" t="s">
        <v>454</v>
      </c>
      <c r="E161" s="2132" t="s">
        <v>455</v>
      </c>
      <c r="F161" s="2132" t="s">
        <v>404</v>
      </c>
      <c r="G161" s="2126" t="s">
        <v>456</v>
      </c>
      <c r="H161" s="2128" t="s">
        <v>457</v>
      </c>
    </row>
    <row r="162" spans="1:8" ht="20.25" customHeight="1" thickBot="1" x14ac:dyDescent="0.25">
      <c r="A162" s="167" t="s">
        <v>458</v>
      </c>
      <c r="B162" s="2131"/>
      <c r="C162" s="2133"/>
      <c r="D162" s="2133"/>
      <c r="E162" s="2133"/>
      <c r="F162" s="2133"/>
      <c r="G162" s="2127"/>
      <c r="H162" s="2129"/>
    </row>
    <row r="163" spans="1:8" s="201" customFormat="1" ht="20.25" customHeight="1" x14ac:dyDescent="0.2">
      <c r="A163" s="168" t="s">
        <v>777</v>
      </c>
      <c r="B163" s="180">
        <v>16098</v>
      </c>
      <c r="C163" s="181">
        <v>516</v>
      </c>
      <c r="D163" s="181">
        <v>111098</v>
      </c>
      <c r="E163" s="181">
        <v>5509</v>
      </c>
      <c r="F163" s="181">
        <v>3719</v>
      </c>
      <c r="G163" s="202">
        <v>91323</v>
      </c>
      <c r="H163" s="171">
        <v>228263</v>
      </c>
    </row>
    <row r="164" spans="1:8" s="201" customFormat="1" ht="20.25" customHeight="1" x14ac:dyDescent="0.2">
      <c r="A164" s="172" t="s">
        <v>778</v>
      </c>
      <c r="B164" s="183">
        <v>2777</v>
      </c>
      <c r="C164" s="184">
        <v>148</v>
      </c>
      <c r="D164" s="184">
        <v>16259</v>
      </c>
      <c r="E164" s="184">
        <v>1298</v>
      </c>
      <c r="F164" s="184">
        <v>574</v>
      </c>
      <c r="G164" s="185">
        <v>20941</v>
      </c>
      <c r="H164" s="173">
        <v>41997</v>
      </c>
    </row>
    <row r="165" spans="1:8" s="201" customFormat="1" ht="20.25" customHeight="1" x14ac:dyDescent="0.2">
      <c r="A165" s="172" t="s">
        <v>779</v>
      </c>
      <c r="B165" s="183">
        <v>4098</v>
      </c>
      <c r="C165" s="184">
        <v>170</v>
      </c>
      <c r="D165" s="184">
        <v>23037</v>
      </c>
      <c r="E165" s="184">
        <v>2063</v>
      </c>
      <c r="F165" s="184">
        <v>704</v>
      </c>
      <c r="G165" s="185">
        <v>26750</v>
      </c>
      <c r="H165" s="173">
        <v>56822</v>
      </c>
    </row>
    <row r="166" spans="1:8" s="201" customFormat="1" ht="20.25" customHeight="1" x14ac:dyDescent="0.2">
      <c r="A166" s="172" t="s">
        <v>780</v>
      </c>
      <c r="B166" s="183">
        <v>4112</v>
      </c>
      <c r="C166" s="184">
        <v>166</v>
      </c>
      <c r="D166" s="184">
        <v>28007</v>
      </c>
      <c r="E166" s="184">
        <v>2195</v>
      </c>
      <c r="F166" s="184">
        <v>1010</v>
      </c>
      <c r="G166" s="185">
        <v>39155</v>
      </c>
      <c r="H166" s="173">
        <v>74645</v>
      </c>
    </row>
    <row r="167" spans="1:8" s="201" customFormat="1" ht="20.25" customHeight="1" x14ac:dyDescent="0.2">
      <c r="A167" s="172" t="s">
        <v>781</v>
      </c>
      <c r="B167" s="183">
        <v>2986</v>
      </c>
      <c r="C167" s="184">
        <v>179</v>
      </c>
      <c r="D167" s="184">
        <v>26374</v>
      </c>
      <c r="E167" s="184">
        <v>1518</v>
      </c>
      <c r="F167" s="184">
        <v>927</v>
      </c>
      <c r="G167" s="185">
        <v>30583</v>
      </c>
      <c r="H167" s="173">
        <v>62567</v>
      </c>
    </row>
    <row r="168" spans="1:8" s="201" customFormat="1" ht="20.25" customHeight="1" x14ac:dyDescent="0.2">
      <c r="A168" s="172" t="s">
        <v>782</v>
      </c>
      <c r="B168" s="183">
        <v>1328</v>
      </c>
      <c r="C168" s="184">
        <v>61</v>
      </c>
      <c r="D168" s="184">
        <v>8309</v>
      </c>
      <c r="E168" s="184">
        <v>587</v>
      </c>
      <c r="F168" s="184">
        <v>258</v>
      </c>
      <c r="G168" s="185">
        <v>10840</v>
      </c>
      <c r="H168" s="173">
        <v>21383</v>
      </c>
    </row>
    <row r="169" spans="1:8" s="201" customFormat="1" ht="20.25" customHeight="1" x14ac:dyDescent="0.2">
      <c r="A169" s="172" t="s">
        <v>783</v>
      </c>
      <c r="B169" s="183">
        <v>2199</v>
      </c>
      <c r="C169" s="184">
        <v>126</v>
      </c>
      <c r="D169" s="184">
        <v>13948</v>
      </c>
      <c r="E169" s="184">
        <v>1089</v>
      </c>
      <c r="F169" s="184">
        <v>512</v>
      </c>
      <c r="G169" s="185">
        <v>18551</v>
      </c>
      <c r="H169" s="173">
        <v>36425</v>
      </c>
    </row>
    <row r="170" spans="1:8" s="201" customFormat="1" ht="20.25" customHeight="1" x14ac:dyDescent="0.2">
      <c r="A170" s="172" t="s">
        <v>784</v>
      </c>
      <c r="B170" s="183">
        <v>4414</v>
      </c>
      <c r="C170" s="184">
        <v>158</v>
      </c>
      <c r="D170" s="184">
        <v>28323</v>
      </c>
      <c r="E170" s="184">
        <v>2003</v>
      </c>
      <c r="F170" s="184">
        <v>881</v>
      </c>
      <c r="G170" s="185">
        <v>34164</v>
      </c>
      <c r="H170" s="173">
        <v>69943</v>
      </c>
    </row>
    <row r="171" spans="1:8" s="201" customFormat="1" ht="20.25" customHeight="1" x14ac:dyDescent="0.2">
      <c r="A171" s="172" t="s">
        <v>462</v>
      </c>
      <c r="B171" s="183">
        <v>1642</v>
      </c>
      <c r="C171" s="184">
        <v>84</v>
      </c>
      <c r="D171" s="184">
        <v>9317</v>
      </c>
      <c r="E171" s="184">
        <v>1023</v>
      </c>
      <c r="F171" s="184">
        <v>253</v>
      </c>
      <c r="G171" s="185">
        <v>13138</v>
      </c>
      <c r="H171" s="173">
        <v>25457</v>
      </c>
    </row>
    <row r="172" spans="1:8" s="201" customFormat="1" ht="20.25" customHeight="1" x14ac:dyDescent="0.2">
      <c r="A172" s="172" t="s">
        <v>785</v>
      </c>
      <c r="B172" s="183">
        <v>1573</v>
      </c>
      <c r="C172" s="184">
        <v>28</v>
      </c>
      <c r="D172" s="184">
        <v>10942</v>
      </c>
      <c r="E172" s="184">
        <v>607</v>
      </c>
      <c r="F172" s="184">
        <v>489</v>
      </c>
      <c r="G172" s="185">
        <v>12473</v>
      </c>
      <c r="H172" s="173">
        <v>26112</v>
      </c>
    </row>
    <row r="173" spans="1:8" s="201" customFormat="1" ht="20.25" customHeight="1" x14ac:dyDescent="0.2">
      <c r="A173" s="172" t="s">
        <v>786</v>
      </c>
      <c r="B173" s="183">
        <v>1539</v>
      </c>
      <c r="C173" s="184">
        <v>87</v>
      </c>
      <c r="D173" s="184">
        <v>10502</v>
      </c>
      <c r="E173" s="184">
        <v>885</v>
      </c>
      <c r="F173" s="184">
        <v>282</v>
      </c>
      <c r="G173" s="185">
        <v>11421</v>
      </c>
      <c r="H173" s="173">
        <v>24716</v>
      </c>
    </row>
    <row r="174" spans="1:8" s="201" customFormat="1" ht="20.25" customHeight="1" x14ac:dyDescent="0.2">
      <c r="A174" s="172" t="s">
        <v>787</v>
      </c>
      <c r="B174" s="183">
        <v>1297</v>
      </c>
      <c r="C174" s="184">
        <v>92</v>
      </c>
      <c r="D174" s="184">
        <v>8727</v>
      </c>
      <c r="E174" s="184">
        <v>667</v>
      </c>
      <c r="F174" s="184">
        <v>261</v>
      </c>
      <c r="G174" s="185">
        <v>10686</v>
      </c>
      <c r="H174" s="173">
        <v>21730</v>
      </c>
    </row>
    <row r="175" spans="1:8" s="201" customFormat="1" ht="20.25" customHeight="1" thickBot="1" x14ac:dyDescent="0.25">
      <c r="A175" s="190" t="s">
        <v>788</v>
      </c>
      <c r="B175" s="191">
        <v>919</v>
      </c>
      <c r="C175" s="192">
        <v>53</v>
      </c>
      <c r="D175" s="192">
        <v>9013</v>
      </c>
      <c r="E175" s="192">
        <v>268</v>
      </c>
      <c r="F175" s="192">
        <v>397</v>
      </c>
      <c r="G175" s="193">
        <v>9072</v>
      </c>
      <c r="H175" s="194">
        <v>19722</v>
      </c>
    </row>
    <row r="176" spans="1:8" s="201" customFormat="1" ht="20.25" customHeight="1" thickBot="1" x14ac:dyDescent="0.25">
      <c r="A176" s="175" t="s">
        <v>648</v>
      </c>
      <c r="B176" s="176">
        <v>44982</v>
      </c>
      <c r="C176" s="176">
        <v>1868</v>
      </c>
      <c r="D176" s="176">
        <v>303856</v>
      </c>
      <c r="E176" s="176">
        <v>19712</v>
      </c>
      <c r="F176" s="176">
        <v>10267</v>
      </c>
      <c r="G176" s="178">
        <v>329097</v>
      </c>
      <c r="H176" s="179">
        <v>709782</v>
      </c>
    </row>
    <row r="177" spans="1:8" s="201" customFormat="1" ht="20.25" customHeight="1" x14ac:dyDescent="0.2">
      <c r="A177" s="168" t="s">
        <v>789</v>
      </c>
      <c r="B177" s="180">
        <v>340</v>
      </c>
      <c r="C177" s="181">
        <v>13</v>
      </c>
      <c r="D177" s="181">
        <v>1610</v>
      </c>
      <c r="E177" s="181">
        <v>220</v>
      </c>
      <c r="F177" s="181">
        <v>65</v>
      </c>
      <c r="G177" s="182">
        <v>2015</v>
      </c>
      <c r="H177" s="171">
        <v>4263</v>
      </c>
    </row>
    <row r="178" spans="1:8" s="201" customFormat="1" ht="20.25" customHeight="1" thickBot="1" x14ac:dyDescent="0.25">
      <c r="A178" s="190" t="s">
        <v>790</v>
      </c>
      <c r="B178" s="191">
        <v>0</v>
      </c>
      <c r="C178" s="192">
        <v>0</v>
      </c>
      <c r="D178" s="192">
        <v>0</v>
      </c>
      <c r="E178" s="192">
        <v>2</v>
      </c>
      <c r="F178" s="192">
        <v>0</v>
      </c>
      <c r="G178" s="193">
        <v>0</v>
      </c>
      <c r="H178" s="194">
        <v>2</v>
      </c>
    </row>
    <row r="179" spans="1:8" s="201" customFormat="1" ht="20.25" customHeight="1" thickBot="1" x14ac:dyDescent="0.25">
      <c r="A179" s="175" t="s">
        <v>791</v>
      </c>
      <c r="B179" s="176">
        <v>340</v>
      </c>
      <c r="C179" s="176">
        <v>13</v>
      </c>
      <c r="D179" s="176">
        <v>1610</v>
      </c>
      <c r="E179" s="176">
        <v>222</v>
      </c>
      <c r="F179" s="176">
        <v>65</v>
      </c>
      <c r="G179" s="178">
        <v>2015</v>
      </c>
      <c r="H179" s="179">
        <v>4265</v>
      </c>
    </row>
    <row r="180" spans="1:8" s="201" customFormat="1" ht="20.25" customHeight="1" x14ac:dyDescent="0.2">
      <c r="A180" s="168" t="s">
        <v>792</v>
      </c>
      <c r="B180" s="180">
        <v>71</v>
      </c>
      <c r="C180" s="181">
        <v>5</v>
      </c>
      <c r="D180" s="181">
        <v>747</v>
      </c>
      <c r="E180" s="181">
        <v>61</v>
      </c>
      <c r="F180" s="181">
        <v>19</v>
      </c>
      <c r="G180" s="182">
        <v>760</v>
      </c>
      <c r="H180" s="171">
        <v>1663</v>
      </c>
    </row>
    <row r="181" spans="1:8" s="201" customFormat="1" ht="20.25" customHeight="1" thickBot="1" x14ac:dyDescent="0.25">
      <c r="A181" s="190" t="s">
        <v>793</v>
      </c>
      <c r="B181" s="191">
        <v>0</v>
      </c>
      <c r="C181" s="192">
        <v>0</v>
      </c>
      <c r="D181" s="192">
        <v>0</v>
      </c>
      <c r="E181" s="192">
        <v>8</v>
      </c>
      <c r="F181" s="192">
        <v>0</v>
      </c>
      <c r="G181" s="193">
        <v>0</v>
      </c>
      <c r="H181" s="194">
        <v>8</v>
      </c>
    </row>
    <row r="182" spans="1:8" s="201" customFormat="1" ht="20.25" customHeight="1" thickBot="1" x14ac:dyDescent="0.25">
      <c r="A182" s="175" t="s">
        <v>794</v>
      </c>
      <c r="B182" s="176">
        <v>71</v>
      </c>
      <c r="C182" s="176">
        <v>5</v>
      </c>
      <c r="D182" s="176">
        <v>747</v>
      </c>
      <c r="E182" s="176">
        <v>69</v>
      </c>
      <c r="F182" s="176">
        <v>19</v>
      </c>
      <c r="G182" s="178">
        <v>760</v>
      </c>
      <c r="H182" s="179">
        <v>1671</v>
      </c>
    </row>
    <row r="183" spans="1:8" s="201" customFormat="1" ht="20.25" customHeight="1" x14ac:dyDescent="0.2">
      <c r="A183" s="168" t="s">
        <v>795</v>
      </c>
      <c r="B183" s="180">
        <v>984</v>
      </c>
      <c r="C183" s="181">
        <v>22</v>
      </c>
      <c r="D183" s="181">
        <v>5092</v>
      </c>
      <c r="E183" s="181">
        <v>285</v>
      </c>
      <c r="F183" s="181">
        <v>170</v>
      </c>
      <c r="G183" s="182">
        <v>7728</v>
      </c>
      <c r="H183" s="171">
        <v>14281</v>
      </c>
    </row>
    <row r="184" spans="1:8" s="201" customFormat="1" ht="20.25" customHeight="1" x14ac:dyDescent="0.2">
      <c r="A184" s="172" t="s">
        <v>796</v>
      </c>
      <c r="B184" s="183">
        <v>313</v>
      </c>
      <c r="C184" s="184">
        <v>13</v>
      </c>
      <c r="D184" s="184">
        <v>2096</v>
      </c>
      <c r="E184" s="184">
        <v>185</v>
      </c>
      <c r="F184" s="184">
        <v>77</v>
      </c>
      <c r="G184" s="185">
        <v>3145</v>
      </c>
      <c r="H184" s="173">
        <v>5829</v>
      </c>
    </row>
    <row r="185" spans="1:8" s="201" customFormat="1" ht="20.25" customHeight="1" x14ac:dyDescent="0.2">
      <c r="A185" s="172" t="s">
        <v>797</v>
      </c>
      <c r="B185" s="183">
        <v>129</v>
      </c>
      <c r="C185" s="184">
        <v>6</v>
      </c>
      <c r="D185" s="184">
        <v>859</v>
      </c>
      <c r="E185" s="184">
        <v>61</v>
      </c>
      <c r="F185" s="184">
        <v>27</v>
      </c>
      <c r="G185" s="185">
        <v>1431</v>
      </c>
      <c r="H185" s="173">
        <v>2513</v>
      </c>
    </row>
    <row r="186" spans="1:8" s="201" customFormat="1" ht="20.25" customHeight="1" thickBot="1" x14ac:dyDescent="0.25">
      <c r="A186" s="190" t="s">
        <v>798</v>
      </c>
      <c r="B186" s="191">
        <v>1</v>
      </c>
      <c r="C186" s="192">
        <v>0</v>
      </c>
      <c r="D186" s="192">
        <v>3</v>
      </c>
      <c r="E186" s="192">
        <v>1</v>
      </c>
      <c r="F186" s="192">
        <v>0</v>
      </c>
      <c r="G186" s="193">
        <v>0</v>
      </c>
      <c r="H186" s="194">
        <v>5</v>
      </c>
    </row>
    <row r="187" spans="1:8" s="201" customFormat="1" ht="20.25" customHeight="1" thickBot="1" x14ac:dyDescent="0.25">
      <c r="A187" s="175" t="s">
        <v>799</v>
      </c>
      <c r="B187" s="176">
        <v>1427</v>
      </c>
      <c r="C187" s="176">
        <v>41</v>
      </c>
      <c r="D187" s="176">
        <v>8050</v>
      </c>
      <c r="E187" s="176">
        <v>532</v>
      </c>
      <c r="F187" s="176">
        <v>274</v>
      </c>
      <c r="G187" s="178">
        <v>12304</v>
      </c>
      <c r="H187" s="179">
        <v>22628</v>
      </c>
    </row>
    <row r="188" spans="1:8" s="201" customFormat="1" ht="20.25" customHeight="1" x14ac:dyDescent="0.2">
      <c r="A188" s="168" t="s">
        <v>800</v>
      </c>
      <c r="B188" s="180">
        <v>196</v>
      </c>
      <c r="C188" s="181">
        <v>6</v>
      </c>
      <c r="D188" s="181">
        <v>1590</v>
      </c>
      <c r="E188" s="181">
        <v>105</v>
      </c>
      <c r="F188" s="181">
        <v>48</v>
      </c>
      <c r="G188" s="182">
        <v>1958</v>
      </c>
      <c r="H188" s="171">
        <v>3903</v>
      </c>
    </row>
    <row r="189" spans="1:8" s="201" customFormat="1" ht="20.25" customHeight="1" x14ac:dyDescent="0.2">
      <c r="A189" s="172" t="s">
        <v>801</v>
      </c>
      <c r="B189" s="183">
        <v>230</v>
      </c>
      <c r="C189" s="184">
        <v>9</v>
      </c>
      <c r="D189" s="184">
        <v>1907</v>
      </c>
      <c r="E189" s="184">
        <v>106</v>
      </c>
      <c r="F189" s="184">
        <v>64</v>
      </c>
      <c r="G189" s="185">
        <v>2370</v>
      </c>
      <c r="H189" s="173">
        <v>4686</v>
      </c>
    </row>
    <row r="190" spans="1:8" s="201" customFormat="1" ht="20.25" customHeight="1" x14ac:dyDescent="0.2">
      <c r="A190" s="172" t="s">
        <v>802</v>
      </c>
      <c r="B190" s="183">
        <v>253</v>
      </c>
      <c r="C190" s="184">
        <v>37</v>
      </c>
      <c r="D190" s="184">
        <v>2848</v>
      </c>
      <c r="E190" s="184">
        <v>161</v>
      </c>
      <c r="F190" s="184">
        <v>82</v>
      </c>
      <c r="G190" s="185">
        <v>3610</v>
      </c>
      <c r="H190" s="173">
        <v>6991</v>
      </c>
    </row>
    <row r="191" spans="1:8" s="201" customFormat="1" ht="20.25" customHeight="1" x14ac:dyDescent="0.2">
      <c r="A191" s="172" t="s">
        <v>803</v>
      </c>
      <c r="B191" s="183">
        <v>944</v>
      </c>
      <c r="C191" s="184">
        <v>6</v>
      </c>
      <c r="D191" s="184">
        <v>1408</v>
      </c>
      <c r="E191" s="184">
        <v>54</v>
      </c>
      <c r="F191" s="184">
        <v>66</v>
      </c>
      <c r="G191" s="185">
        <v>1539</v>
      </c>
      <c r="H191" s="173">
        <v>4017</v>
      </c>
    </row>
    <row r="192" spans="1:8" s="201" customFormat="1" ht="20.25" customHeight="1" thickBot="1" x14ac:dyDescent="0.25">
      <c r="A192" s="190" t="s">
        <v>804</v>
      </c>
      <c r="B192" s="191">
        <v>2</v>
      </c>
      <c r="C192" s="192">
        <v>0</v>
      </c>
      <c r="D192" s="192">
        <v>0</v>
      </c>
      <c r="E192" s="192">
        <v>6</v>
      </c>
      <c r="F192" s="192">
        <v>0</v>
      </c>
      <c r="G192" s="193">
        <v>0</v>
      </c>
      <c r="H192" s="194">
        <v>8</v>
      </c>
    </row>
    <row r="193" spans="1:9" s="201" customFormat="1" ht="20.25" customHeight="1" thickBot="1" x14ac:dyDescent="0.25">
      <c r="A193" s="175" t="s">
        <v>805</v>
      </c>
      <c r="B193" s="176">
        <v>1625</v>
      </c>
      <c r="C193" s="176">
        <v>58</v>
      </c>
      <c r="D193" s="176">
        <v>7753</v>
      </c>
      <c r="E193" s="176">
        <v>432</v>
      </c>
      <c r="F193" s="176">
        <v>260</v>
      </c>
      <c r="G193" s="178">
        <v>9477</v>
      </c>
      <c r="H193" s="179">
        <v>19605</v>
      </c>
    </row>
    <row r="194" spans="1:9" s="201" customFormat="1" ht="20.25" customHeight="1" thickBot="1" x14ac:dyDescent="0.25">
      <c r="A194" s="207" t="s">
        <v>806</v>
      </c>
      <c r="B194" s="208">
        <v>0</v>
      </c>
      <c r="C194" s="209">
        <v>0</v>
      </c>
      <c r="D194" s="209">
        <v>0</v>
      </c>
      <c r="E194" s="209">
        <v>5</v>
      </c>
      <c r="F194" s="209">
        <v>0</v>
      </c>
      <c r="G194" s="210">
        <v>0</v>
      </c>
      <c r="H194" s="212">
        <v>5</v>
      </c>
    </row>
    <row r="195" spans="1:9" s="201" customFormat="1" ht="20.25" customHeight="1" thickBot="1" x14ac:dyDescent="0.25">
      <c r="A195" s="175" t="s">
        <v>807</v>
      </c>
      <c r="B195" s="176">
        <v>0</v>
      </c>
      <c r="C195" s="176">
        <v>0</v>
      </c>
      <c r="D195" s="176">
        <v>0</v>
      </c>
      <c r="E195" s="176">
        <v>5</v>
      </c>
      <c r="F195" s="176">
        <v>0</v>
      </c>
      <c r="G195" s="178">
        <v>0</v>
      </c>
      <c r="H195" s="179">
        <v>5</v>
      </c>
    </row>
    <row r="196" spans="1:9" s="201" customFormat="1" ht="20.25" customHeight="1" x14ac:dyDescent="0.2">
      <c r="A196" s="168" t="s">
        <v>808</v>
      </c>
      <c r="B196" s="180">
        <v>973</v>
      </c>
      <c r="C196" s="181">
        <v>35</v>
      </c>
      <c r="D196" s="181">
        <v>6569</v>
      </c>
      <c r="E196" s="181">
        <v>398</v>
      </c>
      <c r="F196" s="181">
        <v>250</v>
      </c>
      <c r="G196" s="182">
        <v>8813</v>
      </c>
      <c r="H196" s="171">
        <v>17038</v>
      </c>
    </row>
    <row r="197" spans="1:9" s="201" customFormat="1" ht="20.25" customHeight="1" thickBot="1" x14ac:dyDescent="0.25">
      <c r="A197" s="190" t="s">
        <v>809</v>
      </c>
      <c r="B197" s="191">
        <v>1</v>
      </c>
      <c r="C197" s="192">
        <v>0</v>
      </c>
      <c r="D197" s="192">
        <v>1</v>
      </c>
      <c r="E197" s="192">
        <v>8</v>
      </c>
      <c r="F197" s="192">
        <v>0</v>
      </c>
      <c r="G197" s="193">
        <v>0</v>
      </c>
      <c r="H197" s="194">
        <v>10</v>
      </c>
    </row>
    <row r="198" spans="1:9" s="201" customFormat="1" ht="20.25" customHeight="1" thickBot="1" x14ac:dyDescent="0.25">
      <c r="A198" s="175" t="s">
        <v>810</v>
      </c>
      <c r="B198" s="176">
        <v>974</v>
      </c>
      <c r="C198" s="176">
        <v>35</v>
      </c>
      <c r="D198" s="176">
        <v>6570</v>
      </c>
      <c r="E198" s="176">
        <v>406</v>
      </c>
      <c r="F198" s="176">
        <v>250</v>
      </c>
      <c r="G198" s="178">
        <v>8813</v>
      </c>
      <c r="H198" s="179">
        <v>17048</v>
      </c>
    </row>
    <row r="199" spans="1:9" s="201" customFormat="1" ht="20.25" customHeight="1" x14ac:dyDescent="0.2">
      <c r="A199" s="168" t="s">
        <v>811</v>
      </c>
      <c r="B199" s="180">
        <v>153</v>
      </c>
      <c r="C199" s="181">
        <v>6</v>
      </c>
      <c r="D199" s="181">
        <v>790</v>
      </c>
      <c r="E199" s="181">
        <v>87</v>
      </c>
      <c r="F199" s="181">
        <v>21</v>
      </c>
      <c r="G199" s="182">
        <v>1240</v>
      </c>
      <c r="H199" s="171">
        <v>2297</v>
      </c>
    </row>
    <row r="200" spans="1:9" s="201" customFormat="1" ht="20.25" customHeight="1" x14ac:dyDescent="0.2">
      <c r="A200" s="172" t="s">
        <v>812</v>
      </c>
      <c r="B200" s="183">
        <v>564</v>
      </c>
      <c r="C200" s="184">
        <v>33</v>
      </c>
      <c r="D200" s="184">
        <v>4442</v>
      </c>
      <c r="E200" s="184">
        <v>339</v>
      </c>
      <c r="F200" s="184">
        <v>139</v>
      </c>
      <c r="G200" s="185">
        <v>6621</v>
      </c>
      <c r="H200" s="173">
        <v>12138</v>
      </c>
    </row>
    <row r="201" spans="1:9" s="201" customFormat="1" ht="20.25" customHeight="1" thickBot="1" x14ac:dyDescent="0.25">
      <c r="A201" s="190" t="s">
        <v>813</v>
      </c>
      <c r="B201" s="191">
        <v>2</v>
      </c>
      <c r="C201" s="192">
        <v>2</v>
      </c>
      <c r="D201" s="192">
        <v>8</v>
      </c>
      <c r="E201" s="192">
        <v>4</v>
      </c>
      <c r="F201" s="192">
        <v>0</v>
      </c>
      <c r="G201" s="193">
        <v>0</v>
      </c>
      <c r="H201" s="194">
        <v>16</v>
      </c>
    </row>
    <row r="202" spans="1:9" s="201" customFormat="1" ht="20.25" customHeight="1" thickBot="1" x14ac:dyDescent="0.25">
      <c r="A202" s="175" t="s">
        <v>814</v>
      </c>
      <c r="B202" s="176">
        <v>719</v>
      </c>
      <c r="C202" s="176">
        <v>41</v>
      </c>
      <c r="D202" s="176">
        <v>5240</v>
      </c>
      <c r="E202" s="176">
        <v>430</v>
      </c>
      <c r="F202" s="176">
        <v>160</v>
      </c>
      <c r="G202" s="178">
        <v>7861</v>
      </c>
      <c r="H202" s="179">
        <v>14451</v>
      </c>
    </row>
    <row r="203" spans="1:9" s="201" customFormat="1" ht="20.25" customHeight="1" thickBot="1" x14ac:dyDescent="0.25">
      <c r="A203" s="175" t="s">
        <v>687</v>
      </c>
      <c r="B203" s="176">
        <v>5156</v>
      </c>
      <c r="C203" s="176">
        <v>193</v>
      </c>
      <c r="D203" s="176">
        <v>29970</v>
      </c>
      <c r="E203" s="176">
        <v>2096</v>
      </c>
      <c r="F203" s="176">
        <v>1028</v>
      </c>
      <c r="G203" s="178">
        <v>41230</v>
      </c>
      <c r="H203" s="179">
        <v>79673</v>
      </c>
    </row>
    <row r="204" spans="1:9" s="201" customFormat="1" ht="20.25" customHeight="1" thickBot="1" x14ac:dyDescent="0.25">
      <c r="A204" s="175" t="s">
        <v>815</v>
      </c>
      <c r="B204" s="196">
        <v>0</v>
      </c>
      <c r="C204" s="196">
        <v>0</v>
      </c>
      <c r="D204" s="196">
        <v>0</v>
      </c>
      <c r="E204" s="196">
        <v>0</v>
      </c>
      <c r="F204" s="196">
        <v>0</v>
      </c>
      <c r="G204" s="178">
        <v>181</v>
      </c>
      <c r="H204" s="179">
        <v>181</v>
      </c>
    </row>
    <row r="205" spans="1:9" s="201" customFormat="1" ht="20.25" customHeight="1" thickBot="1" x14ac:dyDescent="0.25">
      <c r="A205" s="195" t="s">
        <v>688</v>
      </c>
      <c r="B205" s="196">
        <v>50138</v>
      </c>
      <c r="C205" s="196">
        <v>2061</v>
      </c>
      <c r="D205" s="196">
        <v>333826</v>
      </c>
      <c r="E205" s="196">
        <v>21808</v>
      </c>
      <c r="F205" s="196">
        <v>11295</v>
      </c>
      <c r="G205" s="214">
        <v>370508</v>
      </c>
      <c r="H205" s="175">
        <v>789636</v>
      </c>
    </row>
    <row r="206" spans="1:9" s="201" customFormat="1" ht="20.25" customHeight="1" x14ac:dyDescent="0.2">
      <c r="A206" s="200"/>
      <c r="B206" s="200"/>
      <c r="C206" s="200"/>
      <c r="D206" s="200"/>
      <c r="E206" s="200"/>
      <c r="F206" s="200"/>
      <c r="G206" s="200"/>
      <c r="H206" s="200"/>
      <c r="I206"/>
    </row>
    <row r="207" spans="1:9" s="201" customFormat="1" ht="20.25" customHeight="1" thickBot="1" x14ac:dyDescent="0.25">
      <c r="A207" s="163" t="s">
        <v>463</v>
      </c>
      <c r="B207" s="164"/>
      <c r="C207" s="164"/>
      <c r="D207" s="164"/>
      <c r="E207" s="164"/>
      <c r="F207" s="164"/>
      <c r="G207" s="164"/>
      <c r="H207" s="165"/>
    </row>
    <row r="208" spans="1:9" ht="20.25" customHeight="1" x14ac:dyDescent="0.2">
      <c r="A208" s="166" t="s">
        <v>379</v>
      </c>
      <c r="B208" s="2130" t="s">
        <v>452</v>
      </c>
      <c r="C208" s="2132" t="s">
        <v>453</v>
      </c>
      <c r="D208" s="2132" t="s">
        <v>454</v>
      </c>
      <c r="E208" s="2132" t="s">
        <v>455</v>
      </c>
      <c r="F208" s="2132" t="s">
        <v>404</v>
      </c>
      <c r="G208" s="2126" t="s">
        <v>456</v>
      </c>
      <c r="H208" s="2128" t="s">
        <v>457</v>
      </c>
    </row>
    <row r="209" spans="1:8" ht="20.25" customHeight="1" thickBot="1" x14ac:dyDescent="0.25">
      <c r="A209" s="167" t="s">
        <v>458</v>
      </c>
      <c r="B209" s="2131"/>
      <c r="C209" s="2133"/>
      <c r="D209" s="2133"/>
      <c r="E209" s="2133"/>
      <c r="F209" s="2133"/>
      <c r="G209" s="2127"/>
      <c r="H209" s="2129"/>
    </row>
    <row r="210" spans="1:8" s="201" customFormat="1" ht="20.25" customHeight="1" x14ac:dyDescent="0.2">
      <c r="A210" s="168" t="s">
        <v>816</v>
      </c>
      <c r="B210" s="180">
        <v>13536</v>
      </c>
      <c r="C210" s="181">
        <v>374</v>
      </c>
      <c r="D210" s="181">
        <v>99633</v>
      </c>
      <c r="E210" s="181">
        <v>3544</v>
      </c>
      <c r="F210" s="181">
        <v>2831</v>
      </c>
      <c r="G210" s="202">
        <v>75473</v>
      </c>
      <c r="H210" s="171">
        <v>195391</v>
      </c>
    </row>
    <row r="211" spans="1:8" s="201" customFormat="1" ht="20.25" customHeight="1" x14ac:dyDescent="0.2">
      <c r="A211" s="172" t="s">
        <v>817</v>
      </c>
      <c r="B211" s="183">
        <v>3961</v>
      </c>
      <c r="C211" s="184">
        <v>175</v>
      </c>
      <c r="D211" s="184">
        <v>28331</v>
      </c>
      <c r="E211" s="184">
        <v>1756</v>
      </c>
      <c r="F211" s="184">
        <v>1172</v>
      </c>
      <c r="G211" s="185">
        <v>29690</v>
      </c>
      <c r="H211" s="173">
        <v>65085</v>
      </c>
    </row>
    <row r="212" spans="1:8" s="201" customFormat="1" ht="20.25" customHeight="1" x14ac:dyDescent="0.2">
      <c r="A212" s="172" t="s">
        <v>818</v>
      </c>
      <c r="B212" s="183">
        <v>6363</v>
      </c>
      <c r="C212" s="184">
        <v>329</v>
      </c>
      <c r="D212" s="184">
        <v>42690</v>
      </c>
      <c r="E212" s="184">
        <v>2184</v>
      </c>
      <c r="F212" s="184">
        <v>1681</v>
      </c>
      <c r="G212" s="185">
        <v>49794</v>
      </c>
      <c r="H212" s="173">
        <v>103041</v>
      </c>
    </row>
    <row r="213" spans="1:8" s="201" customFormat="1" ht="20.25" customHeight="1" x14ac:dyDescent="0.2">
      <c r="A213" s="172" t="s">
        <v>819</v>
      </c>
      <c r="B213" s="183">
        <v>6648</v>
      </c>
      <c r="C213" s="184">
        <v>186</v>
      </c>
      <c r="D213" s="184">
        <v>36987</v>
      </c>
      <c r="E213" s="184">
        <v>2542</v>
      </c>
      <c r="F213" s="184">
        <v>1482</v>
      </c>
      <c r="G213" s="185">
        <v>40290</v>
      </c>
      <c r="H213" s="173">
        <v>88135</v>
      </c>
    </row>
    <row r="214" spans="1:8" s="201" customFormat="1" ht="20.25" customHeight="1" x14ac:dyDescent="0.2">
      <c r="A214" s="172" t="s">
        <v>820</v>
      </c>
      <c r="B214" s="183">
        <v>2421</v>
      </c>
      <c r="C214" s="184">
        <v>152</v>
      </c>
      <c r="D214" s="184">
        <v>12852</v>
      </c>
      <c r="E214" s="184">
        <v>1098</v>
      </c>
      <c r="F214" s="184">
        <v>539</v>
      </c>
      <c r="G214" s="185">
        <v>13221</v>
      </c>
      <c r="H214" s="173">
        <v>30283</v>
      </c>
    </row>
    <row r="215" spans="1:8" s="201" customFormat="1" ht="20.25" customHeight="1" x14ac:dyDescent="0.2">
      <c r="A215" s="172" t="s">
        <v>821</v>
      </c>
      <c r="B215" s="183">
        <v>2283</v>
      </c>
      <c r="C215" s="184">
        <v>121</v>
      </c>
      <c r="D215" s="184">
        <v>15494</v>
      </c>
      <c r="E215" s="184">
        <v>996</v>
      </c>
      <c r="F215" s="184">
        <v>524</v>
      </c>
      <c r="G215" s="185">
        <v>17173</v>
      </c>
      <c r="H215" s="173">
        <v>36591</v>
      </c>
    </row>
    <row r="216" spans="1:8" s="201" customFormat="1" ht="20.25" customHeight="1" x14ac:dyDescent="0.2">
      <c r="A216" s="172" t="s">
        <v>822</v>
      </c>
      <c r="B216" s="183">
        <v>1379</v>
      </c>
      <c r="C216" s="184">
        <v>79</v>
      </c>
      <c r="D216" s="184">
        <v>10573</v>
      </c>
      <c r="E216" s="184">
        <v>449</v>
      </c>
      <c r="F216" s="184">
        <v>401</v>
      </c>
      <c r="G216" s="185">
        <v>11647</v>
      </c>
      <c r="H216" s="173">
        <v>24528</v>
      </c>
    </row>
    <row r="217" spans="1:8" s="201" customFormat="1" ht="20.25" customHeight="1" x14ac:dyDescent="0.2">
      <c r="A217" s="172" t="s">
        <v>823</v>
      </c>
      <c r="B217" s="183">
        <v>1565</v>
      </c>
      <c r="C217" s="184">
        <v>51</v>
      </c>
      <c r="D217" s="184">
        <v>8942</v>
      </c>
      <c r="E217" s="184">
        <v>474</v>
      </c>
      <c r="F217" s="184">
        <v>388</v>
      </c>
      <c r="G217" s="185">
        <v>10329</v>
      </c>
      <c r="H217" s="173">
        <v>21749</v>
      </c>
    </row>
    <row r="218" spans="1:8" s="201" customFormat="1" ht="20.25" customHeight="1" x14ac:dyDescent="0.2">
      <c r="A218" s="172" t="s">
        <v>824</v>
      </c>
      <c r="B218" s="183">
        <v>1697</v>
      </c>
      <c r="C218" s="184">
        <v>59</v>
      </c>
      <c r="D218" s="184">
        <v>10195</v>
      </c>
      <c r="E218" s="184">
        <v>675</v>
      </c>
      <c r="F218" s="184">
        <v>393</v>
      </c>
      <c r="G218" s="185">
        <v>10667</v>
      </c>
      <c r="H218" s="173">
        <v>23686</v>
      </c>
    </row>
    <row r="219" spans="1:8" s="201" customFormat="1" ht="20.25" customHeight="1" x14ac:dyDescent="0.2">
      <c r="A219" s="172" t="s">
        <v>825</v>
      </c>
      <c r="B219" s="183">
        <v>4038</v>
      </c>
      <c r="C219" s="184">
        <v>109</v>
      </c>
      <c r="D219" s="184">
        <v>24169</v>
      </c>
      <c r="E219" s="184">
        <v>1302</v>
      </c>
      <c r="F219" s="184">
        <v>836</v>
      </c>
      <c r="G219" s="185">
        <v>25306</v>
      </c>
      <c r="H219" s="173">
        <v>55760</v>
      </c>
    </row>
    <row r="220" spans="1:8" s="201" customFormat="1" ht="20.25" customHeight="1" x14ac:dyDescent="0.2">
      <c r="A220" s="172" t="s">
        <v>826</v>
      </c>
      <c r="B220" s="183">
        <v>2144</v>
      </c>
      <c r="C220" s="184">
        <v>60</v>
      </c>
      <c r="D220" s="184">
        <v>18293</v>
      </c>
      <c r="E220" s="184">
        <v>875</v>
      </c>
      <c r="F220" s="184">
        <v>677</v>
      </c>
      <c r="G220" s="185">
        <v>18539</v>
      </c>
      <c r="H220" s="173">
        <v>40588</v>
      </c>
    </row>
    <row r="221" spans="1:8" s="201" customFormat="1" ht="20.25" customHeight="1" x14ac:dyDescent="0.2">
      <c r="A221" s="172" t="s">
        <v>827</v>
      </c>
      <c r="B221" s="183">
        <v>1455</v>
      </c>
      <c r="C221" s="184">
        <v>51</v>
      </c>
      <c r="D221" s="184">
        <v>5654</v>
      </c>
      <c r="E221" s="184">
        <v>476</v>
      </c>
      <c r="F221" s="184">
        <v>181</v>
      </c>
      <c r="G221" s="185">
        <v>6728</v>
      </c>
      <c r="H221" s="173">
        <v>14545</v>
      </c>
    </row>
    <row r="222" spans="1:8" s="201" customFormat="1" ht="20.25" customHeight="1" thickBot="1" x14ac:dyDescent="0.25">
      <c r="A222" s="190" t="s">
        <v>828</v>
      </c>
      <c r="B222" s="191">
        <v>1657</v>
      </c>
      <c r="C222" s="192">
        <v>48</v>
      </c>
      <c r="D222" s="192">
        <v>11627</v>
      </c>
      <c r="E222" s="192">
        <v>622</v>
      </c>
      <c r="F222" s="192">
        <v>556</v>
      </c>
      <c r="G222" s="193">
        <v>11926</v>
      </c>
      <c r="H222" s="194">
        <v>26436</v>
      </c>
    </row>
    <row r="223" spans="1:8" s="201" customFormat="1" ht="20.25" customHeight="1" thickBot="1" x14ac:dyDescent="0.25">
      <c r="A223" s="175" t="s">
        <v>648</v>
      </c>
      <c r="B223" s="176">
        <v>49147</v>
      </c>
      <c r="C223" s="176">
        <v>1794</v>
      </c>
      <c r="D223" s="176">
        <v>325440</v>
      </c>
      <c r="E223" s="176">
        <v>16993</v>
      </c>
      <c r="F223" s="176">
        <v>11661</v>
      </c>
      <c r="G223" s="178">
        <v>320783</v>
      </c>
      <c r="H223" s="179">
        <v>725818</v>
      </c>
    </row>
    <row r="224" spans="1:8" s="201" customFormat="1" ht="20.25" customHeight="1" x14ac:dyDescent="0.2">
      <c r="A224" s="168" t="s">
        <v>829</v>
      </c>
      <c r="B224" s="180">
        <v>498</v>
      </c>
      <c r="C224" s="181">
        <v>7</v>
      </c>
      <c r="D224" s="181">
        <v>4292</v>
      </c>
      <c r="E224" s="181">
        <v>155</v>
      </c>
      <c r="F224" s="181">
        <v>140</v>
      </c>
      <c r="G224" s="182">
        <v>4482</v>
      </c>
      <c r="H224" s="171">
        <v>9574</v>
      </c>
    </row>
    <row r="225" spans="1:8" s="201" customFormat="1" ht="20.25" customHeight="1" x14ac:dyDescent="0.2">
      <c r="A225" s="172" t="s">
        <v>830</v>
      </c>
      <c r="B225" s="183">
        <v>453</v>
      </c>
      <c r="C225" s="184">
        <v>11</v>
      </c>
      <c r="D225" s="184">
        <v>4997</v>
      </c>
      <c r="E225" s="184">
        <v>136</v>
      </c>
      <c r="F225" s="184">
        <v>149</v>
      </c>
      <c r="G225" s="185">
        <v>5292</v>
      </c>
      <c r="H225" s="173">
        <v>11038</v>
      </c>
    </row>
    <row r="226" spans="1:8" s="201" customFormat="1" ht="20.25" customHeight="1" thickBot="1" x14ac:dyDescent="0.25">
      <c r="A226" s="190" t="s">
        <v>831</v>
      </c>
      <c r="B226" s="191">
        <v>0</v>
      </c>
      <c r="C226" s="192">
        <v>0</v>
      </c>
      <c r="D226" s="192">
        <v>2</v>
      </c>
      <c r="E226" s="192">
        <v>6</v>
      </c>
      <c r="F226" s="192">
        <v>0</v>
      </c>
      <c r="G226" s="193">
        <v>0</v>
      </c>
      <c r="H226" s="194">
        <v>8</v>
      </c>
    </row>
    <row r="227" spans="1:8" s="201" customFormat="1" ht="20.25" customHeight="1" thickBot="1" x14ac:dyDescent="0.25">
      <c r="A227" s="175" t="s">
        <v>832</v>
      </c>
      <c r="B227" s="176">
        <v>951</v>
      </c>
      <c r="C227" s="176">
        <v>18</v>
      </c>
      <c r="D227" s="176">
        <v>9291</v>
      </c>
      <c r="E227" s="176">
        <v>297</v>
      </c>
      <c r="F227" s="176">
        <v>289</v>
      </c>
      <c r="G227" s="178">
        <v>9774</v>
      </c>
      <c r="H227" s="179">
        <v>20620</v>
      </c>
    </row>
    <row r="228" spans="1:8" s="201" customFormat="1" ht="20.25" customHeight="1" x14ac:dyDescent="0.2">
      <c r="A228" s="168" t="s">
        <v>833</v>
      </c>
      <c r="B228" s="180">
        <v>287</v>
      </c>
      <c r="C228" s="181">
        <v>21</v>
      </c>
      <c r="D228" s="181">
        <v>2718</v>
      </c>
      <c r="E228" s="181">
        <v>166</v>
      </c>
      <c r="F228" s="181">
        <v>113</v>
      </c>
      <c r="G228" s="182">
        <v>3467</v>
      </c>
      <c r="H228" s="171">
        <v>6772</v>
      </c>
    </row>
    <row r="229" spans="1:8" s="201" customFormat="1" ht="20.25" customHeight="1" x14ac:dyDescent="0.2">
      <c r="A229" s="172" t="s">
        <v>834</v>
      </c>
      <c r="B229" s="183">
        <v>323</v>
      </c>
      <c r="C229" s="184">
        <v>15</v>
      </c>
      <c r="D229" s="184">
        <v>2198</v>
      </c>
      <c r="E229" s="184">
        <v>143</v>
      </c>
      <c r="F229" s="184">
        <v>112</v>
      </c>
      <c r="G229" s="185">
        <v>3061</v>
      </c>
      <c r="H229" s="173">
        <v>5852</v>
      </c>
    </row>
    <row r="230" spans="1:8" s="201" customFormat="1" ht="20.25" customHeight="1" x14ac:dyDescent="0.2">
      <c r="A230" s="172" t="s">
        <v>835</v>
      </c>
      <c r="B230" s="183">
        <v>228</v>
      </c>
      <c r="C230" s="184">
        <v>35</v>
      </c>
      <c r="D230" s="184">
        <v>1931</v>
      </c>
      <c r="E230" s="184">
        <v>151</v>
      </c>
      <c r="F230" s="184">
        <v>68</v>
      </c>
      <c r="G230" s="185">
        <v>2166</v>
      </c>
      <c r="H230" s="173">
        <v>4579</v>
      </c>
    </row>
    <row r="231" spans="1:8" s="201" customFormat="1" ht="20.25" customHeight="1" x14ac:dyDescent="0.2">
      <c r="A231" s="172" t="s">
        <v>836</v>
      </c>
      <c r="B231" s="183">
        <v>810</v>
      </c>
      <c r="C231" s="184">
        <v>39</v>
      </c>
      <c r="D231" s="184">
        <v>6691</v>
      </c>
      <c r="E231" s="184">
        <v>315</v>
      </c>
      <c r="F231" s="184">
        <v>278</v>
      </c>
      <c r="G231" s="185">
        <v>7584</v>
      </c>
      <c r="H231" s="173">
        <v>15717</v>
      </c>
    </row>
    <row r="232" spans="1:8" s="201" customFormat="1" ht="20.25" customHeight="1" thickBot="1" x14ac:dyDescent="0.25">
      <c r="A232" s="190" t="s">
        <v>837</v>
      </c>
      <c r="B232" s="191">
        <v>2</v>
      </c>
      <c r="C232" s="192">
        <v>0</v>
      </c>
      <c r="D232" s="192">
        <v>2</v>
      </c>
      <c r="E232" s="192">
        <v>4</v>
      </c>
      <c r="F232" s="192">
        <v>0</v>
      </c>
      <c r="G232" s="193">
        <v>0</v>
      </c>
      <c r="H232" s="194">
        <v>8</v>
      </c>
    </row>
    <row r="233" spans="1:8" s="201" customFormat="1" ht="20.25" customHeight="1" thickBot="1" x14ac:dyDescent="0.25">
      <c r="A233" s="175" t="s">
        <v>838</v>
      </c>
      <c r="B233" s="176">
        <v>1650</v>
      </c>
      <c r="C233" s="176">
        <v>110</v>
      </c>
      <c r="D233" s="176">
        <v>13540</v>
      </c>
      <c r="E233" s="176">
        <v>779</v>
      </c>
      <c r="F233" s="176">
        <v>571</v>
      </c>
      <c r="G233" s="178">
        <v>16278</v>
      </c>
      <c r="H233" s="179">
        <v>32928</v>
      </c>
    </row>
    <row r="234" spans="1:8" s="201" customFormat="1" ht="20.25" customHeight="1" thickBot="1" x14ac:dyDescent="0.25">
      <c r="A234" s="207" t="s">
        <v>839</v>
      </c>
      <c r="B234" s="208">
        <v>534</v>
      </c>
      <c r="C234" s="209">
        <v>26</v>
      </c>
      <c r="D234" s="209">
        <v>2368</v>
      </c>
      <c r="E234" s="209">
        <v>175</v>
      </c>
      <c r="F234" s="209">
        <v>128</v>
      </c>
      <c r="G234" s="210">
        <v>2884</v>
      </c>
      <c r="H234" s="212">
        <v>6115</v>
      </c>
    </row>
    <row r="235" spans="1:8" s="201" customFormat="1" ht="20.25" customHeight="1" thickBot="1" x14ac:dyDescent="0.25">
      <c r="A235" s="175" t="s">
        <v>840</v>
      </c>
      <c r="B235" s="176">
        <v>534</v>
      </c>
      <c r="C235" s="177">
        <v>26</v>
      </c>
      <c r="D235" s="177">
        <v>2368</v>
      </c>
      <c r="E235" s="177">
        <v>175</v>
      </c>
      <c r="F235" s="177">
        <v>128</v>
      </c>
      <c r="G235" s="178">
        <v>2884</v>
      </c>
      <c r="H235" s="179">
        <v>6115</v>
      </c>
    </row>
    <row r="236" spans="1:8" s="201" customFormat="1" ht="20.25" customHeight="1" x14ac:dyDescent="0.2">
      <c r="A236" s="203" t="s">
        <v>841</v>
      </c>
      <c r="B236" s="204">
        <v>363</v>
      </c>
      <c r="C236" s="204">
        <v>13</v>
      </c>
      <c r="D236" s="204">
        <v>1828</v>
      </c>
      <c r="E236" s="204">
        <v>164</v>
      </c>
      <c r="F236" s="204">
        <v>79</v>
      </c>
      <c r="G236" s="202">
        <v>2117</v>
      </c>
      <c r="H236" s="206">
        <v>4564</v>
      </c>
    </row>
    <row r="237" spans="1:8" s="201" customFormat="1" ht="20.25" customHeight="1" x14ac:dyDescent="0.2">
      <c r="A237" s="168" t="s">
        <v>842</v>
      </c>
      <c r="B237" s="180">
        <v>222</v>
      </c>
      <c r="C237" s="181">
        <v>16</v>
      </c>
      <c r="D237" s="181">
        <v>1094</v>
      </c>
      <c r="E237" s="181">
        <v>107</v>
      </c>
      <c r="F237" s="181">
        <v>61</v>
      </c>
      <c r="G237" s="182">
        <v>1475</v>
      </c>
      <c r="H237" s="171">
        <v>2975</v>
      </c>
    </row>
    <row r="238" spans="1:8" s="201" customFormat="1" ht="20.25" customHeight="1" x14ac:dyDescent="0.2">
      <c r="A238" s="172" t="s">
        <v>843</v>
      </c>
      <c r="B238" s="183">
        <v>266</v>
      </c>
      <c r="C238" s="184">
        <v>23</v>
      </c>
      <c r="D238" s="184">
        <v>1511</v>
      </c>
      <c r="E238" s="184">
        <v>155</v>
      </c>
      <c r="F238" s="184">
        <v>57</v>
      </c>
      <c r="G238" s="185">
        <v>1907</v>
      </c>
      <c r="H238" s="173">
        <v>3919</v>
      </c>
    </row>
    <row r="239" spans="1:8" s="201" customFormat="1" ht="20.25" customHeight="1" x14ac:dyDescent="0.2">
      <c r="A239" s="172" t="s">
        <v>844</v>
      </c>
      <c r="B239" s="183">
        <v>312</v>
      </c>
      <c r="C239" s="184">
        <v>29</v>
      </c>
      <c r="D239" s="184">
        <v>1523</v>
      </c>
      <c r="E239" s="184">
        <v>134</v>
      </c>
      <c r="F239" s="184">
        <v>51</v>
      </c>
      <c r="G239" s="185">
        <v>1920</v>
      </c>
      <c r="H239" s="173">
        <v>3969</v>
      </c>
    </row>
    <row r="240" spans="1:8" s="201" customFormat="1" ht="20.25" customHeight="1" x14ac:dyDescent="0.2">
      <c r="A240" s="172" t="s">
        <v>845</v>
      </c>
      <c r="B240" s="183">
        <v>398</v>
      </c>
      <c r="C240" s="184">
        <v>17</v>
      </c>
      <c r="D240" s="184">
        <v>2656</v>
      </c>
      <c r="E240" s="184">
        <v>191</v>
      </c>
      <c r="F240" s="184">
        <v>106</v>
      </c>
      <c r="G240" s="185">
        <v>3079</v>
      </c>
      <c r="H240" s="173">
        <v>6447</v>
      </c>
    </row>
    <row r="241" spans="1:8" s="201" customFormat="1" ht="20.25" customHeight="1" x14ac:dyDescent="0.2">
      <c r="A241" s="172" t="s">
        <v>846</v>
      </c>
      <c r="B241" s="183">
        <v>348</v>
      </c>
      <c r="C241" s="184">
        <v>11</v>
      </c>
      <c r="D241" s="184">
        <v>1754</v>
      </c>
      <c r="E241" s="184">
        <v>118</v>
      </c>
      <c r="F241" s="184">
        <v>88</v>
      </c>
      <c r="G241" s="185">
        <v>2377</v>
      </c>
      <c r="H241" s="173">
        <v>4696</v>
      </c>
    </row>
    <row r="242" spans="1:8" s="201" customFormat="1" ht="20.25" customHeight="1" x14ac:dyDescent="0.2">
      <c r="A242" s="172" t="s">
        <v>847</v>
      </c>
      <c r="B242" s="183">
        <v>499</v>
      </c>
      <c r="C242" s="184">
        <v>33</v>
      </c>
      <c r="D242" s="184">
        <v>2997</v>
      </c>
      <c r="E242" s="184">
        <v>209</v>
      </c>
      <c r="F242" s="184">
        <v>108</v>
      </c>
      <c r="G242" s="185">
        <v>3370</v>
      </c>
      <c r="H242" s="173">
        <v>7216</v>
      </c>
    </row>
    <row r="243" spans="1:8" s="201" customFormat="1" ht="20.25" customHeight="1" thickBot="1" x14ac:dyDescent="0.25">
      <c r="A243" s="190" t="s">
        <v>848</v>
      </c>
      <c r="B243" s="191">
        <v>2</v>
      </c>
      <c r="C243" s="192">
        <v>0</v>
      </c>
      <c r="D243" s="192">
        <v>0</v>
      </c>
      <c r="E243" s="192">
        <v>7</v>
      </c>
      <c r="F243" s="192">
        <v>0</v>
      </c>
      <c r="G243" s="193">
        <v>0</v>
      </c>
      <c r="H243" s="194">
        <v>9</v>
      </c>
    </row>
    <row r="244" spans="1:8" s="201" customFormat="1" ht="20.25" customHeight="1" thickBot="1" x14ac:dyDescent="0.25">
      <c r="A244" s="175" t="s">
        <v>849</v>
      </c>
      <c r="B244" s="176">
        <v>2410</v>
      </c>
      <c r="C244" s="177">
        <v>142</v>
      </c>
      <c r="D244" s="177">
        <v>13363</v>
      </c>
      <c r="E244" s="177">
        <v>1085</v>
      </c>
      <c r="F244" s="177">
        <v>550</v>
      </c>
      <c r="G244" s="178">
        <v>16245</v>
      </c>
      <c r="H244" s="179">
        <v>33795</v>
      </c>
    </row>
    <row r="245" spans="1:8" s="201" customFormat="1" ht="20.25" customHeight="1" x14ac:dyDescent="0.2">
      <c r="A245" s="203" t="s">
        <v>850</v>
      </c>
      <c r="B245" s="204">
        <v>1328</v>
      </c>
      <c r="C245" s="204">
        <v>37</v>
      </c>
      <c r="D245" s="204">
        <v>8606</v>
      </c>
      <c r="E245" s="204">
        <v>411</v>
      </c>
      <c r="F245" s="204">
        <v>374</v>
      </c>
      <c r="G245" s="202">
        <v>9752</v>
      </c>
      <c r="H245" s="206">
        <v>20508</v>
      </c>
    </row>
    <row r="246" spans="1:8" s="201" customFormat="1" ht="20.25" customHeight="1" x14ac:dyDescent="0.2">
      <c r="A246" s="168" t="s">
        <v>851</v>
      </c>
      <c r="B246" s="180">
        <v>691</v>
      </c>
      <c r="C246" s="181">
        <v>27</v>
      </c>
      <c r="D246" s="181">
        <v>5257</v>
      </c>
      <c r="E246" s="181">
        <v>289</v>
      </c>
      <c r="F246" s="181">
        <v>279</v>
      </c>
      <c r="G246" s="182">
        <v>6919</v>
      </c>
      <c r="H246" s="171">
        <v>13462</v>
      </c>
    </row>
    <row r="247" spans="1:8" s="201" customFormat="1" ht="20.25" customHeight="1" thickBot="1" x14ac:dyDescent="0.25">
      <c r="A247" s="190" t="s">
        <v>852</v>
      </c>
      <c r="B247" s="191">
        <v>0</v>
      </c>
      <c r="C247" s="192">
        <v>0</v>
      </c>
      <c r="D247" s="192">
        <v>0</v>
      </c>
      <c r="E247" s="192">
        <v>2</v>
      </c>
      <c r="F247" s="192">
        <v>0</v>
      </c>
      <c r="G247" s="193">
        <v>0</v>
      </c>
      <c r="H247" s="194">
        <v>2</v>
      </c>
    </row>
    <row r="248" spans="1:8" s="201" customFormat="1" ht="20.25" customHeight="1" thickBot="1" x14ac:dyDescent="0.25">
      <c r="A248" s="707" t="s">
        <v>853</v>
      </c>
      <c r="B248" s="708">
        <v>2019</v>
      </c>
      <c r="C248" s="709">
        <v>64</v>
      </c>
      <c r="D248" s="709">
        <v>13863</v>
      </c>
      <c r="E248" s="709">
        <v>702</v>
      </c>
      <c r="F248" s="709">
        <v>653</v>
      </c>
      <c r="G248" s="710">
        <v>16671</v>
      </c>
      <c r="H248" s="711">
        <v>33972</v>
      </c>
    </row>
    <row r="249" spans="1:8" s="201" customFormat="1" ht="20.25" customHeight="1" x14ac:dyDescent="0.2">
      <c r="A249" s="203" t="s">
        <v>854</v>
      </c>
      <c r="B249" s="204">
        <v>761</v>
      </c>
      <c r="C249" s="204">
        <v>30</v>
      </c>
      <c r="D249" s="204">
        <v>4957</v>
      </c>
      <c r="E249" s="204">
        <v>275</v>
      </c>
      <c r="F249" s="204">
        <v>245</v>
      </c>
      <c r="G249" s="202">
        <v>5932</v>
      </c>
      <c r="H249" s="206">
        <v>12200</v>
      </c>
    </row>
    <row r="250" spans="1:8" s="201" customFormat="1" ht="20.25" customHeight="1" x14ac:dyDescent="0.2">
      <c r="A250" s="168" t="s">
        <v>855</v>
      </c>
      <c r="B250" s="180">
        <v>475</v>
      </c>
      <c r="C250" s="181">
        <v>20</v>
      </c>
      <c r="D250" s="181">
        <v>2504</v>
      </c>
      <c r="E250" s="181">
        <v>186</v>
      </c>
      <c r="F250" s="181">
        <v>107</v>
      </c>
      <c r="G250" s="182">
        <v>3260</v>
      </c>
      <c r="H250" s="171">
        <v>6552</v>
      </c>
    </row>
    <row r="251" spans="1:8" s="201" customFormat="1" ht="20.25" customHeight="1" x14ac:dyDescent="0.2">
      <c r="A251" s="172" t="s">
        <v>856</v>
      </c>
      <c r="B251" s="183">
        <v>400</v>
      </c>
      <c r="C251" s="184">
        <v>20</v>
      </c>
      <c r="D251" s="184">
        <v>2685</v>
      </c>
      <c r="E251" s="184">
        <v>282</v>
      </c>
      <c r="F251" s="184">
        <v>121</v>
      </c>
      <c r="G251" s="185">
        <v>2598</v>
      </c>
      <c r="H251" s="173">
        <v>6106</v>
      </c>
    </row>
    <row r="252" spans="1:8" s="201" customFormat="1" ht="20.25" customHeight="1" thickBot="1" x14ac:dyDescent="0.25">
      <c r="A252" s="190" t="s">
        <v>857</v>
      </c>
      <c r="B252" s="191">
        <v>0</v>
      </c>
      <c r="C252" s="192">
        <v>0</v>
      </c>
      <c r="D252" s="192">
        <v>0</v>
      </c>
      <c r="E252" s="192">
        <v>4</v>
      </c>
      <c r="F252" s="192">
        <v>0</v>
      </c>
      <c r="G252" s="193">
        <v>0</v>
      </c>
      <c r="H252" s="194">
        <v>4</v>
      </c>
    </row>
    <row r="253" spans="1:8" s="201" customFormat="1" ht="20.25" customHeight="1" thickBot="1" x14ac:dyDescent="0.25">
      <c r="A253" s="175" t="s">
        <v>858</v>
      </c>
      <c r="B253" s="176">
        <v>1636</v>
      </c>
      <c r="C253" s="177">
        <v>70</v>
      </c>
      <c r="D253" s="177">
        <v>10146</v>
      </c>
      <c r="E253" s="177">
        <v>747</v>
      </c>
      <c r="F253" s="177">
        <v>473</v>
      </c>
      <c r="G253" s="178">
        <v>11790</v>
      </c>
      <c r="H253" s="179">
        <v>24862</v>
      </c>
    </row>
    <row r="254" spans="1:8" s="201" customFormat="1" ht="20.25" customHeight="1" x14ac:dyDescent="0.2">
      <c r="A254" s="203" t="s">
        <v>859</v>
      </c>
      <c r="B254" s="204">
        <v>747</v>
      </c>
      <c r="C254" s="204">
        <v>8</v>
      </c>
      <c r="D254" s="204">
        <v>2774</v>
      </c>
      <c r="E254" s="204">
        <v>200</v>
      </c>
      <c r="F254" s="204">
        <v>148</v>
      </c>
      <c r="G254" s="202">
        <v>3268</v>
      </c>
      <c r="H254" s="206">
        <v>7145</v>
      </c>
    </row>
    <row r="255" spans="1:8" s="201" customFormat="1" ht="20.25" customHeight="1" thickBot="1" x14ac:dyDescent="0.25">
      <c r="A255" s="207" t="s">
        <v>860</v>
      </c>
      <c r="B255" s="208">
        <v>1224</v>
      </c>
      <c r="C255" s="209">
        <v>36</v>
      </c>
      <c r="D255" s="209">
        <v>7286</v>
      </c>
      <c r="E255" s="209">
        <v>478</v>
      </c>
      <c r="F255" s="209">
        <v>318</v>
      </c>
      <c r="G255" s="210">
        <v>9020</v>
      </c>
      <c r="H255" s="212">
        <v>18362</v>
      </c>
    </row>
    <row r="256" spans="1:8" s="201" customFormat="1" ht="20.25" customHeight="1" thickBot="1" x14ac:dyDescent="0.25">
      <c r="A256" s="175" t="s">
        <v>861</v>
      </c>
      <c r="B256" s="176">
        <v>1971</v>
      </c>
      <c r="C256" s="177">
        <v>44</v>
      </c>
      <c r="D256" s="177">
        <v>10060</v>
      </c>
      <c r="E256" s="177">
        <v>678</v>
      </c>
      <c r="F256" s="177">
        <v>466</v>
      </c>
      <c r="G256" s="178">
        <v>12288</v>
      </c>
      <c r="H256" s="179">
        <v>25507</v>
      </c>
    </row>
    <row r="257" spans="1:9" s="201" customFormat="1" ht="20.25" customHeight="1" thickBot="1" x14ac:dyDescent="0.25">
      <c r="A257" s="707" t="s">
        <v>862</v>
      </c>
      <c r="B257" s="708">
        <v>675</v>
      </c>
      <c r="C257" s="708">
        <v>18</v>
      </c>
      <c r="D257" s="708">
        <v>4826</v>
      </c>
      <c r="E257" s="708">
        <v>220</v>
      </c>
      <c r="F257" s="708">
        <v>171</v>
      </c>
      <c r="G257" s="710">
        <v>6257</v>
      </c>
      <c r="H257" s="711">
        <v>12167</v>
      </c>
    </row>
    <row r="258" spans="1:9" s="201" customFormat="1" ht="20.25" customHeight="1" thickBot="1" x14ac:dyDescent="0.25">
      <c r="A258" s="175" t="s">
        <v>863</v>
      </c>
      <c r="B258" s="176">
        <v>675</v>
      </c>
      <c r="C258" s="177">
        <v>18</v>
      </c>
      <c r="D258" s="177">
        <v>4826</v>
      </c>
      <c r="E258" s="177">
        <v>220</v>
      </c>
      <c r="F258" s="177">
        <v>171</v>
      </c>
      <c r="G258" s="178">
        <v>6257</v>
      </c>
      <c r="H258" s="179">
        <v>12167</v>
      </c>
    </row>
    <row r="259" spans="1:9" s="201" customFormat="1" ht="20.25" customHeight="1" thickBot="1" x14ac:dyDescent="0.25">
      <c r="A259" s="207" t="s">
        <v>687</v>
      </c>
      <c r="B259" s="208">
        <v>11846</v>
      </c>
      <c r="C259" s="209">
        <v>492</v>
      </c>
      <c r="D259" s="209">
        <v>77457</v>
      </c>
      <c r="E259" s="209">
        <v>4683</v>
      </c>
      <c r="F259" s="209">
        <v>3301</v>
      </c>
      <c r="G259" s="210">
        <v>92187</v>
      </c>
      <c r="H259" s="212">
        <v>189966</v>
      </c>
    </row>
    <row r="260" spans="1:9" s="201" customFormat="1" ht="20.25" customHeight="1" thickBot="1" x14ac:dyDescent="0.25">
      <c r="A260" s="175" t="s">
        <v>688</v>
      </c>
      <c r="B260" s="176">
        <v>60993</v>
      </c>
      <c r="C260" s="176">
        <v>2286</v>
      </c>
      <c r="D260" s="176">
        <v>402897</v>
      </c>
      <c r="E260" s="176">
        <v>21676</v>
      </c>
      <c r="F260" s="176">
        <v>14962</v>
      </c>
      <c r="G260" s="178">
        <v>412970</v>
      </c>
      <c r="H260" s="179">
        <v>915784</v>
      </c>
    </row>
    <row r="261" spans="1:9" s="201" customFormat="1" ht="20.25" customHeight="1" x14ac:dyDescent="0.2">
      <c r="A261" s="200"/>
      <c r="B261" s="200"/>
      <c r="C261" s="200"/>
      <c r="D261" s="200"/>
      <c r="E261" s="200"/>
      <c r="F261" s="200"/>
      <c r="G261" s="200"/>
      <c r="H261" s="200"/>
      <c r="I261"/>
    </row>
    <row r="262" spans="1:9" s="201" customFormat="1" ht="20.25" customHeight="1" thickBot="1" x14ac:dyDescent="0.25">
      <c r="A262" s="163" t="s">
        <v>464</v>
      </c>
      <c r="B262" s="164"/>
      <c r="C262" s="164"/>
      <c r="D262" s="164"/>
      <c r="E262" s="164"/>
      <c r="F262" s="164"/>
      <c r="G262" s="164"/>
      <c r="H262" s="165"/>
    </row>
    <row r="263" spans="1:9" ht="20.25" customHeight="1" x14ac:dyDescent="0.2">
      <c r="A263" s="166" t="s">
        <v>379</v>
      </c>
      <c r="B263" s="2130" t="s">
        <v>452</v>
      </c>
      <c r="C263" s="2132" t="s">
        <v>453</v>
      </c>
      <c r="D263" s="2132" t="s">
        <v>454</v>
      </c>
      <c r="E263" s="2132" t="s">
        <v>455</v>
      </c>
      <c r="F263" s="2132" t="s">
        <v>404</v>
      </c>
      <c r="G263" s="2126" t="s">
        <v>456</v>
      </c>
      <c r="H263" s="2128" t="s">
        <v>457</v>
      </c>
    </row>
    <row r="264" spans="1:9" ht="20.25" customHeight="1" thickBot="1" x14ac:dyDescent="0.25">
      <c r="A264" s="167" t="s">
        <v>458</v>
      </c>
      <c r="B264" s="2131"/>
      <c r="C264" s="2133"/>
      <c r="D264" s="2133"/>
      <c r="E264" s="2133"/>
      <c r="F264" s="2133"/>
      <c r="G264" s="2127"/>
      <c r="H264" s="2129"/>
    </row>
    <row r="265" spans="1:9" s="201" customFormat="1" ht="20.25" customHeight="1" x14ac:dyDescent="0.2">
      <c r="A265" s="168" t="s">
        <v>864</v>
      </c>
      <c r="B265" s="180">
        <v>14697</v>
      </c>
      <c r="C265" s="181">
        <v>577</v>
      </c>
      <c r="D265" s="181">
        <v>107921</v>
      </c>
      <c r="E265" s="181">
        <v>3880</v>
      </c>
      <c r="F265" s="181">
        <v>5073</v>
      </c>
      <c r="G265" s="202">
        <v>89604</v>
      </c>
      <c r="H265" s="171">
        <v>221752</v>
      </c>
    </row>
    <row r="266" spans="1:9" s="201" customFormat="1" ht="20.25" customHeight="1" x14ac:dyDescent="0.2">
      <c r="A266" s="172" t="s">
        <v>865</v>
      </c>
      <c r="B266" s="183">
        <v>6717</v>
      </c>
      <c r="C266" s="184">
        <v>265</v>
      </c>
      <c r="D266" s="184">
        <v>43298</v>
      </c>
      <c r="E266" s="184">
        <v>2135</v>
      </c>
      <c r="F266" s="184">
        <v>1924</v>
      </c>
      <c r="G266" s="185">
        <v>37618</v>
      </c>
      <c r="H266" s="173">
        <v>91957</v>
      </c>
    </row>
    <row r="267" spans="1:9" s="201" customFormat="1" ht="20.25" customHeight="1" x14ac:dyDescent="0.2">
      <c r="A267" s="172" t="s">
        <v>866</v>
      </c>
      <c r="B267" s="183">
        <v>24452</v>
      </c>
      <c r="C267" s="184">
        <v>633</v>
      </c>
      <c r="D267" s="184">
        <v>140672</v>
      </c>
      <c r="E267" s="184">
        <v>5312</v>
      </c>
      <c r="F267" s="184">
        <v>5641</v>
      </c>
      <c r="G267" s="185">
        <v>96906</v>
      </c>
      <c r="H267" s="173">
        <v>273616</v>
      </c>
    </row>
    <row r="268" spans="1:9" s="201" customFormat="1" ht="20.25" customHeight="1" x14ac:dyDescent="0.2">
      <c r="A268" s="172" t="s">
        <v>867</v>
      </c>
      <c r="B268" s="183">
        <v>21854</v>
      </c>
      <c r="C268" s="184">
        <v>704</v>
      </c>
      <c r="D268" s="184">
        <v>139768</v>
      </c>
      <c r="E268" s="184">
        <v>5346</v>
      </c>
      <c r="F268" s="184">
        <v>4945</v>
      </c>
      <c r="G268" s="185">
        <v>107344</v>
      </c>
      <c r="H268" s="173">
        <v>279961</v>
      </c>
    </row>
    <row r="269" spans="1:9" s="201" customFormat="1" ht="20.25" customHeight="1" x14ac:dyDescent="0.2">
      <c r="A269" s="172" t="s">
        <v>868</v>
      </c>
      <c r="B269" s="183">
        <v>3541</v>
      </c>
      <c r="C269" s="184">
        <v>136</v>
      </c>
      <c r="D269" s="184">
        <v>26527</v>
      </c>
      <c r="E269" s="184">
        <v>872</v>
      </c>
      <c r="F269" s="184">
        <v>1119</v>
      </c>
      <c r="G269" s="185">
        <v>21644</v>
      </c>
      <c r="H269" s="173">
        <v>53839</v>
      </c>
    </row>
    <row r="270" spans="1:9" s="201" customFormat="1" ht="20.25" customHeight="1" x14ac:dyDescent="0.2">
      <c r="A270" s="172" t="s">
        <v>869</v>
      </c>
      <c r="B270" s="183">
        <v>6771</v>
      </c>
      <c r="C270" s="184">
        <v>133</v>
      </c>
      <c r="D270" s="184">
        <v>25490</v>
      </c>
      <c r="E270" s="184">
        <v>1264</v>
      </c>
      <c r="F270" s="184">
        <v>1432</v>
      </c>
      <c r="G270" s="185">
        <v>24614</v>
      </c>
      <c r="H270" s="173">
        <v>59704</v>
      </c>
    </row>
    <row r="271" spans="1:9" s="201" customFormat="1" ht="20.25" customHeight="1" x14ac:dyDescent="0.2">
      <c r="A271" s="172" t="s">
        <v>870</v>
      </c>
      <c r="B271" s="183">
        <v>5575</v>
      </c>
      <c r="C271" s="184">
        <v>119</v>
      </c>
      <c r="D271" s="184">
        <v>31963</v>
      </c>
      <c r="E271" s="184">
        <v>1215</v>
      </c>
      <c r="F271" s="184">
        <v>1615</v>
      </c>
      <c r="G271" s="185">
        <v>27647</v>
      </c>
      <c r="H271" s="173">
        <v>68134</v>
      </c>
    </row>
    <row r="272" spans="1:9" s="201" customFormat="1" ht="20.25" customHeight="1" x14ac:dyDescent="0.2">
      <c r="A272" s="172" t="s">
        <v>871</v>
      </c>
      <c r="B272" s="183">
        <v>2068</v>
      </c>
      <c r="C272" s="184">
        <v>80</v>
      </c>
      <c r="D272" s="184">
        <v>13781</v>
      </c>
      <c r="E272" s="184">
        <v>527</v>
      </c>
      <c r="F272" s="184">
        <v>573</v>
      </c>
      <c r="G272" s="185">
        <v>13394</v>
      </c>
      <c r="H272" s="173">
        <v>30423</v>
      </c>
    </row>
    <row r="273" spans="1:8" s="201" customFormat="1" ht="20.25" customHeight="1" x14ac:dyDescent="0.2">
      <c r="A273" s="172" t="s">
        <v>872</v>
      </c>
      <c r="B273" s="183">
        <v>2507</v>
      </c>
      <c r="C273" s="184">
        <v>120</v>
      </c>
      <c r="D273" s="184">
        <v>17250</v>
      </c>
      <c r="E273" s="184">
        <v>999</v>
      </c>
      <c r="F273" s="184">
        <v>751</v>
      </c>
      <c r="G273" s="185">
        <v>19188</v>
      </c>
      <c r="H273" s="173">
        <v>40815</v>
      </c>
    </row>
    <row r="274" spans="1:8" s="201" customFormat="1" ht="20.25" customHeight="1" x14ac:dyDescent="0.2">
      <c r="A274" s="172" t="s">
        <v>465</v>
      </c>
      <c r="B274" s="183">
        <v>4181</v>
      </c>
      <c r="C274" s="184">
        <v>143</v>
      </c>
      <c r="D274" s="184">
        <v>20661</v>
      </c>
      <c r="E274" s="184">
        <v>894</v>
      </c>
      <c r="F274" s="184">
        <v>1020</v>
      </c>
      <c r="G274" s="185">
        <v>24191</v>
      </c>
      <c r="H274" s="173">
        <v>51090</v>
      </c>
    </row>
    <row r="275" spans="1:8" s="201" customFormat="1" ht="20.25" customHeight="1" x14ac:dyDescent="0.2">
      <c r="A275" s="172" t="s">
        <v>873</v>
      </c>
      <c r="B275" s="183">
        <v>2552</v>
      </c>
      <c r="C275" s="184">
        <v>118</v>
      </c>
      <c r="D275" s="184">
        <v>13969</v>
      </c>
      <c r="E275" s="184">
        <v>614</v>
      </c>
      <c r="F275" s="184">
        <v>728</v>
      </c>
      <c r="G275" s="185">
        <v>17141</v>
      </c>
      <c r="H275" s="173">
        <v>35122</v>
      </c>
    </row>
    <row r="276" spans="1:8" s="201" customFormat="1" ht="20.25" customHeight="1" x14ac:dyDescent="0.2">
      <c r="A276" s="172" t="s">
        <v>874</v>
      </c>
      <c r="B276" s="183">
        <v>3334</v>
      </c>
      <c r="C276" s="184">
        <v>88</v>
      </c>
      <c r="D276" s="184">
        <v>20649</v>
      </c>
      <c r="E276" s="184">
        <v>909</v>
      </c>
      <c r="F276" s="184">
        <v>1292</v>
      </c>
      <c r="G276" s="185">
        <v>26958</v>
      </c>
      <c r="H276" s="173">
        <v>53230</v>
      </c>
    </row>
    <row r="277" spans="1:8" s="201" customFormat="1" ht="20.25" customHeight="1" thickBot="1" x14ac:dyDescent="0.25">
      <c r="A277" s="190" t="s">
        <v>875</v>
      </c>
      <c r="B277" s="191">
        <v>3320</v>
      </c>
      <c r="C277" s="192">
        <v>34</v>
      </c>
      <c r="D277" s="192">
        <v>12615</v>
      </c>
      <c r="E277" s="192">
        <v>934</v>
      </c>
      <c r="F277" s="192">
        <v>656</v>
      </c>
      <c r="G277" s="193">
        <v>12542</v>
      </c>
      <c r="H277" s="194">
        <v>30101</v>
      </c>
    </row>
    <row r="278" spans="1:8" s="201" customFormat="1" ht="20.25" customHeight="1" thickBot="1" x14ac:dyDescent="0.25">
      <c r="A278" s="175" t="s">
        <v>648</v>
      </c>
      <c r="B278" s="176">
        <v>101569</v>
      </c>
      <c r="C278" s="176">
        <v>3150</v>
      </c>
      <c r="D278" s="176">
        <v>614564</v>
      </c>
      <c r="E278" s="176">
        <v>24901</v>
      </c>
      <c r="F278" s="176">
        <v>26769</v>
      </c>
      <c r="G278" s="178">
        <v>518791</v>
      </c>
      <c r="H278" s="179">
        <v>1289744</v>
      </c>
    </row>
    <row r="279" spans="1:8" s="201" customFormat="1" ht="20.25" customHeight="1" x14ac:dyDescent="0.2">
      <c r="A279" s="168" t="s">
        <v>876</v>
      </c>
      <c r="B279" s="180">
        <v>768</v>
      </c>
      <c r="C279" s="181">
        <v>32</v>
      </c>
      <c r="D279" s="181">
        <v>3958</v>
      </c>
      <c r="E279" s="181">
        <v>218</v>
      </c>
      <c r="F279" s="181">
        <v>262</v>
      </c>
      <c r="G279" s="182">
        <v>4957</v>
      </c>
      <c r="H279" s="171">
        <v>10195</v>
      </c>
    </row>
    <row r="280" spans="1:8" s="201" customFormat="1" ht="20.25" customHeight="1" x14ac:dyDescent="0.2">
      <c r="A280" s="172" t="s">
        <v>877</v>
      </c>
      <c r="B280" s="183">
        <v>755</v>
      </c>
      <c r="C280" s="184">
        <v>3</v>
      </c>
      <c r="D280" s="184">
        <v>3015</v>
      </c>
      <c r="E280" s="184">
        <v>135</v>
      </c>
      <c r="F280" s="184">
        <v>198</v>
      </c>
      <c r="G280" s="185">
        <v>4160</v>
      </c>
      <c r="H280" s="171">
        <v>8266</v>
      </c>
    </row>
    <row r="281" spans="1:8" s="201" customFormat="1" ht="20.25" customHeight="1" thickBot="1" x14ac:dyDescent="0.25">
      <c r="A281" s="172" t="s">
        <v>878</v>
      </c>
      <c r="B281" s="183">
        <v>761</v>
      </c>
      <c r="C281" s="184">
        <v>46</v>
      </c>
      <c r="D281" s="184">
        <v>4411</v>
      </c>
      <c r="E281" s="184">
        <v>209</v>
      </c>
      <c r="F281" s="184">
        <v>272</v>
      </c>
      <c r="G281" s="185">
        <v>5500</v>
      </c>
      <c r="H281" s="171">
        <v>11199</v>
      </c>
    </row>
    <row r="282" spans="1:8" s="201" customFormat="1" ht="20.25" customHeight="1" thickBot="1" x14ac:dyDescent="0.25">
      <c r="A282" s="175" t="s">
        <v>879</v>
      </c>
      <c r="B282" s="176">
        <v>2284</v>
      </c>
      <c r="C282" s="176">
        <v>81</v>
      </c>
      <c r="D282" s="176">
        <v>11384</v>
      </c>
      <c r="E282" s="176">
        <v>562</v>
      </c>
      <c r="F282" s="176">
        <v>732</v>
      </c>
      <c r="G282" s="178">
        <v>14617</v>
      </c>
      <c r="H282" s="179">
        <v>29660</v>
      </c>
    </row>
    <row r="283" spans="1:8" s="201" customFormat="1" ht="20.25" customHeight="1" thickBot="1" x14ac:dyDescent="0.25">
      <c r="A283" s="207" t="s">
        <v>880</v>
      </c>
      <c r="B283" s="208">
        <v>846</v>
      </c>
      <c r="C283" s="209">
        <v>24</v>
      </c>
      <c r="D283" s="209">
        <v>3791</v>
      </c>
      <c r="E283" s="209">
        <v>258</v>
      </c>
      <c r="F283" s="209">
        <v>224</v>
      </c>
      <c r="G283" s="210">
        <v>4012</v>
      </c>
      <c r="H283" s="212">
        <v>9155</v>
      </c>
    </row>
    <row r="284" spans="1:8" s="201" customFormat="1" ht="20.25" customHeight="1" thickBot="1" x14ac:dyDescent="0.25">
      <c r="A284" s="175" t="s">
        <v>881</v>
      </c>
      <c r="B284" s="176">
        <v>846</v>
      </c>
      <c r="C284" s="176">
        <v>24</v>
      </c>
      <c r="D284" s="176">
        <v>3791</v>
      </c>
      <c r="E284" s="176">
        <v>258</v>
      </c>
      <c r="F284" s="176">
        <v>224</v>
      </c>
      <c r="G284" s="178">
        <v>4012</v>
      </c>
      <c r="H284" s="179">
        <v>9155</v>
      </c>
    </row>
    <row r="285" spans="1:8" s="201" customFormat="1" ht="20.25" customHeight="1" x14ac:dyDescent="0.2">
      <c r="A285" s="168" t="s">
        <v>882</v>
      </c>
      <c r="B285" s="180">
        <v>482</v>
      </c>
      <c r="C285" s="181">
        <v>18</v>
      </c>
      <c r="D285" s="181">
        <v>2760</v>
      </c>
      <c r="E285" s="181">
        <v>139</v>
      </c>
      <c r="F285" s="181">
        <v>110</v>
      </c>
      <c r="G285" s="182">
        <v>2496</v>
      </c>
      <c r="H285" s="171">
        <v>6005</v>
      </c>
    </row>
    <row r="286" spans="1:8" s="201" customFormat="1" ht="20.25" customHeight="1" thickBot="1" x14ac:dyDescent="0.25">
      <c r="A286" s="190" t="s">
        <v>883</v>
      </c>
      <c r="B286" s="191">
        <v>1011</v>
      </c>
      <c r="C286" s="192">
        <v>19</v>
      </c>
      <c r="D286" s="192">
        <v>5173</v>
      </c>
      <c r="E286" s="192">
        <v>219</v>
      </c>
      <c r="F286" s="192">
        <v>273</v>
      </c>
      <c r="G286" s="193">
        <v>4462</v>
      </c>
      <c r="H286" s="194">
        <v>11157</v>
      </c>
    </row>
    <row r="287" spans="1:8" s="201" customFormat="1" ht="20.25" customHeight="1" thickBot="1" x14ac:dyDescent="0.25">
      <c r="A287" s="175" t="s">
        <v>884</v>
      </c>
      <c r="B287" s="176">
        <v>1493</v>
      </c>
      <c r="C287" s="176">
        <v>37</v>
      </c>
      <c r="D287" s="176">
        <v>7933</v>
      </c>
      <c r="E287" s="176">
        <v>358</v>
      </c>
      <c r="F287" s="176">
        <v>383</v>
      </c>
      <c r="G287" s="178">
        <v>6958</v>
      </c>
      <c r="H287" s="179">
        <v>17162</v>
      </c>
    </row>
    <row r="288" spans="1:8" s="201" customFormat="1" ht="20.25" customHeight="1" x14ac:dyDescent="0.2">
      <c r="A288" s="203" t="s">
        <v>885</v>
      </c>
      <c r="B288" s="204">
        <v>1277</v>
      </c>
      <c r="C288" s="205">
        <v>88</v>
      </c>
      <c r="D288" s="205">
        <v>6130</v>
      </c>
      <c r="E288" s="205">
        <v>640</v>
      </c>
      <c r="F288" s="205">
        <v>189</v>
      </c>
      <c r="G288" s="202">
        <v>5633</v>
      </c>
      <c r="H288" s="203">
        <v>13957</v>
      </c>
    </row>
    <row r="289" spans="1:8" s="201" customFormat="1" ht="20.25" customHeight="1" x14ac:dyDescent="0.2">
      <c r="A289" s="172" t="s">
        <v>886</v>
      </c>
      <c r="B289" s="183">
        <v>380</v>
      </c>
      <c r="C289" s="184">
        <v>12</v>
      </c>
      <c r="D289" s="184">
        <v>2145</v>
      </c>
      <c r="E289" s="184">
        <v>161</v>
      </c>
      <c r="F289" s="184">
        <v>63</v>
      </c>
      <c r="G289" s="185">
        <v>2255</v>
      </c>
      <c r="H289" s="171">
        <v>5016</v>
      </c>
    </row>
    <row r="290" spans="1:8" s="201" customFormat="1" ht="20.25" customHeight="1" x14ac:dyDescent="0.2">
      <c r="A290" s="172" t="s">
        <v>887</v>
      </c>
      <c r="B290" s="183">
        <v>291</v>
      </c>
      <c r="C290" s="184">
        <v>22</v>
      </c>
      <c r="D290" s="184">
        <v>1576</v>
      </c>
      <c r="E290" s="184">
        <v>161</v>
      </c>
      <c r="F290" s="184">
        <v>34</v>
      </c>
      <c r="G290" s="185">
        <v>1743</v>
      </c>
      <c r="H290" s="171">
        <v>3827</v>
      </c>
    </row>
    <row r="291" spans="1:8" s="201" customFormat="1" ht="20.25" customHeight="1" thickBot="1" x14ac:dyDescent="0.25">
      <c r="A291" s="190" t="s">
        <v>888</v>
      </c>
      <c r="B291" s="191">
        <v>25</v>
      </c>
      <c r="C291" s="192">
        <v>1</v>
      </c>
      <c r="D291" s="192">
        <v>224</v>
      </c>
      <c r="E291" s="192">
        <v>15</v>
      </c>
      <c r="F291" s="192">
        <v>1</v>
      </c>
      <c r="G291" s="193">
        <v>177</v>
      </c>
      <c r="H291" s="194">
        <v>443</v>
      </c>
    </row>
    <row r="292" spans="1:8" s="201" customFormat="1" ht="20.25" customHeight="1" thickBot="1" x14ac:dyDescent="0.25">
      <c r="A292" s="175" t="s">
        <v>889</v>
      </c>
      <c r="B292" s="176">
        <v>1973</v>
      </c>
      <c r="C292" s="176">
        <v>123</v>
      </c>
      <c r="D292" s="176">
        <v>10075</v>
      </c>
      <c r="E292" s="176">
        <v>977</v>
      </c>
      <c r="F292" s="176">
        <v>287</v>
      </c>
      <c r="G292" s="178">
        <v>9808</v>
      </c>
      <c r="H292" s="179">
        <v>23243</v>
      </c>
    </row>
    <row r="293" spans="1:8" s="201" customFormat="1" ht="20.25" customHeight="1" x14ac:dyDescent="0.2">
      <c r="A293" s="168" t="s">
        <v>890</v>
      </c>
      <c r="B293" s="180">
        <v>802</v>
      </c>
      <c r="C293" s="181">
        <v>99</v>
      </c>
      <c r="D293" s="181">
        <v>5532</v>
      </c>
      <c r="E293" s="181">
        <v>517</v>
      </c>
      <c r="F293" s="181">
        <v>192</v>
      </c>
      <c r="G293" s="182">
        <v>5587</v>
      </c>
      <c r="H293" s="171">
        <v>12729</v>
      </c>
    </row>
    <row r="294" spans="1:8" s="201" customFormat="1" ht="20.25" customHeight="1" x14ac:dyDescent="0.2">
      <c r="A294" s="172" t="s">
        <v>891</v>
      </c>
      <c r="B294" s="183">
        <v>205</v>
      </c>
      <c r="C294" s="184">
        <v>37</v>
      </c>
      <c r="D294" s="184">
        <v>1194</v>
      </c>
      <c r="E294" s="184">
        <v>147</v>
      </c>
      <c r="F294" s="184">
        <v>34</v>
      </c>
      <c r="G294" s="185">
        <v>1140</v>
      </c>
      <c r="H294" s="171">
        <v>2757</v>
      </c>
    </row>
    <row r="295" spans="1:8" s="201" customFormat="1" ht="20.25" customHeight="1" x14ac:dyDescent="0.2">
      <c r="A295" s="172" t="s">
        <v>892</v>
      </c>
      <c r="B295" s="183">
        <v>314</v>
      </c>
      <c r="C295" s="184">
        <v>37</v>
      </c>
      <c r="D295" s="184">
        <v>2002</v>
      </c>
      <c r="E295" s="184">
        <v>147</v>
      </c>
      <c r="F295" s="184">
        <v>85</v>
      </c>
      <c r="G295" s="185">
        <v>2550</v>
      </c>
      <c r="H295" s="171">
        <v>5135</v>
      </c>
    </row>
    <row r="296" spans="1:8" s="201" customFormat="1" ht="20.25" customHeight="1" thickBot="1" x14ac:dyDescent="0.25">
      <c r="A296" s="190" t="s">
        <v>893</v>
      </c>
      <c r="B296" s="191">
        <v>193</v>
      </c>
      <c r="C296" s="192">
        <v>26</v>
      </c>
      <c r="D296" s="192">
        <v>1350</v>
      </c>
      <c r="E296" s="192">
        <v>83</v>
      </c>
      <c r="F296" s="192">
        <v>70</v>
      </c>
      <c r="G296" s="193">
        <v>1354</v>
      </c>
      <c r="H296" s="194">
        <v>3076</v>
      </c>
    </row>
    <row r="297" spans="1:8" s="201" customFormat="1" ht="20.25" customHeight="1" thickBot="1" x14ac:dyDescent="0.25">
      <c r="A297" s="175" t="s">
        <v>894</v>
      </c>
      <c r="B297" s="176">
        <v>1514</v>
      </c>
      <c r="C297" s="176">
        <v>199</v>
      </c>
      <c r="D297" s="176">
        <v>10078</v>
      </c>
      <c r="E297" s="176">
        <v>894</v>
      </c>
      <c r="F297" s="176">
        <v>381</v>
      </c>
      <c r="G297" s="178">
        <v>10631</v>
      </c>
      <c r="H297" s="179">
        <v>23697</v>
      </c>
    </row>
    <row r="298" spans="1:8" s="201" customFormat="1" ht="20.25" customHeight="1" x14ac:dyDescent="0.2">
      <c r="A298" s="168" t="s">
        <v>895</v>
      </c>
      <c r="B298" s="180">
        <v>912</v>
      </c>
      <c r="C298" s="181">
        <v>59</v>
      </c>
      <c r="D298" s="181">
        <v>5675</v>
      </c>
      <c r="E298" s="181">
        <v>359</v>
      </c>
      <c r="F298" s="181">
        <v>288</v>
      </c>
      <c r="G298" s="182">
        <v>6551</v>
      </c>
      <c r="H298" s="171">
        <v>13844</v>
      </c>
    </row>
    <row r="299" spans="1:8" s="201" customFormat="1" ht="20.25" customHeight="1" x14ac:dyDescent="0.2">
      <c r="A299" s="172" t="s">
        <v>896</v>
      </c>
      <c r="B299" s="183">
        <v>187</v>
      </c>
      <c r="C299" s="184">
        <v>4</v>
      </c>
      <c r="D299" s="184">
        <v>1297</v>
      </c>
      <c r="E299" s="184">
        <v>52</v>
      </c>
      <c r="F299" s="184">
        <v>51</v>
      </c>
      <c r="G299" s="185">
        <v>1447</v>
      </c>
      <c r="H299" s="171">
        <v>3038</v>
      </c>
    </row>
    <row r="300" spans="1:8" s="201" customFormat="1" ht="20.25" customHeight="1" thickBot="1" x14ac:dyDescent="0.25">
      <c r="A300" s="190" t="s">
        <v>897</v>
      </c>
      <c r="B300" s="191">
        <v>163</v>
      </c>
      <c r="C300" s="192">
        <v>23</v>
      </c>
      <c r="D300" s="192">
        <v>1234</v>
      </c>
      <c r="E300" s="192">
        <v>80</v>
      </c>
      <c r="F300" s="192">
        <v>48</v>
      </c>
      <c r="G300" s="193">
        <v>1383</v>
      </c>
      <c r="H300" s="194">
        <v>2931</v>
      </c>
    </row>
    <row r="301" spans="1:8" s="201" customFormat="1" ht="20.25" customHeight="1" thickBot="1" x14ac:dyDescent="0.25">
      <c r="A301" s="175" t="s">
        <v>898</v>
      </c>
      <c r="B301" s="176">
        <v>1262</v>
      </c>
      <c r="C301" s="177">
        <v>86</v>
      </c>
      <c r="D301" s="176">
        <v>8206</v>
      </c>
      <c r="E301" s="176">
        <v>491</v>
      </c>
      <c r="F301" s="176">
        <v>387</v>
      </c>
      <c r="G301" s="179">
        <v>9381</v>
      </c>
      <c r="H301" s="179">
        <v>19813</v>
      </c>
    </row>
    <row r="302" spans="1:8" s="201" customFormat="1" ht="20.25" customHeight="1" x14ac:dyDescent="0.2">
      <c r="A302" s="168" t="s">
        <v>899</v>
      </c>
      <c r="B302" s="180">
        <v>927</v>
      </c>
      <c r="C302" s="181">
        <v>39</v>
      </c>
      <c r="D302" s="181">
        <v>7440</v>
      </c>
      <c r="E302" s="181">
        <v>304</v>
      </c>
      <c r="F302" s="181">
        <v>355</v>
      </c>
      <c r="G302" s="182">
        <v>8074</v>
      </c>
      <c r="H302" s="171">
        <v>17139</v>
      </c>
    </row>
    <row r="303" spans="1:8" s="201" customFormat="1" ht="20.25" customHeight="1" x14ac:dyDescent="0.2">
      <c r="A303" s="172" t="s">
        <v>846</v>
      </c>
      <c r="B303" s="183">
        <v>146</v>
      </c>
      <c r="C303" s="184">
        <v>8</v>
      </c>
      <c r="D303" s="184">
        <v>630</v>
      </c>
      <c r="E303" s="184">
        <v>76</v>
      </c>
      <c r="F303" s="184">
        <v>18</v>
      </c>
      <c r="G303" s="185">
        <v>785</v>
      </c>
      <c r="H303" s="171">
        <v>1663</v>
      </c>
    </row>
    <row r="304" spans="1:8" s="201" customFormat="1" ht="20.25" customHeight="1" x14ac:dyDescent="0.2">
      <c r="A304" s="172" t="s">
        <v>900</v>
      </c>
      <c r="B304" s="183">
        <v>63</v>
      </c>
      <c r="C304" s="184">
        <v>8</v>
      </c>
      <c r="D304" s="184">
        <v>372</v>
      </c>
      <c r="E304" s="184">
        <v>41</v>
      </c>
      <c r="F304" s="184">
        <v>8</v>
      </c>
      <c r="G304" s="185">
        <v>588</v>
      </c>
      <c r="H304" s="171">
        <v>1080</v>
      </c>
    </row>
    <row r="305" spans="1:8" s="201" customFormat="1" ht="20.25" customHeight="1" thickBot="1" x14ac:dyDescent="0.25">
      <c r="A305" s="190" t="s">
        <v>901</v>
      </c>
      <c r="B305" s="191">
        <v>71</v>
      </c>
      <c r="C305" s="192">
        <v>9</v>
      </c>
      <c r="D305" s="192">
        <v>547</v>
      </c>
      <c r="E305" s="192">
        <v>79</v>
      </c>
      <c r="F305" s="192">
        <v>13</v>
      </c>
      <c r="G305" s="193">
        <v>623</v>
      </c>
      <c r="H305" s="194">
        <v>1342</v>
      </c>
    </row>
    <row r="306" spans="1:8" s="201" customFormat="1" ht="20.25" customHeight="1" thickBot="1" x14ac:dyDescent="0.25">
      <c r="A306" s="175" t="s">
        <v>902</v>
      </c>
      <c r="B306" s="176">
        <v>1207</v>
      </c>
      <c r="C306" s="176">
        <v>64</v>
      </c>
      <c r="D306" s="176">
        <v>8989</v>
      </c>
      <c r="E306" s="176">
        <v>500</v>
      </c>
      <c r="F306" s="176">
        <v>394</v>
      </c>
      <c r="G306" s="178">
        <v>10070</v>
      </c>
      <c r="H306" s="179">
        <v>21224</v>
      </c>
    </row>
    <row r="307" spans="1:8" s="201" customFormat="1" ht="20.25" customHeight="1" x14ac:dyDescent="0.2">
      <c r="A307" s="168" t="s">
        <v>903</v>
      </c>
      <c r="B307" s="180">
        <v>981</v>
      </c>
      <c r="C307" s="181">
        <v>48</v>
      </c>
      <c r="D307" s="181">
        <v>5886</v>
      </c>
      <c r="E307" s="181">
        <v>261</v>
      </c>
      <c r="F307" s="181">
        <v>396</v>
      </c>
      <c r="G307" s="182">
        <v>5433</v>
      </c>
      <c r="H307" s="171">
        <v>13005</v>
      </c>
    </row>
    <row r="308" spans="1:8" s="201" customFormat="1" ht="20.25" customHeight="1" x14ac:dyDescent="0.2">
      <c r="A308" s="172" t="s">
        <v>904</v>
      </c>
      <c r="B308" s="183">
        <v>328</v>
      </c>
      <c r="C308" s="184">
        <v>10</v>
      </c>
      <c r="D308" s="184">
        <v>2257</v>
      </c>
      <c r="E308" s="184">
        <v>66</v>
      </c>
      <c r="F308" s="184">
        <v>137</v>
      </c>
      <c r="G308" s="185">
        <v>2352</v>
      </c>
      <c r="H308" s="171">
        <v>5150</v>
      </c>
    </row>
    <row r="309" spans="1:8" s="201" customFormat="1" ht="20.25" customHeight="1" x14ac:dyDescent="0.2">
      <c r="A309" s="172" t="s">
        <v>905</v>
      </c>
      <c r="B309" s="183">
        <v>784</v>
      </c>
      <c r="C309" s="184">
        <v>28</v>
      </c>
      <c r="D309" s="184">
        <v>3444</v>
      </c>
      <c r="E309" s="184">
        <v>175</v>
      </c>
      <c r="F309" s="184">
        <v>161</v>
      </c>
      <c r="G309" s="185">
        <v>3969</v>
      </c>
      <c r="H309" s="171">
        <v>8561</v>
      </c>
    </row>
    <row r="310" spans="1:8" s="201" customFormat="1" ht="20.25" customHeight="1" thickBot="1" x14ac:dyDescent="0.25">
      <c r="A310" s="190" t="s">
        <v>906</v>
      </c>
      <c r="B310" s="191">
        <v>433</v>
      </c>
      <c r="C310" s="192">
        <v>15</v>
      </c>
      <c r="D310" s="192">
        <v>1474</v>
      </c>
      <c r="E310" s="192">
        <v>67</v>
      </c>
      <c r="F310" s="192">
        <v>52</v>
      </c>
      <c r="G310" s="193">
        <v>1763</v>
      </c>
      <c r="H310" s="194">
        <v>3804</v>
      </c>
    </row>
    <row r="311" spans="1:8" s="201" customFormat="1" ht="20.25" customHeight="1" thickBot="1" x14ac:dyDescent="0.25">
      <c r="A311" s="175" t="s">
        <v>907</v>
      </c>
      <c r="B311" s="176">
        <v>2526</v>
      </c>
      <c r="C311" s="176">
        <v>101</v>
      </c>
      <c r="D311" s="176">
        <v>13061</v>
      </c>
      <c r="E311" s="176">
        <v>569</v>
      </c>
      <c r="F311" s="176">
        <v>746</v>
      </c>
      <c r="G311" s="178">
        <v>13517</v>
      </c>
      <c r="H311" s="179">
        <v>30520</v>
      </c>
    </row>
    <row r="312" spans="1:8" s="201" customFormat="1" ht="20.25" customHeight="1" x14ac:dyDescent="0.2">
      <c r="A312" s="168" t="s">
        <v>908</v>
      </c>
      <c r="B312" s="180">
        <v>1560</v>
      </c>
      <c r="C312" s="181">
        <v>60</v>
      </c>
      <c r="D312" s="181">
        <v>10167</v>
      </c>
      <c r="E312" s="181">
        <v>285</v>
      </c>
      <c r="F312" s="181">
        <v>381</v>
      </c>
      <c r="G312" s="182">
        <v>7207</v>
      </c>
      <c r="H312" s="171">
        <v>19660</v>
      </c>
    </row>
    <row r="313" spans="1:8" s="201" customFormat="1" ht="20.25" customHeight="1" x14ac:dyDescent="0.2">
      <c r="A313" s="172" t="s">
        <v>909</v>
      </c>
      <c r="B313" s="183">
        <v>661</v>
      </c>
      <c r="C313" s="184">
        <v>10</v>
      </c>
      <c r="D313" s="184">
        <v>3046</v>
      </c>
      <c r="E313" s="184">
        <v>108</v>
      </c>
      <c r="F313" s="184">
        <v>105</v>
      </c>
      <c r="G313" s="185">
        <v>2626</v>
      </c>
      <c r="H313" s="171">
        <v>6556</v>
      </c>
    </row>
    <row r="314" spans="1:8" s="201" customFormat="1" ht="20.25" customHeight="1" x14ac:dyDescent="0.2">
      <c r="A314" s="172" t="s">
        <v>910</v>
      </c>
      <c r="B314" s="183">
        <v>1438</v>
      </c>
      <c r="C314" s="184">
        <v>41</v>
      </c>
      <c r="D314" s="184">
        <v>7205</v>
      </c>
      <c r="E314" s="184">
        <v>277</v>
      </c>
      <c r="F314" s="184">
        <v>351</v>
      </c>
      <c r="G314" s="185">
        <v>6312</v>
      </c>
      <c r="H314" s="171">
        <v>15624</v>
      </c>
    </row>
    <row r="315" spans="1:8" s="201" customFormat="1" ht="20.25" customHeight="1" thickBot="1" x14ac:dyDescent="0.25">
      <c r="A315" s="190" t="s">
        <v>911</v>
      </c>
      <c r="B315" s="191">
        <v>436</v>
      </c>
      <c r="C315" s="192">
        <v>22</v>
      </c>
      <c r="D315" s="192">
        <v>2246</v>
      </c>
      <c r="E315" s="192">
        <v>55</v>
      </c>
      <c r="F315" s="192">
        <v>141</v>
      </c>
      <c r="G315" s="193">
        <v>2105</v>
      </c>
      <c r="H315" s="194">
        <v>5005</v>
      </c>
    </row>
    <row r="316" spans="1:8" s="201" customFormat="1" ht="20.25" customHeight="1" thickBot="1" x14ac:dyDescent="0.25">
      <c r="A316" s="175" t="s">
        <v>912</v>
      </c>
      <c r="B316" s="176">
        <v>4095</v>
      </c>
      <c r="C316" s="176">
        <v>133</v>
      </c>
      <c r="D316" s="176">
        <v>22664</v>
      </c>
      <c r="E316" s="176">
        <v>725</v>
      </c>
      <c r="F316" s="176">
        <v>978</v>
      </c>
      <c r="G316" s="178">
        <v>18250</v>
      </c>
      <c r="H316" s="179">
        <v>46845</v>
      </c>
    </row>
    <row r="317" spans="1:8" s="201" customFormat="1" ht="20.25" customHeight="1" x14ac:dyDescent="0.2">
      <c r="A317" s="168" t="s">
        <v>913</v>
      </c>
      <c r="B317" s="180">
        <v>955</v>
      </c>
      <c r="C317" s="181">
        <v>96</v>
      </c>
      <c r="D317" s="181">
        <v>5882</v>
      </c>
      <c r="E317" s="181">
        <v>242</v>
      </c>
      <c r="F317" s="181">
        <v>216</v>
      </c>
      <c r="G317" s="182">
        <v>6501</v>
      </c>
      <c r="H317" s="171">
        <v>13892</v>
      </c>
    </row>
    <row r="318" spans="1:8" s="201" customFormat="1" ht="20.25" customHeight="1" x14ac:dyDescent="0.2">
      <c r="A318" s="172" t="s">
        <v>914</v>
      </c>
      <c r="B318" s="183">
        <v>597</v>
      </c>
      <c r="C318" s="184">
        <v>9</v>
      </c>
      <c r="D318" s="184">
        <v>2802</v>
      </c>
      <c r="E318" s="184">
        <v>88</v>
      </c>
      <c r="F318" s="184">
        <v>148</v>
      </c>
      <c r="G318" s="185">
        <v>3041</v>
      </c>
      <c r="H318" s="171">
        <v>6685</v>
      </c>
    </row>
    <row r="319" spans="1:8" s="201" customFormat="1" ht="20.25" customHeight="1" x14ac:dyDescent="0.2">
      <c r="A319" s="172" t="s">
        <v>915</v>
      </c>
      <c r="B319" s="183">
        <v>611</v>
      </c>
      <c r="C319" s="184">
        <v>9</v>
      </c>
      <c r="D319" s="184">
        <v>2532</v>
      </c>
      <c r="E319" s="184">
        <v>149</v>
      </c>
      <c r="F319" s="184">
        <v>186</v>
      </c>
      <c r="G319" s="185">
        <v>3130</v>
      </c>
      <c r="H319" s="171">
        <v>6617</v>
      </c>
    </row>
    <row r="320" spans="1:8" s="201" customFormat="1" ht="20.25" customHeight="1" x14ac:dyDescent="0.2">
      <c r="A320" s="172" t="s">
        <v>916</v>
      </c>
      <c r="B320" s="183">
        <v>378</v>
      </c>
      <c r="C320" s="184">
        <v>19</v>
      </c>
      <c r="D320" s="184">
        <v>2541</v>
      </c>
      <c r="E320" s="184">
        <v>85</v>
      </c>
      <c r="F320" s="184">
        <v>137</v>
      </c>
      <c r="G320" s="185">
        <v>2427</v>
      </c>
      <c r="H320" s="171">
        <v>5587</v>
      </c>
    </row>
    <row r="321" spans="1:8" s="201" customFormat="1" ht="20.25" customHeight="1" thickBot="1" x14ac:dyDescent="0.25">
      <c r="A321" s="190" t="s">
        <v>917</v>
      </c>
      <c r="B321" s="191">
        <v>452</v>
      </c>
      <c r="C321" s="192">
        <v>21</v>
      </c>
      <c r="D321" s="192">
        <v>2083</v>
      </c>
      <c r="E321" s="192">
        <v>77</v>
      </c>
      <c r="F321" s="192">
        <v>76</v>
      </c>
      <c r="G321" s="193">
        <v>2450</v>
      </c>
      <c r="H321" s="194">
        <v>5159</v>
      </c>
    </row>
    <row r="322" spans="1:8" s="201" customFormat="1" ht="20.25" customHeight="1" thickBot="1" x14ac:dyDescent="0.25">
      <c r="A322" s="175" t="s">
        <v>918</v>
      </c>
      <c r="B322" s="176">
        <v>2993</v>
      </c>
      <c r="C322" s="176">
        <v>154</v>
      </c>
      <c r="D322" s="176">
        <v>15840</v>
      </c>
      <c r="E322" s="176">
        <v>641</v>
      </c>
      <c r="F322" s="176">
        <v>763</v>
      </c>
      <c r="G322" s="178">
        <v>17549</v>
      </c>
      <c r="H322" s="179">
        <v>37940</v>
      </c>
    </row>
    <row r="323" spans="1:8" s="201" customFormat="1" ht="20.25" customHeight="1" x14ac:dyDescent="0.2">
      <c r="A323" s="168" t="s">
        <v>919</v>
      </c>
      <c r="B323" s="180">
        <v>1081</v>
      </c>
      <c r="C323" s="181">
        <v>60</v>
      </c>
      <c r="D323" s="181">
        <v>6601</v>
      </c>
      <c r="E323" s="181">
        <v>272</v>
      </c>
      <c r="F323" s="181">
        <v>332</v>
      </c>
      <c r="G323" s="182">
        <v>7266</v>
      </c>
      <c r="H323" s="171">
        <v>15612</v>
      </c>
    </row>
    <row r="324" spans="1:8" s="201" customFormat="1" ht="20.25" customHeight="1" thickBot="1" x14ac:dyDescent="0.25">
      <c r="A324" s="190" t="s">
        <v>920</v>
      </c>
      <c r="B324" s="191">
        <v>697</v>
      </c>
      <c r="C324" s="192">
        <v>46</v>
      </c>
      <c r="D324" s="192">
        <v>3888</v>
      </c>
      <c r="E324" s="192">
        <v>186</v>
      </c>
      <c r="F324" s="192">
        <v>211</v>
      </c>
      <c r="G324" s="193">
        <v>4308</v>
      </c>
      <c r="H324" s="194">
        <v>9336</v>
      </c>
    </row>
    <row r="325" spans="1:8" s="201" customFormat="1" ht="20.25" customHeight="1" thickBot="1" x14ac:dyDescent="0.25">
      <c r="A325" s="175" t="s">
        <v>921</v>
      </c>
      <c r="B325" s="176">
        <v>1778</v>
      </c>
      <c r="C325" s="176">
        <v>106</v>
      </c>
      <c r="D325" s="176">
        <v>10489</v>
      </c>
      <c r="E325" s="176">
        <v>458</v>
      </c>
      <c r="F325" s="176">
        <v>543</v>
      </c>
      <c r="G325" s="178">
        <v>11574</v>
      </c>
      <c r="H325" s="179">
        <v>24948</v>
      </c>
    </row>
    <row r="326" spans="1:8" s="201" customFormat="1" ht="20.25" customHeight="1" x14ac:dyDescent="0.2">
      <c r="A326" s="203" t="s">
        <v>922</v>
      </c>
      <c r="B326" s="204">
        <v>679</v>
      </c>
      <c r="C326" s="205">
        <v>32</v>
      </c>
      <c r="D326" s="205">
        <v>2609</v>
      </c>
      <c r="E326" s="205">
        <v>119</v>
      </c>
      <c r="F326" s="205">
        <v>91</v>
      </c>
      <c r="G326" s="202">
        <v>1942</v>
      </c>
      <c r="H326" s="206">
        <v>5472</v>
      </c>
    </row>
    <row r="327" spans="1:8" s="201" customFormat="1" ht="20.25" customHeight="1" x14ac:dyDescent="0.2">
      <c r="A327" s="172" t="s">
        <v>923</v>
      </c>
      <c r="B327" s="183">
        <v>1484</v>
      </c>
      <c r="C327" s="184">
        <v>92</v>
      </c>
      <c r="D327" s="184">
        <v>2361</v>
      </c>
      <c r="E327" s="184">
        <v>392</v>
      </c>
      <c r="F327" s="184">
        <v>165</v>
      </c>
      <c r="G327" s="185">
        <v>2657</v>
      </c>
      <c r="H327" s="171">
        <v>7151</v>
      </c>
    </row>
    <row r="328" spans="1:8" s="201" customFormat="1" ht="20.25" customHeight="1" x14ac:dyDescent="0.2">
      <c r="A328" s="172" t="s">
        <v>924</v>
      </c>
      <c r="B328" s="183">
        <v>894</v>
      </c>
      <c r="C328" s="184">
        <v>30</v>
      </c>
      <c r="D328" s="184">
        <v>1993</v>
      </c>
      <c r="E328" s="184">
        <v>202</v>
      </c>
      <c r="F328" s="184">
        <v>252</v>
      </c>
      <c r="G328" s="185">
        <v>2693</v>
      </c>
      <c r="H328" s="171">
        <v>6064</v>
      </c>
    </row>
    <row r="329" spans="1:8" s="201" customFormat="1" ht="20.25" customHeight="1" x14ac:dyDescent="0.2">
      <c r="A329" s="172" t="s">
        <v>925</v>
      </c>
      <c r="B329" s="183">
        <v>255</v>
      </c>
      <c r="C329" s="184">
        <v>9</v>
      </c>
      <c r="D329" s="184">
        <v>1267</v>
      </c>
      <c r="E329" s="184">
        <v>104</v>
      </c>
      <c r="F329" s="184">
        <v>45</v>
      </c>
      <c r="G329" s="185">
        <v>1182</v>
      </c>
      <c r="H329" s="171">
        <v>2862</v>
      </c>
    </row>
    <row r="330" spans="1:8" s="201" customFormat="1" ht="20.25" customHeight="1" x14ac:dyDescent="0.2">
      <c r="A330" s="172" t="s">
        <v>926</v>
      </c>
      <c r="B330" s="183">
        <v>442</v>
      </c>
      <c r="C330" s="184">
        <v>80</v>
      </c>
      <c r="D330" s="184">
        <v>890</v>
      </c>
      <c r="E330" s="184">
        <v>117</v>
      </c>
      <c r="F330" s="184">
        <v>200</v>
      </c>
      <c r="G330" s="185">
        <v>1326</v>
      </c>
      <c r="H330" s="171">
        <v>3055</v>
      </c>
    </row>
    <row r="331" spans="1:8" s="201" customFormat="1" ht="20.25" customHeight="1" x14ac:dyDescent="0.2">
      <c r="A331" s="172" t="s">
        <v>927</v>
      </c>
      <c r="B331" s="183">
        <v>143</v>
      </c>
      <c r="C331" s="184">
        <v>15</v>
      </c>
      <c r="D331" s="184">
        <v>366</v>
      </c>
      <c r="E331" s="184">
        <v>44</v>
      </c>
      <c r="F331" s="184">
        <v>103</v>
      </c>
      <c r="G331" s="185">
        <v>647</v>
      </c>
      <c r="H331" s="171">
        <v>1318</v>
      </c>
    </row>
    <row r="332" spans="1:8" s="201" customFormat="1" ht="20.25" customHeight="1" x14ac:dyDescent="0.2">
      <c r="A332" s="172" t="s">
        <v>928</v>
      </c>
      <c r="B332" s="183">
        <v>859</v>
      </c>
      <c r="C332" s="184">
        <v>19</v>
      </c>
      <c r="D332" s="184">
        <v>2026</v>
      </c>
      <c r="E332" s="184">
        <v>253</v>
      </c>
      <c r="F332" s="184">
        <v>205</v>
      </c>
      <c r="G332" s="185">
        <v>2612</v>
      </c>
      <c r="H332" s="171">
        <v>5974</v>
      </c>
    </row>
    <row r="333" spans="1:8" s="201" customFormat="1" ht="20.25" customHeight="1" thickBot="1" x14ac:dyDescent="0.25">
      <c r="A333" s="190" t="s">
        <v>929</v>
      </c>
      <c r="B333" s="191">
        <v>141</v>
      </c>
      <c r="C333" s="192">
        <v>5</v>
      </c>
      <c r="D333" s="192">
        <v>412</v>
      </c>
      <c r="E333" s="192">
        <v>37</v>
      </c>
      <c r="F333" s="192">
        <v>23</v>
      </c>
      <c r="G333" s="193">
        <v>534</v>
      </c>
      <c r="H333" s="194">
        <v>1152</v>
      </c>
    </row>
    <row r="334" spans="1:8" s="201" customFormat="1" ht="20.25" customHeight="1" thickBot="1" x14ac:dyDescent="0.25">
      <c r="A334" s="175" t="s">
        <v>930</v>
      </c>
      <c r="B334" s="176">
        <v>4897</v>
      </c>
      <c r="C334" s="176">
        <v>282</v>
      </c>
      <c r="D334" s="176">
        <v>11924</v>
      </c>
      <c r="E334" s="176">
        <v>1268</v>
      </c>
      <c r="F334" s="176">
        <v>1084</v>
      </c>
      <c r="G334" s="178">
        <v>13593</v>
      </c>
      <c r="H334" s="179">
        <v>33048</v>
      </c>
    </row>
    <row r="335" spans="1:8" s="201" customFormat="1" ht="20.25" customHeight="1" x14ac:dyDescent="0.2">
      <c r="A335" s="168" t="s">
        <v>931</v>
      </c>
      <c r="B335" s="180">
        <v>682</v>
      </c>
      <c r="C335" s="181">
        <v>16</v>
      </c>
      <c r="D335" s="181">
        <v>3140</v>
      </c>
      <c r="E335" s="181">
        <v>190</v>
      </c>
      <c r="F335" s="181">
        <v>154</v>
      </c>
      <c r="G335" s="182">
        <v>3507</v>
      </c>
      <c r="H335" s="171">
        <v>7689</v>
      </c>
    </row>
    <row r="336" spans="1:8" s="201" customFormat="1" ht="20.25" customHeight="1" thickBot="1" x14ac:dyDescent="0.25">
      <c r="A336" s="190" t="s">
        <v>932</v>
      </c>
      <c r="B336" s="191">
        <v>543</v>
      </c>
      <c r="C336" s="192">
        <v>16</v>
      </c>
      <c r="D336" s="192">
        <v>2226</v>
      </c>
      <c r="E336" s="192">
        <v>143</v>
      </c>
      <c r="F336" s="192">
        <v>209</v>
      </c>
      <c r="G336" s="193">
        <v>2544</v>
      </c>
      <c r="H336" s="194">
        <v>5681</v>
      </c>
    </row>
    <row r="337" spans="1:8" s="201" customFormat="1" ht="20.25" customHeight="1" thickBot="1" x14ac:dyDescent="0.25">
      <c r="A337" s="175" t="s">
        <v>933</v>
      </c>
      <c r="B337" s="176">
        <v>1225</v>
      </c>
      <c r="C337" s="176">
        <v>32</v>
      </c>
      <c r="D337" s="176">
        <v>5366</v>
      </c>
      <c r="E337" s="176">
        <v>333</v>
      </c>
      <c r="F337" s="176">
        <v>363</v>
      </c>
      <c r="G337" s="178">
        <v>6051</v>
      </c>
      <c r="H337" s="179">
        <v>13370</v>
      </c>
    </row>
    <row r="338" spans="1:8" s="201" customFormat="1" ht="20.25" customHeight="1" thickBot="1" x14ac:dyDescent="0.25">
      <c r="A338" s="175" t="s">
        <v>687</v>
      </c>
      <c r="B338" s="176">
        <v>28093</v>
      </c>
      <c r="C338" s="176">
        <v>1422</v>
      </c>
      <c r="D338" s="176">
        <v>139800</v>
      </c>
      <c r="E338" s="176">
        <v>8034</v>
      </c>
      <c r="F338" s="176">
        <v>7265</v>
      </c>
      <c r="G338" s="178">
        <v>146011</v>
      </c>
      <c r="H338" s="179">
        <v>330625</v>
      </c>
    </row>
    <row r="339" spans="1:8" s="201" customFormat="1" ht="20.25" customHeight="1" thickBot="1" x14ac:dyDescent="0.25">
      <c r="A339" s="195" t="s">
        <v>688</v>
      </c>
      <c r="B339" s="196">
        <v>129662</v>
      </c>
      <c r="C339" s="196">
        <v>4572</v>
      </c>
      <c r="D339" s="196">
        <v>754364</v>
      </c>
      <c r="E339" s="196">
        <v>32935</v>
      </c>
      <c r="F339" s="196">
        <v>34034</v>
      </c>
      <c r="G339" s="178">
        <v>664802</v>
      </c>
      <c r="H339" s="199">
        <v>1620369</v>
      </c>
    </row>
    <row r="340" spans="1:8" x14ac:dyDescent="0.2">
      <c r="A340" s="160" t="s">
        <v>466</v>
      </c>
    </row>
  </sheetData>
  <mergeCells count="42">
    <mergeCell ref="G4:G5"/>
    <mergeCell ref="H4:H5"/>
    <mergeCell ref="B59:B60"/>
    <mergeCell ref="C59:C60"/>
    <mergeCell ref="D59:D60"/>
    <mergeCell ref="E59:E60"/>
    <mergeCell ref="F59:F60"/>
    <mergeCell ref="G59:G60"/>
    <mergeCell ref="H59:H60"/>
    <mergeCell ref="B4:B5"/>
    <mergeCell ref="C4:C5"/>
    <mergeCell ref="D4:D5"/>
    <mergeCell ref="E4:E5"/>
    <mergeCell ref="F4:F5"/>
    <mergeCell ref="G109:G110"/>
    <mergeCell ref="H109:H110"/>
    <mergeCell ref="B161:B162"/>
    <mergeCell ref="C161:C162"/>
    <mergeCell ref="D161:D162"/>
    <mergeCell ref="E161:E162"/>
    <mergeCell ref="F161:F162"/>
    <mergeCell ref="G161:G162"/>
    <mergeCell ref="H161:H162"/>
    <mergeCell ref="B109:B110"/>
    <mergeCell ref="C109:C110"/>
    <mergeCell ref="D109:D110"/>
    <mergeCell ref="E109:E110"/>
    <mergeCell ref="F109:F110"/>
    <mergeCell ref="G208:G209"/>
    <mergeCell ref="H208:H209"/>
    <mergeCell ref="B263:B264"/>
    <mergeCell ref="C263:C264"/>
    <mergeCell ref="D263:D264"/>
    <mergeCell ref="E263:E264"/>
    <mergeCell ref="F263:F264"/>
    <mergeCell ref="G263:G264"/>
    <mergeCell ref="H263:H264"/>
    <mergeCell ref="B208:B209"/>
    <mergeCell ref="C208:C209"/>
    <mergeCell ref="D208:D209"/>
    <mergeCell ref="E208:E209"/>
    <mergeCell ref="F208:F209"/>
  </mergeCells>
  <phoneticPr fontId="7"/>
  <pageMargins left="0.78740157480314965" right="0.78740157480314965" top="0.98425196850393704" bottom="0.78740157480314965" header="0.51181102362204722" footer="0.51181102362204722"/>
  <pageSetup paperSize="9" scale="7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57A6E-D952-42F5-9F34-0FA462EAFF12}">
  <sheetPr>
    <tabColor rgb="FFFFFF00"/>
  </sheetPr>
  <dimension ref="A1:G52"/>
  <sheetViews>
    <sheetView view="pageBreakPreview" zoomScaleNormal="100" zoomScaleSheetLayoutView="100" workbookViewId="0">
      <selection activeCell="F23" sqref="F23"/>
    </sheetView>
  </sheetViews>
  <sheetFormatPr defaultColWidth="9" defaultRowHeight="13.2" x14ac:dyDescent="0.2"/>
  <cols>
    <col min="1" max="1" width="9" style="215"/>
    <col min="2" max="2" width="14.88671875" style="215" customWidth="1"/>
    <col min="3" max="7" width="12.6640625" style="215" customWidth="1"/>
    <col min="8" max="8" width="10.6640625" style="215" customWidth="1"/>
    <col min="9" max="9" width="11.44140625" style="215" customWidth="1"/>
    <col min="10" max="16384" width="9" style="215"/>
  </cols>
  <sheetData>
    <row r="1" spans="1:7" ht="15" customHeight="1" x14ac:dyDescent="0.2">
      <c r="A1" s="106" t="s">
        <v>467</v>
      </c>
    </row>
    <row r="2" spans="1:7" ht="15" customHeight="1" thickBot="1" x14ac:dyDescent="0.25"/>
    <row r="3" spans="1:7" ht="15" customHeight="1" x14ac:dyDescent="0.2">
      <c r="A3" s="216"/>
      <c r="B3" s="217" t="s">
        <v>468</v>
      </c>
      <c r="C3" s="2138" t="s">
        <v>469</v>
      </c>
      <c r="D3" s="2140" t="s">
        <v>470</v>
      </c>
      <c r="E3" s="2140" t="s">
        <v>588</v>
      </c>
      <c r="F3" s="2143" t="s">
        <v>934</v>
      </c>
      <c r="G3" s="2145" t="s">
        <v>986</v>
      </c>
    </row>
    <row r="4" spans="1:7" ht="15" customHeight="1" x14ac:dyDescent="0.2">
      <c r="A4" s="218" t="s">
        <v>420</v>
      </c>
      <c r="B4" s="219" t="s">
        <v>471</v>
      </c>
      <c r="C4" s="2139"/>
      <c r="D4" s="2141"/>
      <c r="E4" s="2142"/>
      <c r="F4" s="2144"/>
      <c r="G4" s="2146"/>
    </row>
    <row r="5" spans="1:7" ht="15" customHeight="1" x14ac:dyDescent="0.2">
      <c r="A5" s="2136" t="s">
        <v>451</v>
      </c>
      <c r="B5" s="220" t="s">
        <v>472</v>
      </c>
      <c r="C5" s="221">
        <v>32834</v>
      </c>
      <c r="D5" s="221">
        <v>31831</v>
      </c>
      <c r="E5" s="222">
        <v>28420</v>
      </c>
      <c r="F5" s="223">
        <v>26776</v>
      </c>
      <c r="G5" s="1348">
        <v>27340</v>
      </c>
    </row>
    <row r="6" spans="1:7" ht="15" customHeight="1" x14ac:dyDescent="0.2">
      <c r="A6" s="2136"/>
      <c r="B6" s="224" t="s">
        <v>473</v>
      </c>
      <c r="C6" s="225">
        <v>98.736994045829107</v>
      </c>
      <c r="D6" s="225">
        <v>96.945239690564648</v>
      </c>
      <c r="E6" s="226">
        <v>89.284031290251647</v>
      </c>
      <c r="F6" s="227">
        <f>F5/E5*100</f>
        <v>94.215341308937369</v>
      </c>
      <c r="G6" s="1349">
        <f>G5/F5*100</f>
        <v>102.1063639079773</v>
      </c>
    </row>
    <row r="7" spans="1:7" ht="15" customHeight="1" x14ac:dyDescent="0.2">
      <c r="A7" s="2136"/>
      <c r="B7" s="224" t="s">
        <v>474</v>
      </c>
      <c r="C7" s="712">
        <v>24881</v>
      </c>
      <c r="D7" s="712">
        <v>23172</v>
      </c>
      <c r="E7" s="713">
        <v>22536</v>
      </c>
      <c r="F7" s="714">
        <v>19572</v>
      </c>
      <c r="G7" s="238">
        <v>21846</v>
      </c>
    </row>
    <row r="8" spans="1:7" ht="15" customHeight="1" x14ac:dyDescent="0.2">
      <c r="A8" s="2136"/>
      <c r="B8" s="224" t="s">
        <v>473</v>
      </c>
      <c r="C8" s="225">
        <v>99.815461146547918</v>
      </c>
      <c r="D8" s="225">
        <v>93.131305011856441</v>
      </c>
      <c r="E8" s="226">
        <v>97.255308130502328</v>
      </c>
      <c r="F8" s="227">
        <f>F7/E7*100</f>
        <v>86.847710330138455</v>
      </c>
      <c r="G8" s="1349">
        <f>G7/F7*100</f>
        <v>111.61863887185774</v>
      </c>
    </row>
    <row r="9" spans="1:7" ht="15" customHeight="1" x14ac:dyDescent="0.2">
      <c r="A9" s="2136"/>
      <c r="B9" s="224" t="s">
        <v>475</v>
      </c>
      <c r="C9" s="712">
        <v>57715</v>
      </c>
      <c r="D9" s="712">
        <v>55003</v>
      </c>
      <c r="E9" s="713">
        <v>50956</v>
      </c>
      <c r="F9" s="714">
        <f>F5+F7</f>
        <v>46348</v>
      </c>
      <c r="G9" s="238">
        <f>G5+G7</f>
        <v>49186</v>
      </c>
    </row>
    <row r="10" spans="1:7" ht="15" customHeight="1" x14ac:dyDescent="0.2">
      <c r="A10" s="2136"/>
      <c r="B10" s="228" t="s">
        <v>473</v>
      </c>
      <c r="C10" s="229">
        <v>99.199051236658022</v>
      </c>
      <c r="D10" s="229">
        <v>95.301048254353276</v>
      </c>
      <c r="E10" s="230">
        <v>92.642219515299161</v>
      </c>
      <c r="F10" s="231">
        <f>F9/E9*100</f>
        <v>90.956903995604051</v>
      </c>
      <c r="G10" s="1350">
        <f>G9/F9*100</f>
        <v>106.12324156382151</v>
      </c>
    </row>
    <row r="11" spans="1:7" ht="15" customHeight="1" x14ac:dyDescent="0.2">
      <c r="A11" s="2136" t="s">
        <v>459</v>
      </c>
      <c r="B11" s="220" t="s">
        <v>472</v>
      </c>
      <c r="C11" s="221">
        <v>30984</v>
      </c>
      <c r="D11" s="221">
        <v>28923</v>
      </c>
      <c r="E11" s="222">
        <v>25548</v>
      </c>
      <c r="F11" s="223">
        <v>23296</v>
      </c>
      <c r="G11" s="1348">
        <v>24225</v>
      </c>
    </row>
    <row r="12" spans="1:7" ht="15" customHeight="1" x14ac:dyDescent="0.2">
      <c r="A12" s="2136"/>
      <c r="B12" s="224" t="s">
        <v>473</v>
      </c>
      <c r="C12" s="225">
        <v>100.23940472339048</v>
      </c>
      <c r="D12" s="225">
        <v>93.34817970565453</v>
      </c>
      <c r="E12" s="226">
        <v>88.331085986930816</v>
      </c>
      <c r="F12" s="227">
        <f>F11/E11*100</f>
        <v>91.185219978080482</v>
      </c>
      <c r="G12" s="1349">
        <f>G11/F11*100</f>
        <v>103.98780906593406</v>
      </c>
    </row>
    <row r="13" spans="1:7" ht="15" customHeight="1" x14ac:dyDescent="0.2">
      <c r="A13" s="2136"/>
      <c r="B13" s="224" t="s">
        <v>474</v>
      </c>
      <c r="C13" s="712">
        <v>24112</v>
      </c>
      <c r="D13" s="712">
        <v>22423</v>
      </c>
      <c r="E13" s="713">
        <v>21776</v>
      </c>
      <c r="F13" s="714">
        <v>18501</v>
      </c>
      <c r="G13" s="238">
        <v>20741</v>
      </c>
    </row>
    <row r="14" spans="1:7" ht="15" customHeight="1" x14ac:dyDescent="0.2">
      <c r="A14" s="2136"/>
      <c r="B14" s="224" t="s">
        <v>473</v>
      </c>
      <c r="C14" s="225">
        <v>104.47140381282496</v>
      </c>
      <c r="D14" s="225">
        <v>92.995189117451886</v>
      </c>
      <c r="E14" s="226">
        <v>97.114569861303124</v>
      </c>
      <c r="F14" s="227">
        <f>F13/E13*100</f>
        <v>84.960506980161639</v>
      </c>
      <c r="G14" s="1349">
        <f>G13/F13*100</f>
        <v>112.107453651154</v>
      </c>
    </row>
    <row r="15" spans="1:7" ht="15" customHeight="1" x14ac:dyDescent="0.2">
      <c r="A15" s="2136"/>
      <c r="B15" s="224" t="s">
        <v>475</v>
      </c>
      <c r="C15" s="712">
        <v>55096</v>
      </c>
      <c r="D15" s="712">
        <v>51346</v>
      </c>
      <c r="E15" s="713">
        <v>47324</v>
      </c>
      <c r="F15" s="714">
        <f>F11+F13</f>
        <v>41797</v>
      </c>
      <c r="G15" s="238">
        <f>G11+G13</f>
        <v>44966</v>
      </c>
    </row>
    <row r="16" spans="1:7" ht="15" customHeight="1" x14ac:dyDescent="0.2">
      <c r="A16" s="2136"/>
      <c r="B16" s="232" t="s">
        <v>473</v>
      </c>
      <c r="C16" s="233">
        <v>102.04852750509355</v>
      </c>
      <c r="D16" s="233">
        <v>93.193698272106872</v>
      </c>
      <c r="E16" s="234">
        <v>92.166867915709105</v>
      </c>
      <c r="F16" s="235">
        <f>F15/E15*100</f>
        <v>88.320936522694609</v>
      </c>
      <c r="G16" s="1351">
        <f>G15/F15*100</f>
        <v>107.5818838672632</v>
      </c>
    </row>
    <row r="17" spans="1:7" ht="15" customHeight="1" x14ac:dyDescent="0.2">
      <c r="A17" s="2136" t="s">
        <v>460</v>
      </c>
      <c r="B17" s="220" t="s">
        <v>472</v>
      </c>
      <c r="C17" s="221">
        <v>66595</v>
      </c>
      <c r="D17" s="221">
        <v>64233</v>
      </c>
      <c r="E17" s="222">
        <v>56788</v>
      </c>
      <c r="F17" s="223">
        <v>51241</v>
      </c>
      <c r="G17" s="1348">
        <v>52977</v>
      </c>
    </row>
    <row r="18" spans="1:7" ht="15" customHeight="1" x14ac:dyDescent="0.2">
      <c r="A18" s="2136"/>
      <c r="B18" s="224" t="s">
        <v>473</v>
      </c>
      <c r="C18" s="225">
        <v>100.61643525163552</v>
      </c>
      <c r="D18" s="225">
        <v>96.453187176214428</v>
      </c>
      <c r="E18" s="226">
        <v>88.409384584247974</v>
      </c>
      <c r="F18" s="227">
        <f>F17/E17*100</f>
        <v>90.232091286891588</v>
      </c>
      <c r="G18" s="1349">
        <f>G17/F17*100</f>
        <v>103.38791202357487</v>
      </c>
    </row>
    <row r="19" spans="1:7" ht="15" customHeight="1" x14ac:dyDescent="0.2">
      <c r="A19" s="2136"/>
      <c r="B19" s="224" t="s">
        <v>474</v>
      </c>
      <c r="C19" s="712">
        <v>34795</v>
      </c>
      <c r="D19" s="712">
        <v>34344</v>
      </c>
      <c r="E19" s="713">
        <v>32524</v>
      </c>
      <c r="F19" s="714">
        <v>27522</v>
      </c>
      <c r="G19" s="238">
        <v>30282</v>
      </c>
    </row>
    <row r="20" spans="1:7" ht="15" customHeight="1" x14ac:dyDescent="0.2">
      <c r="A20" s="2136"/>
      <c r="B20" s="224" t="s">
        <v>473</v>
      </c>
      <c r="C20" s="225">
        <v>101.43131996268657</v>
      </c>
      <c r="D20" s="225">
        <v>98.703836758154907</v>
      </c>
      <c r="E20" s="226">
        <v>94.700675518285578</v>
      </c>
      <c r="F20" s="227">
        <f>F19/E19*100</f>
        <v>84.620587873570287</v>
      </c>
      <c r="G20" s="1349">
        <f>G19/F19*100</f>
        <v>110.02834096359275</v>
      </c>
    </row>
    <row r="21" spans="1:7" ht="15" customHeight="1" x14ac:dyDescent="0.2">
      <c r="A21" s="2136"/>
      <c r="B21" s="224" t="s">
        <v>475</v>
      </c>
      <c r="C21" s="712">
        <v>101390</v>
      </c>
      <c r="D21" s="712">
        <v>98577</v>
      </c>
      <c r="E21" s="713">
        <v>89312</v>
      </c>
      <c r="F21" s="714">
        <f>F17+F19</f>
        <v>78763</v>
      </c>
      <c r="G21" s="238">
        <f>G17+G19</f>
        <v>83259</v>
      </c>
    </row>
    <row r="22" spans="1:7" ht="15" customHeight="1" x14ac:dyDescent="0.2">
      <c r="A22" s="2136"/>
      <c r="B22" s="228" t="s">
        <v>473</v>
      </c>
      <c r="C22" s="229">
        <v>100.89460747728651</v>
      </c>
      <c r="D22" s="229">
        <v>97.225564651346289</v>
      </c>
      <c r="E22" s="230">
        <v>90.60125587104497</v>
      </c>
      <c r="F22" s="231">
        <f>F21/E21*100</f>
        <v>88.188597276961673</v>
      </c>
      <c r="G22" s="1350">
        <f>G21/F21*100</f>
        <v>105.70826403260413</v>
      </c>
    </row>
    <row r="23" spans="1:7" ht="15" customHeight="1" x14ac:dyDescent="0.2">
      <c r="A23" s="2136" t="s">
        <v>461</v>
      </c>
      <c r="B23" s="220" t="s">
        <v>472</v>
      </c>
      <c r="C23" s="221">
        <v>26628</v>
      </c>
      <c r="D23" s="221">
        <v>24986</v>
      </c>
      <c r="E23" s="222">
        <v>22744</v>
      </c>
      <c r="F23" s="223">
        <v>19978</v>
      </c>
      <c r="G23" s="1348">
        <v>20514</v>
      </c>
    </row>
    <row r="24" spans="1:7" ht="15" customHeight="1" x14ac:dyDescent="0.2">
      <c r="A24" s="2136"/>
      <c r="B24" s="224" t="s">
        <v>473</v>
      </c>
      <c r="C24" s="225">
        <v>100.61590780275836</v>
      </c>
      <c r="D24" s="225">
        <v>93.833558660057079</v>
      </c>
      <c r="E24" s="226">
        <v>91.026975106059396</v>
      </c>
      <c r="F24" s="227">
        <f>F23/E23*100</f>
        <v>87.838550826591629</v>
      </c>
      <c r="G24" s="1349">
        <f>G23/F23*100</f>
        <v>102.68295124637102</v>
      </c>
    </row>
    <row r="25" spans="1:7" ht="15" customHeight="1" x14ac:dyDescent="0.2">
      <c r="A25" s="2136"/>
      <c r="B25" s="224" t="s">
        <v>474</v>
      </c>
      <c r="C25" s="712">
        <v>24101</v>
      </c>
      <c r="D25" s="712">
        <v>22084</v>
      </c>
      <c r="E25" s="713">
        <v>20421</v>
      </c>
      <c r="F25" s="714">
        <v>17817</v>
      </c>
      <c r="G25" s="238">
        <v>18978</v>
      </c>
    </row>
    <row r="26" spans="1:7" ht="15" customHeight="1" x14ac:dyDescent="0.2">
      <c r="A26" s="2136"/>
      <c r="B26" s="224" t="s">
        <v>473</v>
      </c>
      <c r="C26" s="225">
        <v>102.57054092011745</v>
      </c>
      <c r="D26" s="225">
        <v>91.631052653416873</v>
      </c>
      <c r="E26" s="226">
        <v>92.469661293243973</v>
      </c>
      <c r="F26" s="227">
        <f>F25/E25*100</f>
        <v>87.248420743352426</v>
      </c>
      <c r="G26" s="1349">
        <f>G25/F25*100</f>
        <v>106.516248526688</v>
      </c>
    </row>
    <row r="27" spans="1:7" ht="15" customHeight="1" x14ac:dyDescent="0.2">
      <c r="A27" s="2136"/>
      <c r="B27" s="224" t="s">
        <v>475</v>
      </c>
      <c r="C27" s="712">
        <v>50729</v>
      </c>
      <c r="D27" s="712">
        <v>47070</v>
      </c>
      <c r="E27" s="713">
        <v>43165</v>
      </c>
      <c r="F27" s="714">
        <f>F23+F25</f>
        <v>37795</v>
      </c>
      <c r="G27" s="238">
        <f>G23+G25</f>
        <v>39492</v>
      </c>
    </row>
    <row r="28" spans="1:7" ht="15" customHeight="1" x14ac:dyDescent="0.2">
      <c r="A28" s="2136"/>
      <c r="B28" s="228" t="s">
        <v>473</v>
      </c>
      <c r="C28" s="229">
        <v>101.5351667267123</v>
      </c>
      <c r="D28" s="229">
        <v>92.787163161110996</v>
      </c>
      <c r="E28" s="230">
        <v>91.703845336732527</v>
      </c>
      <c r="F28" s="231">
        <f>F27/E27*100</f>
        <v>87.55936522645662</v>
      </c>
      <c r="G28" s="1350">
        <f>G27/F27*100</f>
        <v>104.49001190633682</v>
      </c>
    </row>
    <row r="29" spans="1:7" ht="15" customHeight="1" x14ac:dyDescent="0.2">
      <c r="A29" s="2136" t="s">
        <v>463</v>
      </c>
      <c r="B29" s="220" t="s">
        <v>472</v>
      </c>
      <c r="C29" s="221">
        <v>33113</v>
      </c>
      <c r="D29" s="221">
        <v>30195</v>
      </c>
      <c r="E29" s="222">
        <v>27573</v>
      </c>
      <c r="F29" s="223">
        <v>25298</v>
      </c>
      <c r="G29" s="1348">
        <v>26064</v>
      </c>
    </row>
    <row r="30" spans="1:7" ht="15" customHeight="1" x14ac:dyDescent="0.2">
      <c r="A30" s="2136"/>
      <c r="B30" s="224" t="s">
        <v>473</v>
      </c>
      <c r="C30" s="225">
        <v>102.64095967266979</v>
      </c>
      <c r="D30" s="225">
        <v>91.187751034336969</v>
      </c>
      <c r="E30" s="226">
        <v>91.316443119721811</v>
      </c>
      <c r="F30" s="227">
        <f>F29/E29*100</f>
        <v>91.749174917491743</v>
      </c>
      <c r="G30" s="1349">
        <f>G29/F29*100</f>
        <v>103.02790734445411</v>
      </c>
    </row>
    <row r="31" spans="1:7" ht="15" customHeight="1" x14ac:dyDescent="0.2">
      <c r="A31" s="2136"/>
      <c r="B31" s="224" t="s">
        <v>474</v>
      </c>
      <c r="C31" s="712">
        <v>23009</v>
      </c>
      <c r="D31" s="712">
        <v>21489</v>
      </c>
      <c r="E31" s="713">
        <v>21217</v>
      </c>
      <c r="F31" s="714">
        <v>18789</v>
      </c>
      <c r="G31" s="238">
        <v>21409</v>
      </c>
    </row>
    <row r="32" spans="1:7" ht="15" customHeight="1" x14ac:dyDescent="0.2">
      <c r="A32" s="2136"/>
      <c r="B32" s="224" t="s">
        <v>473</v>
      </c>
      <c r="C32" s="225">
        <v>102.04905308910277</v>
      </c>
      <c r="D32" s="225">
        <v>93.393889347646578</v>
      </c>
      <c r="E32" s="226">
        <v>98.734236120806003</v>
      </c>
      <c r="F32" s="227">
        <f>F31/E31*100</f>
        <v>88.556346326059284</v>
      </c>
      <c r="G32" s="1349">
        <f>G31/F31*100</f>
        <v>113.94432912874555</v>
      </c>
    </row>
    <row r="33" spans="1:7" ht="15" customHeight="1" x14ac:dyDescent="0.2">
      <c r="A33" s="2136"/>
      <c r="B33" s="224" t="s">
        <v>475</v>
      </c>
      <c r="C33" s="712">
        <v>56122</v>
      </c>
      <c r="D33" s="712">
        <v>51684</v>
      </c>
      <c r="E33" s="713">
        <v>48790</v>
      </c>
      <c r="F33" s="714">
        <f>F29+F31</f>
        <v>44087</v>
      </c>
      <c r="G33" s="238">
        <f>G29+G31</f>
        <v>47473</v>
      </c>
    </row>
    <row r="34" spans="1:7" ht="15" customHeight="1" x14ac:dyDescent="0.2">
      <c r="A34" s="2136"/>
      <c r="B34" s="228" t="s">
        <v>473</v>
      </c>
      <c r="C34" s="229">
        <v>102.39746022478471</v>
      </c>
      <c r="D34" s="229">
        <v>92.092227646912079</v>
      </c>
      <c r="E34" s="230">
        <v>94.400588189768598</v>
      </c>
      <c r="F34" s="231">
        <f>F33/E33*100</f>
        <v>90.360729657716746</v>
      </c>
      <c r="G34" s="1350">
        <f>G33/F33*100</f>
        <v>107.68026855989294</v>
      </c>
    </row>
    <row r="35" spans="1:7" ht="15" customHeight="1" x14ac:dyDescent="0.2">
      <c r="A35" s="2136" t="s">
        <v>464</v>
      </c>
      <c r="B35" s="220" t="s">
        <v>472</v>
      </c>
      <c r="C35" s="221">
        <v>53265</v>
      </c>
      <c r="D35" s="221">
        <v>52463</v>
      </c>
      <c r="E35" s="222">
        <v>46423</v>
      </c>
      <c r="F35" s="223">
        <v>40643</v>
      </c>
      <c r="G35" s="1348">
        <v>40269</v>
      </c>
    </row>
    <row r="36" spans="1:7" ht="15" customHeight="1" x14ac:dyDescent="0.2">
      <c r="A36" s="2136"/>
      <c r="B36" s="224" t="s">
        <v>473</v>
      </c>
      <c r="C36" s="225">
        <v>98.362018023341705</v>
      </c>
      <c r="D36" s="225">
        <v>98.494320848587265</v>
      </c>
      <c r="E36" s="226">
        <v>88.487124259001575</v>
      </c>
      <c r="F36" s="227">
        <f>F35/E35*100</f>
        <v>87.549275143786488</v>
      </c>
      <c r="G36" s="1349">
        <f>G35/F35*100</f>
        <v>99.079792338164026</v>
      </c>
    </row>
    <row r="37" spans="1:7" ht="15" customHeight="1" x14ac:dyDescent="0.2">
      <c r="A37" s="2136"/>
      <c r="B37" s="224" t="s">
        <v>474</v>
      </c>
      <c r="C37" s="236">
        <v>32781</v>
      </c>
      <c r="D37" s="236">
        <v>33365</v>
      </c>
      <c r="E37" s="237">
        <v>30245</v>
      </c>
      <c r="F37" s="238">
        <v>26331</v>
      </c>
      <c r="G37" s="238">
        <v>29477</v>
      </c>
    </row>
    <row r="38" spans="1:7" ht="15" customHeight="1" x14ac:dyDescent="0.2">
      <c r="A38" s="2136"/>
      <c r="B38" s="224" t="s">
        <v>473</v>
      </c>
      <c r="C38" s="225">
        <v>101.74115456238361</v>
      </c>
      <c r="D38" s="225">
        <v>101.78151978280101</v>
      </c>
      <c r="E38" s="226">
        <v>90.648883560617406</v>
      </c>
      <c r="F38" s="227">
        <f>F37/E37*100</f>
        <v>87.059018019507363</v>
      </c>
      <c r="G38" s="1349">
        <f>G37/F37*100</f>
        <v>111.94789411720025</v>
      </c>
    </row>
    <row r="39" spans="1:7" ht="15" customHeight="1" x14ac:dyDescent="0.2">
      <c r="A39" s="2136"/>
      <c r="B39" s="224" t="s">
        <v>475</v>
      </c>
      <c r="C39" s="712">
        <v>86046</v>
      </c>
      <c r="D39" s="712">
        <v>85828</v>
      </c>
      <c r="E39" s="713">
        <v>76668</v>
      </c>
      <c r="F39" s="714">
        <f>F35+F37</f>
        <v>66974</v>
      </c>
      <c r="G39" s="238">
        <f>G35+G37</f>
        <v>69746</v>
      </c>
    </row>
    <row r="40" spans="1:7" ht="15" customHeight="1" x14ac:dyDescent="0.2">
      <c r="A40" s="2136"/>
      <c r="B40" s="228" t="s">
        <v>473</v>
      </c>
      <c r="C40" s="229">
        <v>99.622562867595974</v>
      </c>
      <c r="D40" s="229">
        <v>99.746647142226252</v>
      </c>
      <c r="E40" s="230">
        <v>89.327492193689707</v>
      </c>
      <c r="F40" s="231">
        <f>F39/E39*100</f>
        <v>87.35587207179006</v>
      </c>
      <c r="G40" s="1350">
        <f>G39/F39*100</f>
        <v>104.13891958073282</v>
      </c>
    </row>
    <row r="41" spans="1:7" ht="15" customHeight="1" x14ac:dyDescent="0.2">
      <c r="A41" s="2136" t="s">
        <v>476</v>
      </c>
      <c r="B41" s="220" t="s">
        <v>472</v>
      </c>
      <c r="C41" s="221">
        <v>243419</v>
      </c>
      <c r="D41" s="221">
        <v>232631</v>
      </c>
      <c r="E41" s="222">
        <v>207496</v>
      </c>
      <c r="F41" s="223">
        <f>F5+F11+F17+F23+F29+F35</f>
        <v>187232</v>
      </c>
      <c r="G41" s="1348">
        <f>G5+G11+G17+G23+G29+G35</f>
        <v>191389</v>
      </c>
    </row>
    <row r="42" spans="1:7" ht="15" customHeight="1" x14ac:dyDescent="0.2">
      <c r="A42" s="2136"/>
      <c r="B42" s="224" t="s">
        <v>473</v>
      </c>
      <c r="C42" s="225">
        <v>100.07811568521845</v>
      </c>
      <c r="D42" s="225">
        <v>95.568135601575889</v>
      </c>
      <c r="E42" s="226">
        <v>89.195335101512697</v>
      </c>
      <c r="F42" s="227">
        <f>F41/E41*100</f>
        <v>90.234028607780388</v>
      </c>
      <c r="G42" s="1349">
        <f>G41/F41*100</f>
        <v>102.22024012989233</v>
      </c>
    </row>
    <row r="43" spans="1:7" ht="15" customHeight="1" x14ac:dyDescent="0.2">
      <c r="A43" s="2136"/>
      <c r="B43" s="224" t="s">
        <v>474</v>
      </c>
      <c r="C43" s="236">
        <v>163679</v>
      </c>
      <c r="D43" s="236">
        <v>156877</v>
      </c>
      <c r="E43" s="237">
        <v>148719</v>
      </c>
      <c r="F43" s="238">
        <f>F7+F13+F19+F25+F31+F37</f>
        <v>128532</v>
      </c>
      <c r="G43" s="238">
        <f>G7+G13+G19+G25+G31+G37</f>
        <v>142733</v>
      </c>
    </row>
    <row r="44" spans="1:7" ht="15" customHeight="1" x14ac:dyDescent="0.2">
      <c r="A44" s="2136"/>
      <c r="B44" s="224" t="s">
        <v>473</v>
      </c>
      <c r="C44" s="225">
        <v>101.93305309045617</v>
      </c>
      <c r="D44" s="225">
        <v>95.844305011638625</v>
      </c>
      <c r="E44" s="226">
        <v>94.79974757293931</v>
      </c>
      <c r="F44" s="227">
        <f>F43/E43*100</f>
        <v>86.426078712202198</v>
      </c>
      <c r="G44" s="1349">
        <f>G43/F43*100</f>
        <v>111.04861046276413</v>
      </c>
    </row>
    <row r="45" spans="1:7" ht="15" customHeight="1" x14ac:dyDescent="0.2">
      <c r="A45" s="2136"/>
      <c r="B45" s="224" t="s">
        <v>475</v>
      </c>
      <c r="C45" s="712">
        <v>407098</v>
      </c>
      <c r="D45" s="712">
        <v>389508</v>
      </c>
      <c r="E45" s="713">
        <v>356215</v>
      </c>
      <c r="F45" s="714">
        <f>F41+F43</f>
        <v>315764</v>
      </c>
      <c r="G45" s="238">
        <f>G41+G43</f>
        <v>334122</v>
      </c>
    </row>
    <row r="46" spans="1:7" ht="15" customHeight="1" x14ac:dyDescent="0.2">
      <c r="A46" s="2136"/>
      <c r="B46" s="228" t="s">
        <v>473</v>
      </c>
      <c r="C46" s="229">
        <v>100.81574229081436</v>
      </c>
      <c r="D46" s="229">
        <v>95.67917307380533</v>
      </c>
      <c r="E46" s="230">
        <v>91.452550396910965</v>
      </c>
      <c r="F46" s="231">
        <f>F45/E45*100</f>
        <v>88.644217677526214</v>
      </c>
      <c r="G46" s="1350">
        <f>G45/F45*100</f>
        <v>105.81383564940904</v>
      </c>
    </row>
    <row r="47" spans="1:7" ht="15" customHeight="1" x14ac:dyDescent="0.2">
      <c r="A47" s="2136" t="s">
        <v>382</v>
      </c>
      <c r="B47" s="220" t="s">
        <v>472</v>
      </c>
      <c r="C47" s="239">
        <v>3358097</v>
      </c>
      <c r="D47" s="239">
        <v>3206037</v>
      </c>
      <c r="E47" s="240">
        <v>2920652</v>
      </c>
      <c r="F47" s="241">
        <v>2684610</v>
      </c>
      <c r="G47" s="1348">
        <v>2716469</v>
      </c>
    </row>
    <row r="48" spans="1:7" ht="15" customHeight="1" x14ac:dyDescent="0.2">
      <c r="A48" s="2136"/>
      <c r="B48" s="224" t="s">
        <v>473</v>
      </c>
      <c r="C48" s="242">
        <v>99.963950908937193</v>
      </c>
      <c r="D48" s="242">
        <v>95.471840152324376</v>
      </c>
      <c r="E48" s="243">
        <v>91.098511963523805</v>
      </c>
      <c r="F48" s="244">
        <f>F47/E47*100</f>
        <v>91.918174435023417</v>
      </c>
      <c r="G48" s="1349">
        <f>G47/F47*100</f>
        <v>101.18672730862211</v>
      </c>
    </row>
    <row r="49" spans="1:7" ht="15" customHeight="1" x14ac:dyDescent="0.2">
      <c r="A49" s="2136"/>
      <c r="B49" s="224" t="s">
        <v>474</v>
      </c>
      <c r="C49" s="715">
        <v>1922995</v>
      </c>
      <c r="D49" s="715">
        <v>1855967</v>
      </c>
      <c r="E49" s="716">
        <v>1757748</v>
      </c>
      <c r="F49" s="717">
        <v>1554971</v>
      </c>
      <c r="G49" s="238">
        <v>1692689</v>
      </c>
    </row>
    <row r="50" spans="1:7" ht="15" customHeight="1" x14ac:dyDescent="0.2">
      <c r="A50" s="2136"/>
      <c r="B50" s="224" t="s">
        <v>473</v>
      </c>
      <c r="C50" s="242">
        <v>103.44950946083998</v>
      </c>
      <c r="D50" s="242">
        <v>96.514395513248857</v>
      </c>
      <c r="E50" s="243">
        <v>94.707933923394123</v>
      </c>
      <c r="F50" s="244">
        <f>F49/E49*100</f>
        <v>88.463818476823747</v>
      </c>
      <c r="G50" s="1349">
        <f>G49/F49*100</f>
        <v>108.85662819435218</v>
      </c>
    </row>
    <row r="51" spans="1:7" ht="15" customHeight="1" x14ac:dyDescent="0.2">
      <c r="A51" s="2136"/>
      <c r="B51" s="224" t="s">
        <v>475</v>
      </c>
      <c r="C51" s="715">
        <v>5281092</v>
      </c>
      <c r="D51" s="715">
        <v>5062004</v>
      </c>
      <c r="E51" s="716">
        <v>4678400</v>
      </c>
      <c r="F51" s="717">
        <f>F47+F49</f>
        <v>4239581</v>
      </c>
      <c r="G51" s="238">
        <f>G47+G49</f>
        <v>4409158</v>
      </c>
    </row>
    <row r="52" spans="1:7" ht="15" customHeight="1" thickBot="1" x14ac:dyDescent="0.25">
      <c r="A52" s="2137"/>
      <c r="B52" s="245" t="s">
        <v>473</v>
      </c>
      <c r="C52" s="246">
        <v>101.20561168729103</v>
      </c>
      <c r="D52" s="246">
        <v>95.851464053267776</v>
      </c>
      <c r="E52" s="247">
        <v>92.421894569818591</v>
      </c>
      <c r="F52" s="248">
        <f>F51/E51*100</f>
        <v>90.62031891244871</v>
      </c>
      <c r="G52" s="1352">
        <f>G51/F51*100</f>
        <v>103.99985281564381</v>
      </c>
    </row>
  </sheetData>
  <mergeCells count="13">
    <mergeCell ref="C3:C4"/>
    <mergeCell ref="D3:D4"/>
    <mergeCell ref="E3:E4"/>
    <mergeCell ref="F3:F4"/>
    <mergeCell ref="G3:G4"/>
    <mergeCell ref="A35:A40"/>
    <mergeCell ref="A41:A46"/>
    <mergeCell ref="A47:A52"/>
    <mergeCell ref="A5:A10"/>
    <mergeCell ref="A11:A16"/>
    <mergeCell ref="A17:A22"/>
    <mergeCell ref="A23:A28"/>
    <mergeCell ref="A29:A34"/>
  </mergeCells>
  <phoneticPr fontId="7"/>
  <pageMargins left="0.78740157480314965" right="0.78740157480314965" top="0.98425196850393704" bottom="0.78740157480314965" header="0.51181102362204722" footer="0.51181102362204722"/>
  <pageSetup paperSize="9" scale="97" orientation="portrait" r:id="rId1"/>
  <headerFooter alignWithMargins="0"/>
  <ignoredErrors>
    <ignoredError sqref="F9:G51"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5BFB6-FAD8-4006-98E2-D10F5A6670C4}">
  <sheetPr>
    <tabColor rgb="FF99FFCC"/>
  </sheetPr>
  <dimension ref="A1:BA49"/>
  <sheetViews>
    <sheetView view="pageBreakPreview" zoomScaleNormal="100" zoomScaleSheetLayoutView="100" workbookViewId="0"/>
  </sheetViews>
  <sheetFormatPr defaultColWidth="9" defaultRowHeight="14.4" x14ac:dyDescent="0.2"/>
  <cols>
    <col min="1" max="1" width="1.88671875" style="719" customWidth="1"/>
    <col min="2" max="20" width="4.44140625" style="718" customWidth="1"/>
    <col min="21" max="53" width="2.6640625" style="718" customWidth="1"/>
    <col min="54" max="256" width="9" style="719"/>
    <col min="257" max="257" width="1.88671875" style="719" customWidth="1"/>
    <col min="258" max="276" width="4.44140625" style="719" customWidth="1"/>
    <col min="277" max="309" width="2.6640625" style="719" customWidth="1"/>
    <col min="310" max="512" width="9" style="719"/>
    <col min="513" max="513" width="1.88671875" style="719" customWidth="1"/>
    <col min="514" max="532" width="4.44140625" style="719" customWidth="1"/>
    <col min="533" max="565" width="2.6640625" style="719" customWidth="1"/>
    <col min="566" max="768" width="9" style="719"/>
    <col min="769" max="769" width="1.88671875" style="719" customWidth="1"/>
    <col min="770" max="788" width="4.44140625" style="719" customWidth="1"/>
    <col min="789" max="821" width="2.6640625" style="719" customWidth="1"/>
    <col min="822" max="1024" width="9" style="719"/>
    <col min="1025" max="1025" width="1.88671875" style="719" customWidth="1"/>
    <col min="1026" max="1044" width="4.44140625" style="719" customWidth="1"/>
    <col min="1045" max="1077" width="2.6640625" style="719" customWidth="1"/>
    <col min="1078" max="1280" width="9" style="719"/>
    <col min="1281" max="1281" width="1.88671875" style="719" customWidth="1"/>
    <col min="1282" max="1300" width="4.44140625" style="719" customWidth="1"/>
    <col min="1301" max="1333" width="2.6640625" style="719" customWidth="1"/>
    <col min="1334" max="1536" width="9" style="719"/>
    <col min="1537" max="1537" width="1.88671875" style="719" customWidth="1"/>
    <col min="1538" max="1556" width="4.44140625" style="719" customWidth="1"/>
    <col min="1557" max="1589" width="2.6640625" style="719" customWidth="1"/>
    <col min="1590" max="1792" width="9" style="719"/>
    <col min="1793" max="1793" width="1.88671875" style="719" customWidth="1"/>
    <col min="1794" max="1812" width="4.44140625" style="719" customWidth="1"/>
    <col min="1813" max="1845" width="2.6640625" style="719" customWidth="1"/>
    <col min="1846" max="2048" width="9" style="719"/>
    <col min="2049" max="2049" width="1.88671875" style="719" customWidth="1"/>
    <col min="2050" max="2068" width="4.44140625" style="719" customWidth="1"/>
    <col min="2069" max="2101" width="2.6640625" style="719" customWidth="1"/>
    <col min="2102" max="2304" width="9" style="719"/>
    <col min="2305" max="2305" width="1.88671875" style="719" customWidth="1"/>
    <col min="2306" max="2324" width="4.44140625" style="719" customWidth="1"/>
    <col min="2325" max="2357" width="2.6640625" style="719" customWidth="1"/>
    <col min="2358" max="2560" width="9" style="719"/>
    <col min="2561" max="2561" width="1.88671875" style="719" customWidth="1"/>
    <col min="2562" max="2580" width="4.44140625" style="719" customWidth="1"/>
    <col min="2581" max="2613" width="2.6640625" style="719" customWidth="1"/>
    <col min="2614" max="2816" width="9" style="719"/>
    <col min="2817" max="2817" width="1.88671875" style="719" customWidth="1"/>
    <col min="2818" max="2836" width="4.44140625" style="719" customWidth="1"/>
    <col min="2837" max="2869" width="2.6640625" style="719" customWidth="1"/>
    <col min="2870" max="3072" width="9" style="719"/>
    <col min="3073" max="3073" width="1.88671875" style="719" customWidth="1"/>
    <col min="3074" max="3092" width="4.44140625" style="719" customWidth="1"/>
    <col min="3093" max="3125" width="2.6640625" style="719" customWidth="1"/>
    <col min="3126" max="3328" width="9" style="719"/>
    <col min="3329" max="3329" width="1.88671875" style="719" customWidth="1"/>
    <col min="3330" max="3348" width="4.44140625" style="719" customWidth="1"/>
    <col min="3349" max="3381" width="2.6640625" style="719" customWidth="1"/>
    <col min="3382" max="3584" width="9" style="719"/>
    <col min="3585" max="3585" width="1.88671875" style="719" customWidth="1"/>
    <col min="3586" max="3604" width="4.44140625" style="719" customWidth="1"/>
    <col min="3605" max="3637" width="2.6640625" style="719" customWidth="1"/>
    <col min="3638" max="3840" width="9" style="719"/>
    <col min="3841" max="3841" width="1.88671875" style="719" customWidth="1"/>
    <col min="3842" max="3860" width="4.44140625" style="719" customWidth="1"/>
    <col min="3861" max="3893" width="2.6640625" style="719" customWidth="1"/>
    <col min="3894" max="4096" width="9" style="719"/>
    <col min="4097" max="4097" width="1.88671875" style="719" customWidth="1"/>
    <col min="4098" max="4116" width="4.44140625" style="719" customWidth="1"/>
    <col min="4117" max="4149" width="2.6640625" style="719" customWidth="1"/>
    <col min="4150" max="4352" width="9" style="719"/>
    <col min="4353" max="4353" width="1.88671875" style="719" customWidth="1"/>
    <col min="4354" max="4372" width="4.44140625" style="719" customWidth="1"/>
    <col min="4373" max="4405" width="2.6640625" style="719" customWidth="1"/>
    <col min="4406" max="4608" width="9" style="719"/>
    <col min="4609" max="4609" width="1.88671875" style="719" customWidth="1"/>
    <col min="4610" max="4628" width="4.44140625" style="719" customWidth="1"/>
    <col min="4629" max="4661" width="2.6640625" style="719" customWidth="1"/>
    <col min="4662" max="4864" width="9" style="719"/>
    <col min="4865" max="4865" width="1.88671875" style="719" customWidth="1"/>
    <col min="4866" max="4884" width="4.44140625" style="719" customWidth="1"/>
    <col min="4885" max="4917" width="2.6640625" style="719" customWidth="1"/>
    <col min="4918" max="5120" width="9" style="719"/>
    <col min="5121" max="5121" width="1.88671875" style="719" customWidth="1"/>
    <col min="5122" max="5140" width="4.44140625" style="719" customWidth="1"/>
    <col min="5141" max="5173" width="2.6640625" style="719" customWidth="1"/>
    <col min="5174" max="5376" width="9" style="719"/>
    <col min="5377" max="5377" width="1.88671875" style="719" customWidth="1"/>
    <col min="5378" max="5396" width="4.44140625" style="719" customWidth="1"/>
    <col min="5397" max="5429" width="2.6640625" style="719" customWidth="1"/>
    <col min="5430" max="5632" width="9" style="719"/>
    <col min="5633" max="5633" width="1.88671875" style="719" customWidth="1"/>
    <col min="5634" max="5652" width="4.44140625" style="719" customWidth="1"/>
    <col min="5653" max="5685" width="2.6640625" style="719" customWidth="1"/>
    <col min="5686" max="5888" width="9" style="719"/>
    <col min="5889" max="5889" width="1.88671875" style="719" customWidth="1"/>
    <col min="5890" max="5908" width="4.44140625" style="719" customWidth="1"/>
    <col min="5909" max="5941" width="2.6640625" style="719" customWidth="1"/>
    <col min="5942" max="6144" width="9" style="719"/>
    <col min="6145" max="6145" width="1.88671875" style="719" customWidth="1"/>
    <col min="6146" max="6164" width="4.44140625" style="719" customWidth="1"/>
    <col min="6165" max="6197" width="2.6640625" style="719" customWidth="1"/>
    <col min="6198" max="6400" width="9" style="719"/>
    <col min="6401" max="6401" width="1.88671875" style="719" customWidth="1"/>
    <col min="6402" max="6420" width="4.44140625" style="719" customWidth="1"/>
    <col min="6421" max="6453" width="2.6640625" style="719" customWidth="1"/>
    <col min="6454" max="6656" width="9" style="719"/>
    <col min="6657" max="6657" width="1.88671875" style="719" customWidth="1"/>
    <col min="6658" max="6676" width="4.44140625" style="719" customWidth="1"/>
    <col min="6677" max="6709" width="2.6640625" style="719" customWidth="1"/>
    <col min="6710" max="6912" width="9" style="719"/>
    <col min="6913" max="6913" width="1.88671875" style="719" customWidth="1"/>
    <col min="6914" max="6932" width="4.44140625" style="719" customWidth="1"/>
    <col min="6933" max="6965" width="2.6640625" style="719" customWidth="1"/>
    <col min="6966" max="7168" width="9" style="719"/>
    <col min="7169" max="7169" width="1.88671875" style="719" customWidth="1"/>
    <col min="7170" max="7188" width="4.44140625" style="719" customWidth="1"/>
    <col min="7189" max="7221" width="2.6640625" style="719" customWidth="1"/>
    <col min="7222" max="7424" width="9" style="719"/>
    <col min="7425" max="7425" width="1.88671875" style="719" customWidth="1"/>
    <col min="7426" max="7444" width="4.44140625" style="719" customWidth="1"/>
    <col min="7445" max="7477" width="2.6640625" style="719" customWidth="1"/>
    <col min="7478" max="7680" width="9" style="719"/>
    <col min="7681" max="7681" width="1.88671875" style="719" customWidth="1"/>
    <col min="7682" max="7700" width="4.44140625" style="719" customWidth="1"/>
    <col min="7701" max="7733" width="2.6640625" style="719" customWidth="1"/>
    <col min="7734" max="7936" width="9" style="719"/>
    <col min="7937" max="7937" width="1.88671875" style="719" customWidth="1"/>
    <col min="7938" max="7956" width="4.44140625" style="719" customWidth="1"/>
    <col min="7957" max="7989" width="2.6640625" style="719" customWidth="1"/>
    <col min="7990" max="8192" width="9" style="719"/>
    <col min="8193" max="8193" width="1.88671875" style="719" customWidth="1"/>
    <col min="8194" max="8212" width="4.44140625" style="719" customWidth="1"/>
    <col min="8213" max="8245" width="2.6640625" style="719" customWidth="1"/>
    <col min="8246" max="8448" width="9" style="719"/>
    <col min="8449" max="8449" width="1.88671875" style="719" customWidth="1"/>
    <col min="8450" max="8468" width="4.44140625" style="719" customWidth="1"/>
    <col min="8469" max="8501" width="2.6640625" style="719" customWidth="1"/>
    <col min="8502" max="8704" width="9" style="719"/>
    <col min="8705" max="8705" width="1.88671875" style="719" customWidth="1"/>
    <col min="8706" max="8724" width="4.44140625" style="719" customWidth="1"/>
    <col min="8725" max="8757" width="2.6640625" style="719" customWidth="1"/>
    <col min="8758" max="8960" width="9" style="719"/>
    <col min="8961" max="8961" width="1.88671875" style="719" customWidth="1"/>
    <col min="8962" max="8980" width="4.44140625" style="719" customWidth="1"/>
    <col min="8981" max="9013" width="2.6640625" style="719" customWidth="1"/>
    <col min="9014" max="9216" width="9" style="719"/>
    <col min="9217" max="9217" width="1.88671875" style="719" customWidth="1"/>
    <col min="9218" max="9236" width="4.44140625" style="719" customWidth="1"/>
    <col min="9237" max="9269" width="2.6640625" style="719" customWidth="1"/>
    <col min="9270" max="9472" width="9" style="719"/>
    <col min="9473" max="9473" width="1.88671875" style="719" customWidth="1"/>
    <col min="9474" max="9492" width="4.44140625" style="719" customWidth="1"/>
    <col min="9493" max="9525" width="2.6640625" style="719" customWidth="1"/>
    <col min="9526" max="9728" width="9" style="719"/>
    <col min="9729" max="9729" width="1.88671875" style="719" customWidth="1"/>
    <col min="9730" max="9748" width="4.44140625" style="719" customWidth="1"/>
    <col min="9749" max="9781" width="2.6640625" style="719" customWidth="1"/>
    <col min="9782" max="9984" width="9" style="719"/>
    <col min="9985" max="9985" width="1.88671875" style="719" customWidth="1"/>
    <col min="9986" max="10004" width="4.44140625" style="719" customWidth="1"/>
    <col min="10005" max="10037" width="2.6640625" style="719" customWidth="1"/>
    <col min="10038" max="10240" width="9" style="719"/>
    <col min="10241" max="10241" width="1.88671875" style="719" customWidth="1"/>
    <col min="10242" max="10260" width="4.44140625" style="719" customWidth="1"/>
    <col min="10261" max="10293" width="2.6640625" style="719" customWidth="1"/>
    <col min="10294" max="10496" width="9" style="719"/>
    <col min="10497" max="10497" width="1.88671875" style="719" customWidth="1"/>
    <col min="10498" max="10516" width="4.44140625" style="719" customWidth="1"/>
    <col min="10517" max="10549" width="2.6640625" style="719" customWidth="1"/>
    <col min="10550" max="10752" width="9" style="719"/>
    <col min="10753" max="10753" width="1.88671875" style="719" customWidth="1"/>
    <col min="10754" max="10772" width="4.44140625" style="719" customWidth="1"/>
    <col min="10773" max="10805" width="2.6640625" style="719" customWidth="1"/>
    <col min="10806" max="11008" width="9" style="719"/>
    <col min="11009" max="11009" width="1.88671875" style="719" customWidth="1"/>
    <col min="11010" max="11028" width="4.44140625" style="719" customWidth="1"/>
    <col min="11029" max="11061" width="2.6640625" style="719" customWidth="1"/>
    <col min="11062" max="11264" width="9" style="719"/>
    <col min="11265" max="11265" width="1.88671875" style="719" customWidth="1"/>
    <col min="11266" max="11284" width="4.44140625" style="719" customWidth="1"/>
    <col min="11285" max="11317" width="2.6640625" style="719" customWidth="1"/>
    <col min="11318" max="11520" width="9" style="719"/>
    <col min="11521" max="11521" width="1.88671875" style="719" customWidth="1"/>
    <col min="11522" max="11540" width="4.44140625" style="719" customWidth="1"/>
    <col min="11541" max="11573" width="2.6640625" style="719" customWidth="1"/>
    <col min="11574" max="11776" width="9" style="719"/>
    <col min="11777" max="11777" width="1.88671875" style="719" customWidth="1"/>
    <col min="11778" max="11796" width="4.44140625" style="719" customWidth="1"/>
    <col min="11797" max="11829" width="2.6640625" style="719" customWidth="1"/>
    <col min="11830" max="12032" width="9" style="719"/>
    <col min="12033" max="12033" width="1.88671875" style="719" customWidth="1"/>
    <col min="12034" max="12052" width="4.44140625" style="719" customWidth="1"/>
    <col min="12053" max="12085" width="2.6640625" style="719" customWidth="1"/>
    <col min="12086" max="12288" width="9" style="719"/>
    <col min="12289" max="12289" width="1.88671875" style="719" customWidth="1"/>
    <col min="12290" max="12308" width="4.44140625" style="719" customWidth="1"/>
    <col min="12309" max="12341" width="2.6640625" style="719" customWidth="1"/>
    <col min="12342" max="12544" width="9" style="719"/>
    <col min="12545" max="12545" width="1.88671875" style="719" customWidth="1"/>
    <col min="12546" max="12564" width="4.44140625" style="719" customWidth="1"/>
    <col min="12565" max="12597" width="2.6640625" style="719" customWidth="1"/>
    <col min="12598" max="12800" width="9" style="719"/>
    <col min="12801" max="12801" width="1.88671875" style="719" customWidth="1"/>
    <col min="12802" max="12820" width="4.44140625" style="719" customWidth="1"/>
    <col min="12821" max="12853" width="2.6640625" style="719" customWidth="1"/>
    <col min="12854" max="13056" width="9" style="719"/>
    <col min="13057" max="13057" width="1.88671875" style="719" customWidth="1"/>
    <col min="13058" max="13076" width="4.44140625" style="719" customWidth="1"/>
    <col min="13077" max="13109" width="2.6640625" style="719" customWidth="1"/>
    <col min="13110" max="13312" width="9" style="719"/>
    <col min="13313" max="13313" width="1.88671875" style="719" customWidth="1"/>
    <col min="13314" max="13332" width="4.44140625" style="719" customWidth="1"/>
    <col min="13333" max="13365" width="2.6640625" style="719" customWidth="1"/>
    <col min="13366" max="13568" width="9" style="719"/>
    <col min="13569" max="13569" width="1.88671875" style="719" customWidth="1"/>
    <col min="13570" max="13588" width="4.44140625" style="719" customWidth="1"/>
    <col min="13589" max="13621" width="2.6640625" style="719" customWidth="1"/>
    <col min="13622" max="13824" width="9" style="719"/>
    <col min="13825" max="13825" width="1.88671875" style="719" customWidth="1"/>
    <col min="13826" max="13844" width="4.44140625" style="719" customWidth="1"/>
    <col min="13845" max="13877" width="2.6640625" style="719" customWidth="1"/>
    <col min="13878" max="14080" width="9" style="719"/>
    <col min="14081" max="14081" width="1.88671875" style="719" customWidth="1"/>
    <col min="14082" max="14100" width="4.44140625" style="719" customWidth="1"/>
    <col min="14101" max="14133" width="2.6640625" style="719" customWidth="1"/>
    <col min="14134" max="14336" width="9" style="719"/>
    <col min="14337" max="14337" width="1.88671875" style="719" customWidth="1"/>
    <col min="14338" max="14356" width="4.44140625" style="719" customWidth="1"/>
    <col min="14357" max="14389" width="2.6640625" style="719" customWidth="1"/>
    <col min="14390" max="14592" width="9" style="719"/>
    <col min="14593" max="14593" width="1.88671875" style="719" customWidth="1"/>
    <col min="14594" max="14612" width="4.44140625" style="719" customWidth="1"/>
    <col min="14613" max="14645" width="2.6640625" style="719" customWidth="1"/>
    <col min="14646" max="14848" width="9" style="719"/>
    <col min="14849" max="14849" width="1.88671875" style="719" customWidth="1"/>
    <col min="14850" max="14868" width="4.44140625" style="719" customWidth="1"/>
    <col min="14869" max="14901" width="2.6640625" style="719" customWidth="1"/>
    <col min="14902" max="15104" width="9" style="719"/>
    <col min="15105" max="15105" width="1.88671875" style="719" customWidth="1"/>
    <col min="15106" max="15124" width="4.44140625" style="719" customWidth="1"/>
    <col min="15125" max="15157" width="2.6640625" style="719" customWidth="1"/>
    <col min="15158" max="15360" width="9" style="719"/>
    <col min="15361" max="15361" width="1.88671875" style="719" customWidth="1"/>
    <col min="15362" max="15380" width="4.44140625" style="719" customWidth="1"/>
    <col min="15381" max="15413" width="2.6640625" style="719" customWidth="1"/>
    <col min="15414" max="15616" width="9" style="719"/>
    <col min="15617" max="15617" width="1.88671875" style="719" customWidth="1"/>
    <col min="15618" max="15636" width="4.44140625" style="719" customWidth="1"/>
    <col min="15637" max="15669" width="2.6640625" style="719" customWidth="1"/>
    <col min="15670" max="15872" width="9" style="719"/>
    <col min="15873" max="15873" width="1.88671875" style="719" customWidth="1"/>
    <col min="15874" max="15892" width="4.44140625" style="719" customWidth="1"/>
    <col min="15893" max="15925" width="2.6640625" style="719" customWidth="1"/>
    <col min="15926" max="16128" width="9" style="719"/>
    <col min="16129" max="16129" width="1.88671875" style="719" customWidth="1"/>
    <col min="16130" max="16148" width="4.44140625" style="719" customWidth="1"/>
    <col min="16149" max="16181" width="2.6640625" style="719" customWidth="1"/>
    <col min="16182" max="16384" width="9" style="719"/>
  </cols>
  <sheetData>
    <row r="1" spans="1:53" s="1145" customFormat="1" ht="16.5" customHeight="1" x14ac:dyDescent="0.2">
      <c r="A1" s="1353" t="s">
        <v>987</v>
      </c>
      <c r="B1" s="1354"/>
      <c r="C1" s="1354"/>
      <c r="D1" s="1354"/>
      <c r="E1" s="1354"/>
      <c r="F1" s="1354"/>
      <c r="G1" s="1354"/>
      <c r="H1" s="1354"/>
      <c r="I1" s="1354"/>
      <c r="J1" s="1354"/>
      <c r="K1" s="1354"/>
      <c r="L1" s="1354"/>
      <c r="M1" s="1354"/>
      <c r="N1" s="1354"/>
      <c r="O1" s="1354"/>
      <c r="P1" s="1354"/>
      <c r="Q1" s="1354"/>
      <c r="R1" s="1354"/>
      <c r="S1" s="1354"/>
      <c r="T1" s="1354"/>
      <c r="U1" s="1354"/>
      <c r="V1" s="1354"/>
      <c r="W1" s="1354"/>
      <c r="X1" s="1354"/>
      <c r="Y1" s="1354"/>
      <c r="Z1" s="1354"/>
      <c r="AA1" s="1354"/>
      <c r="AB1" s="1354"/>
      <c r="AC1" s="1354"/>
      <c r="AD1" s="1354"/>
      <c r="AE1" s="1354"/>
      <c r="AF1" s="1354"/>
      <c r="AG1" s="1354"/>
      <c r="AH1" s="1354"/>
      <c r="AI1" s="1354"/>
      <c r="AJ1" s="1354"/>
      <c r="AK1" s="1354"/>
      <c r="AL1" s="1354"/>
      <c r="AM1" s="1354"/>
      <c r="AN1" s="1354"/>
      <c r="AO1" s="1354"/>
      <c r="AP1" s="1354"/>
      <c r="AQ1" s="1354"/>
      <c r="AR1" s="1354"/>
      <c r="AS1" s="1354"/>
      <c r="AT1" s="1354"/>
      <c r="AU1" s="1354"/>
      <c r="AV1" s="1354"/>
      <c r="AW1" s="1354"/>
      <c r="AX1" s="1354"/>
      <c r="AY1" s="1354"/>
      <c r="AZ1" s="1354"/>
      <c r="BA1" s="1354"/>
    </row>
    <row r="2" spans="1:53" s="1145" customFormat="1" ht="14.25" customHeight="1" x14ac:dyDescent="0.2">
      <c r="B2" s="1354"/>
      <c r="C2" s="1354"/>
      <c r="D2" s="1354"/>
      <c r="E2" s="1354"/>
      <c r="F2" s="1354"/>
      <c r="G2" s="1354"/>
      <c r="H2" s="1354"/>
      <c r="I2" s="1354"/>
      <c r="J2" s="1354"/>
      <c r="K2" s="1354"/>
      <c r="L2" s="1354"/>
      <c r="M2" s="1354"/>
      <c r="N2" s="1354"/>
      <c r="O2" s="1354"/>
      <c r="P2" s="1354"/>
      <c r="Q2" s="1354"/>
      <c r="R2" s="1354"/>
      <c r="S2" s="1354"/>
      <c r="T2" s="1354"/>
      <c r="U2" s="1354"/>
      <c r="V2" s="1354"/>
      <c r="W2" s="1354"/>
      <c r="X2" s="1354"/>
      <c r="Y2" s="1354"/>
      <c r="Z2" s="1354"/>
      <c r="AA2" s="1354"/>
      <c r="AB2" s="1354"/>
      <c r="AC2" s="1354"/>
      <c r="AD2" s="1354"/>
      <c r="AE2" s="1354"/>
      <c r="AF2" s="1354"/>
      <c r="AG2" s="1354"/>
      <c r="AH2" s="1354"/>
      <c r="AI2" s="1354"/>
      <c r="AJ2" s="1354"/>
      <c r="AK2" s="1354"/>
      <c r="AL2" s="1354"/>
      <c r="AM2" s="1354"/>
      <c r="AN2" s="1354"/>
      <c r="AO2" s="1354"/>
      <c r="AP2" s="1354"/>
      <c r="AQ2" s="1354"/>
      <c r="AR2" s="1354"/>
      <c r="AS2" s="1354"/>
      <c r="AT2" s="1354"/>
      <c r="AU2" s="1354"/>
      <c r="AV2" s="1354"/>
      <c r="AW2" s="1354"/>
      <c r="AX2" s="1354"/>
      <c r="AY2" s="1354"/>
      <c r="AZ2" s="1354"/>
      <c r="BA2" s="1354"/>
    </row>
    <row r="3" spans="1:53" s="1145" customFormat="1" ht="16.5" customHeight="1" x14ac:dyDescent="0.2">
      <c r="A3" s="1354" t="s">
        <v>482</v>
      </c>
      <c r="B3" s="1354"/>
      <c r="C3" s="1354"/>
      <c r="D3" s="1354"/>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c r="AD3" s="1354"/>
      <c r="AE3" s="1354"/>
      <c r="AF3" s="1354"/>
      <c r="AG3" s="1354"/>
      <c r="AH3" s="1354"/>
      <c r="AI3" s="1354"/>
      <c r="AJ3" s="1354"/>
      <c r="AK3" s="1354"/>
      <c r="AL3" s="1354"/>
      <c r="AM3" s="1354"/>
      <c r="AN3" s="1354"/>
      <c r="AO3" s="1354"/>
      <c r="AP3" s="1354"/>
      <c r="AQ3" s="1354"/>
      <c r="AR3" s="1354"/>
      <c r="AS3" s="1354"/>
      <c r="AT3" s="1354"/>
      <c r="AU3" s="1354"/>
      <c r="AV3" s="1354"/>
      <c r="AW3" s="1354"/>
      <c r="AX3" s="1354"/>
      <c r="AY3" s="1354"/>
      <c r="AZ3" s="1354"/>
      <c r="BA3" s="1354"/>
    </row>
    <row r="4" spans="1:53" s="1145" customFormat="1" ht="12.75" customHeight="1" x14ac:dyDescent="0.2">
      <c r="B4" s="1354"/>
      <c r="C4" s="1354"/>
      <c r="D4" s="1354"/>
      <c r="E4" s="1354"/>
      <c r="F4" s="1354"/>
      <c r="G4" s="1354"/>
      <c r="H4" s="1354"/>
      <c r="I4" s="1354"/>
      <c r="J4" s="1354"/>
      <c r="K4" s="1354"/>
      <c r="L4" s="1354"/>
      <c r="M4" s="1354"/>
      <c r="N4" s="1354"/>
      <c r="O4" s="1354"/>
      <c r="P4" s="1354"/>
      <c r="Q4" s="1354"/>
      <c r="R4" s="1354"/>
      <c r="S4" s="1354"/>
      <c r="T4" s="1354"/>
      <c r="U4" s="1354"/>
      <c r="V4" s="1354"/>
      <c r="W4" s="1354"/>
      <c r="X4" s="1354"/>
      <c r="Y4" s="1354"/>
      <c r="Z4" s="1354"/>
      <c r="AA4" s="1354"/>
      <c r="AB4" s="1354"/>
      <c r="AC4" s="1354"/>
      <c r="AD4" s="1354"/>
      <c r="AE4" s="1354"/>
      <c r="AF4" s="1354"/>
      <c r="AG4" s="1354"/>
      <c r="AH4" s="1354"/>
      <c r="AI4" s="1354"/>
      <c r="AJ4" s="1354"/>
      <c r="AK4" s="1354"/>
      <c r="AL4" s="1354"/>
      <c r="AM4" s="1354"/>
      <c r="AN4" s="1354"/>
      <c r="AO4" s="1354"/>
      <c r="AP4" s="1354"/>
      <c r="AQ4" s="1354"/>
      <c r="AR4" s="1354"/>
      <c r="AS4" s="1354"/>
      <c r="AT4" s="1354"/>
      <c r="AU4" s="1354"/>
      <c r="AV4" s="1354"/>
      <c r="AW4" s="1354"/>
      <c r="AX4" s="1354"/>
      <c r="AY4" s="1354"/>
      <c r="AZ4" s="1354"/>
      <c r="BA4" s="1354"/>
    </row>
    <row r="5" spans="1:53" s="1145" customFormat="1" ht="16.5" customHeight="1" thickBot="1" x14ac:dyDescent="0.25">
      <c r="B5" s="1272" t="s">
        <v>483</v>
      </c>
      <c r="C5" s="1354"/>
      <c r="D5" s="1354"/>
      <c r="E5" s="1354"/>
      <c r="F5" s="1354"/>
      <c r="G5" s="1354"/>
      <c r="H5" s="1354"/>
      <c r="I5" s="1354"/>
      <c r="J5" s="1354"/>
      <c r="K5" s="1354"/>
      <c r="L5" s="1354"/>
      <c r="M5" s="1354"/>
      <c r="N5" s="1354"/>
      <c r="O5" s="1354"/>
      <c r="P5" s="1354"/>
      <c r="Q5" s="1354"/>
      <c r="R5" s="1354"/>
      <c r="S5" s="1354"/>
      <c r="T5" s="1354"/>
      <c r="U5" s="1354"/>
      <c r="V5" s="1354"/>
      <c r="W5" s="1354"/>
      <c r="X5" s="1354"/>
      <c r="Y5" s="1354"/>
      <c r="Z5" s="1354"/>
      <c r="AA5" s="1354"/>
      <c r="AB5" s="1354"/>
      <c r="AC5" s="1354"/>
      <c r="AD5" s="1354"/>
      <c r="AE5" s="1354"/>
      <c r="AF5" s="1354"/>
      <c r="AG5" s="1354"/>
      <c r="AH5" s="1354"/>
      <c r="AI5" s="1354"/>
      <c r="AJ5" s="1354"/>
      <c r="AK5" s="1354"/>
      <c r="AL5" s="1354"/>
      <c r="AM5" s="1354"/>
      <c r="AN5" s="1354"/>
      <c r="AO5" s="1354"/>
      <c r="AP5" s="1354"/>
      <c r="AQ5" s="1354"/>
      <c r="AR5" s="1354"/>
      <c r="AS5" s="1354"/>
      <c r="AT5" s="1354"/>
      <c r="AU5" s="1354"/>
      <c r="AV5" s="1354"/>
      <c r="AW5" s="1354"/>
      <c r="AX5" s="1354"/>
      <c r="AY5" s="1354"/>
      <c r="AZ5" s="1354"/>
      <c r="BA5" s="1354"/>
    </row>
    <row r="6" spans="1:53" s="1145" customFormat="1" ht="18" customHeight="1" x14ac:dyDescent="0.2">
      <c r="B6" s="2196" t="s">
        <v>484</v>
      </c>
      <c r="C6" s="2197"/>
      <c r="D6" s="2198"/>
      <c r="E6" s="2296" t="s">
        <v>988</v>
      </c>
      <c r="F6" s="2246"/>
      <c r="G6" s="2247"/>
      <c r="H6" s="2246" t="s">
        <v>485</v>
      </c>
      <c r="I6" s="2246"/>
      <c r="J6" s="2247"/>
      <c r="K6" s="2208" t="s">
        <v>989</v>
      </c>
      <c r="L6" s="2208"/>
      <c r="M6" s="2208"/>
      <c r="N6" s="2208"/>
      <c r="O6" s="2246" t="s">
        <v>486</v>
      </c>
      <c r="P6" s="2206"/>
      <c r="Q6" s="2203"/>
      <c r="R6" s="2246" t="s">
        <v>487</v>
      </c>
      <c r="S6" s="2206"/>
      <c r="T6" s="2298"/>
      <c r="U6" s="1354"/>
      <c r="V6" s="1354"/>
      <c r="W6" s="1354"/>
      <c r="X6" s="1354"/>
      <c r="Y6" s="1354"/>
      <c r="Z6" s="1354"/>
      <c r="AA6" s="1354"/>
      <c r="AB6" s="1354"/>
      <c r="AC6" s="1354"/>
      <c r="AD6" s="1354"/>
      <c r="AE6" s="1354"/>
      <c r="AF6" s="1354"/>
      <c r="AG6" s="1354"/>
      <c r="AH6" s="1354"/>
      <c r="AI6" s="1354"/>
      <c r="AJ6" s="1354"/>
      <c r="AK6" s="1354"/>
      <c r="AL6" s="1354"/>
      <c r="AM6" s="1354"/>
      <c r="AN6" s="1354"/>
      <c r="AO6" s="1354"/>
      <c r="AP6" s="1354"/>
      <c r="AQ6" s="1354"/>
      <c r="AR6" s="1354"/>
      <c r="AS6" s="1354"/>
      <c r="AT6" s="1354"/>
      <c r="AU6" s="1354"/>
      <c r="AV6" s="1354"/>
      <c r="AW6" s="1354"/>
      <c r="AX6" s="1354"/>
      <c r="AY6" s="1354"/>
      <c r="AZ6" s="1354"/>
      <c r="BA6" s="1354"/>
    </row>
    <row r="7" spans="1:53" s="1145" customFormat="1" ht="18.75" customHeight="1" thickBot="1" x14ac:dyDescent="0.25">
      <c r="B7" s="2199"/>
      <c r="C7" s="2200"/>
      <c r="D7" s="2201"/>
      <c r="E7" s="2297"/>
      <c r="F7" s="2249"/>
      <c r="G7" s="2250"/>
      <c r="H7" s="2249"/>
      <c r="I7" s="2249"/>
      <c r="J7" s="2250"/>
      <c r="K7" s="2214" t="s">
        <v>488</v>
      </c>
      <c r="L7" s="1774"/>
      <c r="M7" s="2255" t="s">
        <v>489</v>
      </c>
      <c r="N7" s="2256"/>
      <c r="O7" s="2207"/>
      <c r="P7" s="2207"/>
      <c r="Q7" s="2205"/>
      <c r="R7" s="2207"/>
      <c r="S7" s="2207"/>
      <c r="T7" s="2299"/>
      <c r="U7" s="1354"/>
      <c r="V7" s="1354"/>
      <c r="W7" s="1354"/>
      <c r="X7" s="1354"/>
      <c r="Y7" s="1354"/>
      <c r="Z7" s="1354"/>
      <c r="AA7" s="1354"/>
      <c r="AB7" s="1354"/>
      <c r="AC7" s="1354"/>
      <c r="AD7" s="1354"/>
      <c r="AE7" s="1354"/>
      <c r="AF7" s="1354"/>
      <c r="AG7" s="1354"/>
      <c r="AH7" s="1354"/>
      <c r="AI7" s="1354"/>
      <c r="AJ7" s="1354"/>
      <c r="AK7" s="1354"/>
      <c r="AL7" s="1354"/>
      <c r="AM7" s="1354"/>
      <c r="AN7" s="1354"/>
      <c r="AO7" s="1354"/>
      <c r="AP7" s="1354"/>
      <c r="AQ7" s="1354"/>
      <c r="AR7" s="1354"/>
      <c r="AS7" s="1354"/>
      <c r="AT7" s="1354"/>
      <c r="AU7" s="1354"/>
      <c r="AV7" s="1354"/>
      <c r="AW7" s="1354"/>
      <c r="AX7" s="1354"/>
      <c r="AY7" s="1354"/>
      <c r="AZ7" s="1354"/>
      <c r="BA7" s="1354"/>
    </row>
    <row r="8" spans="1:53" s="1145" customFormat="1" ht="16.5" customHeight="1" x14ac:dyDescent="0.2">
      <c r="B8" s="2300" t="s">
        <v>200</v>
      </c>
      <c r="C8" s="2301"/>
      <c r="D8" s="2302"/>
      <c r="E8" s="2274">
        <v>1277</v>
      </c>
      <c r="F8" s="2275"/>
      <c r="G8" s="2276"/>
      <c r="H8" s="2277">
        <v>90</v>
      </c>
      <c r="I8" s="2275"/>
      <c r="J8" s="2276"/>
      <c r="K8" s="2277">
        <v>12</v>
      </c>
      <c r="L8" s="2303"/>
      <c r="M8" s="2304">
        <v>18</v>
      </c>
      <c r="N8" s="2276"/>
      <c r="O8" s="2236">
        <f t="shared" ref="O8:O13" si="0">K8-M8</f>
        <v>-6</v>
      </c>
      <c r="P8" s="2236"/>
      <c r="Q8" s="2237"/>
      <c r="R8" s="2277">
        <v>2435</v>
      </c>
      <c r="S8" s="2275"/>
      <c r="T8" s="2278"/>
    </row>
    <row r="9" spans="1:53" s="1145" customFormat="1" ht="16.5" customHeight="1" x14ac:dyDescent="0.2">
      <c r="B9" s="2290" t="s">
        <v>201</v>
      </c>
      <c r="C9" s="2291"/>
      <c r="D9" s="2292"/>
      <c r="E9" s="2263">
        <v>1193</v>
      </c>
      <c r="F9" s="2264"/>
      <c r="G9" s="2265"/>
      <c r="H9" s="2266">
        <v>78</v>
      </c>
      <c r="I9" s="2264"/>
      <c r="J9" s="2265"/>
      <c r="K9" s="2266">
        <v>6</v>
      </c>
      <c r="L9" s="2293"/>
      <c r="M9" s="2294">
        <v>10</v>
      </c>
      <c r="N9" s="2265"/>
      <c r="O9" s="2221">
        <f t="shared" si="0"/>
        <v>-4</v>
      </c>
      <c r="P9" s="2295"/>
      <c r="Q9" s="2295"/>
      <c r="R9" s="2266">
        <v>3076</v>
      </c>
      <c r="S9" s="2264"/>
      <c r="T9" s="2267"/>
    </row>
    <row r="10" spans="1:53" s="1145" customFormat="1" ht="16.5" customHeight="1" x14ac:dyDescent="0.2">
      <c r="B10" s="2290" t="s">
        <v>202</v>
      </c>
      <c r="C10" s="2291"/>
      <c r="D10" s="2292"/>
      <c r="E10" s="2263">
        <v>1972</v>
      </c>
      <c r="F10" s="2264"/>
      <c r="G10" s="2265"/>
      <c r="H10" s="2266">
        <v>265</v>
      </c>
      <c r="I10" s="2264"/>
      <c r="J10" s="2265"/>
      <c r="K10" s="2266">
        <v>27</v>
      </c>
      <c r="L10" s="2293"/>
      <c r="M10" s="2294">
        <v>22</v>
      </c>
      <c r="N10" s="2265"/>
      <c r="O10" s="2221">
        <f t="shared" si="0"/>
        <v>5</v>
      </c>
      <c r="P10" s="2295"/>
      <c r="Q10" s="2295"/>
      <c r="R10" s="2266">
        <v>4420</v>
      </c>
      <c r="S10" s="2264"/>
      <c r="T10" s="2267"/>
    </row>
    <row r="11" spans="1:53" s="1145" customFormat="1" ht="16.5" customHeight="1" x14ac:dyDescent="0.2">
      <c r="B11" s="2290" t="s">
        <v>203</v>
      </c>
      <c r="C11" s="2291"/>
      <c r="D11" s="2292"/>
      <c r="E11" s="2263">
        <v>1035</v>
      </c>
      <c r="F11" s="2264"/>
      <c r="G11" s="2265"/>
      <c r="H11" s="2266">
        <v>123</v>
      </c>
      <c r="I11" s="2264"/>
      <c r="J11" s="2265"/>
      <c r="K11" s="2266">
        <v>21</v>
      </c>
      <c r="L11" s="2293"/>
      <c r="M11" s="2294">
        <v>12</v>
      </c>
      <c r="N11" s="2265"/>
      <c r="O11" s="2221">
        <f t="shared" si="0"/>
        <v>9</v>
      </c>
      <c r="P11" s="2295"/>
      <c r="Q11" s="2295"/>
      <c r="R11" s="2266">
        <v>2610</v>
      </c>
      <c r="S11" s="2264"/>
      <c r="T11" s="2267"/>
    </row>
    <row r="12" spans="1:53" s="1145" customFormat="1" ht="16.5" customHeight="1" x14ac:dyDescent="0.2">
      <c r="B12" s="2290" t="s">
        <v>490</v>
      </c>
      <c r="C12" s="2291"/>
      <c r="D12" s="2292"/>
      <c r="E12" s="2263">
        <v>1277</v>
      </c>
      <c r="F12" s="2264"/>
      <c r="G12" s="2265"/>
      <c r="H12" s="2266">
        <v>145</v>
      </c>
      <c r="I12" s="2264"/>
      <c r="J12" s="2265"/>
      <c r="K12" s="2266">
        <v>25</v>
      </c>
      <c r="L12" s="2293"/>
      <c r="M12" s="2294">
        <v>15</v>
      </c>
      <c r="N12" s="2265"/>
      <c r="O12" s="2221">
        <f t="shared" si="0"/>
        <v>10</v>
      </c>
      <c r="P12" s="2295"/>
      <c r="Q12" s="2295"/>
      <c r="R12" s="2266">
        <v>2940</v>
      </c>
      <c r="S12" s="2264"/>
      <c r="T12" s="2267"/>
    </row>
    <row r="13" spans="1:53" s="1145" customFormat="1" ht="16.5" customHeight="1" thickBot="1" x14ac:dyDescent="0.25">
      <c r="B13" s="2279" t="s">
        <v>205</v>
      </c>
      <c r="C13" s="2280"/>
      <c r="D13" s="2281"/>
      <c r="E13" s="2257">
        <v>1882</v>
      </c>
      <c r="F13" s="2258"/>
      <c r="G13" s="2259"/>
      <c r="H13" s="2260">
        <v>240</v>
      </c>
      <c r="I13" s="2258"/>
      <c r="J13" s="2259"/>
      <c r="K13" s="2260">
        <v>25</v>
      </c>
      <c r="L13" s="2282"/>
      <c r="M13" s="2283">
        <v>25</v>
      </c>
      <c r="N13" s="2259"/>
      <c r="O13" s="2228">
        <f t="shared" si="0"/>
        <v>0</v>
      </c>
      <c r="P13" s="2284"/>
      <c r="Q13" s="2284"/>
      <c r="R13" s="2260">
        <v>4574</v>
      </c>
      <c r="S13" s="2258"/>
      <c r="T13" s="2261"/>
    </row>
    <row r="14" spans="1:53" s="1145" customFormat="1" ht="18.75" customHeight="1" thickBot="1" x14ac:dyDescent="0.25">
      <c r="B14" s="2285" t="s">
        <v>53</v>
      </c>
      <c r="C14" s="2286"/>
      <c r="D14" s="2287"/>
      <c r="E14" s="2288">
        <f>SUM(E8:G13)</f>
        <v>8636</v>
      </c>
      <c r="F14" s="2289"/>
      <c r="G14" s="2262"/>
      <c r="H14" s="2190">
        <f>SUM(H8:H13)</f>
        <v>941</v>
      </c>
      <c r="I14" s="2190"/>
      <c r="J14" s="2191"/>
      <c r="K14" s="2190">
        <f>SUM(K8:K13)</f>
        <v>116</v>
      </c>
      <c r="L14" s="2191"/>
      <c r="M14" s="2192">
        <f>SUM(M8:M13)</f>
        <v>102</v>
      </c>
      <c r="N14" s="2190"/>
      <c r="O14" s="2193">
        <f>SUM(O8:Q13)</f>
        <v>14</v>
      </c>
      <c r="P14" s="2193"/>
      <c r="Q14" s="2194"/>
      <c r="R14" s="2190">
        <f>SUM(R8:R13)</f>
        <v>20055</v>
      </c>
      <c r="S14" s="2190"/>
      <c r="T14" s="2195"/>
    </row>
    <row r="15" spans="1:53" s="1145" customFormat="1" ht="12.75" customHeight="1" thickBot="1" x14ac:dyDescent="0.25">
      <c r="B15" s="1354"/>
      <c r="C15" s="1354"/>
      <c r="D15" s="1354"/>
      <c r="E15" s="1354"/>
      <c r="F15" s="1354"/>
      <c r="G15" s="1354"/>
      <c r="H15" s="1354"/>
      <c r="I15" s="1354"/>
      <c r="J15" s="1354"/>
      <c r="K15" s="1354"/>
      <c r="L15" s="1354"/>
      <c r="M15" s="1354"/>
      <c r="N15" s="1354"/>
      <c r="O15" s="1354"/>
      <c r="P15" s="1354"/>
      <c r="Q15" s="1354"/>
      <c r="R15" s="1354"/>
      <c r="S15" s="1354"/>
      <c r="T15" s="1354"/>
      <c r="U15" s="1354"/>
      <c r="V15" s="1354"/>
      <c r="W15" s="1354"/>
      <c r="X15" s="1354"/>
      <c r="Y15" s="1354"/>
      <c r="Z15" s="1354"/>
      <c r="AA15" s="1354"/>
      <c r="AB15" s="1354"/>
      <c r="AC15" s="1354"/>
      <c r="AD15" s="1354"/>
      <c r="AE15" s="1354"/>
      <c r="AF15" s="1354"/>
      <c r="AG15" s="1354"/>
      <c r="AH15" s="1354"/>
      <c r="AI15" s="1354"/>
      <c r="AJ15" s="1354"/>
      <c r="AK15" s="1354"/>
      <c r="AL15" s="1354"/>
      <c r="AM15" s="1354"/>
      <c r="AN15" s="1354"/>
      <c r="AO15" s="1354"/>
      <c r="AP15" s="1354"/>
      <c r="AQ15" s="1354"/>
      <c r="AR15" s="1354"/>
      <c r="AS15" s="1354"/>
      <c r="AT15" s="1354"/>
      <c r="AU15" s="1354"/>
      <c r="AV15" s="1354"/>
      <c r="AW15" s="1354"/>
      <c r="AX15" s="1354"/>
      <c r="AY15" s="1354"/>
      <c r="AZ15" s="1354"/>
      <c r="BA15" s="1354"/>
    </row>
    <row r="16" spans="1:53" s="1145" customFormat="1" ht="18" customHeight="1" x14ac:dyDescent="0.2">
      <c r="B16" s="2196" t="s">
        <v>491</v>
      </c>
      <c r="C16" s="2240"/>
      <c r="D16" s="2240"/>
      <c r="E16" s="2241"/>
      <c r="F16" s="2268" t="s">
        <v>990</v>
      </c>
      <c r="G16" s="2208"/>
      <c r="H16" s="2208"/>
      <c r="I16" s="2208"/>
      <c r="J16" s="2208"/>
      <c r="K16" s="2208"/>
      <c r="L16" s="2208"/>
      <c r="M16" s="2208"/>
      <c r="N16" s="2208"/>
      <c r="O16" s="2208"/>
      <c r="P16" s="2208"/>
      <c r="Q16" s="2208"/>
      <c r="R16" s="2208"/>
      <c r="S16" s="2208"/>
      <c r="T16" s="2209"/>
      <c r="U16" s="1354"/>
      <c r="V16" s="1354"/>
      <c r="W16" s="1354"/>
      <c r="X16" s="1354"/>
      <c r="Y16" s="1354"/>
      <c r="Z16" s="1354"/>
      <c r="AA16" s="1354"/>
      <c r="AB16" s="1354"/>
      <c r="AC16" s="1354"/>
      <c r="AD16" s="1354"/>
      <c r="AE16" s="1354"/>
      <c r="AF16" s="1354"/>
      <c r="AG16" s="1354"/>
      <c r="AH16" s="1354"/>
      <c r="AI16" s="1355"/>
      <c r="AJ16" s="1354"/>
      <c r="AK16" s="1354"/>
      <c r="AL16" s="1354"/>
      <c r="AM16" s="1354"/>
      <c r="AN16" s="1354"/>
      <c r="AO16" s="1354"/>
      <c r="AP16" s="1354"/>
      <c r="AQ16" s="1354"/>
      <c r="AR16" s="1354"/>
      <c r="AS16" s="1354"/>
      <c r="AT16" s="1354"/>
      <c r="AU16" s="1354"/>
      <c r="AV16" s="1354"/>
      <c r="AW16" s="1354"/>
      <c r="AX16" s="1354"/>
      <c r="AY16" s="1354"/>
      <c r="AZ16" s="1354"/>
      <c r="BA16" s="1354"/>
    </row>
    <row r="17" spans="2:53" s="1145" customFormat="1" ht="18" customHeight="1" thickBot="1" x14ac:dyDescent="0.25">
      <c r="B17" s="2242"/>
      <c r="C17" s="2243"/>
      <c r="D17" s="2243"/>
      <c r="E17" s="2244"/>
      <c r="F17" s="1567" t="s">
        <v>400</v>
      </c>
      <c r="G17" s="2269"/>
      <c r="H17" s="2269"/>
      <c r="I17" s="2269" t="s">
        <v>492</v>
      </c>
      <c r="J17" s="2269"/>
      <c r="K17" s="2269"/>
      <c r="L17" s="2270" t="s">
        <v>493</v>
      </c>
      <c r="M17" s="2271"/>
      <c r="N17" s="2272"/>
      <c r="O17" s="2269" t="s">
        <v>494</v>
      </c>
      <c r="P17" s="2269"/>
      <c r="Q17" s="2269"/>
      <c r="R17" s="2269" t="s">
        <v>390</v>
      </c>
      <c r="S17" s="2269"/>
      <c r="T17" s="2273"/>
    </row>
    <row r="18" spans="2:53" s="1145" customFormat="1" ht="16.5" customHeight="1" x14ac:dyDescent="0.2">
      <c r="B18" s="2232" t="s">
        <v>200</v>
      </c>
      <c r="C18" s="2233"/>
      <c r="D18" s="2233"/>
      <c r="E18" s="2234"/>
      <c r="F18" s="2274">
        <v>10</v>
      </c>
      <c r="G18" s="2275"/>
      <c r="H18" s="2276"/>
      <c r="I18" s="2277">
        <v>1229</v>
      </c>
      <c r="J18" s="2275"/>
      <c r="K18" s="2276"/>
      <c r="L18" s="2181">
        <v>0</v>
      </c>
      <c r="M18" s="2235"/>
      <c r="N18" s="2180"/>
      <c r="O18" s="2277">
        <v>35</v>
      </c>
      <c r="P18" s="2275"/>
      <c r="Q18" s="2276"/>
      <c r="R18" s="2277">
        <v>3</v>
      </c>
      <c r="S18" s="2275"/>
      <c r="T18" s="2278"/>
    </row>
    <row r="19" spans="2:53" s="1145" customFormat="1" ht="16.5" customHeight="1" x14ac:dyDescent="0.2">
      <c r="B19" s="2216" t="s">
        <v>201</v>
      </c>
      <c r="C19" s="2217"/>
      <c r="D19" s="2217"/>
      <c r="E19" s="2218"/>
      <c r="F19" s="2263">
        <v>24</v>
      </c>
      <c r="G19" s="2264"/>
      <c r="H19" s="2265"/>
      <c r="I19" s="2266">
        <v>1125</v>
      </c>
      <c r="J19" s="2264"/>
      <c r="K19" s="2265"/>
      <c r="L19" s="2171">
        <v>11</v>
      </c>
      <c r="M19" s="2219"/>
      <c r="N19" s="2170"/>
      <c r="O19" s="2266">
        <v>32</v>
      </c>
      <c r="P19" s="2264"/>
      <c r="Q19" s="2265"/>
      <c r="R19" s="2266">
        <v>1</v>
      </c>
      <c r="S19" s="2264"/>
      <c r="T19" s="2267"/>
    </row>
    <row r="20" spans="2:53" s="1145" customFormat="1" ht="16.5" customHeight="1" x14ac:dyDescent="0.2">
      <c r="B20" s="2216" t="s">
        <v>202</v>
      </c>
      <c r="C20" s="2217"/>
      <c r="D20" s="2217"/>
      <c r="E20" s="2218"/>
      <c r="F20" s="2263">
        <v>22</v>
      </c>
      <c r="G20" s="2264"/>
      <c r="H20" s="2265"/>
      <c r="I20" s="2266">
        <v>1835</v>
      </c>
      <c r="J20" s="2264"/>
      <c r="K20" s="2265"/>
      <c r="L20" s="2171">
        <v>11</v>
      </c>
      <c r="M20" s="2219"/>
      <c r="N20" s="2170"/>
      <c r="O20" s="2266">
        <v>99</v>
      </c>
      <c r="P20" s="2264"/>
      <c r="Q20" s="2265"/>
      <c r="R20" s="2266">
        <v>5</v>
      </c>
      <c r="S20" s="2264"/>
      <c r="T20" s="2267"/>
    </row>
    <row r="21" spans="2:53" s="1145" customFormat="1" ht="16.5" customHeight="1" x14ac:dyDescent="0.2">
      <c r="B21" s="2216" t="s">
        <v>203</v>
      </c>
      <c r="C21" s="2217"/>
      <c r="D21" s="2217"/>
      <c r="E21" s="2218"/>
      <c r="F21" s="2263">
        <v>15</v>
      </c>
      <c r="G21" s="2264"/>
      <c r="H21" s="2265"/>
      <c r="I21" s="2266">
        <v>954</v>
      </c>
      <c r="J21" s="2264"/>
      <c r="K21" s="2265"/>
      <c r="L21" s="2171">
        <v>45</v>
      </c>
      <c r="M21" s="2219"/>
      <c r="N21" s="2170"/>
      <c r="O21" s="2266">
        <v>19</v>
      </c>
      <c r="P21" s="2264"/>
      <c r="Q21" s="2265"/>
      <c r="R21" s="2266">
        <v>2</v>
      </c>
      <c r="S21" s="2264"/>
      <c r="T21" s="2267"/>
    </row>
    <row r="22" spans="2:53" s="1145" customFormat="1" ht="16.5" customHeight="1" x14ac:dyDescent="0.2">
      <c r="B22" s="2216" t="s">
        <v>490</v>
      </c>
      <c r="C22" s="2217"/>
      <c r="D22" s="2217"/>
      <c r="E22" s="2218"/>
      <c r="F22" s="2263">
        <v>28</v>
      </c>
      <c r="G22" s="2264"/>
      <c r="H22" s="2265"/>
      <c r="I22" s="2266">
        <v>1136</v>
      </c>
      <c r="J22" s="2264"/>
      <c r="K22" s="2265"/>
      <c r="L22" s="2171">
        <v>71</v>
      </c>
      <c r="M22" s="2219"/>
      <c r="N22" s="2170"/>
      <c r="O22" s="2266">
        <v>39</v>
      </c>
      <c r="P22" s="2264"/>
      <c r="Q22" s="2265"/>
      <c r="R22" s="2266">
        <v>3</v>
      </c>
      <c r="S22" s="2264"/>
      <c r="T22" s="2267"/>
    </row>
    <row r="23" spans="2:53" s="1145" customFormat="1" ht="16.5" customHeight="1" thickBot="1" x14ac:dyDescent="0.25">
      <c r="B23" s="2223" t="s">
        <v>205</v>
      </c>
      <c r="C23" s="2224"/>
      <c r="D23" s="2224"/>
      <c r="E23" s="2225"/>
      <c r="F23" s="2257">
        <v>11</v>
      </c>
      <c r="G23" s="2258"/>
      <c r="H23" s="2259"/>
      <c r="I23" s="2260">
        <v>1803</v>
      </c>
      <c r="J23" s="2258"/>
      <c r="K23" s="2259"/>
      <c r="L23" s="2161">
        <v>1</v>
      </c>
      <c r="M23" s="2226"/>
      <c r="N23" s="2160"/>
      <c r="O23" s="2260">
        <v>62</v>
      </c>
      <c r="P23" s="2258"/>
      <c r="Q23" s="2259"/>
      <c r="R23" s="2260">
        <v>5</v>
      </c>
      <c r="S23" s="2258"/>
      <c r="T23" s="2261"/>
    </row>
    <row r="24" spans="2:53" s="1145" customFormat="1" ht="18.75" customHeight="1" thickBot="1" x14ac:dyDescent="0.25">
      <c r="B24" s="2186" t="s">
        <v>53</v>
      </c>
      <c r="C24" s="2187"/>
      <c r="D24" s="2187"/>
      <c r="E24" s="2188"/>
      <c r="F24" s="2262">
        <f>SUM(F18:F23)</f>
        <v>110</v>
      </c>
      <c r="G24" s="2190"/>
      <c r="H24" s="2190"/>
      <c r="I24" s="2190">
        <f>SUM(I18:I23)</f>
        <v>8082</v>
      </c>
      <c r="J24" s="2190"/>
      <c r="K24" s="2190"/>
      <c r="L24" s="2190">
        <f>SUM(L18:L23)</f>
        <v>139</v>
      </c>
      <c r="M24" s="2190"/>
      <c r="N24" s="2190"/>
      <c r="O24" s="2190">
        <f>SUM(O18:O23)</f>
        <v>286</v>
      </c>
      <c r="P24" s="2190"/>
      <c r="Q24" s="2190"/>
      <c r="R24" s="2190">
        <f>SUM(R18:R23)</f>
        <v>19</v>
      </c>
      <c r="S24" s="2190"/>
      <c r="T24" s="2195"/>
    </row>
    <row r="25" spans="2:53" s="1145" customFormat="1" ht="6.75" customHeight="1" x14ac:dyDescent="0.2">
      <c r="B25" s="1354"/>
      <c r="C25" s="1354"/>
      <c r="D25" s="1354"/>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1354"/>
      <c r="AE25" s="1354"/>
      <c r="AF25" s="1354"/>
      <c r="AG25" s="1354"/>
      <c r="AH25" s="1354"/>
      <c r="AI25" s="1354"/>
      <c r="AJ25" s="1354"/>
      <c r="AK25" s="1354"/>
      <c r="AL25" s="1354"/>
      <c r="AM25" s="1354"/>
      <c r="AN25" s="1354"/>
      <c r="AO25" s="1354"/>
      <c r="AP25" s="1354"/>
      <c r="AQ25" s="1354"/>
      <c r="AR25" s="1354"/>
      <c r="AS25" s="1354"/>
      <c r="AT25" s="1354"/>
      <c r="AU25" s="1354"/>
      <c r="AV25" s="1354"/>
      <c r="AW25" s="1354"/>
      <c r="AX25" s="1354"/>
      <c r="AY25" s="1354"/>
      <c r="AZ25" s="1354"/>
      <c r="BA25" s="1354"/>
    </row>
    <row r="26" spans="2:53" s="1145" customFormat="1" ht="12.75" customHeight="1" x14ac:dyDescent="0.2">
      <c r="B26" s="2239" t="s">
        <v>495</v>
      </c>
      <c r="C26" s="2239"/>
      <c r="D26" s="2239"/>
      <c r="E26" s="2239"/>
      <c r="F26" s="2239"/>
      <c r="G26" s="2239"/>
      <c r="H26" s="2239"/>
      <c r="I26" s="2239"/>
      <c r="J26" s="2239"/>
      <c r="K26" s="2239"/>
      <c r="L26" s="2239"/>
      <c r="M26" s="2239"/>
      <c r="N26" s="2239"/>
      <c r="O26" s="2239"/>
      <c r="P26" s="2239"/>
      <c r="Q26" s="2239"/>
      <c r="R26" s="2239"/>
      <c r="S26" s="2239"/>
      <c r="T26" s="2239"/>
      <c r="U26" s="1354"/>
      <c r="V26" s="1354"/>
      <c r="W26" s="1354"/>
      <c r="X26" s="1354"/>
      <c r="Y26" s="1354"/>
      <c r="Z26" s="1354"/>
      <c r="AA26" s="1354"/>
      <c r="AB26" s="1354"/>
      <c r="AC26" s="1354"/>
      <c r="AD26" s="1354"/>
      <c r="AE26" s="1354"/>
      <c r="AF26" s="1354"/>
      <c r="AG26" s="1354"/>
      <c r="AH26" s="1354"/>
      <c r="AI26" s="1354"/>
      <c r="AJ26" s="1354"/>
      <c r="AK26" s="1354"/>
      <c r="AL26" s="1354"/>
      <c r="AM26" s="1354"/>
      <c r="AN26" s="1354"/>
      <c r="AO26" s="1354"/>
      <c r="AP26" s="1354"/>
      <c r="AQ26" s="1354"/>
      <c r="AR26" s="1354"/>
      <c r="AS26" s="1354"/>
      <c r="AT26" s="1354"/>
      <c r="AU26" s="1354"/>
      <c r="AV26" s="1354"/>
      <c r="AW26" s="1354"/>
      <c r="AX26" s="1354"/>
      <c r="AY26" s="1354"/>
      <c r="AZ26" s="1354"/>
      <c r="BA26" s="1354"/>
    </row>
    <row r="27" spans="2:53" s="1145" customFormat="1" ht="17.25" customHeight="1" x14ac:dyDescent="0.2">
      <c r="B27" s="2239"/>
      <c r="C27" s="2239"/>
      <c r="D27" s="2239"/>
      <c r="E27" s="2239"/>
      <c r="F27" s="2239"/>
      <c r="G27" s="2239"/>
      <c r="H27" s="2239"/>
      <c r="I27" s="2239"/>
      <c r="J27" s="2239"/>
      <c r="K27" s="2239"/>
      <c r="L27" s="2239"/>
      <c r="M27" s="2239"/>
      <c r="N27" s="2239"/>
      <c r="O27" s="2239"/>
      <c r="P27" s="2239"/>
      <c r="Q27" s="2239"/>
      <c r="R27" s="2239"/>
      <c r="S27" s="2239"/>
      <c r="T27" s="2239"/>
      <c r="U27" s="1354"/>
      <c r="V27" s="1354"/>
      <c r="W27" s="1354"/>
      <c r="X27" s="1354"/>
      <c r="Y27" s="1354"/>
      <c r="Z27" s="1354"/>
      <c r="AA27" s="1354"/>
      <c r="AB27" s="1354"/>
      <c r="AC27" s="1354"/>
      <c r="AD27" s="1354"/>
      <c r="AE27" s="1354"/>
      <c r="AF27" s="1354"/>
      <c r="AG27" s="1354"/>
      <c r="AH27" s="1354"/>
      <c r="AI27" s="1354"/>
      <c r="AJ27" s="1354"/>
      <c r="AK27" s="1354"/>
      <c r="AL27" s="1354"/>
      <c r="AM27" s="1354"/>
      <c r="AN27" s="1354"/>
      <c r="AO27" s="1354"/>
      <c r="AP27" s="1354"/>
      <c r="AQ27" s="1354"/>
      <c r="AR27" s="1354"/>
      <c r="AS27" s="1354"/>
      <c r="AT27" s="1354"/>
      <c r="AU27" s="1354"/>
      <c r="AV27" s="1354"/>
      <c r="AW27" s="1354"/>
      <c r="AX27" s="1354"/>
      <c r="AY27" s="1354"/>
      <c r="AZ27" s="1354"/>
      <c r="BA27" s="1354"/>
    </row>
    <row r="28" spans="2:53" s="1145" customFormat="1" ht="16.5" customHeight="1" thickBot="1" x14ac:dyDescent="0.25">
      <c r="B28" s="1145" t="s">
        <v>496</v>
      </c>
      <c r="C28" s="1354"/>
      <c r="D28" s="1354"/>
      <c r="E28" s="1354"/>
      <c r="F28" s="1354"/>
      <c r="G28" s="1354"/>
      <c r="H28" s="1354"/>
      <c r="I28" s="1354"/>
      <c r="J28" s="1354"/>
      <c r="K28" s="1354"/>
      <c r="L28" s="1354"/>
      <c r="M28" s="1354"/>
      <c r="N28" s="1354"/>
      <c r="O28" s="1354"/>
      <c r="P28" s="1354"/>
      <c r="Q28" s="1354"/>
      <c r="R28" s="1354"/>
      <c r="S28" s="1354"/>
      <c r="T28" s="1354"/>
      <c r="U28" s="1354"/>
      <c r="V28" s="1354"/>
      <c r="W28" s="1354"/>
      <c r="X28" s="1354"/>
      <c r="Y28" s="1354"/>
      <c r="Z28" s="1354"/>
      <c r="AA28" s="1354"/>
      <c r="AB28" s="1354"/>
      <c r="AC28" s="1354"/>
      <c r="AD28" s="1354"/>
      <c r="AE28" s="1354"/>
      <c r="AF28" s="1354"/>
      <c r="AG28" s="1354"/>
      <c r="AH28" s="1354"/>
      <c r="AI28" s="1354"/>
      <c r="AJ28" s="1354"/>
      <c r="AK28" s="1354"/>
      <c r="AL28" s="1354"/>
      <c r="AM28" s="1354"/>
      <c r="AN28" s="1354"/>
      <c r="AO28" s="1354"/>
      <c r="AP28" s="1354"/>
      <c r="AQ28" s="1354"/>
      <c r="AR28" s="1354"/>
      <c r="AS28" s="1354"/>
      <c r="AT28" s="1354"/>
      <c r="AU28" s="1354"/>
      <c r="AV28" s="1354"/>
      <c r="AW28" s="1354"/>
      <c r="AX28" s="1354"/>
      <c r="AY28" s="1354"/>
      <c r="AZ28" s="1354"/>
      <c r="BA28" s="1354"/>
    </row>
    <row r="29" spans="2:53" s="1145" customFormat="1" ht="18.75" customHeight="1" x14ac:dyDescent="0.2">
      <c r="B29" s="2196" t="s">
        <v>491</v>
      </c>
      <c r="C29" s="2240"/>
      <c r="D29" s="2240"/>
      <c r="E29" s="2241"/>
      <c r="F29" s="2245" t="s">
        <v>991</v>
      </c>
      <c r="G29" s="2246"/>
      <c r="H29" s="2247"/>
      <c r="I29" s="2208" t="s">
        <v>497</v>
      </c>
      <c r="J29" s="2208"/>
      <c r="K29" s="2208"/>
      <c r="L29" s="1597"/>
      <c r="M29" s="2208" t="s">
        <v>989</v>
      </c>
      <c r="N29" s="2208"/>
      <c r="O29" s="2208"/>
      <c r="P29" s="2208"/>
      <c r="Q29" s="2246" t="s">
        <v>498</v>
      </c>
      <c r="R29" s="2247"/>
      <c r="S29" s="1571" t="s">
        <v>499</v>
      </c>
      <c r="T29" s="1573"/>
      <c r="U29" s="1354"/>
      <c r="V29" s="1354"/>
      <c r="W29" s="1354"/>
      <c r="X29" s="1354"/>
      <c r="Y29" s="1354"/>
      <c r="Z29" s="1354"/>
      <c r="AA29" s="1354"/>
      <c r="AB29" s="1354"/>
      <c r="AC29" s="1354"/>
      <c r="AD29" s="1354"/>
      <c r="AE29" s="1354"/>
      <c r="AF29" s="1354"/>
      <c r="AG29" s="1354"/>
      <c r="AH29" s="1354"/>
      <c r="AI29" s="1354"/>
      <c r="AJ29" s="1354"/>
      <c r="AK29" s="1354"/>
      <c r="AL29" s="1354"/>
      <c r="AM29" s="1354"/>
      <c r="AN29" s="1354"/>
      <c r="AO29" s="1354"/>
      <c r="AP29" s="1354"/>
      <c r="AQ29" s="1354"/>
      <c r="AR29" s="1354"/>
      <c r="AS29" s="1354"/>
      <c r="AT29" s="1354"/>
      <c r="AU29" s="1354"/>
      <c r="AV29" s="1354"/>
      <c r="AW29" s="1354"/>
      <c r="AX29" s="1354"/>
      <c r="AY29" s="1354"/>
      <c r="AZ29" s="1354"/>
      <c r="BA29" s="1354"/>
    </row>
    <row r="30" spans="2:53" s="1145" customFormat="1" ht="18.75" customHeight="1" thickBot="1" x14ac:dyDescent="0.25">
      <c r="B30" s="2242"/>
      <c r="C30" s="2243"/>
      <c r="D30" s="2243"/>
      <c r="E30" s="2244"/>
      <c r="F30" s="2248"/>
      <c r="G30" s="2249"/>
      <c r="H30" s="2250"/>
      <c r="I30" s="2210" t="s">
        <v>500</v>
      </c>
      <c r="J30" s="2211"/>
      <c r="K30" s="2253" t="s">
        <v>501</v>
      </c>
      <c r="L30" s="2254"/>
      <c r="M30" s="2214" t="s">
        <v>488</v>
      </c>
      <c r="N30" s="1774"/>
      <c r="O30" s="2255" t="s">
        <v>489</v>
      </c>
      <c r="P30" s="2256"/>
      <c r="Q30" s="2249"/>
      <c r="R30" s="2250"/>
      <c r="S30" s="2251"/>
      <c r="T30" s="2252"/>
      <c r="U30" s="1354"/>
      <c r="V30" s="1354"/>
      <c r="W30" s="1354"/>
      <c r="X30" s="1354"/>
      <c r="Y30" s="1354"/>
      <c r="Z30" s="1354"/>
      <c r="AA30" s="1354"/>
      <c r="AB30" s="1354"/>
      <c r="AC30" s="1354"/>
      <c r="AD30" s="1354"/>
      <c r="AE30" s="1354"/>
      <c r="AF30" s="1354"/>
      <c r="AG30" s="1354"/>
      <c r="AH30" s="1354"/>
      <c r="AI30" s="1354"/>
      <c r="AJ30" s="1354"/>
      <c r="AK30" s="1354"/>
      <c r="AL30" s="1354"/>
      <c r="AM30" s="1354"/>
      <c r="AN30" s="1354"/>
      <c r="AO30" s="1354"/>
      <c r="AP30" s="1354"/>
      <c r="AQ30" s="1354"/>
      <c r="AR30" s="1354"/>
      <c r="AS30" s="1354"/>
      <c r="AT30" s="1354"/>
      <c r="AU30" s="1354"/>
      <c r="AV30" s="1354"/>
      <c r="AW30" s="1354"/>
      <c r="AX30" s="1354"/>
      <c r="AY30" s="1354"/>
      <c r="AZ30" s="1354"/>
      <c r="BA30" s="1354"/>
    </row>
    <row r="31" spans="2:53" s="1145" customFormat="1" ht="16.5" customHeight="1" x14ac:dyDescent="0.2">
      <c r="B31" s="2232" t="s">
        <v>200</v>
      </c>
      <c r="C31" s="2233"/>
      <c r="D31" s="2233"/>
      <c r="E31" s="2234"/>
      <c r="F31" s="2179">
        <v>380</v>
      </c>
      <c r="G31" s="2235"/>
      <c r="H31" s="2180"/>
      <c r="I31" s="2181">
        <v>1</v>
      </c>
      <c r="J31" s="2182"/>
      <c r="K31" s="2183">
        <v>5</v>
      </c>
      <c r="L31" s="2180"/>
      <c r="M31" s="2181">
        <v>9</v>
      </c>
      <c r="N31" s="2182"/>
      <c r="O31" s="2183">
        <v>11</v>
      </c>
      <c r="P31" s="2180"/>
      <c r="Q31" s="2236">
        <f t="shared" ref="Q31:Q36" si="1">M31-O31</f>
        <v>-2</v>
      </c>
      <c r="R31" s="2237"/>
      <c r="S31" s="2181">
        <v>1124</v>
      </c>
      <c r="T31" s="2238"/>
    </row>
    <row r="32" spans="2:53" s="1145" customFormat="1" ht="16.5" customHeight="1" x14ac:dyDescent="0.2">
      <c r="B32" s="2216" t="s">
        <v>201</v>
      </c>
      <c r="C32" s="2217"/>
      <c r="D32" s="2217"/>
      <c r="E32" s="2218"/>
      <c r="F32" s="2169">
        <v>509</v>
      </c>
      <c r="G32" s="2219"/>
      <c r="H32" s="2170"/>
      <c r="I32" s="2171">
        <v>1</v>
      </c>
      <c r="J32" s="2172"/>
      <c r="K32" s="2173">
        <v>6</v>
      </c>
      <c r="L32" s="2170"/>
      <c r="M32" s="2171">
        <v>14</v>
      </c>
      <c r="N32" s="2172"/>
      <c r="O32" s="2173">
        <v>14</v>
      </c>
      <c r="P32" s="2170"/>
      <c r="Q32" s="2220">
        <f t="shared" si="1"/>
        <v>0</v>
      </c>
      <c r="R32" s="2221"/>
      <c r="S32" s="2171">
        <v>1671</v>
      </c>
      <c r="T32" s="2222"/>
    </row>
    <row r="33" spans="2:53" s="1145" customFormat="1" ht="16.5" customHeight="1" x14ac:dyDescent="0.2">
      <c r="B33" s="2216" t="s">
        <v>202</v>
      </c>
      <c r="C33" s="2217"/>
      <c r="D33" s="2217"/>
      <c r="E33" s="2218"/>
      <c r="F33" s="2169">
        <v>622</v>
      </c>
      <c r="G33" s="2219"/>
      <c r="H33" s="2170"/>
      <c r="I33" s="2171">
        <v>1</v>
      </c>
      <c r="J33" s="2172"/>
      <c r="K33" s="2173">
        <v>6</v>
      </c>
      <c r="L33" s="2170"/>
      <c r="M33" s="2171">
        <v>5</v>
      </c>
      <c r="N33" s="2172"/>
      <c r="O33" s="2173">
        <v>3</v>
      </c>
      <c r="P33" s="2170"/>
      <c r="Q33" s="2220">
        <f t="shared" si="1"/>
        <v>2</v>
      </c>
      <c r="R33" s="2221"/>
      <c r="S33" s="2171">
        <v>2189</v>
      </c>
      <c r="T33" s="2222"/>
    </row>
    <row r="34" spans="2:53" s="1145" customFormat="1" ht="16.5" customHeight="1" x14ac:dyDescent="0.2">
      <c r="B34" s="2216" t="s">
        <v>203</v>
      </c>
      <c r="C34" s="2217"/>
      <c r="D34" s="2217"/>
      <c r="E34" s="2218"/>
      <c r="F34" s="2169">
        <v>336</v>
      </c>
      <c r="G34" s="2219"/>
      <c r="H34" s="2170"/>
      <c r="I34" s="2230">
        <v>0</v>
      </c>
      <c r="J34" s="2231"/>
      <c r="K34" s="2173">
        <v>9</v>
      </c>
      <c r="L34" s="2170"/>
      <c r="M34" s="2171">
        <v>3</v>
      </c>
      <c r="N34" s="2172"/>
      <c r="O34" s="2173">
        <v>2</v>
      </c>
      <c r="P34" s="2170"/>
      <c r="Q34" s="2220">
        <f t="shared" si="1"/>
        <v>1</v>
      </c>
      <c r="R34" s="2221"/>
      <c r="S34" s="2171">
        <v>1197</v>
      </c>
      <c r="T34" s="2222"/>
    </row>
    <row r="35" spans="2:53" s="1145" customFormat="1" ht="16.5" customHeight="1" x14ac:dyDescent="0.2">
      <c r="B35" s="2216" t="s">
        <v>490</v>
      </c>
      <c r="C35" s="2217"/>
      <c r="D35" s="2217"/>
      <c r="E35" s="2218"/>
      <c r="F35" s="2169">
        <v>339</v>
      </c>
      <c r="G35" s="2219"/>
      <c r="H35" s="2170"/>
      <c r="I35" s="2171">
        <v>1</v>
      </c>
      <c r="J35" s="2172"/>
      <c r="K35" s="2173">
        <v>5</v>
      </c>
      <c r="L35" s="2170"/>
      <c r="M35" s="2171">
        <v>3</v>
      </c>
      <c r="N35" s="2172"/>
      <c r="O35" s="2173">
        <v>2</v>
      </c>
      <c r="P35" s="2170"/>
      <c r="Q35" s="2220">
        <f t="shared" si="1"/>
        <v>1</v>
      </c>
      <c r="R35" s="2221"/>
      <c r="S35" s="2171">
        <v>1223</v>
      </c>
      <c r="T35" s="2222"/>
    </row>
    <row r="36" spans="2:53" s="1145" customFormat="1" ht="16.5" customHeight="1" thickBot="1" x14ac:dyDescent="0.25">
      <c r="B36" s="2223" t="s">
        <v>205</v>
      </c>
      <c r="C36" s="2224"/>
      <c r="D36" s="2224"/>
      <c r="E36" s="2225"/>
      <c r="F36" s="2159">
        <v>613</v>
      </c>
      <c r="G36" s="2226"/>
      <c r="H36" s="2160"/>
      <c r="I36" s="2161">
        <v>0</v>
      </c>
      <c r="J36" s="2162"/>
      <c r="K36" s="2163">
        <v>7</v>
      </c>
      <c r="L36" s="2160"/>
      <c r="M36" s="2161">
        <v>19</v>
      </c>
      <c r="N36" s="2162"/>
      <c r="O36" s="2163">
        <v>19</v>
      </c>
      <c r="P36" s="2160"/>
      <c r="Q36" s="2227">
        <f t="shared" si="1"/>
        <v>0</v>
      </c>
      <c r="R36" s="2228"/>
      <c r="S36" s="2161">
        <v>1951</v>
      </c>
      <c r="T36" s="2229"/>
    </row>
    <row r="37" spans="2:53" s="1145" customFormat="1" ht="18.75" customHeight="1" thickBot="1" x14ac:dyDescent="0.25">
      <c r="B37" s="2186" t="s">
        <v>53</v>
      </c>
      <c r="C37" s="2187"/>
      <c r="D37" s="2187"/>
      <c r="E37" s="2188"/>
      <c r="F37" s="2189">
        <f>SUM(F31:F36)</f>
        <v>2799</v>
      </c>
      <c r="G37" s="2190"/>
      <c r="H37" s="2191"/>
      <c r="I37" s="2190">
        <f>SUM(I31:I36)</f>
        <v>4</v>
      </c>
      <c r="J37" s="2191"/>
      <c r="K37" s="2192">
        <f>SUM(K31:K36)</f>
        <v>38</v>
      </c>
      <c r="L37" s="2191"/>
      <c r="M37" s="2190">
        <f>SUM(M31:M36)</f>
        <v>53</v>
      </c>
      <c r="N37" s="2191"/>
      <c r="O37" s="2192">
        <f>SUM(O31:O36)</f>
        <v>51</v>
      </c>
      <c r="P37" s="2190"/>
      <c r="Q37" s="2193">
        <f>SUM(Q31:Q36)</f>
        <v>2</v>
      </c>
      <c r="R37" s="2194"/>
      <c r="S37" s="2190">
        <f>SUM(S31:S36)</f>
        <v>9355</v>
      </c>
      <c r="T37" s="2195"/>
    </row>
    <row r="38" spans="2:53" s="1145" customFormat="1" ht="12.75" customHeight="1" x14ac:dyDescent="0.2">
      <c r="B38" s="1354"/>
      <c r="C38" s="1354"/>
      <c r="D38" s="1354"/>
      <c r="E38" s="1354"/>
      <c r="F38" s="1354"/>
      <c r="G38" s="1354"/>
      <c r="H38" s="1354"/>
      <c r="I38" s="1354"/>
      <c r="J38" s="1354"/>
      <c r="K38" s="1354"/>
      <c r="L38" s="1354"/>
      <c r="M38" s="1354"/>
      <c r="N38" s="1354"/>
      <c r="O38" s="1354"/>
      <c r="P38" s="1354"/>
      <c r="Q38" s="1354"/>
      <c r="R38" s="1354"/>
      <c r="S38" s="1354"/>
      <c r="T38" s="1354"/>
      <c r="U38" s="1354"/>
      <c r="V38" s="1354"/>
      <c r="W38" s="1354"/>
      <c r="X38" s="1354"/>
      <c r="Y38" s="1354"/>
      <c r="Z38" s="1354"/>
      <c r="AA38" s="1354"/>
      <c r="AB38" s="1354"/>
      <c r="AC38" s="1354"/>
      <c r="AD38" s="1354"/>
      <c r="AE38" s="1354"/>
      <c r="AF38" s="1354"/>
      <c r="AG38" s="1354"/>
      <c r="AH38" s="1354"/>
      <c r="AI38" s="1354"/>
      <c r="AJ38" s="1354"/>
      <c r="AK38" s="1354"/>
      <c r="AL38" s="1354"/>
      <c r="AM38" s="1354"/>
      <c r="AN38" s="1354"/>
      <c r="AO38" s="1354"/>
      <c r="AP38" s="1354"/>
      <c r="AQ38" s="1354"/>
      <c r="AR38" s="1354"/>
      <c r="AS38" s="1354"/>
      <c r="AT38" s="1354"/>
      <c r="AU38" s="1354"/>
      <c r="AV38" s="1354"/>
      <c r="AW38" s="1354"/>
      <c r="AX38" s="1354"/>
      <c r="AY38" s="1354"/>
      <c r="AZ38" s="1354"/>
      <c r="BA38" s="1354"/>
    </row>
    <row r="39" spans="2:53" s="1145" customFormat="1" ht="16.5" customHeight="1" thickBot="1" x14ac:dyDescent="0.25">
      <c r="B39" s="1145" t="s">
        <v>502</v>
      </c>
      <c r="C39" s="1354"/>
      <c r="D39" s="1354"/>
      <c r="E39" s="1354"/>
      <c r="F39" s="1354"/>
      <c r="G39" s="1354"/>
      <c r="H39" s="1354"/>
      <c r="I39" s="1354"/>
      <c r="J39" s="1354"/>
      <c r="K39" s="1354"/>
      <c r="L39" s="1354"/>
      <c r="M39" s="1354"/>
      <c r="N39" s="1354"/>
      <c r="O39" s="1354"/>
      <c r="P39" s="1354"/>
      <c r="Q39" s="1354"/>
      <c r="R39" s="1354"/>
      <c r="S39" s="1354"/>
      <c r="T39" s="1354"/>
      <c r="U39" s="1354"/>
      <c r="V39" s="1354"/>
      <c r="W39" s="1354"/>
      <c r="X39" s="1354"/>
      <c r="Y39" s="1354"/>
      <c r="Z39" s="1354"/>
      <c r="AA39" s="1354"/>
      <c r="AB39" s="1354"/>
      <c r="AC39" s="1354"/>
      <c r="AD39" s="1354"/>
      <c r="AE39" s="1354"/>
      <c r="AF39" s="1354"/>
      <c r="AG39" s="1354"/>
      <c r="AH39" s="1354"/>
      <c r="AI39" s="1354"/>
      <c r="AJ39" s="1354"/>
      <c r="AK39" s="1354"/>
      <c r="AL39" s="1354"/>
      <c r="AM39" s="1354"/>
      <c r="AN39" s="1354"/>
      <c r="AO39" s="1354"/>
      <c r="AP39" s="1354"/>
      <c r="AQ39" s="1354"/>
      <c r="AR39" s="1354"/>
      <c r="AS39" s="1354"/>
      <c r="AT39" s="1354"/>
      <c r="AU39" s="1354"/>
      <c r="AV39" s="1354"/>
      <c r="AW39" s="1354"/>
      <c r="AX39" s="1354"/>
      <c r="AY39" s="1354"/>
      <c r="AZ39" s="1354"/>
      <c r="BA39" s="1354"/>
    </row>
    <row r="40" spans="2:53" s="1145" customFormat="1" ht="16.5" customHeight="1" x14ac:dyDescent="0.2">
      <c r="B40" s="2196" t="s">
        <v>484</v>
      </c>
      <c r="C40" s="2197"/>
      <c r="D40" s="2198"/>
      <c r="E40" s="2202" t="s">
        <v>503</v>
      </c>
      <c r="F40" s="2203"/>
      <c r="G40" s="2206" t="s">
        <v>504</v>
      </c>
      <c r="H40" s="2203"/>
      <c r="I40" s="2208" t="s">
        <v>505</v>
      </c>
      <c r="J40" s="2208"/>
      <c r="K40" s="2208"/>
      <c r="L40" s="2208"/>
      <c r="M40" s="2208"/>
      <c r="N40" s="2208"/>
      <c r="O40" s="2208"/>
      <c r="P40" s="2208"/>
      <c r="Q40" s="2208"/>
      <c r="R40" s="2208"/>
      <c r="S40" s="2208"/>
      <c r="T40" s="2209"/>
      <c r="U40" s="1354"/>
      <c r="V40" s="1354"/>
      <c r="W40" s="1354"/>
      <c r="X40" s="1354"/>
      <c r="Y40" s="1354"/>
      <c r="Z40" s="1354"/>
      <c r="AA40" s="1354"/>
      <c r="AB40" s="1354"/>
      <c r="AC40" s="1354"/>
      <c r="AD40" s="1354"/>
      <c r="AE40" s="1354"/>
      <c r="AF40" s="1354"/>
      <c r="AG40" s="1354"/>
      <c r="AH40" s="1354"/>
      <c r="AI40" s="1354"/>
      <c r="AJ40" s="1354"/>
      <c r="AK40" s="1354"/>
      <c r="AL40" s="1354"/>
      <c r="AM40" s="1354"/>
      <c r="AN40" s="1354"/>
      <c r="AO40" s="1354"/>
      <c r="AP40" s="1354"/>
      <c r="AQ40" s="1354"/>
      <c r="AR40" s="1354"/>
      <c r="AS40" s="1354"/>
      <c r="AT40" s="1354"/>
      <c r="AU40" s="1354"/>
      <c r="AV40" s="1354"/>
      <c r="AW40" s="1354"/>
      <c r="AX40" s="1354"/>
      <c r="AY40" s="1354"/>
      <c r="AZ40" s="1354"/>
      <c r="BA40" s="1354"/>
    </row>
    <row r="41" spans="2:53" s="1145" customFormat="1" ht="16.5" customHeight="1" thickBot="1" x14ac:dyDescent="0.25">
      <c r="B41" s="2199"/>
      <c r="C41" s="2200"/>
      <c r="D41" s="2201"/>
      <c r="E41" s="2204"/>
      <c r="F41" s="2205"/>
      <c r="G41" s="2207"/>
      <c r="H41" s="2205"/>
      <c r="I41" s="2210" t="s">
        <v>506</v>
      </c>
      <c r="J41" s="2211"/>
      <c r="K41" s="2212" t="s">
        <v>507</v>
      </c>
      <c r="L41" s="2212"/>
      <c r="M41" s="2213" t="s">
        <v>508</v>
      </c>
      <c r="N41" s="2213"/>
      <c r="O41" s="2212" t="s">
        <v>509</v>
      </c>
      <c r="P41" s="2212"/>
      <c r="Q41" s="1782" t="s">
        <v>616</v>
      </c>
      <c r="R41" s="2214"/>
      <c r="S41" s="2214" t="s">
        <v>53</v>
      </c>
      <c r="T41" s="2215"/>
      <c r="U41" s="1354"/>
      <c r="V41" s="1354"/>
      <c r="W41" s="1354"/>
      <c r="X41" s="1354"/>
      <c r="Y41" s="1354"/>
      <c r="Z41" s="1354"/>
      <c r="AA41" s="1354"/>
      <c r="AB41" s="1354"/>
      <c r="AC41" s="1354"/>
      <c r="AD41" s="1354"/>
      <c r="AE41" s="1354"/>
      <c r="AF41" s="1354"/>
      <c r="AG41" s="1354"/>
      <c r="AH41" s="1354"/>
      <c r="AI41" s="1354"/>
      <c r="AJ41" s="1354"/>
      <c r="AK41" s="1354"/>
      <c r="AL41" s="1354"/>
      <c r="AM41" s="1354"/>
      <c r="AN41" s="1354"/>
      <c r="AO41" s="1354"/>
      <c r="AP41" s="1354"/>
      <c r="AQ41" s="1354"/>
      <c r="AR41" s="1354"/>
      <c r="AS41" s="1354"/>
      <c r="AT41" s="1354"/>
      <c r="AU41" s="1354"/>
      <c r="AV41" s="1354"/>
      <c r="AW41" s="1354"/>
      <c r="AX41" s="1354"/>
      <c r="AY41" s="1354"/>
      <c r="AZ41" s="1354"/>
      <c r="BA41" s="1354"/>
    </row>
    <row r="42" spans="2:53" s="1145" customFormat="1" ht="16.5" customHeight="1" x14ac:dyDescent="0.2">
      <c r="B42" s="2176" t="s">
        <v>200</v>
      </c>
      <c r="C42" s="2177"/>
      <c r="D42" s="2178"/>
      <c r="E42" s="2179">
        <v>0</v>
      </c>
      <c r="F42" s="2180"/>
      <c r="G42" s="2181">
        <v>0</v>
      </c>
      <c r="H42" s="2180"/>
      <c r="I42" s="2181">
        <v>14</v>
      </c>
      <c r="J42" s="2182"/>
      <c r="K42" s="2183">
        <v>29</v>
      </c>
      <c r="L42" s="2182"/>
      <c r="M42" s="2183">
        <v>12</v>
      </c>
      <c r="N42" s="2182"/>
      <c r="O42" s="2183">
        <v>0</v>
      </c>
      <c r="P42" s="2182"/>
      <c r="Q42" s="2183">
        <v>0</v>
      </c>
      <c r="R42" s="2180"/>
      <c r="S42" s="2184">
        <f t="shared" ref="S42:S47" si="2">(I42+K42+M42+O42+Q42)</f>
        <v>55</v>
      </c>
      <c r="T42" s="2185"/>
    </row>
    <row r="43" spans="2:53" s="1145" customFormat="1" ht="16.5" customHeight="1" x14ac:dyDescent="0.2">
      <c r="B43" s="2166" t="s">
        <v>201</v>
      </c>
      <c r="C43" s="2167"/>
      <c r="D43" s="2168"/>
      <c r="E43" s="2169">
        <v>3</v>
      </c>
      <c r="F43" s="2170"/>
      <c r="G43" s="2171">
        <v>4</v>
      </c>
      <c r="H43" s="2170"/>
      <c r="I43" s="2171">
        <v>10</v>
      </c>
      <c r="J43" s="2172"/>
      <c r="K43" s="2173">
        <v>11</v>
      </c>
      <c r="L43" s="2172"/>
      <c r="M43" s="2173">
        <v>3</v>
      </c>
      <c r="N43" s="2172"/>
      <c r="O43" s="2173">
        <v>0</v>
      </c>
      <c r="P43" s="2172"/>
      <c r="Q43" s="2173">
        <v>0</v>
      </c>
      <c r="R43" s="2170"/>
      <c r="S43" s="2174">
        <f>(I43+K43+M43+O43+Q43)</f>
        <v>24</v>
      </c>
      <c r="T43" s="2175"/>
    </row>
    <row r="44" spans="2:53" s="1145" customFormat="1" ht="16.5" customHeight="1" x14ac:dyDescent="0.2">
      <c r="B44" s="2166" t="s">
        <v>202</v>
      </c>
      <c r="C44" s="2167"/>
      <c r="D44" s="2168"/>
      <c r="E44" s="2169">
        <v>4</v>
      </c>
      <c r="F44" s="2170"/>
      <c r="G44" s="2171">
        <v>15</v>
      </c>
      <c r="H44" s="2170"/>
      <c r="I44" s="2171">
        <v>14</v>
      </c>
      <c r="J44" s="2172"/>
      <c r="K44" s="2173">
        <v>17</v>
      </c>
      <c r="L44" s="2172"/>
      <c r="M44" s="2173">
        <v>8</v>
      </c>
      <c r="N44" s="2172"/>
      <c r="O44" s="2173">
        <v>0</v>
      </c>
      <c r="P44" s="2172"/>
      <c r="Q44" s="2173">
        <v>16</v>
      </c>
      <c r="R44" s="2170"/>
      <c r="S44" s="2174">
        <f t="shared" si="2"/>
        <v>55</v>
      </c>
      <c r="T44" s="2175"/>
    </row>
    <row r="45" spans="2:53" s="1145" customFormat="1" ht="16.5" customHeight="1" x14ac:dyDescent="0.2">
      <c r="B45" s="2166" t="s">
        <v>203</v>
      </c>
      <c r="C45" s="2167"/>
      <c r="D45" s="2168"/>
      <c r="E45" s="2169">
        <v>6</v>
      </c>
      <c r="F45" s="2170"/>
      <c r="G45" s="2171">
        <v>4</v>
      </c>
      <c r="H45" s="2170"/>
      <c r="I45" s="2171">
        <v>4</v>
      </c>
      <c r="J45" s="2172"/>
      <c r="K45" s="2173">
        <v>2</v>
      </c>
      <c r="L45" s="2172"/>
      <c r="M45" s="2173">
        <v>4</v>
      </c>
      <c r="N45" s="2172"/>
      <c r="O45" s="2173">
        <v>0</v>
      </c>
      <c r="P45" s="2172"/>
      <c r="Q45" s="2173">
        <v>0</v>
      </c>
      <c r="R45" s="2170"/>
      <c r="S45" s="2174">
        <f t="shared" si="2"/>
        <v>10</v>
      </c>
      <c r="T45" s="2175"/>
      <c r="Y45" s="1145" t="s">
        <v>510</v>
      </c>
    </row>
    <row r="46" spans="2:53" s="1145" customFormat="1" ht="16.5" customHeight="1" x14ac:dyDescent="0.2">
      <c r="B46" s="2166" t="s">
        <v>490</v>
      </c>
      <c r="C46" s="2167"/>
      <c r="D46" s="2168"/>
      <c r="E46" s="2169">
        <v>3</v>
      </c>
      <c r="F46" s="2170"/>
      <c r="G46" s="2171">
        <v>6</v>
      </c>
      <c r="H46" s="2170"/>
      <c r="I46" s="2171">
        <v>14</v>
      </c>
      <c r="J46" s="2172"/>
      <c r="K46" s="2173">
        <v>16</v>
      </c>
      <c r="L46" s="2172"/>
      <c r="M46" s="2173">
        <v>2</v>
      </c>
      <c r="N46" s="2172"/>
      <c r="O46" s="2173">
        <v>0</v>
      </c>
      <c r="P46" s="2172"/>
      <c r="Q46" s="2173">
        <v>0</v>
      </c>
      <c r="R46" s="2170"/>
      <c r="S46" s="2174">
        <f t="shared" si="2"/>
        <v>32</v>
      </c>
      <c r="T46" s="2175"/>
    </row>
    <row r="47" spans="2:53" s="1145" customFormat="1" ht="16.5" customHeight="1" thickBot="1" x14ac:dyDescent="0.25">
      <c r="B47" s="2156" t="s">
        <v>205</v>
      </c>
      <c r="C47" s="2157"/>
      <c r="D47" s="2158"/>
      <c r="E47" s="2159">
        <v>1</v>
      </c>
      <c r="F47" s="2160"/>
      <c r="G47" s="2161">
        <v>2</v>
      </c>
      <c r="H47" s="2160"/>
      <c r="I47" s="2161">
        <v>10</v>
      </c>
      <c r="J47" s="2162"/>
      <c r="K47" s="2163">
        <v>13</v>
      </c>
      <c r="L47" s="2162"/>
      <c r="M47" s="2163">
        <v>7</v>
      </c>
      <c r="N47" s="2162"/>
      <c r="O47" s="2163">
        <v>0</v>
      </c>
      <c r="P47" s="2162"/>
      <c r="Q47" s="2163">
        <v>1</v>
      </c>
      <c r="R47" s="2160"/>
      <c r="S47" s="2164">
        <f t="shared" si="2"/>
        <v>31</v>
      </c>
      <c r="T47" s="2165"/>
    </row>
    <row r="48" spans="2:53" s="1145" customFormat="1" ht="18.75" customHeight="1" thickBot="1" x14ac:dyDescent="0.25">
      <c r="B48" s="2147" t="s">
        <v>53</v>
      </c>
      <c r="C48" s="2148"/>
      <c r="D48" s="2149"/>
      <c r="E48" s="2150">
        <f>SUM(E42:E47)</f>
        <v>17</v>
      </c>
      <c r="F48" s="2151"/>
      <c r="G48" s="2152">
        <f>SUM(G42:G47)</f>
        <v>31</v>
      </c>
      <c r="H48" s="2151"/>
      <c r="I48" s="2152">
        <f>SUM(I42:I47)</f>
        <v>66</v>
      </c>
      <c r="J48" s="2151"/>
      <c r="K48" s="2153">
        <f>SUM(K42:K47)</f>
        <v>88</v>
      </c>
      <c r="L48" s="2153"/>
      <c r="M48" s="2153">
        <f>SUM(M42:M47)</f>
        <v>36</v>
      </c>
      <c r="N48" s="2153"/>
      <c r="O48" s="2153">
        <f>SUM(O42:O47)</f>
        <v>0</v>
      </c>
      <c r="P48" s="2153"/>
      <c r="Q48" s="2154">
        <f>SUM(Q42:Q47)</f>
        <v>17</v>
      </c>
      <c r="R48" s="2152"/>
      <c r="S48" s="2152">
        <f>(I48+K48+M48+O48+Q48)</f>
        <v>207</v>
      </c>
      <c r="T48" s="2155"/>
    </row>
    <row r="49" spans="2:53" s="1145" customFormat="1" x14ac:dyDescent="0.2">
      <c r="B49" s="1354"/>
      <c r="C49" s="1354"/>
      <c r="D49" s="1354"/>
      <c r="E49" s="1354"/>
      <c r="F49" s="1354"/>
      <c r="G49" s="1354"/>
      <c r="H49" s="1354"/>
      <c r="I49" s="1354"/>
      <c r="J49" s="1354"/>
      <c r="K49" s="1354"/>
      <c r="L49" s="1354"/>
      <c r="M49" s="1354"/>
      <c r="N49" s="1354"/>
      <c r="O49" s="1354"/>
      <c r="P49" s="1354"/>
      <c r="Q49" s="1354"/>
      <c r="R49" s="1354"/>
      <c r="S49" s="1354"/>
      <c r="T49" s="1354"/>
      <c r="U49" s="1354"/>
      <c r="V49" s="1354"/>
      <c r="W49" s="1354"/>
      <c r="X49" s="1354"/>
      <c r="Y49" s="1354"/>
      <c r="Z49" s="1354"/>
      <c r="AA49" s="1354"/>
      <c r="AB49" s="1354"/>
      <c r="AC49" s="1354"/>
      <c r="AD49" s="1354"/>
      <c r="AE49" s="1354"/>
      <c r="AF49" s="1354"/>
      <c r="AG49" s="1354"/>
      <c r="AH49" s="1354"/>
      <c r="AI49" s="1354"/>
      <c r="AJ49" s="1354"/>
      <c r="AK49" s="1354"/>
      <c r="AL49" s="1354"/>
      <c r="AM49" s="1354"/>
      <c r="AN49" s="1354"/>
      <c r="AO49" s="1354"/>
      <c r="AP49" s="1354"/>
      <c r="AQ49" s="1354"/>
      <c r="AR49" s="1354"/>
      <c r="AS49" s="1354"/>
      <c r="AT49" s="1354"/>
      <c r="AU49" s="1354"/>
      <c r="AV49" s="1354"/>
      <c r="AW49" s="1354"/>
      <c r="AX49" s="1354"/>
      <c r="AY49" s="1354"/>
      <c r="AZ49" s="1354"/>
      <c r="BA49" s="1354"/>
    </row>
  </sheetData>
  <mergeCells count="246">
    <mergeCell ref="B6:D7"/>
    <mergeCell ref="E6:G7"/>
    <mergeCell ref="H6:J7"/>
    <mergeCell ref="K6:N6"/>
    <mergeCell ref="O6:Q7"/>
    <mergeCell ref="R6:T7"/>
    <mergeCell ref="K7:L7"/>
    <mergeCell ref="M7:N7"/>
    <mergeCell ref="B8:D8"/>
    <mergeCell ref="E8:G8"/>
    <mergeCell ref="H8:J8"/>
    <mergeCell ref="K8:L8"/>
    <mergeCell ref="M8:N8"/>
    <mergeCell ref="O8:Q8"/>
    <mergeCell ref="R8:T8"/>
    <mergeCell ref="B9:D9"/>
    <mergeCell ref="E9:G9"/>
    <mergeCell ref="H9:J9"/>
    <mergeCell ref="K9:L9"/>
    <mergeCell ref="M9:N9"/>
    <mergeCell ref="O9:Q9"/>
    <mergeCell ref="R9:T9"/>
    <mergeCell ref="B10:D10"/>
    <mergeCell ref="E10:G10"/>
    <mergeCell ref="H10:J10"/>
    <mergeCell ref="K10:L10"/>
    <mergeCell ref="M10:N10"/>
    <mergeCell ref="O10:Q10"/>
    <mergeCell ref="R10:T10"/>
    <mergeCell ref="B11:D11"/>
    <mergeCell ref="E11:G11"/>
    <mergeCell ref="H11:J11"/>
    <mergeCell ref="K11:L11"/>
    <mergeCell ref="M11:N11"/>
    <mergeCell ref="O11:Q11"/>
    <mergeCell ref="R11:T11"/>
    <mergeCell ref="B12:D12"/>
    <mergeCell ref="E12:G12"/>
    <mergeCell ref="H12:J12"/>
    <mergeCell ref="K12:L12"/>
    <mergeCell ref="M12:N12"/>
    <mergeCell ref="O12:Q12"/>
    <mergeCell ref="R12:T12"/>
    <mergeCell ref="B13:D13"/>
    <mergeCell ref="E13:G13"/>
    <mergeCell ref="H13:J13"/>
    <mergeCell ref="K13:L13"/>
    <mergeCell ref="M13:N13"/>
    <mergeCell ref="O13:Q13"/>
    <mergeCell ref="R13:T13"/>
    <mergeCell ref="B14:D14"/>
    <mergeCell ref="E14:G14"/>
    <mergeCell ref="H14:J14"/>
    <mergeCell ref="K14:L14"/>
    <mergeCell ref="M14:N14"/>
    <mergeCell ref="O14:Q14"/>
    <mergeCell ref="R14:T14"/>
    <mergeCell ref="B16:E17"/>
    <mergeCell ref="F16:T16"/>
    <mergeCell ref="F17:H17"/>
    <mergeCell ref="I17:K17"/>
    <mergeCell ref="L17:N17"/>
    <mergeCell ref="O17:Q17"/>
    <mergeCell ref="R17:T17"/>
    <mergeCell ref="B18:E18"/>
    <mergeCell ref="F18:H18"/>
    <mergeCell ref="I18:K18"/>
    <mergeCell ref="L18:N18"/>
    <mergeCell ref="O18:Q18"/>
    <mergeCell ref="R18:T18"/>
    <mergeCell ref="B19:E19"/>
    <mergeCell ref="F19:H19"/>
    <mergeCell ref="I19:K19"/>
    <mergeCell ref="L19:N19"/>
    <mergeCell ref="O19:Q19"/>
    <mergeCell ref="R19:T19"/>
    <mergeCell ref="B20:E20"/>
    <mergeCell ref="F20:H20"/>
    <mergeCell ref="I20:K20"/>
    <mergeCell ref="L20:N20"/>
    <mergeCell ref="O20:Q20"/>
    <mergeCell ref="R20:T20"/>
    <mergeCell ref="B21:E21"/>
    <mergeCell ref="F21:H21"/>
    <mergeCell ref="I21:K21"/>
    <mergeCell ref="L21:N21"/>
    <mergeCell ref="O21:Q21"/>
    <mergeCell ref="R21:T21"/>
    <mergeCell ref="B22:E22"/>
    <mergeCell ref="F22:H22"/>
    <mergeCell ref="I22:K22"/>
    <mergeCell ref="L22:N22"/>
    <mergeCell ref="O22:Q22"/>
    <mergeCell ref="R22:T22"/>
    <mergeCell ref="B23:E23"/>
    <mergeCell ref="F23:H23"/>
    <mergeCell ref="I23:K23"/>
    <mergeCell ref="L23:N23"/>
    <mergeCell ref="O23:Q23"/>
    <mergeCell ref="R23:T23"/>
    <mergeCell ref="B24:E24"/>
    <mergeCell ref="F24:H24"/>
    <mergeCell ref="I24:K24"/>
    <mergeCell ref="L24:N24"/>
    <mergeCell ref="O24:Q24"/>
    <mergeCell ref="R24:T24"/>
    <mergeCell ref="B26:T27"/>
    <mergeCell ref="B29:E30"/>
    <mergeCell ref="F29:H30"/>
    <mergeCell ref="I29:L29"/>
    <mergeCell ref="M29:P29"/>
    <mergeCell ref="Q29:R30"/>
    <mergeCell ref="S29:T30"/>
    <mergeCell ref="I30:J30"/>
    <mergeCell ref="K30:L30"/>
    <mergeCell ref="M30:N30"/>
    <mergeCell ref="O30:P30"/>
    <mergeCell ref="B31:E31"/>
    <mergeCell ref="F31:H31"/>
    <mergeCell ref="I31:J31"/>
    <mergeCell ref="K31:L31"/>
    <mergeCell ref="M31:N31"/>
    <mergeCell ref="O31:P31"/>
    <mergeCell ref="Q31:R31"/>
    <mergeCell ref="S31:T31"/>
    <mergeCell ref="B32:E32"/>
    <mergeCell ref="F32:H32"/>
    <mergeCell ref="I32:J32"/>
    <mergeCell ref="K32:L32"/>
    <mergeCell ref="M32:N32"/>
    <mergeCell ref="O32:P32"/>
    <mergeCell ref="Q32:R32"/>
    <mergeCell ref="S32:T32"/>
    <mergeCell ref="B33:E33"/>
    <mergeCell ref="F33:H33"/>
    <mergeCell ref="I33:J33"/>
    <mergeCell ref="K33:L33"/>
    <mergeCell ref="M33:N33"/>
    <mergeCell ref="O33:P33"/>
    <mergeCell ref="Q33:R33"/>
    <mergeCell ref="S33:T33"/>
    <mergeCell ref="B34:E34"/>
    <mergeCell ref="F34:H34"/>
    <mergeCell ref="I34:J34"/>
    <mergeCell ref="K34:L34"/>
    <mergeCell ref="M34:N34"/>
    <mergeCell ref="O34:P34"/>
    <mergeCell ref="Q34:R34"/>
    <mergeCell ref="S34:T34"/>
    <mergeCell ref="B35:E35"/>
    <mergeCell ref="F35:H35"/>
    <mergeCell ref="I35:J35"/>
    <mergeCell ref="K35:L35"/>
    <mergeCell ref="M35:N35"/>
    <mergeCell ref="O35:P35"/>
    <mergeCell ref="Q35:R35"/>
    <mergeCell ref="S35:T35"/>
    <mergeCell ref="B36:E36"/>
    <mergeCell ref="F36:H36"/>
    <mergeCell ref="I36:J36"/>
    <mergeCell ref="K36:L36"/>
    <mergeCell ref="M36:N36"/>
    <mergeCell ref="O36:P36"/>
    <mergeCell ref="Q36:R36"/>
    <mergeCell ref="S36:T36"/>
    <mergeCell ref="B37:E37"/>
    <mergeCell ref="F37:H37"/>
    <mergeCell ref="I37:J37"/>
    <mergeCell ref="K37:L37"/>
    <mergeCell ref="M37:N37"/>
    <mergeCell ref="O37:P37"/>
    <mergeCell ref="Q37:R37"/>
    <mergeCell ref="S37:T37"/>
    <mergeCell ref="B40:D41"/>
    <mergeCell ref="E40:F41"/>
    <mergeCell ref="G40:H41"/>
    <mergeCell ref="I40:T40"/>
    <mergeCell ref="I41:J41"/>
    <mergeCell ref="K41:L41"/>
    <mergeCell ref="M41:N41"/>
    <mergeCell ref="O41:P41"/>
    <mergeCell ref="Q41:R41"/>
    <mergeCell ref="S41:T41"/>
    <mergeCell ref="B42:D42"/>
    <mergeCell ref="E42:F42"/>
    <mergeCell ref="G42:H42"/>
    <mergeCell ref="I42:J42"/>
    <mergeCell ref="K42:L42"/>
    <mergeCell ref="M42:N42"/>
    <mergeCell ref="O42:P42"/>
    <mergeCell ref="Q42:R42"/>
    <mergeCell ref="S42:T42"/>
    <mergeCell ref="B43:D43"/>
    <mergeCell ref="E43:F43"/>
    <mergeCell ref="G43:H43"/>
    <mergeCell ref="I43:J43"/>
    <mergeCell ref="K43:L43"/>
    <mergeCell ref="M43:N43"/>
    <mergeCell ref="O43:P43"/>
    <mergeCell ref="Q43:R43"/>
    <mergeCell ref="S43:T43"/>
    <mergeCell ref="B44:D44"/>
    <mergeCell ref="E44:F44"/>
    <mergeCell ref="G44:H44"/>
    <mergeCell ref="I44:J44"/>
    <mergeCell ref="K44:L44"/>
    <mergeCell ref="M44:N44"/>
    <mergeCell ref="O44:P44"/>
    <mergeCell ref="Q44:R44"/>
    <mergeCell ref="S44:T44"/>
    <mergeCell ref="B45:D45"/>
    <mergeCell ref="E45:F45"/>
    <mergeCell ref="G45:H45"/>
    <mergeCell ref="I45:J45"/>
    <mergeCell ref="K45:L45"/>
    <mergeCell ref="M45:N45"/>
    <mergeCell ref="O45:P45"/>
    <mergeCell ref="Q45:R45"/>
    <mergeCell ref="S45:T45"/>
    <mergeCell ref="B46:D46"/>
    <mergeCell ref="E46:F46"/>
    <mergeCell ref="G46:H46"/>
    <mergeCell ref="I46:J46"/>
    <mergeCell ref="K46:L46"/>
    <mergeCell ref="M46:N46"/>
    <mergeCell ref="O46:P46"/>
    <mergeCell ref="Q46:R46"/>
    <mergeCell ref="S46:T46"/>
    <mergeCell ref="B47:D47"/>
    <mergeCell ref="E47:F47"/>
    <mergeCell ref="G47:H47"/>
    <mergeCell ref="I47:J47"/>
    <mergeCell ref="K47:L47"/>
    <mergeCell ref="M47:N47"/>
    <mergeCell ref="O47:P47"/>
    <mergeCell ref="Q47:R47"/>
    <mergeCell ref="S47:T47"/>
    <mergeCell ref="B48:D48"/>
    <mergeCell ref="E48:F48"/>
    <mergeCell ref="G48:H48"/>
    <mergeCell ref="I48:J48"/>
    <mergeCell ref="K48:L48"/>
    <mergeCell ref="M48:N48"/>
    <mergeCell ref="O48:P48"/>
    <mergeCell ref="Q48:R48"/>
    <mergeCell ref="S48:T48"/>
  </mergeCells>
  <phoneticPr fontId="7"/>
  <pageMargins left="0.9055118110236221" right="0.55118110236220474" top="0.98425196850393704" bottom="0.51181102362204722" header="0.51181102362204722" footer="0.51181102362204722"/>
  <pageSetup paperSize="9" scale="9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11E69-EA28-43AB-A178-E4DB714910D0}">
  <sheetPr>
    <tabColor rgb="FF99FFCC"/>
  </sheetPr>
  <dimension ref="A1:S63"/>
  <sheetViews>
    <sheetView view="pageBreakPreview" zoomScale="90" zoomScaleNormal="100" zoomScaleSheetLayoutView="90" workbookViewId="0">
      <selection activeCell="H39" sqref="H39"/>
    </sheetView>
  </sheetViews>
  <sheetFormatPr defaultColWidth="9" defaultRowHeight="14.4" x14ac:dyDescent="0.2"/>
  <cols>
    <col min="1" max="1" width="1.88671875" style="719" customWidth="1"/>
    <col min="2" max="2" width="6.77734375" style="719" customWidth="1"/>
    <col min="3" max="3" width="10.21875" style="719" customWidth="1"/>
    <col min="4" max="4" width="13.88671875" style="719" customWidth="1"/>
    <col min="5" max="5" width="9.21875" style="718" hidden="1" customWidth="1"/>
    <col min="6" max="6" width="0.109375" style="718" hidden="1" customWidth="1"/>
    <col min="7" max="7" width="9.21875" style="718" hidden="1" customWidth="1"/>
    <col min="8" max="10" width="9.21875" style="718" customWidth="1"/>
    <col min="11" max="13" width="9.21875" style="719" customWidth="1"/>
    <col min="14" max="14" width="9" style="719"/>
    <col min="15" max="15" width="11.44140625" style="719" bestFit="1" customWidth="1"/>
    <col min="16" max="17" width="9" style="719"/>
    <col min="18" max="20" width="9.88671875" style="719" customWidth="1"/>
    <col min="21" max="256" width="9" style="719"/>
    <col min="257" max="257" width="1.88671875" style="719" customWidth="1"/>
    <col min="258" max="258" width="6.77734375" style="719" customWidth="1"/>
    <col min="259" max="259" width="10.21875" style="719" customWidth="1"/>
    <col min="260" max="260" width="13.88671875" style="719" customWidth="1"/>
    <col min="261" max="263" width="0" style="719" hidden="1" customWidth="1"/>
    <col min="264" max="269" width="9.21875" style="719" customWidth="1"/>
    <col min="270" max="270" width="9" style="719"/>
    <col min="271" max="271" width="11.44140625" style="719" bestFit="1" customWidth="1"/>
    <col min="272" max="273" width="9" style="719"/>
    <col min="274" max="276" width="9.88671875" style="719" customWidth="1"/>
    <col min="277" max="512" width="9" style="719"/>
    <col min="513" max="513" width="1.88671875" style="719" customWidth="1"/>
    <col min="514" max="514" width="6.77734375" style="719" customWidth="1"/>
    <col min="515" max="515" width="10.21875" style="719" customWidth="1"/>
    <col min="516" max="516" width="13.88671875" style="719" customWidth="1"/>
    <col min="517" max="519" width="0" style="719" hidden="1" customWidth="1"/>
    <col min="520" max="525" width="9.21875" style="719" customWidth="1"/>
    <col min="526" max="526" width="9" style="719"/>
    <col min="527" max="527" width="11.44140625" style="719" bestFit="1" customWidth="1"/>
    <col min="528" max="529" width="9" style="719"/>
    <col min="530" max="532" width="9.88671875" style="719" customWidth="1"/>
    <col min="533" max="768" width="9" style="719"/>
    <col min="769" max="769" width="1.88671875" style="719" customWidth="1"/>
    <col min="770" max="770" width="6.77734375" style="719" customWidth="1"/>
    <col min="771" max="771" width="10.21875" style="719" customWidth="1"/>
    <col min="772" max="772" width="13.88671875" style="719" customWidth="1"/>
    <col min="773" max="775" width="0" style="719" hidden="1" customWidth="1"/>
    <col min="776" max="781" width="9.21875" style="719" customWidth="1"/>
    <col min="782" max="782" width="9" style="719"/>
    <col min="783" max="783" width="11.44140625" style="719" bestFit="1" customWidth="1"/>
    <col min="784" max="785" width="9" style="719"/>
    <col min="786" max="788" width="9.88671875" style="719" customWidth="1"/>
    <col min="789" max="1024" width="9" style="719"/>
    <col min="1025" max="1025" width="1.88671875" style="719" customWidth="1"/>
    <col min="1026" max="1026" width="6.77734375" style="719" customWidth="1"/>
    <col min="1027" max="1027" width="10.21875" style="719" customWidth="1"/>
    <col min="1028" max="1028" width="13.88671875" style="719" customWidth="1"/>
    <col min="1029" max="1031" width="0" style="719" hidden="1" customWidth="1"/>
    <col min="1032" max="1037" width="9.21875" style="719" customWidth="1"/>
    <col min="1038" max="1038" width="9" style="719"/>
    <col min="1039" max="1039" width="11.44140625" style="719" bestFit="1" customWidth="1"/>
    <col min="1040" max="1041" width="9" style="719"/>
    <col min="1042" max="1044" width="9.88671875" style="719" customWidth="1"/>
    <col min="1045" max="1280" width="9" style="719"/>
    <col min="1281" max="1281" width="1.88671875" style="719" customWidth="1"/>
    <col min="1282" max="1282" width="6.77734375" style="719" customWidth="1"/>
    <col min="1283" max="1283" width="10.21875" style="719" customWidth="1"/>
    <col min="1284" max="1284" width="13.88671875" style="719" customWidth="1"/>
    <col min="1285" max="1287" width="0" style="719" hidden="1" customWidth="1"/>
    <col min="1288" max="1293" width="9.21875" style="719" customWidth="1"/>
    <col min="1294" max="1294" width="9" style="719"/>
    <col min="1295" max="1295" width="11.44140625" style="719" bestFit="1" customWidth="1"/>
    <col min="1296" max="1297" width="9" style="719"/>
    <col min="1298" max="1300" width="9.88671875" style="719" customWidth="1"/>
    <col min="1301" max="1536" width="9" style="719"/>
    <col min="1537" max="1537" width="1.88671875" style="719" customWidth="1"/>
    <col min="1538" max="1538" width="6.77734375" style="719" customWidth="1"/>
    <col min="1539" max="1539" width="10.21875" style="719" customWidth="1"/>
    <col min="1540" max="1540" width="13.88671875" style="719" customWidth="1"/>
    <col min="1541" max="1543" width="0" style="719" hidden="1" customWidth="1"/>
    <col min="1544" max="1549" width="9.21875" style="719" customWidth="1"/>
    <col min="1550" max="1550" width="9" style="719"/>
    <col min="1551" max="1551" width="11.44140625" style="719" bestFit="1" customWidth="1"/>
    <col min="1552" max="1553" width="9" style="719"/>
    <col min="1554" max="1556" width="9.88671875" style="719" customWidth="1"/>
    <col min="1557" max="1792" width="9" style="719"/>
    <col min="1793" max="1793" width="1.88671875" style="719" customWidth="1"/>
    <col min="1794" max="1794" width="6.77734375" style="719" customWidth="1"/>
    <col min="1795" max="1795" width="10.21875" style="719" customWidth="1"/>
    <col min="1796" max="1796" width="13.88671875" style="719" customWidth="1"/>
    <col min="1797" max="1799" width="0" style="719" hidden="1" customWidth="1"/>
    <col min="1800" max="1805" width="9.21875" style="719" customWidth="1"/>
    <col min="1806" max="1806" width="9" style="719"/>
    <col min="1807" max="1807" width="11.44140625" style="719" bestFit="1" customWidth="1"/>
    <col min="1808" max="1809" width="9" style="719"/>
    <col min="1810" max="1812" width="9.88671875" style="719" customWidth="1"/>
    <col min="1813" max="2048" width="9" style="719"/>
    <col min="2049" max="2049" width="1.88671875" style="719" customWidth="1"/>
    <col min="2050" max="2050" width="6.77734375" style="719" customWidth="1"/>
    <col min="2051" max="2051" width="10.21875" style="719" customWidth="1"/>
    <col min="2052" max="2052" width="13.88671875" style="719" customWidth="1"/>
    <col min="2053" max="2055" width="0" style="719" hidden="1" customWidth="1"/>
    <col min="2056" max="2061" width="9.21875" style="719" customWidth="1"/>
    <col min="2062" max="2062" width="9" style="719"/>
    <col min="2063" max="2063" width="11.44140625" style="719" bestFit="1" customWidth="1"/>
    <col min="2064" max="2065" width="9" style="719"/>
    <col min="2066" max="2068" width="9.88671875" style="719" customWidth="1"/>
    <col min="2069" max="2304" width="9" style="719"/>
    <col min="2305" max="2305" width="1.88671875" style="719" customWidth="1"/>
    <col min="2306" max="2306" width="6.77734375" style="719" customWidth="1"/>
    <col min="2307" max="2307" width="10.21875" style="719" customWidth="1"/>
    <col min="2308" max="2308" width="13.88671875" style="719" customWidth="1"/>
    <col min="2309" max="2311" width="0" style="719" hidden="1" customWidth="1"/>
    <col min="2312" max="2317" width="9.21875" style="719" customWidth="1"/>
    <col min="2318" max="2318" width="9" style="719"/>
    <col min="2319" max="2319" width="11.44140625" style="719" bestFit="1" customWidth="1"/>
    <col min="2320" max="2321" width="9" style="719"/>
    <col min="2322" max="2324" width="9.88671875" style="719" customWidth="1"/>
    <col min="2325" max="2560" width="9" style="719"/>
    <col min="2561" max="2561" width="1.88671875" style="719" customWidth="1"/>
    <col min="2562" max="2562" width="6.77734375" style="719" customWidth="1"/>
    <col min="2563" max="2563" width="10.21875" style="719" customWidth="1"/>
    <col min="2564" max="2564" width="13.88671875" style="719" customWidth="1"/>
    <col min="2565" max="2567" width="0" style="719" hidden="1" customWidth="1"/>
    <col min="2568" max="2573" width="9.21875" style="719" customWidth="1"/>
    <col min="2574" max="2574" width="9" style="719"/>
    <col min="2575" max="2575" width="11.44140625" style="719" bestFit="1" customWidth="1"/>
    <col min="2576" max="2577" width="9" style="719"/>
    <col min="2578" max="2580" width="9.88671875" style="719" customWidth="1"/>
    <col min="2581" max="2816" width="9" style="719"/>
    <col min="2817" max="2817" width="1.88671875" style="719" customWidth="1"/>
    <col min="2818" max="2818" width="6.77734375" style="719" customWidth="1"/>
    <col min="2819" max="2819" width="10.21875" style="719" customWidth="1"/>
    <col min="2820" max="2820" width="13.88671875" style="719" customWidth="1"/>
    <col min="2821" max="2823" width="0" style="719" hidden="1" customWidth="1"/>
    <col min="2824" max="2829" width="9.21875" style="719" customWidth="1"/>
    <col min="2830" max="2830" width="9" style="719"/>
    <col min="2831" max="2831" width="11.44140625" style="719" bestFit="1" customWidth="1"/>
    <col min="2832" max="2833" width="9" style="719"/>
    <col min="2834" max="2836" width="9.88671875" style="719" customWidth="1"/>
    <col min="2837" max="3072" width="9" style="719"/>
    <col min="3073" max="3073" width="1.88671875" style="719" customWidth="1"/>
    <col min="3074" max="3074" width="6.77734375" style="719" customWidth="1"/>
    <col min="3075" max="3075" width="10.21875" style="719" customWidth="1"/>
    <col min="3076" max="3076" width="13.88671875" style="719" customWidth="1"/>
    <col min="3077" max="3079" width="0" style="719" hidden="1" customWidth="1"/>
    <col min="3080" max="3085" width="9.21875" style="719" customWidth="1"/>
    <col min="3086" max="3086" width="9" style="719"/>
    <col min="3087" max="3087" width="11.44140625" style="719" bestFit="1" customWidth="1"/>
    <col min="3088" max="3089" width="9" style="719"/>
    <col min="3090" max="3092" width="9.88671875" style="719" customWidth="1"/>
    <col min="3093" max="3328" width="9" style="719"/>
    <col min="3329" max="3329" width="1.88671875" style="719" customWidth="1"/>
    <col min="3330" max="3330" width="6.77734375" style="719" customWidth="1"/>
    <col min="3331" max="3331" width="10.21875" style="719" customWidth="1"/>
    <col min="3332" max="3332" width="13.88671875" style="719" customWidth="1"/>
    <col min="3333" max="3335" width="0" style="719" hidden="1" customWidth="1"/>
    <col min="3336" max="3341" width="9.21875" style="719" customWidth="1"/>
    <col min="3342" max="3342" width="9" style="719"/>
    <col min="3343" max="3343" width="11.44140625" style="719" bestFit="1" customWidth="1"/>
    <col min="3344" max="3345" width="9" style="719"/>
    <col min="3346" max="3348" width="9.88671875" style="719" customWidth="1"/>
    <col min="3349" max="3584" width="9" style="719"/>
    <col min="3585" max="3585" width="1.88671875" style="719" customWidth="1"/>
    <col min="3586" max="3586" width="6.77734375" style="719" customWidth="1"/>
    <col min="3587" max="3587" width="10.21875" style="719" customWidth="1"/>
    <col min="3588" max="3588" width="13.88671875" style="719" customWidth="1"/>
    <col min="3589" max="3591" width="0" style="719" hidden="1" customWidth="1"/>
    <col min="3592" max="3597" width="9.21875" style="719" customWidth="1"/>
    <col min="3598" max="3598" width="9" style="719"/>
    <col min="3599" max="3599" width="11.44140625" style="719" bestFit="1" customWidth="1"/>
    <col min="3600" max="3601" width="9" style="719"/>
    <col min="3602" max="3604" width="9.88671875" style="719" customWidth="1"/>
    <col min="3605" max="3840" width="9" style="719"/>
    <col min="3841" max="3841" width="1.88671875" style="719" customWidth="1"/>
    <col min="3842" max="3842" width="6.77734375" style="719" customWidth="1"/>
    <col min="3843" max="3843" width="10.21875" style="719" customWidth="1"/>
    <col min="3844" max="3844" width="13.88671875" style="719" customWidth="1"/>
    <col min="3845" max="3847" width="0" style="719" hidden="1" customWidth="1"/>
    <col min="3848" max="3853" width="9.21875" style="719" customWidth="1"/>
    <col min="3854" max="3854" width="9" style="719"/>
    <col min="3855" max="3855" width="11.44140625" style="719" bestFit="1" customWidth="1"/>
    <col min="3856" max="3857" width="9" style="719"/>
    <col min="3858" max="3860" width="9.88671875" style="719" customWidth="1"/>
    <col min="3861" max="4096" width="9" style="719"/>
    <col min="4097" max="4097" width="1.88671875" style="719" customWidth="1"/>
    <col min="4098" max="4098" width="6.77734375" style="719" customWidth="1"/>
    <col min="4099" max="4099" width="10.21875" style="719" customWidth="1"/>
    <col min="4100" max="4100" width="13.88671875" style="719" customWidth="1"/>
    <col min="4101" max="4103" width="0" style="719" hidden="1" customWidth="1"/>
    <col min="4104" max="4109" width="9.21875" style="719" customWidth="1"/>
    <col min="4110" max="4110" width="9" style="719"/>
    <col min="4111" max="4111" width="11.44140625" style="719" bestFit="1" customWidth="1"/>
    <col min="4112" max="4113" width="9" style="719"/>
    <col min="4114" max="4116" width="9.88671875" style="719" customWidth="1"/>
    <col min="4117" max="4352" width="9" style="719"/>
    <col min="4353" max="4353" width="1.88671875" style="719" customWidth="1"/>
    <col min="4354" max="4354" width="6.77734375" style="719" customWidth="1"/>
    <col min="4355" max="4355" width="10.21875" style="719" customWidth="1"/>
    <col min="4356" max="4356" width="13.88671875" style="719" customWidth="1"/>
    <col min="4357" max="4359" width="0" style="719" hidden="1" customWidth="1"/>
    <col min="4360" max="4365" width="9.21875" style="719" customWidth="1"/>
    <col min="4366" max="4366" width="9" style="719"/>
    <col min="4367" max="4367" width="11.44140625" style="719" bestFit="1" customWidth="1"/>
    <col min="4368" max="4369" width="9" style="719"/>
    <col min="4370" max="4372" width="9.88671875" style="719" customWidth="1"/>
    <col min="4373" max="4608" width="9" style="719"/>
    <col min="4609" max="4609" width="1.88671875" style="719" customWidth="1"/>
    <col min="4610" max="4610" width="6.77734375" style="719" customWidth="1"/>
    <col min="4611" max="4611" width="10.21875" style="719" customWidth="1"/>
    <col min="4612" max="4612" width="13.88671875" style="719" customWidth="1"/>
    <col min="4613" max="4615" width="0" style="719" hidden="1" customWidth="1"/>
    <col min="4616" max="4621" width="9.21875" style="719" customWidth="1"/>
    <col min="4622" max="4622" width="9" style="719"/>
    <col min="4623" max="4623" width="11.44140625" style="719" bestFit="1" customWidth="1"/>
    <col min="4624" max="4625" width="9" style="719"/>
    <col min="4626" max="4628" width="9.88671875" style="719" customWidth="1"/>
    <col min="4629" max="4864" width="9" style="719"/>
    <col min="4865" max="4865" width="1.88671875" style="719" customWidth="1"/>
    <col min="4866" max="4866" width="6.77734375" style="719" customWidth="1"/>
    <col min="4867" max="4867" width="10.21875" style="719" customWidth="1"/>
    <col min="4868" max="4868" width="13.88671875" style="719" customWidth="1"/>
    <col min="4869" max="4871" width="0" style="719" hidden="1" customWidth="1"/>
    <col min="4872" max="4877" width="9.21875" style="719" customWidth="1"/>
    <col min="4878" max="4878" width="9" style="719"/>
    <col min="4879" max="4879" width="11.44140625" style="719" bestFit="1" customWidth="1"/>
    <col min="4880" max="4881" width="9" style="719"/>
    <col min="4882" max="4884" width="9.88671875" style="719" customWidth="1"/>
    <col min="4885" max="5120" width="9" style="719"/>
    <col min="5121" max="5121" width="1.88671875" style="719" customWidth="1"/>
    <col min="5122" max="5122" width="6.77734375" style="719" customWidth="1"/>
    <col min="5123" max="5123" width="10.21875" style="719" customWidth="1"/>
    <col min="5124" max="5124" width="13.88671875" style="719" customWidth="1"/>
    <col min="5125" max="5127" width="0" style="719" hidden="1" customWidth="1"/>
    <col min="5128" max="5133" width="9.21875" style="719" customWidth="1"/>
    <col min="5134" max="5134" width="9" style="719"/>
    <col min="5135" max="5135" width="11.44140625" style="719" bestFit="1" customWidth="1"/>
    <col min="5136" max="5137" width="9" style="719"/>
    <col min="5138" max="5140" width="9.88671875" style="719" customWidth="1"/>
    <col min="5141" max="5376" width="9" style="719"/>
    <col min="5377" max="5377" width="1.88671875" style="719" customWidth="1"/>
    <col min="5378" max="5378" width="6.77734375" style="719" customWidth="1"/>
    <col min="5379" max="5379" width="10.21875" style="719" customWidth="1"/>
    <col min="5380" max="5380" width="13.88671875" style="719" customWidth="1"/>
    <col min="5381" max="5383" width="0" style="719" hidden="1" customWidth="1"/>
    <col min="5384" max="5389" width="9.21875" style="719" customWidth="1"/>
    <col min="5390" max="5390" width="9" style="719"/>
    <col min="5391" max="5391" width="11.44140625" style="719" bestFit="1" customWidth="1"/>
    <col min="5392" max="5393" width="9" style="719"/>
    <col min="5394" max="5396" width="9.88671875" style="719" customWidth="1"/>
    <col min="5397" max="5632" width="9" style="719"/>
    <col min="5633" max="5633" width="1.88671875" style="719" customWidth="1"/>
    <col min="5634" max="5634" width="6.77734375" style="719" customWidth="1"/>
    <col min="5635" max="5635" width="10.21875" style="719" customWidth="1"/>
    <col min="5636" max="5636" width="13.88671875" style="719" customWidth="1"/>
    <col min="5637" max="5639" width="0" style="719" hidden="1" customWidth="1"/>
    <col min="5640" max="5645" width="9.21875" style="719" customWidth="1"/>
    <col min="5646" max="5646" width="9" style="719"/>
    <col min="5647" max="5647" width="11.44140625" style="719" bestFit="1" customWidth="1"/>
    <col min="5648" max="5649" width="9" style="719"/>
    <col min="5650" max="5652" width="9.88671875" style="719" customWidth="1"/>
    <col min="5653" max="5888" width="9" style="719"/>
    <col min="5889" max="5889" width="1.88671875" style="719" customWidth="1"/>
    <col min="5890" max="5890" width="6.77734375" style="719" customWidth="1"/>
    <col min="5891" max="5891" width="10.21875" style="719" customWidth="1"/>
    <col min="5892" max="5892" width="13.88671875" style="719" customWidth="1"/>
    <col min="5893" max="5895" width="0" style="719" hidden="1" customWidth="1"/>
    <col min="5896" max="5901" width="9.21875" style="719" customWidth="1"/>
    <col min="5902" max="5902" width="9" style="719"/>
    <col min="5903" max="5903" width="11.44140625" style="719" bestFit="1" customWidth="1"/>
    <col min="5904" max="5905" width="9" style="719"/>
    <col min="5906" max="5908" width="9.88671875" style="719" customWidth="1"/>
    <col min="5909" max="6144" width="9" style="719"/>
    <col min="6145" max="6145" width="1.88671875" style="719" customWidth="1"/>
    <col min="6146" max="6146" width="6.77734375" style="719" customWidth="1"/>
    <col min="6147" max="6147" width="10.21875" style="719" customWidth="1"/>
    <col min="6148" max="6148" width="13.88671875" style="719" customWidth="1"/>
    <col min="6149" max="6151" width="0" style="719" hidden="1" customWidth="1"/>
    <col min="6152" max="6157" width="9.21875" style="719" customWidth="1"/>
    <col min="6158" max="6158" width="9" style="719"/>
    <col min="6159" max="6159" width="11.44140625" style="719" bestFit="1" customWidth="1"/>
    <col min="6160" max="6161" width="9" style="719"/>
    <col min="6162" max="6164" width="9.88671875" style="719" customWidth="1"/>
    <col min="6165" max="6400" width="9" style="719"/>
    <col min="6401" max="6401" width="1.88671875" style="719" customWidth="1"/>
    <col min="6402" max="6402" width="6.77734375" style="719" customWidth="1"/>
    <col min="6403" max="6403" width="10.21875" style="719" customWidth="1"/>
    <col min="6404" max="6404" width="13.88671875" style="719" customWidth="1"/>
    <col min="6405" max="6407" width="0" style="719" hidden="1" customWidth="1"/>
    <col min="6408" max="6413" width="9.21875" style="719" customWidth="1"/>
    <col min="6414" max="6414" width="9" style="719"/>
    <col min="6415" max="6415" width="11.44140625" style="719" bestFit="1" customWidth="1"/>
    <col min="6416" max="6417" width="9" style="719"/>
    <col min="6418" max="6420" width="9.88671875" style="719" customWidth="1"/>
    <col min="6421" max="6656" width="9" style="719"/>
    <col min="6657" max="6657" width="1.88671875" style="719" customWidth="1"/>
    <col min="6658" max="6658" width="6.77734375" style="719" customWidth="1"/>
    <col min="6659" max="6659" width="10.21875" style="719" customWidth="1"/>
    <col min="6660" max="6660" width="13.88671875" style="719" customWidth="1"/>
    <col min="6661" max="6663" width="0" style="719" hidden="1" customWidth="1"/>
    <col min="6664" max="6669" width="9.21875" style="719" customWidth="1"/>
    <col min="6670" max="6670" width="9" style="719"/>
    <col min="6671" max="6671" width="11.44140625" style="719" bestFit="1" customWidth="1"/>
    <col min="6672" max="6673" width="9" style="719"/>
    <col min="6674" max="6676" width="9.88671875" style="719" customWidth="1"/>
    <col min="6677" max="6912" width="9" style="719"/>
    <col min="6913" max="6913" width="1.88671875" style="719" customWidth="1"/>
    <col min="6914" max="6914" width="6.77734375" style="719" customWidth="1"/>
    <col min="6915" max="6915" width="10.21875" style="719" customWidth="1"/>
    <col min="6916" max="6916" width="13.88671875" style="719" customWidth="1"/>
    <col min="6917" max="6919" width="0" style="719" hidden="1" customWidth="1"/>
    <col min="6920" max="6925" width="9.21875" style="719" customWidth="1"/>
    <col min="6926" max="6926" width="9" style="719"/>
    <col min="6927" max="6927" width="11.44140625" style="719" bestFit="1" customWidth="1"/>
    <col min="6928" max="6929" width="9" style="719"/>
    <col min="6930" max="6932" width="9.88671875" style="719" customWidth="1"/>
    <col min="6933" max="7168" width="9" style="719"/>
    <col min="7169" max="7169" width="1.88671875" style="719" customWidth="1"/>
    <col min="7170" max="7170" width="6.77734375" style="719" customWidth="1"/>
    <col min="7171" max="7171" width="10.21875" style="719" customWidth="1"/>
    <col min="7172" max="7172" width="13.88671875" style="719" customWidth="1"/>
    <col min="7173" max="7175" width="0" style="719" hidden="1" customWidth="1"/>
    <col min="7176" max="7181" width="9.21875" style="719" customWidth="1"/>
    <col min="7182" max="7182" width="9" style="719"/>
    <col min="7183" max="7183" width="11.44140625" style="719" bestFit="1" customWidth="1"/>
    <col min="7184" max="7185" width="9" style="719"/>
    <col min="7186" max="7188" width="9.88671875" style="719" customWidth="1"/>
    <col min="7189" max="7424" width="9" style="719"/>
    <col min="7425" max="7425" width="1.88671875" style="719" customWidth="1"/>
    <col min="7426" max="7426" width="6.77734375" style="719" customWidth="1"/>
    <col min="7427" max="7427" width="10.21875" style="719" customWidth="1"/>
    <col min="7428" max="7428" width="13.88671875" style="719" customWidth="1"/>
    <col min="7429" max="7431" width="0" style="719" hidden="1" customWidth="1"/>
    <col min="7432" max="7437" width="9.21875" style="719" customWidth="1"/>
    <col min="7438" max="7438" width="9" style="719"/>
    <col min="7439" max="7439" width="11.44140625" style="719" bestFit="1" customWidth="1"/>
    <col min="7440" max="7441" width="9" style="719"/>
    <col min="7442" max="7444" width="9.88671875" style="719" customWidth="1"/>
    <col min="7445" max="7680" width="9" style="719"/>
    <col min="7681" max="7681" width="1.88671875" style="719" customWidth="1"/>
    <col min="7682" max="7682" width="6.77734375" style="719" customWidth="1"/>
    <col min="7683" max="7683" width="10.21875" style="719" customWidth="1"/>
    <col min="7684" max="7684" width="13.88671875" style="719" customWidth="1"/>
    <col min="7685" max="7687" width="0" style="719" hidden="1" customWidth="1"/>
    <col min="7688" max="7693" width="9.21875" style="719" customWidth="1"/>
    <col min="7694" max="7694" width="9" style="719"/>
    <col min="7695" max="7695" width="11.44140625" style="719" bestFit="1" customWidth="1"/>
    <col min="7696" max="7697" width="9" style="719"/>
    <col min="7698" max="7700" width="9.88671875" style="719" customWidth="1"/>
    <col min="7701" max="7936" width="9" style="719"/>
    <col min="7937" max="7937" width="1.88671875" style="719" customWidth="1"/>
    <col min="7938" max="7938" width="6.77734375" style="719" customWidth="1"/>
    <col min="7939" max="7939" width="10.21875" style="719" customWidth="1"/>
    <col min="7940" max="7940" width="13.88671875" style="719" customWidth="1"/>
    <col min="7941" max="7943" width="0" style="719" hidden="1" customWidth="1"/>
    <col min="7944" max="7949" width="9.21875" style="719" customWidth="1"/>
    <col min="7950" max="7950" width="9" style="719"/>
    <col min="7951" max="7951" width="11.44140625" style="719" bestFit="1" customWidth="1"/>
    <col min="7952" max="7953" width="9" style="719"/>
    <col min="7954" max="7956" width="9.88671875" style="719" customWidth="1"/>
    <col min="7957" max="8192" width="9" style="719"/>
    <col min="8193" max="8193" width="1.88671875" style="719" customWidth="1"/>
    <col min="8194" max="8194" width="6.77734375" style="719" customWidth="1"/>
    <col min="8195" max="8195" width="10.21875" style="719" customWidth="1"/>
    <col min="8196" max="8196" width="13.88671875" style="719" customWidth="1"/>
    <col min="8197" max="8199" width="0" style="719" hidden="1" customWidth="1"/>
    <col min="8200" max="8205" width="9.21875" style="719" customWidth="1"/>
    <col min="8206" max="8206" width="9" style="719"/>
    <col min="8207" max="8207" width="11.44140625" style="719" bestFit="1" customWidth="1"/>
    <col min="8208" max="8209" width="9" style="719"/>
    <col min="8210" max="8212" width="9.88671875" style="719" customWidth="1"/>
    <col min="8213" max="8448" width="9" style="719"/>
    <col min="8449" max="8449" width="1.88671875" style="719" customWidth="1"/>
    <col min="8450" max="8450" width="6.77734375" style="719" customWidth="1"/>
    <col min="8451" max="8451" width="10.21875" style="719" customWidth="1"/>
    <col min="8452" max="8452" width="13.88671875" style="719" customWidth="1"/>
    <col min="8453" max="8455" width="0" style="719" hidden="1" customWidth="1"/>
    <col min="8456" max="8461" width="9.21875" style="719" customWidth="1"/>
    <col min="8462" max="8462" width="9" style="719"/>
    <col min="8463" max="8463" width="11.44140625" style="719" bestFit="1" customWidth="1"/>
    <col min="8464" max="8465" width="9" style="719"/>
    <col min="8466" max="8468" width="9.88671875" style="719" customWidth="1"/>
    <col min="8469" max="8704" width="9" style="719"/>
    <col min="8705" max="8705" width="1.88671875" style="719" customWidth="1"/>
    <col min="8706" max="8706" width="6.77734375" style="719" customWidth="1"/>
    <col min="8707" max="8707" width="10.21875" style="719" customWidth="1"/>
    <col min="8708" max="8708" width="13.88671875" style="719" customWidth="1"/>
    <col min="8709" max="8711" width="0" style="719" hidden="1" customWidth="1"/>
    <col min="8712" max="8717" width="9.21875" style="719" customWidth="1"/>
    <col min="8718" max="8718" width="9" style="719"/>
    <col min="8719" max="8719" width="11.44140625" style="719" bestFit="1" customWidth="1"/>
    <col min="8720" max="8721" width="9" style="719"/>
    <col min="8722" max="8724" width="9.88671875" style="719" customWidth="1"/>
    <col min="8725" max="8960" width="9" style="719"/>
    <col min="8961" max="8961" width="1.88671875" style="719" customWidth="1"/>
    <col min="8962" max="8962" width="6.77734375" style="719" customWidth="1"/>
    <col min="8963" max="8963" width="10.21875" style="719" customWidth="1"/>
    <col min="8964" max="8964" width="13.88671875" style="719" customWidth="1"/>
    <col min="8965" max="8967" width="0" style="719" hidden="1" customWidth="1"/>
    <col min="8968" max="8973" width="9.21875" style="719" customWidth="1"/>
    <col min="8974" max="8974" width="9" style="719"/>
    <col min="8975" max="8975" width="11.44140625" style="719" bestFit="1" customWidth="1"/>
    <col min="8976" max="8977" width="9" style="719"/>
    <col min="8978" max="8980" width="9.88671875" style="719" customWidth="1"/>
    <col min="8981" max="9216" width="9" style="719"/>
    <col min="9217" max="9217" width="1.88671875" style="719" customWidth="1"/>
    <col min="9218" max="9218" width="6.77734375" style="719" customWidth="1"/>
    <col min="9219" max="9219" width="10.21875" style="719" customWidth="1"/>
    <col min="9220" max="9220" width="13.88671875" style="719" customWidth="1"/>
    <col min="9221" max="9223" width="0" style="719" hidden="1" customWidth="1"/>
    <col min="9224" max="9229" width="9.21875" style="719" customWidth="1"/>
    <col min="9230" max="9230" width="9" style="719"/>
    <col min="9231" max="9231" width="11.44140625" style="719" bestFit="1" customWidth="1"/>
    <col min="9232" max="9233" width="9" style="719"/>
    <col min="9234" max="9236" width="9.88671875" style="719" customWidth="1"/>
    <col min="9237" max="9472" width="9" style="719"/>
    <col min="9473" max="9473" width="1.88671875" style="719" customWidth="1"/>
    <col min="9474" max="9474" width="6.77734375" style="719" customWidth="1"/>
    <col min="9475" max="9475" width="10.21875" style="719" customWidth="1"/>
    <col min="9476" max="9476" width="13.88671875" style="719" customWidth="1"/>
    <col min="9477" max="9479" width="0" style="719" hidden="1" customWidth="1"/>
    <col min="9480" max="9485" width="9.21875" style="719" customWidth="1"/>
    <col min="9486" max="9486" width="9" style="719"/>
    <col min="9487" max="9487" width="11.44140625" style="719" bestFit="1" customWidth="1"/>
    <col min="9488" max="9489" width="9" style="719"/>
    <col min="9490" max="9492" width="9.88671875" style="719" customWidth="1"/>
    <col min="9493" max="9728" width="9" style="719"/>
    <col min="9729" max="9729" width="1.88671875" style="719" customWidth="1"/>
    <col min="9730" max="9730" width="6.77734375" style="719" customWidth="1"/>
    <col min="9731" max="9731" width="10.21875" style="719" customWidth="1"/>
    <col min="9732" max="9732" width="13.88671875" style="719" customWidth="1"/>
    <col min="9733" max="9735" width="0" style="719" hidden="1" customWidth="1"/>
    <col min="9736" max="9741" width="9.21875" style="719" customWidth="1"/>
    <col min="9742" max="9742" width="9" style="719"/>
    <col min="9743" max="9743" width="11.44140625" style="719" bestFit="1" customWidth="1"/>
    <col min="9744" max="9745" width="9" style="719"/>
    <col min="9746" max="9748" width="9.88671875" style="719" customWidth="1"/>
    <col min="9749" max="9984" width="9" style="719"/>
    <col min="9985" max="9985" width="1.88671875" style="719" customWidth="1"/>
    <col min="9986" max="9986" width="6.77734375" style="719" customWidth="1"/>
    <col min="9987" max="9987" width="10.21875" style="719" customWidth="1"/>
    <col min="9988" max="9988" width="13.88671875" style="719" customWidth="1"/>
    <col min="9989" max="9991" width="0" style="719" hidden="1" customWidth="1"/>
    <col min="9992" max="9997" width="9.21875" style="719" customWidth="1"/>
    <col min="9998" max="9998" width="9" style="719"/>
    <col min="9999" max="9999" width="11.44140625" style="719" bestFit="1" customWidth="1"/>
    <col min="10000" max="10001" width="9" style="719"/>
    <col min="10002" max="10004" width="9.88671875" style="719" customWidth="1"/>
    <col min="10005" max="10240" width="9" style="719"/>
    <col min="10241" max="10241" width="1.88671875" style="719" customWidth="1"/>
    <col min="10242" max="10242" width="6.77734375" style="719" customWidth="1"/>
    <col min="10243" max="10243" width="10.21875" style="719" customWidth="1"/>
    <col min="10244" max="10244" width="13.88671875" style="719" customWidth="1"/>
    <col min="10245" max="10247" width="0" style="719" hidden="1" customWidth="1"/>
    <col min="10248" max="10253" width="9.21875" style="719" customWidth="1"/>
    <col min="10254" max="10254" width="9" style="719"/>
    <col min="10255" max="10255" width="11.44140625" style="719" bestFit="1" customWidth="1"/>
    <col min="10256" max="10257" width="9" style="719"/>
    <col min="10258" max="10260" width="9.88671875" style="719" customWidth="1"/>
    <col min="10261" max="10496" width="9" style="719"/>
    <col min="10497" max="10497" width="1.88671875" style="719" customWidth="1"/>
    <col min="10498" max="10498" width="6.77734375" style="719" customWidth="1"/>
    <col min="10499" max="10499" width="10.21875" style="719" customWidth="1"/>
    <col min="10500" max="10500" width="13.88671875" style="719" customWidth="1"/>
    <col min="10501" max="10503" width="0" style="719" hidden="1" customWidth="1"/>
    <col min="10504" max="10509" width="9.21875" style="719" customWidth="1"/>
    <col min="10510" max="10510" width="9" style="719"/>
    <col min="10511" max="10511" width="11.44140625" style="719" bestFit="1" customWidth="1"/>
    <col min="10512" max="10513" width="9" style="719"/>
    <col min="10514" max="10516" width="9.88671875" style="719" customWidth="1"/>
    <col min="10517" max="10752" width="9" style="719"/>
    <col min="10753" max="10753" width="1.88671875" style="719" customWidth="1"/>
    <col min="10754" max="10754" width="6.77734375" style="719" customWidth="1"/>
    <col min="10755" max="10755" width="10.21875" style="719" customWidth="1"/>
    <col min="10756" max="10756" width="13.88671875" style="719" customWidth="1"/>
    <col min="10757" max="10759" width="0" style="719" hidden="1" customWidth="1"/>
    <col min="10760" max="10765" width="9.21875" style="719" customWidth="1"/>
    <col min="10766" max="10766" width="9" style="719"/>
    <col min="10767" max="10767" width="11.44140625" style="719" bestFit="1" customWidth="1"/>
    <col min="10768" max="10769" width="9" style="719"/>
    <col min="10770" max="10772" width="9.88671875" style="719" customWidth="1"/>
    <col min="10773" max="11008" width="9" style="719"/>
    <col min="11009" max="11009" width="1.88671875" style="719" customWidth="1"/>
    <col min="11010" max="11010" width="6.77734375" style="719" customWidth="1"/>
    <col min="11011" max="11011" width="10.21875" style="719" customWidth="1"/>
    <col min="11012" max="11012" width="13.88671875" style="719" customWidth="1"/>
    <col min="11013" max="11015" width="0" style="719" hidden="1" customWidth="1"/>
    <col min="11016" max="11021" width="9.21875" style="719" customWidth="1"/>
    <col min="11022" max="11022" width="9" style="719"/>
    <col min="11023" max="11023" width="11.44140625" style="719" bestFit="1" customWidth="1"/>
    <col min="11024" max="11025" width="9" style="719"/>
    <col min="11026" max="11028" width="9.88671875" style="719" customWidth="1"/>
    <col min="11029" max="11264" width="9" style="719"/>
    <col min="11265" max="11265" width="1.88671875" style="719" customWidth="1"/>
    <col min="11266" max="11266" width="6.77734375" style="719" customWidth="1"/>
    <col min="11267" max="11267" width="10.21875" style="719" customWidth="1"/>
    <col min="11268" max="11268" width="13.88671875" style="719" customWidth="1"/>
    <col min="11269" max="11271" width="0" style="719" hidden="1" customWidth="1"/>
    <col min="11272" max="11277" width="9.21875" style="719" customWidth="1"/>
    <col min="11278" max="11278" width="9" style="719"/>
    <col min="11279" max="11279" width="11.44140625" style="719" bestFit="1" customWidth="1"/>
    <col min="11280" max="11281" width="9" style="719"/>
    <col min="11282" max="11284" width="9.88671875" style="719" customWidth="1"/>
    <col min="11285" max="11520" width="9" style="719"/>
    <col min="11521" max="11521" width="1.88671875" style="719" customWidth="1"/>
    <col min="11522" max="11522" width="6.77734375" style="719" customWidth="1"/>
    <col min="11523" max="11523" width="10.21875" style="719" customWidth="1"/>
    <col min="11524" max="11524" width="13.88671875" style="719" customWidth="1"/>
    <col min="11525" max="11527" width="0" style="719" hidden="1" customWidth="1"/>
    <col min="11528" max="11533" width="9.21875" style="719" customWidth="1"/>
    <col min="11534" max="11534" width="9" style="719"/>
    <col min="11535" max="11535" width="11.44140625" style="719" bestFit="1" customWidth="1"/>
    <col min="11536" max="11537" width="9" style="719"/>
    <col min="11538" max="11540" width="9.88671875" style="719" customWidth="1"/>
    <col min="11541" max="11776" width="9" style="719"/>
    <col min="11777" max="11777" width="1.88671875" style="719" customWidth="1"/>
    <col min="11778" max="11778" width="6.77734375" style="719" customWidth="1"/>
    <col min="11779" max="11779" width="10.21875" style="719" customWidth="1"/>
    <col min="11780" max="11780" width="13.88671875" style="719" customWidth="1"/>
    <col min="11781" max="11783" width="0" style="719" hidden="1" customWidth="1"/>
    <col min="11784" max="11789" width="9.21875" style="719" customWidth="1"/>
    <col min="11790" max="11790" width="9" style="719"/>
    <col min="11791" max="11791" width="11.44140625" style="719" bestFit="1" customWidth="1"/>
    <col min="11792" max="11793" width="9" style="719"/>
    <col min="11794" max="11796" width="9.88671875" style="719" customWidth="1"/>
    <col min="11797" max="12032" width="9" style="719"/>
    <col min="12033" max="12033" width="1.88671875" style="719" customWidth="1"/>
    <col min="12034" max="12034" width="6.77734375" style="719" customWidth="1"/>
    <col min="12035" max="12035" width="10.21875" style="719" customWidth="1"/>
    <col min="12036" max="12036" width="13.88671875" style="719" customWidth="1"/>
    <col min="12037" max="12039" width="0" style="719" hidden="1" customWidth="1"/>
    <col min="12040" max="12045" width="9.21875" style="719" customWidth="1"/>
    <col min="12046" max="12046" width="9" style="719"/>
    <col min="12047" max="12047" width="11.44140625" style="719" bestFit="1" customWidth="1"/>
    <col min="12048" max="12049" width="9" style="719"/>
    <col min="12050" max="12052" width="9.88671875" style="719" customWidth="1"/>
    <col min="12053" max="12288" width="9" style="719"/>
    <col min="12289" max="12289" width="1.88671875" style="719" customWidth="1"/>
    <col min="12290" max="12290" width="6.77734375" style="719" customWidth="1"/>
    <col min="12291" max="12291" width="10.21875" style="719" customWidth="1"/>
    <col min="12292" max="12292" width="13.88671875" style="719" customWidth="1"/>
    <col min="12293" max="12295" width="0" style="719" hidden="1" customWidth="1"/>
    <col min="12296" max="12301" width="9.21875" style="719" customWidth="1"/>
    <col min="12302" max="12302" width="9" style="719"/>
    <col min="12303" max="12303" width="11.44140625" style="719" bestFit="1" customWidth="1"/>
    <col min="12304" max="12305" width="9" style="719"/>
    <col min="12306" max="12308" width="9.88671875" style="719" customWidth="1"/>
    <col min="12309" max="12544" width="9" style="719"/>
    <col min="12545" max="12545" width="1.88671875" style="719" customWidth="1"/>
    <col min="12546" max="12546" width="6.77734375" style="719" customWidth="1"/>
    <col min="12547" max="12547" width="10.21875" style="719" customWidth="1"/>
    <col min="12548" max="12548" width="13.88671875" style="719" customWidth="1"/>
    <col min="12549" max="12551" width="0" style="719" hidden="1" customWidth="1"/>
    <col min="12552" max="12557" width="9.21875" style="719" customWidth="1"/>
    <col min="12558" max="12558" width="9" style="719"/>
    <col min="12559" max="12559" width="11.44140625" style="719" bestFit="1" customWidth="1"/>
    <col min="12560" max="12561" width="9" style="719"/>
    <col min="12562" max="12564" width="9.88671875" style="719" customWidth="1"/>
    <col min="12565" max="12800" width="9" style="719"/>
    <col min="12801" max="12801" width="1.88671875" style="719" customWidth="1"/>
    <col min="12802" max="12802" width="6.77734375" style="719" customWidth="1"/>
    <col min="12803" max="12803" width="10.21875" style="719" customWidth="1"/>
    <col min="12804" max="12804" width="13.88671875" style="719" customWidth="1"/>
    <col min="12805" max="12807" width="0" style="719" hidden="1" customWidth="1"/>
    <col min="12808" max="12813" width="9.21875" style="719" customWidth="1"/>
    <col min="12814" max="12814" width="9" style="719"/>
    <col min="12815" max="12815" width="11.44140625" style="719" bestFit="1" customWidth="1"/>
    <col min="12816" max="12817" width="9" style="719"/>
    <col min="12818" max="12820" width="9.88671875" style="719" customWidth="1"/>
    <col min="12821" max="13056" width="9" style="719"/>
    <col min="13057" max="13057" width="1.88671875" style="719" customWidth="1"/>
    <col min="13058" max="13058" width="6.77734375" style="719" customWidth="1"/>
    <col min="13059" max="13059" width="10.21875" style="719" customWidth="1"/>
    <col min="13060" max="13060" width="13.88671875" style="719" customWidth="1"/>
    <col min="13061" max="13063" width="0" style="719" hidden="1" customWidth="1"/>
    <col min="13064" max="13069" width="9.21875" style="719" customWidth="1"/>
    <col min="13070" max="13070" width="9" style="719"/>
    <col min="13071" max="13071" width="11.44140625" style="719" bestFit="1" customWidth="1"/>
    <col min="13072" max="13073" width="9" style="719"/>
    <col min="13074" max="13076" width="9.88671875" style="719" customWidth="1"/>
    <col min="13077" max="13312" width="9" style="719"/>
    <col min="13313" max="13313" width="1.88671875" style="719" customWidth="1"/>
    <col min="13314" max="13314" width="6.77734375" style="719" customWidth="1"/>
    <col min="13315" max="13315" width="10.21875" style="719" customWidth="1"/>
    <col min="13316" max="13316" width="13.88671875" style="719" customWidth="1"/>
    <col min="13317" max="13319" width="0" style="719" hidden="1" customWidth="1"/>
    <col min="13320" max="13325" width="9.21875" style="719" customWidth="1"/>
    <col min="13326" max="13326" width="9" style="719"/>
    <col min="13327" max="13327" width="11.44140625" style="719" bestFit="1" customWidth="1"/>
    <col min="13328" max="13329" width="9" style="719"/>
    <col min="13330" max="13332" width="9.88671875" style="719" customWidth="1"/>
    <col min="13333" max="13568" width="9" style="719"/>
    <col min="13569" max="13569" width="1.88671875" style="719" customWidth="1"/>
    <col min="13570" max="13570" width="6.77734375" style="719" customWidth="1"/>
    <col min="13571" max="13571" width="10.21875" style="719" customWidth="1"/>
    <col min="13572" max="13572" width="13.88671875" style="719" customWidth="1"/>
    <col min="13573" max="13575" width="0" style="719" hidden="1" customWidth="1"/>
    <col min="13576" max="13581" width="9.21875" style="719" customWidth="1"/>
    <col min="13582" max="13582" width="9" style="719"/>
    <col min="13583" max="13583" width="11.44140625" style="719" bestFit="1" customWidth="1"/>
    <col min="13584" max="13585" width="9" style="719"/>
    <col min="13586" max="13588" width="9.88671875" style="719" customWidth="1"/>
    <col min="13589" max="13824" width="9" style="719"/>
    <col min="13825" max="13825" width="1.88671875" style="719" customWidth="1"/>
    <col min="13826" max="13826" width="6.77734375" style="719" customWidth="1"/>
    <col min="13827" max="13827" width="10.21875" style="719" customWidth="1"/>
    <col min="13828" max="13828" width="13.88671875" style="719" customWidth="1"/>
    <col min="13829" max="13831" width="0" style="719" hidden="1" customWidth="1"/>
    <col min="13832" max="13837" width="9.21875" style="719" customWidth="1"/>
    <col min="13838" max="13838" width="9" style="719"/>
    <col min="13839" max="13839" width="11.44140625" style="719" bestFit="1" customWidth="1"/>
    <col min="13840" max="13841" width="9" style="719"/>
    <col min="13842" max="13844" width="9.88671875" style="719" customWidth="1"/>
    <col min="13845" max="14080" width="9" style="719"/>
    <col min="14081" max="14081" width="1.88671875" style="719" customWidth="1"/>
    <col min="14082" max="14082" width="6.77734375" style="719" customWidth="1"/>
    <col min="14083" max="14083" width="10.21875" style="719" customWidth="1"/>
    <col min="14084" max="14084" width="13.88671875" style="719" customWidth="1"/>
    <col min="14085" max="14087" width="0" style="719" hidden="1" customWidth="1"/>
    <col min="14088" max="14093" width="9.21875" style="719" customWidth="1"/>
    <col min="14094" max="14094" width="9" style="719"/>
    <col min="14095" max="14095" width="11.44140625" style="719" bestFit="1" customWidth="1"/>
    <col min="14096" max="14097" width="9" style="719"/>
    <col min="14098" max="14100" width="9.88671875" style="719" customWidth="1"/>
    <col min="14101" max="14336" width="9" style="719"/>
    <col min="14337" max="14337" width="1.88671875" style="719" customWidth="1"/>
    <col min="14338" max="14338" width="6.77734375" style="719" customWidth="1"/>
    <col min="14339" max="14339" width="10.21875" style="719" customWidth="1"/>
    <col min="14340" max="14340" width="13.88671875" style="719" customWidth="1"/>
    <col min="14341" max="14343" width="0" style="719" hidden="1" customWidth="1"/>
    <col min="14344" max="14349" width="9.21875" style="719" customWidth="1"/>
    <col min="14350" max="14350" width="9" style="719"/>
    <col min="14351" max="14351" width="11.44140625" style="719" bestFit="1" customWidth="1"/>
    <col min="14352" max="14353" width="9" style="719"/>
    <col min="14354" max="14356" width="9.88671875" style="719" customWidth="1"/>
    <col min="14357" max="14592" width="9" style="719"/>
    <col min="14593" max="14593" width="1.88671875" style="719" customWidth="1"/>
    <col min="14594" max="14594" width="6.77734375" style="719" customWidth="1"/>
    <col min="14595" max="14595" width="10.21875" style="719" customWidth="1"/>
    <col min="14596" max="14596" width="13.88671875" style="719" customWidth="1"/>
    <col min="14597" max="14599" width="0" style="719" hidden="1" customWidth="1"/>
    <col min="14600" max="14605" width="9.21875" style="719" customWidth="1"/>
    <col min="14606" max="14606" width="9" style="719"/>
    <col min="14607" max="14607" width="11.44140625" style="719" bestFit="1" customWidth="1"/>
    <col min="14608" max="14609" width="9" style="719"/>
    <col min="14610" max="14612" width="9.88671875" style="719" customWidth="1"/>
    <col min="14613" max="14848" width="9" style="719"/>
    <col min="14849" max="14849" width="1.88671875" style="719" customWidth="1"/>
    <col min="14850" max="14850" width="6.77734375" style="719" customWidth="1"/>
    <col min="14851" max="14851" width="10.21875" style="719" customWidth="1"/>
    <col min="14852" max="14852" width="13.88671875" style="719" customWidth="1"/>
    <col min="14853" max="14855" width="0" style="719" hidden="1" customWidth="1"/>
    <col min="14856" max="14861" width="9.21875" style="719" customWidth="1"/>
    <col min="14862" max="14862" width="9" style="719"/>
    <col min="14863" max="14863" width="11.44140625" style="719" bestFit="1" customWidth="1"/>
    <col min="14864" max="14865" width="9" style="719"/>
    <col min="14866" max="14868" width="9.88671875" style="719" customWidth="1"/>
    <col min="14869" max="15104" width="9" style="719"/>
    <col min="15105" max="15105" width="1.88671875" style="719" customWidth="1"/>
    <col min="15106" max="15106" width="6.77734375" style="719" customWidth="1"/>
    <col min="15107" max="15107" width="10.21875" style="719" customWidth="1"/>
    <col min="15108" max="15108" width="13.88671875" style="719" customWidth="1"/>
    <col min="15109" max="15111" width="0" style="719" hidden="1" customWidth="1"/>
    <col min="15112" max="15117" width="9.21875" style="719" customWidth="1"/>
    <col min="15118" max="15118" width="9" style="719"/>
    <col min="15119" max="15119" width="11.44140625" style="719" bestFit="1" customWidth="1"/>
    <col min="15120" max="15121" width="9" style="719"/>
    <col min="15122" max="15124" width="9.88671875" style="719" customWidth="1"/>
    <col min="15125" max="15360" width="9" style="719"/>
    <col min="15361" max="15361" width="1.88671875" style="719" customWidth="1"/>
    <col min="15362" max="15362" width="6.77734375" style="719" customWidth="1"/>
    <col min="15363" max="15363" width="10.21875" style="719" customWidth="1"/>
    <col min="15364" max="15364" width="13.88671875" style="719" customWidth="1"/>
    <col min="15365" max="15367" width="0" style="719" hidden="1" customWidth="1"/>
    <col min="15368" max="15373" width="9.21875" style="719" customWidth="1"/>
    <col min="15374" max="15374" width="9" style="719"/>
    <col min="15375" max="15375" width="11.44140625" style="719" bestFit="1" customWidth="1"/>
    <col min="15376" max="15377" width="9" style="719"/>
    <col min="15378" max="15380" width="9.88671875" style="719" customWidth="1"/>
    <col min="15381" max="15616" width="9" style="719"/>
    <col min="15617" max="15617" width="1.88671875" style="719" customWidth="1"/>
    <col min="15618" max="15618" width="6.77734375" style="719" customWidth="1"/>
    <col min="15619" max="15619" width="10.21875" style="719" customWidth="1"/>
    <col min="15620" max="15620" width="13.88671875" style="719" customWidth="1"/>
    <col min="15621" max="15623" width="0" style="719" hidden="1" customWidth="1"/>
    <col min="15624" max="15629" width="9.21875" style="719" customWidth="1"/>
    <col min="15630" max="15630" width="9" style="719"/>
    <col min="15631" max="15631" width="11.44140625" style="719" bestFit="1" customWidth="1"/>
    <col min="15632" max="15633" width="9" style="719"/>
    <col min="15634" max="15636" width="9.88671875" style="719" customWidth="1"/>
    <col min="15637" max="15872" width="9" style="719"/>
    <col min="15873" max="15873" width="1.88671875" style="719" customWidth="1"/>
    <col min="15874" max="15874" width="6.77734375" style="719" customWidth="1"/>
    <col min="15875" max="15875" width="10.21875" style="719" customWidth="1"/>
    <col min="15876" max="15876" width="13.88671875" style="719" customWidth="1"/>
    <col min="15877" max="15879" width="0" style="719" hidden="1" customWidth="1"/>
    <col min="15880" max="15885" width="9.21875" style="719" customWidth="1"/>
    <col min="15886" max="15886" width="9" style="719"/>
    <col min="15887" max="15887" width="11.44140625" style="719" bestFit="1" customWidth="1"/>
    <col min="15888" max="15889" width="9" style="719"/>
    <col min="15890" max="15892" width="9.88671875" style="719" customWidth="1"/>
    <col min="15893" max="16128" width="9" style="719"/>
    <col min="16129" max="16129" width="1.88671875" style="719" customWidth="1"/>
    <col min="16130" max="16130" width="6.77734375" style="719" customWidth="1"/>
    <col min="16131" max="16131" width="10.21875" style="719" customWidth="1"/>
    <col min="16132" max="16132" width="13.88671875" style="719" customWidth="1"/>
    <col min="16133" max="16135" width="0" style="719" hidden="1" customWidth="1"/>
    <col min="16136" max="16141" width="9.21875" style="719" customWidth="1"/>
    <col min="16142" max="16142" width="9" style="719"/>
    <col min="16143" max="16143" width="11.44140625" style="719" bestFit="1" customWidth="1"/>
    <col min="16144" max="16145" width="9" style="719"/>
    <col min="16146" max="16148" width="9.88671875" style="719" customWidth="1"/>
    <col min="16149" max="16384" width="9" style="719"/>
  </cols>
  <sheetData>
    <row r="1" spans="1:19" s="1145" customFormat="1" ht="16.5" customHeight="1" x14ac:dyDescent="0.2">
      <c r="A1" s="1354" t="s">
        <v>511</v>
      </c>
      <c r="E1" s="1354"/>
      <c r="F1" s="1354"/>
      <c r="G1" s="1354"/>
      <c r="H1" s="1354"/>
      <c r="I1" s="1354"/>
      <c r="J1" s="1354"/>
    </row>
    <row r="2" spans="1:19" s="1145" customFormat="1" ht="15" thickBot="1" x14ac:dyDescent="0.25">
      <c r="E2" s="1354"/>
      <c r="F2" s="1354"/>
      <c r="G2" s="1354"/>
      <c r="I2" s="1356"/>
      <c r="J2" s="1277"/>
      <c r="K2" s="1277"/>
      <c r="L2" s="1277"/>
      <c r="M2" s="1277"/>
      <c r="N2" s="1277" t="s">
        <v>992</v>
      </c>
    </row>
    <row r="3" spans="1:19" s="1145" customFormat="1" ht="20.25" customHeight="1" x14ac:dyDescent="0.2">
      <c r="B3" s="2315" t="s">
        <v>512</v>
      </c>
      <c r="C3" s="2318" t="s">
        <v>513</v>
      </c>
      <c r="D3" s="2319"/>
      <c r="E3" s="2322">
        <v>24</v>
      </c>
      <c r="F3" s="2311">
        <v>25</v>
      </c>
      <c r="G3" s="2311">
        <v>27</v>
      </c>
      <c r="H3" s="2311">
        <v>28</v>
      </c>
      <c r="I3" s="2311">
        <v>29</v>
      </c>
      <c r="J3" s="2311">
        <v>30</v>
      </c>
      <c r="K3" s="2311" t="s">
        <v>111</v>
      </c>
      <c r="L3" s="2313" t="s">
        <v>584</v>
      </c>
      <c r="M3" s="2305" t="s">
        <v>935</v>
      </c>
      <c r="N3" s="2307" t="s">
        <v>966</v>
      </c>
    </row>
    <row r="4" spans="1:19" s="1145" customFormat="1" ht="20.25" customHeight="1" thickBot="1" x14ac:dyDescent="0.25">
      <c r="B4" s="2316"/>
      <c r="C4" s="2328"/>
      <c r="D4" s="2329"/>
      <c r="E4" s="2323"/>
      <c r="F4" s="2312"/>
      <c r="G4" s="2312"/>
      <c r="H4" s="2312"/>
      <c r="I4" s="2312"/>
      <c r="J4" s="2312"/>
      <c r="K4" s="2312"/>
      <c r="L4" s="2314"/>
      <c r="M4" s="2306"/>
      <c r="N4" s="2308"/>
    </row>
    <row r="5" spans="1:19" s="1145" customFormat="1" ht="21.75" customHeight="1" x14ac:dyDescent="0.2">
      <c r="B5" s="2316"/>
      <c r="C5" s="2309" t="s">
        <v>125</v>
      </c>
      <c r="D5" s="1357" t="s">
        <v>514</v>
      </c>
      <c r="E5" s="1358">
        <v>1334</v>
      </c>
      <c r="F5" s="1359">
        <v>1343</v>
      </c>
      <c r="G5" s="1360">
        <v>1342</v>
      </c>
      <c r="H5" s="1360">
        <v>1340</v>
      </c>
      <c r="I5" s="1359">
        <v>1328</v>
      </c>
      <c r="J5" s="1359">
        <v>1301</v>
      </c>
      <c r="K5" s="1359">
        <v>1294</v>
      </c>
      <c r="L5" s="1358">
        <v>1287</v>
      </c>
      <c r="M5" s="1360">
        <v>1283</v>
      </c>
      <c r="N5" s="1361">
        <v>1277</v>
      </c>
    </row>
    <row r="6" spans="1:19" s="1145" customFormat="1" ht="21.75" customHeight="1" x14ac:dyDescent="0.2">
      <c r="B6" s="2316"/>
      <c r="C6" s="2310"/>
      <c r="D6" s="1362" t="s">
        <v>515</v>
      </c>
      <c r="E6" s="1363">
        <f>E5-1331</f>
        <v>3</v>
      </c>
      <c r="F6" s="1364">
        <f t="shared" ref="F6:K6" si="0">F5-E5</f>
        <v>9</v>
      </c>
      <c r="G6" s="1364">
        <f>G5-F5</f>
        <v>-1</v>
      </c>
      <c r="H6" s="1364">
        <f>H5-G5</f>
        <v>-2</v>
      </c>
      <c r="I6" s="1365">
        <f t="shared" si="0"/>
        <v>-12</v>
      </c>
      <c r="J6" s="1364">
        <f t="shared" si="0"/>
        <v>-27</v>
      </c>
      <c r="K6" s="1364">
        <f t="shared" si="0"/>
        <v>-7</v>
      </c>
      <c r="L6" s="1366">
        <f>L5-K5</f>
        <v>-7</v>
      </c>
      <c r="M6" s="1365">
        <f>M5-L5</f>
        <v>-4</v>
      </c>
      <c r="N6" s="1367">
        <f>N5-M5</f>
        <v>-6</v>
      </c>
    </row>
    <row r="7" spans="1:19" s="1145" customFormat="1" ht="21.75" customHeight="1" x14ac:dyDescent="0.2">
      <c r="B7" s="2316"/>
      <c r="C7" s="2310" t="s">
        <v>126</v>
      </c>
      <c r="D7" s="1368" t="s">
        <v>514</v>
      </c>
      <c r="E7" s="1369">
        <v>1217</v>
      </c>
      <c r="F7" s="1370">
        <v>1220</v>
      </c>
      <c r="G7" s="1371">
        <v>1210</v>
      </c>
      <c r="H7" s="1371">
        <v>1209</v>
      </c>
      <c r="I7" s="1370">
        <v>1200</v>
      </c>
      <c r="J7" s="1370">
        <v>1197</v>
      </c>
      <c r="K7" s="1370">
        <v>1192</v>
      </c>
      <c r="L7" s="1369">
        <v>1190</v>
      </c>
      <c r="M7" s="1371">
        <v>1197</v>
      </c>
      <c r="N7" s="1372">
        <v>1193</v>
      </c>
    </row>
    <row r="8" spans="1:19" s="1145" customFormat="1" ht="21.75" customHeight="1" x14ac:dyDescent="0.2">
      <c r="B8" s="2316"/>
      <c r="C8" s="2310"/>
      <c r="D8" s="1362" t="s">
        <v>515</v>
      </c>
      <c r="E8" s="1363">
        <f>E7-1206</f>
        <v>11</v>
      </c>
      <c r="F8" s="1364">
        <f t="shared" ref="F8:N8" si="1">F7-E7</f>
        <v>3</v>
      </c>
      <c r="G8" s="1364">
        <f t="shared" si="1"/>
        <v>-10</v>
      </c>
      <c r="H8" s="1364">
        <f>H7-G7</f>
        <v>-1</v>
      </c>
      <c r="I8" s="1365">
        <f t="shared" si="1"/>
        <v>-9</v>
      </c>
      <c r="J8" s="1364">
        <f t="shared" si="1"/>
        <v>-3</v>
      </c>
      <c r="K8" s="1364">
        <f t="shared" si="1"/>
        <v>-5</v>
      </c>
      <c r="L8" s="1366">
        <f t="shared" si="1"/>
        <v>-2</v>
      </c>
      <c r="M8" s="1365">
        <f t="shared" si="1"/>
        <v>7</v>
      </c>
      <c r="N8" s="1367">
        <f t="shared" si="1"/>
        <v>-4</v>
      </c>
    </row>
    <row r="9" spans="1:19" s="1145" customFormat="1" ht="21.75" customHeight="1" x14ac:dyDescent="0.2">
      <c r="B9" s="2316"/>
      <c r="C9" s="2310" t="s">
        <v>127</v>
      </c>
      <c r="D9" s="1368" t="s">
        <v>514</v>
      </c>
      <c r="E9" s="1369">
        <v>1894</v>
      </c>
      <c r="F9" s="1370">
        <v>1895</v>
      </c>
      <c r="G9" s="1371">
        <v>1922</v>
      </c>
      <c r="H9" s="1371">
        <v>1929</v>
      </c>
      <c r="I9" s="1370">
        <v>1946</v>
      </c>
      <c r="J9" s="1370">
        <v>1962</v>
      </c>
      <c r="K9" s="1370">
        <v>1961</v>
      </c>
      <c r="L9" s="1369">
        <v>1966</v>
      </c>
      <c r="M9" s="1371">
        <v>1967</v>
      </c>
      <c r="N9" s="1372">
        <v>1972</v>
      </c>
    </row>
    <row r="10" spans="1:19" s="1145" customFormat="1" ht="21.75" customHeight="1" x14ac:dyDescent="0.2">
      <c r="B10" s="2316"/>
      <c r="C10" s="2310"/>
      <c r="D10" s="1362" t="s">
        <v>515</v>
      </c>
      <c r="E10" s="1363">
        <f>E9-1879</f>
        <v>15</v>
      </c>
      <c r="F10" s="1364">
        <f t="shared" ref="F10:N10" si="2">F9-E9</f>
        <v>1</v>
      </c>
      <c r="G10" s="1364">
        <f t="shared" si="2"/>
        <v>27</v>
      </c>
      <c r="H10" s="1364">
        <f>H9-G9</f>
        <v>7</v>
      </c>
      <c r="I10" s="1365">
        <f t="shared" si="2"/>
        <v>17</v>
      </c>
      <c r="J10" s="1364">
        <f t="shared" si="2"/>
        <v>16</v>
      </c>
      <c r="K10" s="1364">
        <f t="shared" si="2"/>
        <v>-1</v>
      </c>
      <c r="L10" s="1366">
        <f t="shared" si="2"/>
        <v>5</v>
      </c>
      <c r="M10" s="1365">
        <f t="shared" si="2"/>
        <v>1</v>
      </c>
      <c r="N10" s="1367">
        <f t="shared" si="2"/>
        <v>5</v>
      </c>
      <c r="S10" s="1145" t="s">
        <v>617</v>
      </c>
    </row>
    <row r="11" spans="1:19" s="1145" customFormat="1" ht="21.75" customHeight="1" x14ac:dyDescent="0.2">
      <c r="B11" s="2316"/>
      <c r="C11" s="2310" t="s">
        <v>128</v>
      </c>
      <c r="D11" s="1368" t="s">
        <v>514</v>
      </c>
      <c r="E11" s="1369">
        <v>1007</v>
      </c>
      <c r="F11" s="1370">
        <v>1010</v>
      </c>
      <c r="G11" s="1371">
        <v>1016</v>
      </c>
      <c r="H11" s="1371">
        <v>1017</v>
      </c>
      <c r="I11" s="1370">
        <v>1015</v>
      </c>
      <c r="J11" s="1370">
        <v>1013</v>
      </c>
      <c r="K11" s="1370">
        <v>1009</v>
      </c>
      <c r="L11" s="1369">
        <v>1013</v>
      </c>
      <c r="M11" s="1371">
        <v>1026</v>
      </c>
      <c r="N11" s="1372">
        <v>1035</v>
      </c>
    </row>
    <row r="12" spans="1:19" s="1145" customFormat="1" ht="21.75" customHeight="1" x14ac:dyDescent="0.2">
      <c r="B12" s="2316"/>
      <c r="C12" s="2310"/>
      <c r="D12" s="1362" t="s">
        <v>515</v>
      </c>
      <c r="E12" s="1363">
        <f>E11-1009</f>
        <v>-2</v>
      </c>
      <c r="F12" s="1364">
        <f t="shared" ref="F12:N12" si="3">F11-E11</f>
        <v>3</v>
      </c>
      <c r="G12" s="1364">
        <f t="shared" si="3"/>
        <v>6</v>
      </c>
      <c r="H12" s="1364">
        <f>H11-G11</f>
        <v>1</v>
      </c>
      <c r="I12" s="1365">
        <f t="shared" si="3"/>
        <v>-2</v>
      </c>
      <c r="J12" s="1364">
        <f t="shared" si="3"/>
        <v>-2</v>
      </c>
      <c r="K12" s="1364">
        <f t="shared" si="3"/>
        <v>-4</v>
      </c>
      <c r="L12" s="1366">
        <f t="shared" si="3"/>
        <v>4</v>
      </c>
      <c r="M12" s="1365">
        <f t="shared" si="3"/>
        <v>13</v>
      </c>
      <c r="N12" s="1367">
        <f t="shared" si="3"/>
        <v>9</v>
      </c>
    </row>
    <row r="13" spans="1:19" s="1145" customFormat="1" ht="21.75" customHeight="1" x14ac:dyDescent="0.2">
      <c r="B13" s="2316"/>
      <c r="C13" s="2310" t="s">
        <v>129</v>
      </c>
      <c r="D13" s="1368" t="s">
        <v>514</v>
      </c>
      <c r="E13" s="1369">
        <v>1248</v>
      </c>
      <c r="F13" s="1370">
        <v>1251</v>
      </c>
      <c r="G13" s="1371">
        <v>1261</v>
      </c>
      <c r="H13" s="1371">
        <v>1267</v>
      </c>
      <c r="I13" s="1370">
        <v>1257</v>
      </c>
      <c r="J13" s="1370">
        <v>1257</v>
      </c>
      <c r="K13" s="1370">
        <v>1267</v>
      </c>
      <c r="L13" s="1369">
        <v>1273</v>
      </c>
      <c r="M13" s="1371">
        <v>1267</v>
      </c>
      <c r="N13" s="1372">
        <v>1277</v>
      </c>
    </row>
    <row r="14" spans="1:19" s="1145" customFormat="1" ht="21.75" customHeight="1" x14ac:dyDescent="0.2">
      <c r="B14" s="2316"/>
      <c r="C14" s="2310"/>
      <c r="D14" s="1362" t="s">
        <v>515</v>
      </c>
      <c r="E14" s="1373">
        <f>E13-1243</f>
        <v>5</v>
      </c>
      <c r="F14" s="1374">
        <f t="shared" ref="F14:N14" si="4">F13-E13</f>
        <v>3</v>
      </c>
      <c r="G14" s="1374">
        <f t="shared" si="4"/>
        <v>10</v>
      </c>
      <c r="H14" s="1374">
        <f>H13-G13</f>
        <v>6</v>
      </c>
      <c r="I14" s="1365">
        <f t="shared" si="4"/>
        <v>-10</v>
      </c>
      <c r="J14" s="1364">
        <f t="shared" si="4"/>
        <v>0</v>
      </c>
      <c r="K14" s="1364">
        <f t="shared" si="4"/>
        <v>10</v>
      </c>
      <c r="L14" s="1366">
        <f t="shared" si="4"/>
        <v>6</v>
      </c>
      <c r="M14" s="1365">
        <f t="shared" si="4"/>
        <v>-6</v>
      </c>
      <c r="N14" s="1367">
        <f t="shared" si="4"/>
        <v>10</v>
      </c>
    </row>
    <row r="15" spans="1:19" s="1145" customFormat="1" ht="21.75" customHeight="1" x14ac:dyDescent="0.2">
      <c r="B15" s="2316"/>
      <c r="C15" s="2325" t="s">
        <v>130</v>
      </c>
      <c r="D15" s="1375" t="s">
        <v>514</v>
      </c>
      <c r="E15" s="1376">
        <v>1898</v>
      </c>
      <c r="F15" s="1377">
        <v>1896</v>
      </c>
      <c r="G15" s="1378">
        <v>1912</v>
      </c>
      <c r="H15" s="1378">
        <v>1917</v>
      </c>
      <c r="I15" s="1377">
        <v>1910</v>
      </c>
      <c r="J15" s="1377">
        <v>1912</v>
      </c>
      <c r="K15" s="1377">
        <v>1903</v>
      </c>
      <c r="L15" s="1376">
        <v>1890</v>
      </c>
      <c r="M15" s="1378">
        <v>1882</v>
      </c>
      <c r="N15" s="1379">
        <v>1882</v>
      </c>
    </row>
    <row r="16" spans="1:19" s="1145" customFormat="1" ht="21.75" customHeight="1" thickBot="1" x14ac:dyDescent="0.25">
      <c r="B16" s="2316"/>
      <c r="C16" s="2327"/>
      <c r="D16" s="1380" t="s">
        <v>515</v>
      </c>
      <c r="E16" s="1381">
        <f>E15-1891</f>
        <v>7</v>
      </c>
      <c r="F16" s="1382">
        <f t="shared" ref="F16:N16" si="5">F15-E15</f>
        <v>-2</v>
      </c>
      <c r="G16" s="1382">
        <f t="shared" si="5"/>
        <v>16</v>
      </c>
      <c r="H16" s="1382">
        <f>H15-G15</f>
        <v>5</v>
      </c>
      <c r="I16" s="1383">
        <f t="shared" si="5"/>
        <v>-7</v>
      </c>
      <c r="J16" s="1382">
        <f t="shared" si="5"/>
        <v>2</v>
      </c>
      <c r="K16" s="1382">
        <f t="shared" si="5"/>
        <v>-9</v>
      </c>
      <c r="L16" s="1384">
        <f t="shared" si="5"/>
        <v>-13</v>
      </c>
      <c r="M16" s="1383">
        <f t="shared" si="5"/>
        <v>-8</v>
      </c>
      <c r="N16" s="1385">
        <f t="shared" si="5"/>
        <v>0</v>
      </c>
    </row>
    <row r="17" spans="2:14" s="1145" customFormat="1" ht="23.25" customHeight="1" x14ac:dyDescent="0.2">
      <c r="B17" s="2316"/>
      <c r="C17" s="2325" t="s">
        <v>53</v>
      </c>
      <c r="D17" s="1375" t="s">
        <v>514</v>
      </c>
      <c r="E17" s="1386">
        <f>E5+E7+E9+E15+E13+E11</f>
        <v>8598</v>
      </c>
      <c r="F17" s="1387">
        <f>F5+F7+F9+F15+F13+F11</f>
        <v>8615</v>
      </c>
      <c r="G17" s="1388">
        <f>G5+G7+G9+G15+G13+G11</f>
        <v>8663</v>
      </c>
      <c r="H17" s="1389">
        <f>H5+H7+H9+H15+H13+H11</f>
        <v>8679</v>
      </c>
      <c r="I17" s="1389">
        <f t="shared" ref="I17:N17" si="6">SUM(I5,I7,I9,I11,I13,I15)</f>
        <v>8656</v>
      </c>
      <c r="J17" s="1359">
        <f t="shared" si="6"/>
        <v>8642</v>
      </c>
      <c r="K17" s="1359">
        <f t="shared" si="6"/>
        <v>8626</v>
      </c>
      <c r="L17" s="1358">
        <f t="shared" si="6"/>
        <v>8619</v>
      </c>
      <c r="M17" s="1360">
        <f t="shared" si="6"/>
        <v>8622</v>
      </c>
      <c r="N17" s="1361">
        <f t="shared" si="6"/>
        <v>8636</v>
      </c>
    </row>
    <row r="18" spans="2:14" s="1145" customFormat="1" ht="23.25" customHeight="1" thickBot="1" x14ac:dyDescent="0.25">
      <c r="B18" s="2317"/>
      <c r="C18" s="2327"/>
      <c r="D18" s="1380" t="s">
        <v>515</v>
      </c>
      <c r="E18" s="1381">
        <f>E17-8559</f>
        <v>39</v>
      </c>
      <c r="F18" s="1382">
        <f t="shared" ref="F18:N18" si="7">F17-E17</f>
        <v>17</v>
      </c>
      <c r="G18" s="1382">
        <f t="shared" si="7"/>
        <v>48</v>
      </c>
      <c r="H18" s="1382">
        <f>H17-G17</f>
        <v>16</v>
      </c>
      <c r="I18" s="1383">
        <f t="shared" si="7"/>
        <v>-23</v>
      </c>
      <c r="J18" s="1382">
        <f t="shared" si="7"/>
        <v>-14</v>
      </c>
      <c r="K18" s="1382">
        <f t="shared" si="7"/>
        <v>-16</v>
      </c>
      <c r="L18" s="1384">
        <f t="shared" si="7"/>
        <v>-7</v>
      </c>
      <c r="M18" s="1383">
        <f t="shared" si="7"/>
        <v>3</v>
      </c>
      <c r="N18" s="1385">
        <f t="shared" si="7"/>
        <v>14</v>
      </c>
    </row>
    <row r="19" spans="2:14" s="1145" customFormat="1" ht="20.25" customHeight="1" thickBot="1" x14ac:dyDescent="0.25">
      <c r="B19" s="1390"/>
      <c r="C19" s="1390"/>
      <c r="D19" s="1391"/>
      <c r="E19" s="1392"/>
      <c r="F19" s="1354"/>
      <c r="G19" s="1354"/>
      <c r="H19" s="1354"/>
      <c r="I19" s="1354"/>
    </row>
    <row r="20" spans="2:14" s="1145" customFormat="1" ht="20.25" customHeight="1" x14ac:dyDescent="0.2">
      <c r="B20" s="2315" t="s">
        <v>516</v>
      </c>
      <c r="C20" s="2318" t="s">
        <v>513</v>
      </c>
      <c r="D20" s="2319"/>
      <c r="E20" s="2322">
        <v>24</v>
      </c>
      <c r="F20" s="2311">
        <v>25</v>
      </c>
      <c r="G20" s="2311">
        <v>27</v>
      </c>
      <c r="H20" s="2311">
        <v>28</v>
      </c>
      <c r="I20" s="2311">
        <v>29</v>
      </c>
      <c r="J20" s="2311">
        <v>30</v>
      </c>
      <c r="K20" s="2311" t="s">
        <v>111</v>
      </c>
      <c r="L20" s="2313" t="s">
        <v>584</v>
      </c>
      <c r="M20" s="2305" t="s">
        <v>935</v>
      </c>
      <c r="N20" s="2307" t="s">
        <v>966</v>
      </c>
    </row>
    <row r="21" spans="2:14" s="1145" customFormat="1" ht="20.25" customHeight="1" thickBot="1" x14ac:dyDescent="0.25">
      <c r="B21" s="2316"/>
      <c r="C21" s="2320"/>
      <c r="D21" s="2321"/>
      <c r="E21" s="2323"/>
      <c r="F21" s="2324"/>
      <c r="G21" s="2312"/>
      <c r="H21" s="2312"/>
      <c r="I21" s="2312"/>
      <c r="J21" s="2312"/>
      <c r="K21" s="2312"/>
      <c r="L21" s="2314"/>
      <c r="M21" s="2306"/>
      <c r="N21" s="2308"/>
    </row>
    <row r="22" spans="2:14" s="1145" customFormat="1" ht="21.75" customHeight="1" x14ac:dyDescent="0.2">
      <c r="B22" s="2316"/>
      <c r="C22" s="2309" t="s">
        <v>125</v>
      </c>
      <c r="D22" s="1393" t="s">
        <v>514</v>
      </c>
      <c r="E22" s="1358">
        <v>401</v>
      </c>
      <c r="F22" s="1359">
        <v>402</v>
      </c>
      <c r="G22" s="1360">
        <v>398</v>
      </c>
      <c r="H22" s="1360">
        <v>398</v>
      </c>
      <c r="I22" s="1359">
        <v>394</v>
      </c>
      <c r="J22" s="1359">
        <v>388</v>
      </c>
      <c r="K22" s="1359">
        <v>386</v>
      </c>
      <c r="L22" s="1358">
        <v>384</v>
      </c>
      <c r="M22" s="1360">
        <v>382</v>
      </c>
      <c r="N22" s="1361">
        <v>380</v>
      </c>
    </row>
    <row r="23" spans="2:14" s="1145" customFormat="1" ht="21.75" customHeight="1" x14ac:dyDescent="0.2">
      <c r="B23" s="2316"/>
      <c r="C23" s="2310"/>
      <c r="D23" s="1362" t="s">
        <v>515</v>
      </c>
      <c r="E23" s="1363">
        <f>E22-401</f>
        <v>0</v>
      </c>
      <c r="F23" s="1364">
        <f t="shared" ref="F23:N23" si="8">F22-E22</f>
        <v>1</v>
      </c>
      <c r="G23" s="1364">
        <f t="shared" si="8"/>
        <v>-4</v>
      </c>
      <c r="H23" s="1364">
        <f>H22-G22</f>
        <v>0</v>
      </c>
      <c r="I23" s="1365">
        <f t="shared" si="8"/>
        <v>-4</v>
      </c>
      <c r="J23" s="1364">
        <f t="shared" si="8"/>
        <v>-6</v>
      </c>
      <c r="K23" s="1364">
        <f t="shared" si="8"/>
        <v>-2</v>
      </c>
      <c r="L23" s="1366">
        <f t="shared" si="8"/>
        <v>-2</v>
      </c>
      <c r="M23" s="1365">
        <f t="shared" si="8"/>
        <v>-2</v>
      </c>
      <c r="N23" s="1367">
        <f t="shared" si="8"/>
        <v>-2</v>
      </c>
    </row>
    <row r="24" spans="2:14" s="1145" customFormat="1" ht="21.75" customHeight="1" x14ac:dyDescent="0.2">
      <c r="B24" s="2316"/>
      <c r="C24" s="2310" t="s">
        <v>126</v>
      </c>
      <c r="D24" s="1394" t="s">
        <v>514</v>
      </c>
      <c r="E24" s="1369">
        <v>493</v>
      </c>
      <c r="F24" s="1370">
        <v>495</v>
      </c>
      <c r="G24" s="1371">
        <v>499</v>
      </c>
      <c r="H24" s="1371">
        <v>500</v>
      </c>
      <c r="I24" s="1370">
        <v>503</v>
      </c>
      <c r="J24" s="1370">
        <v>503</v>
      </c>
      <c r="K24" s="1370">
        <v>505</v>
      </c>
      <c r="L24" s="1369">
        <v>507</v>
      </c>
      <c r="M24" s="1371">
        <v>509</v>
      </c>
      <c r="N24" s="1372">
        <v>509</v>
      </c>
    </row>
    <row r="25" spans="2:14" s="1145" customFormat="1" ht="21.75" customHeight="1" x14ac:dyDescent="0.2">
      <c r="B25" s="2316"/>
      <c r="C25" s="2310"/>
      <c r="D25" s="1362" t="s">
        <v>515</v>
      </c>
      <c r="E25" s="1363">
        <f>E24-489</f>
        <v>4</v>
      </c>
      <c r="F25" s="1364">
        <f t="shared" ref="F25:N25" si="9">F24-E24</f>
        <v>2</v>
      </c>
      <c r="G25" s="1364">
        <f t="shared" si="9"/>
        <v>4</v>
      </c>
      <c r="H25" s="1364">
        <f>H24-G24</f>
        <v>1</v>
      </c>
      <c r="I25" s="1365">
        <f t="shared" si="9"/>
        <v>3</v>
      </c>
      <c r="J25" s="1364">
        <f t="shared" si="9"/>
        <v>0</v>
      </c>
      <c r="K25" s="1364">
        <f t="shared" si="9"/>
        <v>2</v>
      </c>
      <c r="L25" s="1366">
        <f t="shared" si="9"/>
        <v>2</v>
      </c>
      <c r="M25" s="1365">
        <f t="shared" si="9"/>
        <v>2</v>
      </c>
      <c r="N25" s="1367">
        <f t="shared" si="9"/>
        <v>0</v>
      </c>
    </row>
    <row r="26" spans="2:14" s="1145" customFormat="1" ht="21.75" customHeight="1" x14ac:dyDescent="0.2">
      <c r="B26" s="2316"/>
      <c r="C26" s="2310" t="s">
        <v>127</v>
      </c>
      <c r="D26" s="1394" t="s">
        <v>514</v>
      </c>
      <c r="E26" s="1369">
        <v>589</v>
      </c>
      <c r="F26" s="1370">
        <v>597</v>
      </c>
      <c r="G26" s="1371">
        <v>603</v>
      </c>
      <c r="H26" s="1371">
        <v>610</v>
      </c>
      <c r="I26" s="1370">
        <v>617</v>
      </c>
      <c r="J26" s="1370">
        <v>618</v>
      </c>
      <c r="K26" s="1370">
        <v>617</v>
      </c>
      <c r="L26" s="1369">
        <v>618</v>
      </c>
      <c r="M26" s="1371">
        <v>620</v>
      </c>
      <c r="N26" s="1372">
        <v>622</v>
      </c>
    </row>
    <row r="27" spans="2:14" s="1145" customFormat="1" ht="21.75" customHeight="1" x14ac:dyDescent="0.2">
      <c r="B27" s="2316"/>
      <c r="C27" s="2310"/>
      <c r="D27" s="1362" t="s">
        <v>515</v>
      </c>
      <c r="E27" s="1363">
        <f>E26-586</f>
        <v>3</v>
      </c>
      <c r="F27" s="1364">
        <f t="shared" ref="F27:N27" si="10">F26-E26</f>
        <v>8</v>
      </c>
      <c r="G27" s="1364">
        <f t="shared" si="10"/>
        <v>6</v>
      </c>
      <c r="H27" s="1364">
        <f>H26-G26</f>
        <v>7</v>
      </c>
      <c r="I27" s="1365">
        <f t="shared" si="10"/>
        <v>7</v>
      </c>
      <c r="J27" s="1364">
        <f t="shared" si="10"/>
        <v>1</v>
      </c>
      <c r="K27" s="1364">
        <f t="shared" si="10"/>
        <v>-1</v>
      </c>
      <c r="L27" s="1366">
        <f t="shared" si="10"/>
        <v>1</v>
      </c>
      <c r="M27" s="1365">
        <f t="shared" si="10"/>
        <v>2</v>
      </c>
      <c r="N27" s="1367">
        <f t="shared" si="10"/>
        <v>2</v>
      </c>
    </row>
    <row r="28" spans="2:14" s="1145" customFormat="1" ht="21.75" customHeight="1" x14ac:dyDescent="0.2">
      <c r="B28" s="2316"/>
      <c r="C28" s="2310" t="s">
        <v>128</v>
      </c>
      <c r="D28" s="1394" t="s">
        <v>514</v>
      </c>
      <c r="E28" s="1369">
        <v>334</v>
      </c>
      <c r="F28" s="1370">
        <v>337</v>
      </c>
      <c r="G28" s="1371">
        <v>336</v>
      </c>
      <c r="H28" s="1371">
        <v>338</v>
      </c>
      <c r="I28" s="1370">
        <v>335</v>
      </c>
      <c r="J28" s="1370">
        <v>334</v>
      </c>
      <c r="K28" s="1370">
        <v>336</v>
      </c>
      <c r="L28" s="1369">
        <v>335</v>
      </c>
      <c r="M28" s="1371">
        <v>335</v>
      </c>
      <c r="N28" s="1372">
        <v>336</v>
      </c>
    </row>
    <row r="29" spans="2:14" s="1145" customFormat="1" ht="21.75" customHeight="1" x14ac:dyDescent="0.2">
      <c r="B29" s="2316"/>
      <c r="C29" s="2310"/>
      <c r="D29" s="1362" t="s">
        <v>515</v>
      </c>
      <c r="E29" s="1363">
        <f>E28-335</f>
        <v>-1</v>
      </c>
      <c r="F29" s="1364">
        <f t="shared" ref="F29:N29" si="11">F28-E28</f>
        <v>3</v>
      </c>
      <c r="G29" s="1364">
        <f t="shared" si="11"/>
        <v>-1</v>
      </c>
      <c r="H29" s="1364">
        <f>H28-G28</f>
        <v>2</v>
      </c>
      <c r="I29" s="1365">
        <f t="shared" si="11"/>
        <v>-3</v>
      </c>
      <c r="J29" s="1364">
        <f t="shared" si="11"/>
        <v>-1</v>
      </c>
      <c r="K29" s="1364">
        <f t="shared" si="11"/>
        <v>2</v>
      </c>
      <c r="L29" s="1366">
        <f t="shared" si="11"/>
        <v>-1</v>
      </c>
      <c r="M29" s="1365">
        <f t="shared" si="11"/>
        <v>0</v>
      </c>
      <c r="N29" s="1367">
        <f t="shared" si="11"/>
        <v>1</v>
      </c>
    </row>
    <row r="30" spans="2:14" s="1145" customFormat="1" ht="21.75" customHeight="1" x14ac:dyDescent="0.2">
      <c r="B30" s="2316"/>
      <c r="C30" s="2310" t="s">
        <v>129</v>
      </c>
      <c r="D30" s="1394" t="s">
        <v>514</v>
      </c>
      <c r="E30" s="1369">
        <v>333</v>
      </c>
      <c r="F30" s="1370">
        <v>333</v>
      </c>
      <c r="G30" s="1371">
        <v>338</v>
      </c>
      <c r="H30" s="1371">
        <v>338</v>
      </c>
      <c r="I30" s="1370">
        <v>337</v>
      </c>
      <c r="J30" s="1370">
        <v>338</v>
      </c>
      <c r="K30" s="1370">
        <v>340</v>
      </c>
      <c r="L30" s="1369">
        <v>339</v>
      </c>
      <c r="M30" s="1371">
        <v>338</v>
      </c>
      <c r="N30" s="1372">
        <v>339</v>
      </c>
    </row>
    <row r="31" spans="2:14" s="1145" customFormat="1" ht="21.75" customHeight="1" x14ac:dyDescent="0.2">
      <c r="B31" s="2316"/>
      <c r="C31" s="2310"/>
      <c r="D31" s="1362" t="s">
        <v>515</v>
      </c>
      <c r="E31" s="1373">
        <f>E30-331</f>
        <v>2</v>
      </c>
      <c r="F31" s="1374">
        <f t="shared" ref="F31:N31" si="12">F30-E30</f>
        <v>0</v>
      </c>
      <c r="G31" s="1374">
        <f t="shared" si="12"/>
        <v>5</v>
      </c>
      <c r="H31" s="1374">
        <f>H30-G30</f>
        <v>0</v>
      </c>
      <c r="I31" s="1365">
        <f t="shared" si="12"/>
        <v>-1</v>
      </c>
      <c r="J31" s="1364">
        <f t="shared" si="12"/>
        <v>1</v>
      </c>
      <c r="K31" s="1364">
        <f t="shared" si="12"/>
        <v>2</v>
      </c>
      <c r="L31" s="1366">
        <f t="shared" si="12"/>
        <v>-1</v>
      </c>
      <c r="M31" s="1365">
        <f t="shared" si="12"/>
        <v>-1</v>
      </c>
      <c r="N31" s="1367">
        <f t="shared" si="12"/>
        <v>1</v>
      </c>
    </row>
    <row r="32" spans="2:14" s="1145" customFormat="1" ht="21.75" customHeight="1" x14ac:dyDescent="0.2">
      <c r="B32" s="2316"/>
      <c r="C32" s="2325" t="s">
        <v>130</v>
      </c>
      <c r="D32" s="1395" t="s">
        <v>514</v>
      </c>
      <c r="E32" s="1376">
        <v>593</v>
      </c>
      <c r="F32" s="1377">
        <v>596</v>
      </c>
      <c r="G32" s="1378">
        <v>608</v>
      </c>
      <c r="H32" s="1378">
        <v>611</v>
      </c>
      <c r="I32" s="1377">
        <v>617</v>
      </c>
      <c r="J32" s="1377">
        <v>618</v>
      </c>
      <c r="K32" s="1377">
        <v>621</v>
      </c>
      <c r="L32" s="1376">
        <v>615</v>
      </c>
      <c r="M32" s="1378">
        <v>613</v>
      </c>
      <c r="N32" s="1379">
        <v>613</v>
      </c>
    </row>
    <row r="33" spans="2:18" s="1145" customFormat="1" ht="21.75" customHeight="1" thickBot="1" x14ac:dyDescent="0.25">
      <c r="B33" s="2316"/>
      <c r="C33" s="2326"/>
      <c r="D33" s="1380" t="s">
        <v>515</v>
      </c>
      <c r="E33" s="1396">
        <f>E32-591</f>
        <v>2</v>
      </c>
      <c r="F33" s="1397">
        <f t="shared" ref="F33:N33" si="13">F32-E32</f>
        <v>3</v>
      </c>
      <c r="G33" s="1397">
        <f t="shared" si="13"/>
        <v>12</v>
      </c>
      <c r="H33" s="1397">
        <f>H32-G32</f>
        <v>3</v>
      </c>
      <c r="I33" s="1383">
        <f t="shared" si="13"/>
        <v>6</v>
      </c>
      <c r="J33" s="1382">
        <f t="shared" si="13"/>
        <v>1</v>
      </c>
      <c r="K33" s="1382">
        <f t="shared" si="13"/>
        <v>3</v>
      </c>
      <c r="L33" s="1384">
        <f t="shared" si="13"/>
        <v>-6</v>
      </c>
      <c r="M33" s="1383">
        <f t="shared" si="13"/>
        <v>-2</v>
      </c>
      <c r="N33" s="1385">
        <f t="shared" si="13"/>
        <v>0</v>
      </c>
    </row>
    <row r="34" spans="2:18" s="1145" customFormat="1" ht="23.25" customHeight="1" x14ac:dyDescent="0.2">
      <c r="B34" s="2316"/>
      <c r="C34" s="2309" t="s">
        <v>53</v>
      </c>
      <c r="D34" s="1393" t="s">
        <v>514</v>
      </c>
      <c r="E34" s="1359">
        <f t="shared" ref="E34:L34" si="14">E22+E24+E26+E32+E30+E28</f>
        <v>2743</v>
      </c>
      <c r="F34" s="1359">
        <f t="shared" si="14"/>
        <v>2760</v>
      </c>
      <c r="G34" s="1360">
        <f t="shared" si="14"/>
        <v>2782</v>
      </c>
      <c r="H34" s="1360">
        <f t="shared" si="14"/>
        <v>2795</v>
      </c>
      <c r="I34" s="1359">
        <f t="shared" si="14"/>
        <v>2803</v>
      </c>
      <c r="J34" s="1359">
        <f t="shared" si="14"/>
        <v>2799</v>
      </c>
      <c r="K34" s="1359">
        <f t="shared" si="14"/>
        <v>2805</v>
      </c>
      <c r="L34" s="1358">
        <f t="shared" si="14"/>
        <v>2798</v>
      </c>
      <c r="M34" s="1360">
        <f>M22+M24+M26+M32+M30+M28</f>
        <v>2797</v>
      </c>
      <c r="N34" s="1361">
        <f>N22+N24+N26+N32+N30+N28</f>
        <v>2799</v>
      </c>
    </row>
    <row r="35" spans="2:18" s="1145" customFormat="1" ht="23.25" customHeight="1" thickBot="1" x14ac:dyDescent="0.25">
      <c r="B35" s="2317"/>
      <c r="C35" s="2327"/>
      <c r="D35" s="1380" t="s">
        <v>515</v>
      </c>
      <c r="E35" s="1381">
        <f>E34-2733</f>
        <v>10</v>
      </c>
      <c r="F35" s="1382">
        <f t="shared" ref="F35:N35" si="15">F34-E34</f>
        <v>17</v>
      </c>
      <c r="G35" s="1382">
        <f t="shared" si="15"/>
        <v>22</v>
      </c>
      <c r="H35" s="1382">
        <f>H34-G34</f>
        <v>13</v>
      </c>
      <c r="I35" s="1383">
        <f t="shared" si="15"/>
        <v>8</v>
      </c>
      <c r="J35" s="1382">
        <f t="shared" si="15"/>
        <v>-4</v>
      </c>
      <c r="K35" s="1382">
        <f t="shared" si="15"/>
        <v>6</v>
      </c>
      <c r="L35" s="1384">
        <f t="shared" si="15"/>
        <v>-7</v>
      </c>
      <c r="M35" s="1383">
        <f t="shared" si="15"/>
        <v>-1</v>
      </c>
      <c r="N35" s="1385">
        <f t="shared" si="15"/>
        <v>2</v>
      </c>
    </row>
    <row r="36" spans="2:18" s="1145" customFormat="1" ht="8.25" customHeight="1" x14ac:dyDescent="0.2">
      <c r="B36" s="1398"/>
      <c r="C36" s="1390"/>
      <c r="D36" s="1390"/>
      <c r="E36" s="1392"/>
      <c r="F36" s="1392"/>
      <c r="G36" s="1392"/>
      <c r="H36" s="1392"/>
      <c r="I36" s="1392"/>
      <c r="J36" s="1392"/>
    </row>
    <row r="37" spans="2:18" s="1145" customFormat="1" x14ac:dyDescent="0.2">
      <c r="B37" s="1145" t="s">
        <v>298</v>
      </c>
      <c r="C37" s="1145" t="s">
        <v>517</v>
      </c>
      <c r="E37" s="1392"/>
      <c r="F37" s="1392"/>
      <c r="G37" s="1392"/>
      <c r="H37" s="1392"/>
      <c r="I37" s="1392"/>
      <c r="J37" s="1392"/>
    </row>
    <row r="38" spans="2:18" x14ac:dyDescent="0.2">
      <c r="B38" s="725"/>
      <c r="C38" s="722"/>
      <c r="D38" s="722"/>
      <c r="E38" s="724"/>
      <c r="F38" s="724"/>
      <c r="G38" s="724"/>
      <c r="H38" s="724"/>
      <c r="I38" s="724"/>
      <c r="J38" s="724"/>
    </row>
    <row r="39" spans="2:18" x14ac:dyDescent="0.2">
      <c r="B39" s="722"/>
      <c r="C39" s="722"/>
      <c r="D39" s="723"/>
      <c r="E39" s="724"/>
      <c r="F39" s="724"/>
      <c r="G39" s="724"/>
      <c r="H39" s="724"/>
      <c r="I39" s="724"/>
      <c r="J39" s="724"/>
    </row>
    <row r="40" spans="2:18" ht="13.5" customHeight="1" x14ac:dyDescent="0.2">
      <c r="B40" s="726"/>
      <c r="C40" s="721"/>
    </row>
    <row r="41" spans="2:18" x14ac:dyDescent="0.2">
      <c r="B41" s="726"/>
      <c r="C41" s="720"/>
    </row>
    <row r="42" spans="2:18" x14ac:dyDescent="0.2">
      <c r="B42" s="726"/>
      <c r="E42" s="724"/>
      <c r="G42" s="727"/>
      <c r="H42" s="727"/>
      <c r="N42" s="728"/>
    </row>
    <row r="43" spans="2:18" x14ac:dyDescent="0.2">
      <c r="B43" s="726"/>
      <c r="E43" s="724"/>
      <c r="G43" s="724"/>
      <c r="H43" s="724"/>
      <c r="N43" s="728"/>
    </row>
    <row r="44" spans="2:18" x14ac:dyDescent="0.2">
      <c r="B44" s="726"/>
      <c r="E44" s="724"/>
      <c r="G44" s="724"/>
      <c r="H44" s="724"/>
      <c r="N44" s="728"/>
      <c r="O44" s="729"/>
      <c r="P44" s="728"/>
      <c r="R44" s="728"/>
    </row>
    <row r="45" spans="2:18" x14ac:dyDescent="0.2">
      <c r="B45" s="726"/>
      <c r="E45" s="724"/>
      <c r="G45" s="724"/>
      <c r="H45" s="724"/>
      <c r="N45" s="728"/>
      <c r="O45" s="729"/>
      <c r="P45" s="728"/>
      <c r="R45" s="728"/>
    </row>
    <row r="46" spans="2:18" x14ac:dyDescent="0.2">
      <c r="B46" s="726"/>
      <c r="E46" s="724"/>
      <c r="G46" s="724"/>
      <c r="H46" s="724"/>
      <c r="N46" s="728"/>
      <c r="O46" s="729"/>
      <c r="P46" s="728"/>
      <c r="R46" s="728"/>
    </row>
    <row r="47" spans="2:18" x14ac:dyDescent="0.2">
      <c r="B47" s="726"/>
      <c r="E47" s="724"/>
      <c r="G47" s="724"/>
      <c r="H47" s="724"/>
      <c r="N47" s="728"/>
      <c r="O47" s="729"/>
      <c r="P47" s="728"/>
      <c r="R47" s="728"/>
    </row>
    <row r="48" spans="2:18" x14ac:dyDescent="0.2">
      <c r="B48" s="726"/>
      <c r="E48" s="724"/>
      <c r="G48" s="724"/>
      <c r="H48" s="724"/>
      <c r="N48" s="728"/>
      <c r="O48" s="729"/>
      <c r="P48" s="728"/>
      <c r="R48" s="728"/>
    </row>
    <row r="49" spans="2:18" x14ac:dyDescent="0.2">
      <c r="B49" s="726"/>
      <c r="E49" s="724"/>
      <c r="G49" s="724"/>
      <c r="H49" s="724"/>
      <c r="N49" s="728"/>
      <c r="O49" s="729"/>
      <c r="P49" s="728"/>
      <c r="R49" s="728"/>
    </row>
    <row r="50" spans="2:18" x14ac:dyDescent="0.2">
      <c r="B50" s="726"/>
      <c r="E50" s="724"/>
      <c r="G50" s="724"/>
      <c r="H50" s="724"/>
      <c r="N50" s="728"/>
      <c r="O50" s="729"/>
      <c r="P50" s="728"/>
      <c r="R50" s="728"/>
    </row>
    <row r="51" spans="2:18" x14ac:dyDescent="0.2">
      <c r="P51" s="728"/>
      <c r="R51" s="728"/>
    </row>
    <row r="52" spans="2:18" ht="13.5" customHeight="1" x14ac:dyDescent="0.2">
      <c r="B52" s="726"/>
      <c r="C52" s="721"/>
    </row>
    <row r="53" spans="2:18" x14ac:dyDescent="0.2">
      <c r="B53" s="726"/>
      <c r="C53" s="720"/>
    </row>
    <row r="54" spans="2:18" x14ac:dyDescent="0.2">
      <c r="B54" s="726"/>
      <c r="E54" s="724"/>
      <c r="G54" s="724"/>
      <c r="H54" s="724"/>
      <c r="N54" s="728"/>
      <c r="O54" s="729"/>
    </row>
    <row r="55" spans="2:18" x14ac:dyDescent="0.2">
      <c r="B55" s="726"/>
      <c r="E55" s="724"/>
      <c r="G55" s="724"/>
      <c r="H55" s="724"/>
      <c r="N55" s="728"/>
      <c r="O55" s="729"/>
      <c r="P55" s="728"/>
      <c r="R55" s="728"/>
    </row>
    <row r="56" spans="2:18" x14ac:dyDescent="0.2">
      <c r="B56" s="726"/>
      <c r="E56" s="724"/>
      <c r="G56" s="724"/>
      <c r="H56" s="724"/>
      <c r="N56" s="728"/>
      <c r="O56" s="729"/>
      <c r="P56" s="728"/>
      <c r="R56" s="728"/>
    </row>
    <row r="57" spans="2:18" x14ac:dyDescent="0.2">
      <c r="B57" s="726"/>
      <c r="E57" s="724"/>
      <c r="G57" s="724"/>
      <c r="H57" s="724"/>
      <c r="N57" s="728"/>
      <c r="O57" s="729"/>
      <c r="P57" s="728"/>
      <c r="R57" s="728"/>
    </row>
    <row r="58" spans="2:18" x14ac:dyDescent="0.2">
      <c r="B58" s="726"/>
      <c r="E58" s="724"/>
      <c r="G58" s="724"/>
      <c r="H58" s="724"/>
      <c r="N58" s="728"/>
      <c r="O58" s="729"/>
      <c r="P58" s="728"/>
      <c r="R58" s="728"/>
    </row>
    <row r="59" spans="2:18" x14ac:dyDescent="0.2">
      <c r="B59" s="726"/>
      <c r="E59" s="724"/>
      <c r="G59" s="724"/>
      <c r="H59" s="724"/>
      <c r="N59" s="728"/>
      <c r="O59" s="729"/>
      <c r="P59" s="728"/>
      <c r="R59" s="728"/>
    </row>
    <row r="60" spans="2:18" x14ac:dyDescent="0.2">
      <c r="B60" s="726"/>
      <c r="E60" s="724"/>
      <c r="G60" s="724"/>
      <c r="H60" s="724"/>
      <c r="N60" s="728"/>
      <c r="O60" s="729"/>
      <c r="P60" s="728"/>
      <c r="R60" s="728"/>
    </row>
    <row r="61" spans="2:18" x14ac:dyDescent="0.2">
      <c r="B61" s="726"/>
      <c r="E61" s="724"/>
      <c r="G61" s="724"/>
      <c r="H61" s="724"/>
      <c r="N61" s="728"/>
      <c r="O61" s="729"/>
      <c r="P61" s="728"/>
      <c r="R61" s="728"/>
    </row>
    <row r="62" spans="2:18" x14ac:dyDescent="0.2">
      <c r="B62" s="726"/>
      <c r="E62" s="724"/>
      <c r="G62" s="724"/>
      <c r="H62" s="724"/>
      <c r="N62" s="728"/>
      <c r="O62" s="729"/>
      <c r="P62" s="728"/>
      <c r="R62" s="728"/>
    </row>
    <row r="63" spans="2:18" x14ac:dyDescent="0.2">
      <c r="P63" s="728"/>
      <c r="R63" s="728"/>
    </row>
  </sheetData>
  <mergeCells count="38">
    <mergeCell ref="B3:B18"/>
    <mergeCell ref="C3:D4"/>
    <mergeCell ref="E3:E4"/>
    <mergeCell ref="F3:F4"/>
    <mergeCell ref="G3:G4"/>
    <mergeCell ref="C11:C12"/>
    <mergeCell ref="C13:C14"/>
    <mergeCell ref="C15:C16"/>
    <mergeCell ref="C17:C18"/>
    <mergeCell ref="M3:M4"/>
    <mergeCell ref="N3:N4"/>
    <mergeCell ref="C5:C6"/>
    <mergeCell ref="C7:C8"/>
    <mergeCell ref="C9:C10"/>
    <mergeCell ref="H3:H4"/>
    <mergeCell ref="I3:I4"/>
    <mergeCell ref="J3:J4"/>
    <mergeCell ref="K3:K4"/>
    <mergeCell ref="L3:L4"/>
    <mergeCell ref="B20:B35"/>
    <mergeCell ref="C20:D21"/>
    <mergeCell ref="E20:E21"/>
    <mergeCell ref="F20:F21"/>
    <mergeCell ref="G20:G21"/>
    <mergeCell ref="C28:C29"/>
    <mergeCell ref="C30:C31"/>
    <mergeCell ref="C32:C33"/>
    <mergeCell ref="C34:C35"/>
    <mergeCell ref="M20:M21"/>
    <mergeCell ref="N20:N21"/>
    <mergeCell ref="C22:C23"/>
    <mergeCell ref="C24:C25"/>
    <mergeCell ref="C26:C27"/>
    <mergeCell ref="H20:H21"/>
    <mergeCell ref="I20:I21"/>
    <mergeCell ref="J20:J21"/>
    <mergeCell ref="K20:K21"/>
    <mergeCell ref="L20:L21"/>
  </mergeCells>
  <phoneticPr fontId="7"/>
  <printOptions horizontalCentered="1" verticalCentered="1"/>
  <pageMargins left="0.9055118110236221" right="0.47" top="0.98425196850393704" bottom="0.78740157480314965" header="0.51181102362204722" footer="0.51181102362204722"/>
  <pageSetup paperSize="9" scale="92" orientation="portrait" r:id="rId1"/>
  <headerFooter alignWithMargins="0"/>
  <rowBreaks count="1" manualBreakCount="1">
    <brk id="37" max="16383" man="1"/>
  </rowBreaks>
  <colBreaks count="1" manualBreakCount="1">
    <brk id="14" max="1048575" man="1"/>
  </colBreaks>
  <ignoredErrors>
    <ignoredError sqref="H17:N17 H34:N34"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609F-6DDD-4C4F-97A8-13CE6FC19A97}">
  <sheetPr>
    <tabColor rgb="FF99FFCC"/>
  </sheetPr>
  <dimension ref="A1:M22"/>
  <sheetViews>
    <sheetView view="pageBreakPreview" zoomScale="85" zoomScaleNormal="100" zoomScaleSheetLayoutView="85" workbookViewId="0"/>
  </sheetViews>
  <sheetFormatPr defaultColWidth="9" defaultRowHeight="13.2" x14ac:dyDescent="0.2"/>
  <cols>
    <col min="1" max="1" width="1.88671875" style="719" customWidth="1"/>
    <col min="2" max="2" width="8.44140625" style="719" customWidth="1"/>
    <col min="3" max="3" width="28.6640625" style="719" customWidth="1"/>
    <col min="4" max="5" width="8.21875" style="719" hidden="1" customWidth="1"/>
    <col min="6" max="8" width="8.21875" style="719" customWidth="1"/>
    <col min="9" max="9" width="9" style="719"/>
    <col min="10" max="11" width="8.21875" style="719" customWidth="1"/>
    <col min="12" max="256" width="9" style="719"/>
    <col min="257" max="257" width="1.88671875" style="719" customWidth="1"/>
    <col min="258" max="258" width="8.44140625" style="719" customWidth="1"/>
    <col min="259" max="259" width="28.6640625" style="719" customWidth="1"/>
    <col min="260" max="261" width="0" style="719" hidden="1" customWidth="1"/>
    <col min="262" max="264" width="8.21875" style="719" customWidth="1"/>
    <col min="265" max="265" width="9" style="719"/>
    <col min="266" max="267" width="8.21875" style="719" customWidth="1"/>
    <col min="268" max="512" width="9" style="719"/>
    <col min="513" max="513" width="1.88671875" style="719" customWidth="1"/>
    <col min="514" max="514" width="8.44140625" style="719" customWidth="1"/>
    <col min="515" max="515" width="28.6640625" style="719" customWidth="1"/>
    <col min="516" max="517" width="0" style="719" hidden="1" customWidth="1"/>
    <col min="518" max="520" width="8.21875" style="719" customWidth="1"/>
    <col min="521" max="521" width="9" style="719"/>
    <col min="522" max="523" width="8.21875" style="719" customWidth="1"/>
    <col min="524" max="768" width="9" style="719"/>
    <col min="769" max="769" width="1.88671875" style="719" customWidth="1"/>
    <col min="770" max="770" width="8.44140625" style="719" customWidth="1"/>
    <col min="771" max="771" width="28.6640625" style="719" customWidth="1"/>
    <col min="772" max="773" width="0" style="719" hidden="1" customWidth="1"/>
    <col min="774" max="776" width="8.21875" style="719" customWidth="1"/>
    <col min="777" max="777" width="9" style="719"/>
    <col min="778" max="779" width="8.21875" style="719" customWidth="1"/>
    <col min="780" max="1024" width="9" style="719"/>
    <col min="1025" max="1025" width="1.88671875" style="719" customWidth="1"/>
    <col min="1026" max="1026" width="8.44140625" style="719" customWidth="1"/>
    <col min="1027" max="1027" width="28.6640625" style="719" customWidth="1"/>
    <col min="1028" max="1029" width="0" style="719" hidden="1" customWidth="1"/>
    <col min="1030" max="1032" width="8.21875" style="719" customWidth="1"/>
    <col min="1033" max="1033" width="9" style="719"/>
    <col min="1034" max="1035" width="8.21875" style="719" customWidth="1"/>
    <col min="1036" max="1280" width="9" style="719"/>
    <col min="1281" max="1281" width="1.88671875" style="719" customWidth="1"/>
    <col min="1282" max="1282" width="8.44140625" style="719" customWidth="1"/>
    <col min="1283" max="1283" width="28.6640625" style="719" customWidth="1"/>
    <col min="1284" max="1285" width="0" style="719" hidden="1" customWidth="1"/>
    <col min="1286" max="1288" width="8.21875" style="719" customWidth="1"/>
    <col min="1289" max="1289" width="9" style="719"/>
    <col min="1290" max="1291" width="8.21875" style="719" customWidth="1"/>
    <col min="1292" max="1536" width="9" style="719"/>
    <col min="1537" max="1537" width="1.88671875" style="719" customWidth="1"/>
    <col min="1538" max="1538" width="8.44140625" style="719" customWidth="1"/>
    <col min="1539" max="1539" width="28.6640625" style="719" customWidth="1"/>
    <col min="1540" max="1541" width="0" style="719" hidden="1" customWidth="1"/>
    <col min="1542" max="1544" width="8.21875" style="719" customWidth="1"/>
    <col min="1545" max="1545" width="9" style="719"/>
    <col min="1546" max="1547" width="8.21875" style="719" customWidth="1"/>
    <col min="1548" max="1792" width="9" style="719"/>
    <col min="1793" max="1793" width="1.88671875" style="719" customWidth="1"/>
    <col min="1794" max="1794" width="8.44140625" style="719" customWidth="1"/>
    <col min="1795" max="1795" width="28.6640625" style="719" customWidth="1"/>
    <col min="1796" max="1797" width="0" style="719" hidden="1" customWidth="1"/>
    <col min="1798" max="1800" width="8.21875" style="719" customWidth="1"/>
    <col min="1801" max="1801" width="9" style="719"/>
    <col min="1802" max="1803" width="8.21875" style="719" customWidth="1"/>
    <col min="1804" max="2048" width="9" style="719"/>
    <col min="2049" max="2049" width="1.88671875" style="719" customWidth="1"/>
    <col min="2050" max="2050" width="8.44140625" style="719" customWidth="1"/>
    <col min="2051" max="2051" width="28.6640625" style="719" customWidth="1"/>
    <col min="2052" max="2053" width="0" style="719" hidden="1" customWidth="1"/>
    <col min="2054" max="2056" width="8.21875" style="719" customWidth="1"/>
    <col min="2057" max="2057" width="9" style="719"/>
    <col min="2058" max="2059" width="8.21875" style="719" customWidth="1"/>
    <col min="2060" max="2304" width="9" style="719"/>
    <col min="2305" max="2305" width="1.88671875" style="719" customWidth="1"/>
    <col min="2306" max="2306" width="8.44140625" style="719" customWidth="1"/>
    <col min="2307" max="2307" width="28.6640625" style="719" customWidth="1"/>
    <col min="2308" max="2309" width="0" style="719" hidden="1" customWidth="1"/>
    <col min="2310" max="2312" width="8.21875" style="719" customWidth="1"/>
    <col min="2313" max="2313" width="9" style="719"/>
    <col min="2314" max="2315" width="8.21875" style="719" customWidth="1"/>
    <col min="2316" max="2560" width="9" style="719"/>
    <col min="2561" max="2561" width="1.88671875" style="719" customWidth="1"/>
    <col min="2562" max="2562" width="8.44140625" style="719" customWidth="1"/>
    <col min="2563" max="2563" width="28.6640625" style="719" customWidth="1"/>
    <col min="2564" max="2565" width="0" style="719" hidden="1" customWidth="1"/>
    <col min="2566" max="2568" width="8.21875" style="719" customWidth="1"/>
    <col min="2569" max="2569" width="9" style="719"/>
    <col min="2570" max="2571" width="8.21875" style="719" customWidth="1"/>
    <col min="2572" max="2816" width="9" style="719"/>
    <col min="2817" max="2817" width="1.88671875" style="719" customWidth="1"/>
    <col min="2818" max="2818" width="8.44140625" style="719" customWidth="1"/>
    <col min="2819" max="2819" width="28.6640625" style="719" customWidth="1"/>
    <col min="2820" max="2821" width="0" style="719" hidden="1" customWidth="1"/>
    <col min="2822" max="2824" width="8.21875" style="719" customWidth="1"/>
    <col min="2825" max="2825" width="9" style="719"/>
    <col min="2826" max="2827" width="8.21875" style="719" customWidth="1"/>
    <col min="2828" max="3072" width="9" style="719"/>
    <col min="3073" max="3073" width="1.88671875" style="719" customWidth="1"/>
    <col min="3074" max="3074" width="8.44140625" style="719" customWidth="1"/>
    <col min="3075" max="3075" width="28.6640625" style="719" customWidth="1"/>
    <col min="3076" max="3077" width="0" style="719" hidden="1" customWidth="1"/>
    <col min="3078" max="3080" width="8.21875" style="719" customWidth="1"/>
    <col min="3081" max="3081" width="9" style="719"/>
    <col min="3082" max="3083" width="8.21875" style="719" customWidth="1"/>
    <col min="3084" max="3328" width="9" style="719"/>
    <col min="3329" max="3329" width="1.88671875" style="719" customWidth="1"/>
    <col min="3330" max="3330" width="8.44140625" style="719" customWidth="1"/>
    <col min="3331" max="3331" width="28.6640625" style="719" customWidth="1"/>
    <col min="3332" max="3333" width="0" style="719" hidden="1" customWidth="1"/>
    <col min="3334" max="3336" width="8.21875" style="719" customWidth="1"/>
    <col min="3337" max="3337" width="9" style="719"/>
    <col min="3338" max="3339" width="8.21875" style="719" customWidth="1"/>
    <col min="3340" max="3584" width="9" style="719"/>
    <col min="3585" max="3585" width="1.88671875" style="719" customWidth="1"/>
    <col min="3586" max="3586" width="8.44140625" style="719" customWidth="1"/>
    <col min="3587" max="3587" width="28.6640625" style="719" customWidth="1"/>
    <col min="3588" max="3589" width="0" style="719" hidden="1" customWidth="1"/>
    <col min="3590" max="3592" width="8.21875" style="719" customWidth="1"/>
    <col min="3593" max="3593" width="9" style="719"/>
    <col min="3594" max="3595" width="8.21875" style="719" customWidth="1"/>
    <col min="3596" max="3840" width="9" style="719"/>
    <col min="3841" max="3841" width="1.88671875" style="719" customWidth="1"/>
    <col min="3842" max="3842" width="8.44140625" style="719" customWidth="1"/>
    <col min="3843" max="3843" width="28.6640625" style="719" customWidth="1"/>
    <col min="3844" max="3845" width="0" style="719" hidden="1" customWidth="1"/>
    <col min="3846" max="3848" width="8.21875" style="719" customWidth="1"/>
    <col min="3849" max="3849" width="9" style="719"/>
    <col min="3850" max="3851" width="8.21875" style="719" customWidth="1"/>
    <col min="3852" max="4096" width="9" style="719"/>
    <col min="4097" max="4097" width="1.88671875" style="719" customWidth="1"/>
    <col min="4098" max="4098" width="8.44140625" style="719" customWidth="1"/>
    <col min="4099" max="4099" width="28.6640625" style="719" customWidth="1"/>
    <col min="4100" max="4101" width="0" style="719" hidden="1" customWidth="1"/>
    <col min="4102" max="4104" width="8.21875" style="719" customWidth="1"/>
    <col min="4105" max="4105" width="9" style="719"/>
    <col min="4106" max="4107" width="8.21875" style="719" customWidth="1"/>
    <col min="4108" max="4352" width="9" style="719"/>
    <col min="4353" max="4353" width="1.88671875" style="719" customWidth="1"/>
    <col min="4354" max="4354" width="8.44140625" style="719" customWidth="1"/>
    <col min="4355" max="4355" width="28.6640625" style="719" customWidth="1"/>
    <col min="4356" max="4357" width="0" style="719" hidden="1" customWidth="1"/>
    <col min="4358" max="4360" width="8.21875" style="719" customWidth="1"/>
    <col min="4361" max="4361" width="9" style="719"/>
    <col min="4362" max="4363" width="8.21875" style="719" customWidth="1"/>
    <col min="4364" max="4608" width="9" style="719"/>
    <col min="4609" max="4609" width="1.88671875" style="719" customWidth="1"/>
    <col min="4610" max="4610" width="8.44140625" style="719" customWidth="1"/>
    <col min="4611" max="4611" width="28.6640625" style="719" customWidth="1"/>
    <col min="4612" max="4613" width="0" style="719" hidden="1" customWidth="1"/>
    <col min="4614" max="4616" width="8.21875" style="719" customWidth="1"/>
    <col min="4617" max="4617" width="9" style="719"/>
    <col min="4618" max="4619" width="8.21875" style="719" customWidth="1"/>
    <col min="4620" max="4864" width="9" style="719"/>
    <col min="4865" max="4865" width="1.88671875" style="719" customWidth="1"/>
    <col min="4866" max="4866" width="8.44140625" style="719" customWidth="1"/>
    <col min="4867" max="4867" width="28.6640625" style="719" customWidth="1"/>
    <col min="4868" max="4869" width="0" style="719" hidden="1" customWidth="1"/>
    <col min="4870" max="4872" width="8.21875" style="719" customWidth="1"/>
    <col min="4873" max="4873" width="9" style="719"/>
    <col min="4874" max="4875" width="8.21875" style="719" customWidth="1"/>
    <col min="4876" max="5120" width="9" style="719"/>
    <col min="5121" max="5121" width="1.88671875" style="719" customWidth="1"/>
    <col min="5122" max="5122" width="8.44140625" style="719" customWidth="1"/>
    <col min="5123" max="5123" width="28.6640625" style="719" customWidth="1"/>
    <col min="5124" max="5125" width="0" style="719" hidden="1" customWidth="1"/>
    <col min="5126" max="5128" width="8.21875" style="719" customWidth="1"/>
    <col min="5129" max="5129" width="9" style="719"/>
    <col min="5130" max="5131" width="8.21875" style="719" customWidth="1"/>
    <col min="5132" max="5376" width="9" style="719"/>
    <col min="5377" max="5377" width="1.88671875" style="719" customWidth="1"/>
    <col min="5378" max="5378" width="8.44140625" style="719" customWidth="1"/>
    <col min="5379" max="5379" width="28.6640625" style="719" customWidth="1"/>
    <col min="5380" max="5381" width="0" style="719" hidden="1" customWidth="1"/>
    <col min="5382" max="5384" width="8.21875" style="719" customWidth="1"/>
    <col min="5385" max="5385" width="9" style="719"/>
    <col min="5386" max="5387" width="8.21875" style="719" customWidth="1"/>
    <col min="5388" max="5632" width="9" style="719"/>
    <col min="5633" max="5633" width="1.88671875" style="719" customWidth="1"/>
    <col min="5634" max="5634" width="8.44140625" style="719" customWidth="1"/>
    <col min="5635" max="5635" width="28.6640625" style="719" customWidth="1"/>
    <col min="5636" max="5637" width="0" style="719" hidden="1" customWidth="1"/>
    <col min="5638" max="5640" width="8.21875" style="719" customWidth="1"/>
    <col min="5641" max="5641" width="9" style="719"/>
    <col min="5642" max="5643" width="8.21875" style="719" customWidth="1"/>
    <col min="5644" max="5888" width="9" style="719"/>
    <col min="5889" max="5889" width="1.88671875" style="719" customWidth="1"/>
    <col min="5890" max="5890" width="8.44140625" style="719" customWidth="1"/>
    <col min="5891" max="5891" width="28.6640625" style="719" customWidth="1"/>
    <col min="5892" max="5893" width="0" style="719" hidden="1" customWidth="1"/>
    <col min="5894" max="5896" width="8.21875" style="719" customWidth="1"/>
    <col min="5897" max="5897" width="9" style="719"/>
    <col min="5898" max="5899" width="8.21875" style="719" customWidth="1"/>
    <col min="5900" max="6144" width="9" style="719"/>
    <col min="6145" max="6145" width="1.88671875" style="719" customWidth="1"/>
    <col min="6146" max="6146" width="8.44140625" style="719" customWidth="1"/>
    <col min="6147" max="6147" width="28.6640625" style="719" customWidth="1"/>
    <col min="6148" max="6149" width="0" style="719" hidden="1" customWidth="1"/>
    <col min="6150" max="6152" width="8.21875" style="719" customWidth="1"/>
    <col min="6153" max="6153" width="9" style="719"/>
    <col min="6154" max="6155" width="8.21875" style="719" customWidth="1"/>
    <col min="6156" max="6400" width="9" style="719"/>
    <col min="6401" max="6401" width="1.88671875" style="719" customWidth="1"/>
    <col min="6402" max="6402" width="8.44140625" style="719" customWidth="1"/>
    <col min="6403" max="6403" width="28.6640625" style="719" customWidth="1"/>
    <col min="6404" max="6405" width="0" style="719" hidden="1" customWidth="1"/>
    <col min="6406" max="6408" width="8.21875" style="719" customWidth="1"/>
    <col min="6409" max="6409" width="9" style="719"/>
    <col min="6410" max="6411" width="8.21875" style="719" customWidth="1"/>
    <col min="6412" max="6656" width="9" style="719"/>
    <col min="6657" max="6657" width="1.88671875" style="719" customWidth="1"/>
    <col min="6658" max="6658" width="8.44140625" style="719" customWidth="1"/>
    <col min="6659" max="6659" width="28.6640625" style="719" customWidth="1"/>
    <col min="6660" max="6661" width="0" style="719" hidden="1" customWidth="1"/>
    <col min="6662" max="6664" width="8.21875" style="719" customWidth="1"/>
    <col min="6665" max="6665" width="9" style="719"/>
    <col min="6666" max="6667" width="8.21875" style="719" customWidth="1"/>
    <col min="6668" max="6912" width="9" style="719"/>
    <col min="6913" max="6913" width="1.88671875" style="719" customWidth="1"/>
    <col min="6914" max="6914" width="8.44140625" style="719" customWidth="1"/>
    <col min="6915" max="6915" width="28.6640625" style="719" customWidth="1"/>
    <col min="6916" max="6917" width="0" style="719" hidden="1" customWidth="1"/>
    <col min="6918" max="6920" width="8.21875" style="719" customWidth="1"/>
    <col min="6921" max="6921" width="9" style="719"/>
    <col min="6922" max="6923" width="8.21875" style="719" customWidth="1"/>
    <col min="6924" max="7168" width="9" style="719"/>
    <col min="7169" max="7169" width="1.88671875" style="719" customWidth="1"/>
    <col min="7170" max="7170" width="8.44140625" style="719" customWidth="1"/>
    <col min="7171" max="7171" width="28.6640625" style="719" customWidth="1"/>
    <col min="7172" max="7173" width="0" style="719" hidden="1" customWidth="1"/>
    <col min="7174" max="7176" width="8.21875" style="719" customWidth="1"/>
    <col min="7177" max="7177" width="9" style="719"/>
    <col min="7178" max="7179" width="8.21875" style="719" customWidth="1"/>
    <col min="7180" max="7424" width="9" style="719"/>
    <col min="7425" max="7425" width="1.88671875" style="719" customWidth="1"/>
    <col min="7426" max="7426" width="8.44140625" style="719" customWidth="1"/>
    <col min="7427" max="7427" width="28.6640625" style="719" customWidth="1"/>
    <col min="7428" max="7429" width="0" style="719" hidden="1" customWidth="1"/>
    <col min="7430" max="7432" width="8.21875" style="719" customWidth="1"/>
    <col min="7433" max="7433" width="9" style="719"/>
    <col min="7434" max="7435" width="8.21875" style="719" customWidth="1"/>
    <col min="7436" max="7680" width="9" style="719"/>
    <col min="7681" max="7681" width="1.88671875" style="719" customWidth="1"/>
    <col min="7682" max="7682" width="8.44140625" style="719" customWidth="1"/>
    <col min="7683" max="7683" width="28.6640625" style="719" customWidth="1"/>
    <col min="7684" max="7685" width="0" style="719" hidden="1" customWidth="1"/>
    <col min="7686" max="7688" width="8.21875" style="719" customWidth="1"/>
    <col min="7689" max="7689" width="9" style="719"/>
    <col min="7690" max="7691" width="8.21875" style="719" customWidth="1"/>
    <col min="7692" max="7936" width="9" style="719"/>
    <col min="7937" max="7937" width="1.88671875" style="719" customWidth="1"/>
    <col min="7938" max="7938" width="8.44140625" style="719" customWidth="1"/>
    <col min="7939" max="7939" width="28.6640625" style="719" customWidth="1"/>
    <col min="7940" max="7941" width="0" style="719" hidden="1" customWidth="1"/>
    <col min="7942" max="7944" width="8.21875" style="719" customWidth="1"/>
    <col min="7945" max="7945" width="9" style="719"/>
    <col min="7946" max="7947" width="8.21875" style="719" customWidth="1"/>
    <col min="7948" max="8192" width="9" style="719"/>
    <col min="8193" max="8193" width="1.88671875" style="719" customWidth="1"/>
    <col min="8194" max="8194" width="8.44140625" style="719" customWidth="1"/>
    <col min="8195" max="8195" width="28.6640625" style="719" customWidth="1"/>
    <col min="8196" max="8197" width="0" style="719" hidden="1" customWidth="1"/>
    <col min="8198" max="8200" width="8.21875" style="719" customWidth="1"/>
    <col min="8201" max="8201" width="9" style="719"/>
    <col min="8202" max="8203" width="8.21875" style="719" customWidth="1"/>
    <col min="8204" max="8448" width="9" style="719"/>
    <col min="8449" max="8449" width="1.88671875" style="719" customWidth="1"/>
    <col min="8450" max="8450" width="8.44140625" style="719" customWidth="1"/>
    <col min="8451" max="8451" width="28.6640625" style="719" customWidth="1"/>
    <col min="8452" max="8453" width="0" style="719" hidden="1" customWidth="1"/>
    <col min="8454" max="8456" width="8.21875" style="719" customWidth="1"/>
    <col min="8457" max="8457" width="9" style="719"/>
    <col min="8458" max="8459" width="8.21875" style="719" customWidth="1"/>
    <col min="8460" max="8704" width="9" style="719"/>
    <col min="8705" max="8705" width="1.88671875" style="719" customWidth="1"/>
    <col min="8706" max="8706" width="8.44140625" style="719" customWidth="1"/>
    <col min="8707" max="8707" width="28.6640625" style="719" customWidth="1"/>
    <col min="8708" max="8709" width="0" style="719" hidden="1" customWidth="1"/>
    <col min="8710" max="8712" width="8.21875" style="719" customWidth="1"/>
    <col min="8713" max="8713" width="9" style="719"/>
    <col min="8714" max="8715" width="8.21875" style="719" customWidth="1"/>
    <col min="8716" max="8960" width="9" style="719"/>
    <col min="8961" max="8961" width="1.88671875" style="719" customWidth="1"/>
    <col min="8962" max="8962" width="8.44140625" style="719" customWidth="1"/>
    <col min="8963" max="8963" width="28.6640625" style="719" customWidth="1"/>
    <col min="8964" max="8965" width="0" style="719" hidden="1" customWidth="1"/>
    <col min="8966" max="8968" width="8.21875" style="719" customWidth="1"/>
    <col min="8969" max="8969" width="9" style="719"/>
    <col min="8970" max="8971" width="8.21875" style="719" customWidth="1"/>
    <col min="8972" max="9216" width="9" style="719"/>
    <col min="9217" max="9217" width="1.88671875" style="719" customWidth="1"/>
    <col min="9218" max="9218" width="8.44140625" style="719" customWidth="1"/>
    <col min="9219" max="9219" width="28.6640625" style="719" customWidth="1"/>
    <col min="9220" max="9221" width="0" style="719" hidden="1" customWidth="1"/>
    <col min="9222" max="9224" width="8.21875" style="719" customWidth="1"/>
    <col min="9225" max="9225" width="9" style="719"/>
    <col min="9226" max="9227" width="8.21875" style="719" customWidth="1"/>
    <col min="9228" max="9472" width="9" style="719"/>
    <col min="9473" max="9473" width="1.88671875" style="719" customWidth="1"/>
    <col min="9474" max="9474" width="8.44140625" style="719" customWidth="1"/>
    <col min="9475" max="9475" width="28.6640625" style="719" customWidth="1"/>
    <col min="9476" max="9477" width="0" style="719" hidden="1" customWidth="1"/>
    <col min="9478" max="9480" width="8.21875" style="719" customWidth="1"/>
    <col min="9481" max="9481" width="9" style="719"/>
    <col min="9482" max="9483" width="8.21875" style="719" customWidth="1"/>
    <col min="9484" max="9728" width="9" style="719"/>
    <col min="9729" max="9729" width="1.88671875" style="719" customWidth="1"/>
    <col min="9730" max="9730" width="8.44140625" style="719" customWidth="1"/>
    <col min="9731" max="9731" width="28.6640625" style="719" customWidth="1"/>
    <col min="9732" max="9733" width="0" style="719" hidden="1" customWidth="1"/>
    <col min="9734" max="9736" width="8.21875" style="719" customWidth="1"/>
    <col min="9737" max="9737" width="9" style="719"/>
    <col min="9738" max="9739" width="8.21875" style="719" customWidth="1"/>
    <col min="9740" max="9984" width="9" style="719"/>
    <col min="9985" max="9985" width="1.88671875" style="719" customWidth="1"/>
    <col min="9986" max="9986" width="8.44140625" style="719" customWidth="1"/>
    <col min="9987" max="9987" width="28.6640625" style="719" customWidth="1"/>
    <col min="9988" max="9989" width="0" style="719" hidden="1" customWidth="1"/>
    <col min="9990" max="9992" width="8.21875" style="719" customWidth="1"/>
    <col min="9993" max="9993" width="9" style="719"/>
    <col min="9994" max="9995" width="8.21875" style="719" customWidth="1"/>
    <col min="9996" max="10240" width="9" style="719"/>
    <col min="10241" max="10241" width="1.88671875" style="719" customWidth="1"/>
    <col min="10242" max="10242" width="8.44140625" style="719" customWidth="1"/>
    <col min="10243" max="10243" width="28.6640625" style="719" customWidth="1"/>
    <col min="10244" max="10245" width="0" style="719" hidden="1" customWidth="1"/>
    <col min="10246" max="10248" width="8.21875" style="719" customWidth="1"/>
    <col min="10249" max="10249" width="9" style="719"/>
    <col min="10250" max="10251" width="8.21875" style="719" customWidth="1"/>
    <col min="10252" max="10496" width="9" style="719"/>
    <col min="10497" max="10497" width="1.88671875" style="719" customWidth="1"/>
    <col min="10498" max="10498" width="8.44140625" style="719" customWidth="1"/>
    <col min="10499" max="10499" width="28.6640625" style="719" customWidth="1"/>
    <col min="10500" max="10501" width="0" style="719" hidden="1" customWidth="1"/>
    <col min="10502" max="10504" width="8.21875" style="719" customWidth="1"/>
    <col min="10505" max="10505" width="9" style="719"/>
    <col min="10506" max="10507" width="8.21875" style="719" customWidth="1"/>
    <col min="10508" max="10752" width="9" style="719"/>
    <col min="10753" max="10753" width="1.88671875" style="719" customWidth="1"/>
    <col min="10754" max="10754" width="8.44140625" style="719" customWidth="1"/>
    <col min="10755" max="10755" width="28.6640625" style="719" customWidth="1"/>
    <col min="10756" max="10757" width="0" style="719" hidden="1" customWidth="1"/>
    <col min="10758" max="10760" width="8.21875" style="719" customWidth="1"/>
    <col min="10761" max="10761" width="9" style="719"/>
    <col min="10762" max="10763" width="8.21875" style="719" customWidth="1"/>
    <col min="10764" max="11008" width="9" style="719"/>
    <col min="11009" max="11009" width="1.88671875" style="719" customWidth="1"/>
    <col min="11010" max="11010" width="8.44140625" style="719" customWidth="1"/>
    <col min="11011" max="11011" width="28.6640625" style="719" customWidth="1"/>
    <col min="11012" max="11013" width="0" style="719" hidden="1" customWidth="1"/>
    <col min="11014" max="11016" width="8.21875" style="719" customWidth="1"/>
    <col min="11017" max="11017" width="9" style="719"/>
    <col min="11018" max="11019" width="8.21875" style="719" customWidth="1"/>
    <col min="11020" max="11264" width="9" style="719"/>
    <col min="11265" max="11265" width="1.88671875" style="719" customWidth="1"/>
    <col min="11266" max="11266" width="8.44140625" style="719" customWidth="1"/>
    <col min="11267" max="11267" width="28.6640625" style="719" customWidth="1"/>
    <col min="11268" max="11269" width="0" style="719" hidden="1" customWidth="1"/>
    <col min="11270" max="11272" width="8.21875" style="719" customWidth="1"/>
    <col min="11273" max="11273" width="9" style="719"/>
    <col min="11274" max="11275" width="8.21875" style="719" customWidth="1"/>
    <col min="11276" max="11520" width="9" style="719"/>
    <col min="11521" max="11521" width="1.88671875" style="719" customWidth="1"/>
    <col min="11522" max="11522" width="8.44140625" style="719" customWidth="1"/>
    <col min="11523" max="11523" width="28.6640625" style="719" customWidth="1"/>
    <col min="11524" max="11525" width="0" style="719" hidden="1" customWidth="1"/>
    <col min="11526" max="11528" width="8.21875" style="719" customWidth="1"/>
    <col min="11529" max="11529" width="9" style="719"/>
    <col min="11530" max="11531" width="8.21875" style="719" customWidth="1"/>
    <col min="11532" max="11776" width="9" style="719"/>
    <col min="11777" max="11777" width="1.88671875" style="719" customWidth="1"/>
    <col min="11778" max="11778" width="8.44140625" style="719" customWidth="1"/>
    <col min="11779" max="11779" width="28.6640625" style="719" customWidth="1"/>
    <col min="11780" max="11781" width="0" style="719" hidden="1" customWidth="1"/>
    <col min="11782" max="11784" width="8.21875" style="719" customWidth="1"/>
    <col min="11785" max="11785" width="9" style="719"/>
    <col min="11786" max="11787" width="8.21875" style="719" customWidth="1"/>
    <col min="11788" max="12032" width="9" style="719"/>
    <col min="12033" max="12033" width="1.88671875" style="719" customWidth="1"/>
    <col min="12034" max="12034" width="8.44140625" style="719" customWidth="1"/>
    <col min="12035" max="12035" width="28.6640625" style="719" customWidth="1"/>
    <col min="12036" max="12037" width="0" style="719" hidden="1" customWidth="1"/>
    <col min="12038" max="12040" width="8.21875" style="719" customWidth="1"/>
    <col min="12041" max="12041" width="9" style="719"/>
    <col min="12042" max="12043" width="8.21875" style="719" customWidth="1"/>
    <col min="12044" max="12288" width="9" style="719"/>
    <col min="12289" max="12289" width="1.88671875" style="719" customWidth="1"/>
    <col min="12290" max="12290" width="8.44140625" style="719" customWidth="1"/>
    <col min="12291" max="12291" width="28.6640625" style="719" customWidth="1"/>
    <col min="12292" max="12293" width="0" style="719" hidden="1" customWidth="1"/>
    <col min="12294" max="12296" width="8.21875" style="719" customWidth="1"/>
    <col min="12297" max="12297" width="9" style="719"/>
    <col min="12298" max="12299" width="8.21875" style="719" customWidth="1"/>
    <col min="12300" max="12544" width="9" style="719"/>
    <col min="12545" max="12545" width="1.88671875" style="719" customWidth="1"/>
    <col min="12546" max="12546" width="8.44140625" style="719" customWidth="1"/>
    <col min="12547" max="12547" width="28.6640625" style="719" customWidth="1"/>
    <col min="12548" max="12549" width="0" style="719" hidden="1" customWidth="1"/>
    <col min="12550" max="12552" width="8.21875" style="719" customWidth="1"/>
    <col min="12553" max="12553" width="9" style="719"/>
    <col min="12554" max="12555" width="8.21875" style="719" customWidth="1"/>
    <col min="12556" max="12800" width="9" style="719"/>
    <col min="12801" max="12801" width="1.88671875" style="719" customWidth="1"/>
    <col min="12802" max="12802" width="8.44140625" style="719" customWidth="1"/>
    <col min="12803" max="12803" width="28.6640625" style="719" customWidth="1"/>
    <col min="12804" max="12805" width="0" style="719" hidden="1" customWidth="1"/>
    <col min="12806" max="12808" width="8.21875" style="719" customWidth="1"/>
    <col min="12809" max="12809" width="9" style="719"/>
    <col min="12810" max="12811" width="8.21875" style="719" customWidth="1"/>
    <col min="12812" max="13056" width="9" style="719"/>
    <col min="13057" max="13057" width="1.88671875" style="719" customWidth="1"/>
    <col min="13058" max="13058" width="8.44140625" style="719" customWidth="1"/>
    <col min="13059" max="13059" width="28.6640625" style="719" customWidth="1"/>
    <col min="13060" max="13061" width="0" style="719" hidden="1" customWidth="1"/>
    <col min="13062" max="13064" width="8.21875" style="719" customWidth="1"/>
    <col min="13065" max="13065" width="9" style="719"/>
    <col min="13066" max="13067" width="8.21875" style="719" customWidth="1"/>
    <col min="13068" max="13312" width="9" style="719"/>
    <col min="13313" max="13313" width="1.88671875" style="719" customWidth="1"/>
    <col min="13314" max="13314" width="8.44140625" style="719" customWidth="1"/>
    <col min="13315" max="13315" width="28.6640625" style="719" customWidth="1"/>
    <col min="13316" max="13317" width="0" style="719" hidden="1" customWidth="1"/>
    <col min="13318" max="13320" width="8.21875" style="719" customWidth="1"/>
    <col min="13321" max="13321" width="9" style="719"/>
    <col min="13322" max="13323" width="8.21875" style="719" customWidth="1"/>
    <col min="13324" max="13568" width="9" style="719"/>
    <col min="13569" max="13569" width="1.88671875" style="719" customWidth="1"/>
    <col min="13570" max="13570" width="8.44140625" style="719" customWidth="1"/>
    <col min="13571" max="13571" width="28.6640625" style="719" customWidth="1"/>
    <col min="13572" max="13573" width="0" style="719" hidden="1" customWidth="1"/>
    <col min="13574" max="13576" width="8.21875" style="719" customWidth="1"/>
    <col min="13577" max="13577" width="9" style="719"/>
    <col min="13578" max="13579" width="8.21875" style="719" customWidth="1"/>
    <col min="13580" max="13824" width="9" style="719"/>
    <col min="13825" max="13825" width="1.88671875" style="719" customWidth="1"/>
    <col min="13826" max="13826" width="8.44140625" style="719" customWidth="1"/>
    <col min="13827" max="13827" width="28.6640625" style="719" customWidth="1"/>
    <col min="13828" max="13829" width="0" style="719" hidden="1" customWidth="1"/>
    <col min="13830" max="13832" width="8.21875" style="719" customWidth="1"/>
    <col min="13833" max="13833" width="9" style="719"/>
    <col min="13834" max="13835" width="8.21875" style="719" customWidth="1"/>
    <col min="13836" max="14080" width="9" style="719"/>
    <col min="14081" max="14081" width="1.88671875" style="719" customWidth="1"/>
    <col min="14082" max="14082" width="8.44140625" style="719" customWidth="1"/>
    <col min="14083" max="14083" width="28.6640625" style="719" customWidth="1"/>
    <col min="14084" max="14085" width="0" style="719" hidden="1" customWidth="1"/>
    <col min="14086" max="14088" width="8.21875" style="719" customWidth="1"/>
    <col min="14089" max="14089" width="9" style="719"/>
    <col min="14090" max="14091" width="8.21875" style="719" customWidth="1"/>
    <col min="14092" max="14336" width="9" style="719"/>
    <col min="14337" max="14337" width="1.88671875" style="719" customWidth="1"/>
    <col min="14338" max="14338" width="8.44140625" style="719" customWidth="1"/>
    <col min="14339" max="14339" width="28.6640625" style="719" customWidth="1"/>
    <col min="14340" max="14341" width="0" style="719" hidden="1" customWidth="1"/>
    <col min="14342" max="14344" width="8.21875" style="719" customWidth="1"/>
    <col min="14345" max="14345" width="9" style="719"/>
    <col min="14346" max="14347" width="8.21875" style="719" customWidth="1"/>
    <col min="14348" max="14592" width="9" style="719"/>
    <col min="14593" max="14593" width="1.88671875" style="719" customWidth="1"/>
    <col min="14594" max="14594" width="8.44140625" style="719" customWidth="1"/>
    <col min="14595" max="14595" width="28.6640625" style="719" customWidth="1"/>
    <col min="14596" max="14597" width="0" style="719" hidden="1" customWidth="1"/>
    <col min="14598" max="14600" width="8.21875" style="719" customWidth="1"/>
    <col min="14601" max="14601" width="9" style="719"/>
    <col min="14602" max="14603" width="8.21875" style="719" customWidth="1"/>
    <col min="14604" max="14848" width="9" style="719"/>
    <col min="14849" max="14849" width="1.88671875" style="719" customWidth="1"/>
    <col min="14850" max="14850" width="8.44140625" style="719" customWidth="1"/>
    <col min="14851" max="14851" width="28.6640625" style="719" customWidth="1"/>
    <col min="14852" max="14853" width="0" style="719" hidden="1" customWidth="1"/>
    <col min="14854" max="14856" width="8.21875" style="719" customWidth="1"/>
    <col min="14857" max="14857" width="9" style="719"/>
    <col min="14858" max="14859" width="8.21875" style="719" customWidth="1"/>
    <col min="14860" max="15104" width="9" style="719"/>
    <col min="15105" max="15105" width="1.88671875" style="719" customWidth="1"/>
    <col min="15106" max="15106" width="8.44140625" style="719" customWidth="1"/>
    <col min="15107" max="15107" width="28.6640625" style="719" customWidth="1"/>
    <col min="15108" max="15109" width="0" style="719" hidden="1" customWidth="1"/>
    <col min="15110" max="15112" width="8.21875" style="719" customWidth="1"/>
    <col min="15113" max="15113" width="9" style="719"/>
    <col min="15114" max="15115" width="8.21875" style="719" customWidth="1"/>
    <col min="15116" max="15360" width="9" style="719"/>
    <col min="15361" max="15361" width="1.88671875" style="719" customWidth="1"/>
    <col min="15362" max="15362" width="8.44140625" style="719" customWidth="1"/>
    <col min="15363" max="15363" width="28.6640625" style="719" customWidth="1"/>
    <col min="15364" max="15365" width="0" style="719" hidden="1" customWidth="1"/>
    <col min="15366" max="15368" width="8.21875" style="719" customWidth="1"/>
    <col min="15369" max="15369" width="9" style="719"/>
    <col min="15370" max="15371" width="8.21875" style="719" customWidth="1"/>
    <col min="15372" max="15616" width="9" style="719"/>
    <col min="15617" max="15617" width="1.88671875" style="719" customWidth="1"/>
    <col min="15618" max="15618" width="8.44140625" style="719" customWidth="1"/>
    <col min="15619" max="15619" width="28.6640625" style="719" customWidth="1"/>
    <col min="15620" max="15621" width="0" style="719" hidden="1" customWidth="1"/>
    <col min="15622" max="15624" width="8.21875" style="719" customWidth="1"/>
    <col min="15625" max="15625" width="9" style="719"/>
    <col min="15626" max="15627" width="8.21875" style="719" customWidth="1"/>
    <col min="15628" max="15872" width="9" style="719"/>
    <col min="15873" max="15873" width="1.88671875" style="719" customWidth="1"/>
    <col min="15874" max="15874" width="8.44140625" style="719" customWidth="1"/>
    <col min="15875" max="15875" width="28.6640625" style="719" customWidth="1"/>
    <col min="15876" max="15877" width="0" style="719" hidden="1" customWidth="1"/>
    <col min="15878" max="15880" width="8.21875" style="719" customWidth="1"/>
    <col min="15881" max="15881" width="9" style="719"/>
    <col min="15882" max="15883" width="8.21875" style="719" customWidth="1"/>
    <col min="15884" max="16128" width="9" style="719"/>
    <col min="16129" max="16129" width="1.88671875" style="719" customWidth="1"/>
    <col min="16130" max="16130" width="8.44140625" style="719" customWidth="1"/>
    <col min="16131" max="16131" width="28.6640625" style="719" customWidth="1"/>
    <col min="16132" max="16133" width="0" style="719" hidden="1" customWidth="1"/>
    <col min="16134" max="16136" width="8.21875" style="719" customWidth="1"/>
    <col min="16137" max="16137" width="9" style="719"/>
    <col min="16138" max="16139" width="8.21875" style="719" customWidth="1"/>
    <col min="16140" max="16384" width="9" style="719"/>
  </cols>
  <sheetData>
    <row r="1" spans="1:13" s="1145" customFormat="1" ht="14.4" x14ac:dyDescent="0.2">
      <c r="A1" s="1354" t="s">
        <v>518</v>
      </c>
      <c r="C1" s="1354"/>
      <c r="D1" s="1354"/>
      <c r="E1" s="1354"/>
      <c r="F1" s="1354"/>
      <c r="G1" s="1354"/>
      <c r="H1" s="1354"/>
      <c r="J1" s="1354"/>
    </row>
    <row r="2" spans="1:13" s="1145" customFormat="1" ht="15" thickBot="1" x14ac:dyDescent="0.25">
      <c r="B2" s="1354"/>
      <c r="C2" s="1354"/>
      <c r="D2" s="1354"/>
      <c r="E2" s="1354"/>
      <c r="F2" s="1354"/>
      <c r="G2" s="1354"/>
      <c r="H2" s="1354"/>
      <c r="J2" s="1354"/>
    </row>
    <row r="3" spans="1:13" s="1145" customFormat="1" ht="55.5" customHeight="1" thickBot="1" x14ac:dyDescent="0.25">
      <c r="B3" s="1399" t="s">
        <v>519</v>
      </c>
      <c r="C3" s="1400" t="s">
        <v>520</v>
      </c>
      <c r="D3" s="1401">
        <v>23</v>
      </c>
      <c r="E3" s="1402">
        <v>27</v>
      </c>
      <c r="F3" s="1403">
        <v>28</v>
      </c>
      <c r="G3" s="1404">
        <v>29</v>
      </c>
      <c r="H3" s="1404">
        <v>30</v>
      </c>
      <c r="I3" s="1404" t="s">
        <v>111</v>
      </c>
      <c r="J3" s="1402" t="s">
        <v>584</v>
      </c>
      <c r="K3" s="1403" t="s">
        <v>935</v>
      </c>
      <c r="L3" s="1405" t="s">
        <v>966</v>
      </c>
    </row>
    <row r="4" spans="1:13" s="1145" customFormat="1" ht="37.5" customHeight="1" x14ac:dyDescent="0.2">
      <c r="B4" s="2330" t="s">
        <v>521</v>
      </c>
      <c r="C4" s="1406" t="s">
        <v>522</v>
      </c>
      <c r="D4" s="1407">
        <v>77</v>
      </c>
      <c r="E4" s="1408">
        <v>68</v>
      </c>
      <c r="F4" s="1409">
        <v>73</v>
      </c>
      <c r="G4" s="1409">
        <v>28</v>
      </c>
      <c r="H4" s="1410">
        <v>45</v>
      </c>
      <c r="I4" s="1409">
        <v>83</v>
      </c>
      <c r="J4" s="1410">
        <v>87</v>
      </c>
      <c r="K4" s="1408">
        <v>86</v>
      </c>
      <c r="L4" s="1411">
        <v>88</v>
      </c>
      <c r="M4" s="1390"/>
    </row>
    <row r="5" spans="1:13" s="1145" customFormat="1" ht="37.5" customHeight="1" thickBot="1" x14ac:dyDescent="0.25">
      <c r="B5" s="2331"/>
      <c r="C5" s="1412" t="s">
        <v>523</v>
      </c>
      <c r="D5" s="1413">
        <f t="shared" ref="D5:J5" si="0">D4</f>
        <v>77</v>
      </c>
      <c r="E5" s="1414">
        <f t="shared" si="0"/>
        <v>68</v>
      </c>
      <c r="F5" s="1413">
        <f t="shared" si="0"/>
        <v>73</v>
      </c>
      <c r="G5" s="1414">
        <f t="shared" si="0"/>
        <v>28</v>
      </c>
      <c r="H5" s="1415">
        <f t="shared" si="0"/>
        <v>45</v>
      </c>
      <c r="I5" s="1414">
        <f t="shared" si="0"/>
        <v>83</v>
      </c>
      <c r="J5" s="1413">
        <f t="shared" si="0"/>
        <v>87</v>
      </c>
      <c r="K5" s="1415">
        <f>K4</f>
        <v>86</v>
      </c>
      <c r="L5" s="1416">
        <f>L4</f>
        <v>88</v>
      </c>
      <c r="M5" s="1417"/>
    </row>
    <row r="6" spans="1:13" s="1145" customFormat="1" ht="37.5" customHeight="1" x14ac:dyDescent="0.2">
      <c r="B6" s="2309" t="s">
        <v>524</v>
      </c>
      <c r="C6" s="1418" t="s">
        <v>525</v>
      </c>
      <c r="D6" s="1419">
        <v>934</v>
      </c>
      <c r="E6" s="1420">
        <v>773</v>
      </c>
      <c r="F6" s="1421">
        <v>864</v>
      </c>
      <c r="G6" s="1421">
        <v>888</v>
      </c>
      <c r="H6" s="1422">
        <v>903</v>
      </c>
      <c r="I6" s="1421">
        <v>943</v>
      </c>
      <c r="J6" s="1422">
        <v>858</v>
      </c>
      <c r="K6" s="1420">
        <v>995</v>
      </c>
      <c r="L6" s="1423">
        <v>943</v>
      </c>
      <c r="M6" s="1424"/>
    </row>
    <row r="7" spans="1:13" s="1145" customFormat="1" ht="37.5" customHeight="1" x14ac:dyDescent="0.2">
      <c r="B7" s="2310"/>
      <c r="C7" s="1425" t="s">
        <v>526</v>
      </c>
      <c r="D7" s="1426">
        <v>685</v>
      </c>
      <c r="E7" s="1427">
        <v>660</v>
      </c>
      <c r="F7" s="1428">
        <v>683</v>
      </c>
      <c r="G7" s="1428">
        <v>640</v>
      </c>
      <c r="H7" s="1429">
        <v>622</v>
      </c>
      <c r="I7" s="1428">
        <v>636</v>
      </c>
      <c r="J7" s="1429">
        <v>615</v>
      </c>
      <c r="K7" s="1427">
        <v>725</v>
      </c>
      <c r="L7" s="1430">
        <v>699</v>
      </c>
      <c r="M7" s="1424"/>
    </row>
    <row r="8" spans="1:13" s="1145" customFormat="1" ht="37.5" customHeight="1" x14ac:dyDescent="0.2">
      <c r="B8" s="2310"/>
      <c r="C8" s="1425" t="s">
        <v>527</v>
      </c>
      <c r="D8" s="1431">
        <v>52</v>
      </c>
      <c r="E8" s="1427">
        <v>53</v>
      </c>
      <c r="F8" s="1428">
        <v>51</v>
      </c>
      <c r="G8" s="1428">
        <v>55</v>
      </c>
      <c r="H8" s="1429">
        <v>38</v>
      </c>
      <c r="I8" s="1428">
        <v>45</v>
      </c>
      <c r="J8" s="1429">
        <v>40</v>
      </c>
      <c r="K8" s="1427">
        <v>36</v>
      </c>
      <c r="L8" s="1430">
        <v>30</v>
      </c>
    </row>
    <row r="9" spans="1:13" s="1145" customFormat="1" ht="37.5" customHeight="1" x14ac:dyDescent="0.2">
      <c r="B9" s="2310"/>
      <c r="C9" s="1432" t="s">
        <v>528</v>
      </c>
      <c r="D9" s="1426">
        <v>62</v>
      </c>
      <c r="E9" s="1433">
        <v>26</v>
      </c>
      <c r="F9" s="1434">
        <v>32</v>
      </c>
      <c r="G9" s="1434">
        <v>52</v>
      </c>
      <c r="H9" s="1435">
        <v>67</v>
      </c>
      <c r="I9" s="1434">
        <v>47</v>
      </c>
      <c r="J9" s="1435">
        <v>67</v>
      </c>
      <c r="K9" s="1433">
        <v>58</v>
      </c>
      <c r="L9" s="1436">
        <v>29</v>
      </c>
      <c r="M9" s="1424"/>
    </row>
    <row r="10" spans="1:13" s="1145" customFormat="1" ht="37.5" customHeight="1" thickBot="1" x14ac:dyDescent="0.25">
      <c r="B10" s="2327"/>
      <c r="C10" s="1412" t="s">
        <v>523</v>
      </c>
      <c r="D10" s="1437">
        <f t="shared" ref="D10:J10" si="1">SUM(D6:D9)</f>
        <v>1733</v>
      </c>
      <c r="E10" s="1438">
        <f t="shared" si="1"/>
        <v>1512</v>
      </c>
      <c r="F10" s="1438">
        <f t="shared" si="1"/>
        <v>1630</v>
      </c>
      <c r="G10" s="1439">
        <f t="shared" si="1"/>
        <v>1635</v>
      </c>
      <c r="H10" s="1438">
        <f t="shared" si="1"/>
        <v>1630</v>
      </c>
      <c r="I10" s="1439">
        <f t="shared" si="1"/>
        <v>1671</v>
      </c>
      <c r="J10" s="1437">
        <f t="shared" si="1"/>
        <v>1580</v>
      </c>
      <c r="K10" s="1438">
        <f>SUM(K6:K9)</f>
        <v>1814</v>
      </c>
      <c r="L10" s="1440">
        <f>SUM(L6:L9)</f>
        <v>1701</v>
      </c>
      <c r="M10" s="1424"/>
    </row>
    <row r="11" spans="1:13" s="1145" customFormat="1" ht="37.5" customHeight="1" x14ac:dyDescent="0.2">
      <c r="B11" s="2309" t="s">
        <v>529</v>
      </c>
      <c r="C11" s="1418" t="s">
        <v>527</v>
      </c>
      <c r="D11" s="1419">
        <v>234</v>
      </c>
      <c r="E11" s="1420">
        <v>234</v>
      </c>
      <c r="F11" s="1421">
        <v>255</v>
      </c>
      <c r="G11" s="1421">
        <v>243</v>
      </c>
      <c r="H11" s="1422">
        <v>251</v>
      </c>
      <c r="I11" s="1421">
        <v>214</v>
      </c>
      <c r="J11" s="1422">
        <v>177</v>
      </c>
      <c r="K11" s="1420">
        <v>152</v>
      </c>
      <c r="L11" s="1423">
        <v>149</v>
      </c>
      <c r="M11" s="1424"/>
    </row>
    <row r="12" spans="1:13" s="1145" customFormat="1" ht="37.5" customHeight="1" x14ac:dyDescent="0.2">
      <c r="B12" s="2310"/>
      <c r="C12" s="1441" t="s">
        <v>530</v>
      </c>
      <c r="D12" s="1426">
        <v>280</v>
      </c>
      <c r="E12" s="1427">
        <v>580</v>
      </c>
      <c r="F12" s="1428">
        <v>461</v>
      </c>
      <c r="G12" s="1428">
        <v>482</v>
      </c>
      <c r="H12" s="1429">
        <v>499</v>
      </c>
      <c r="I12" s="1428">
        <v>428</v>
      </c>
      <c r="J12" s="1429">
        <v>402</v>
      </c>
      <c r="K12" s="1427">
        <v>533</v>
      </c>
      <c r="L12" s="1430">
        <v>389</v>
      </c>
      <c r="M12" s="1424"/>
    </row>
    <row r="13" spans="1:13" s="1145" customFormat="1" ht="37.5" customHeight="1" x14ac:dyDescent="0.2">
      <c r="B13" s="2310"/>
      <c r="C13" s="1441" t="s">
        <v>531</v>
      </c>
      <c r="D13" s="1426">
        <v>75</v>
      </c>
      <c r="E13" s="1427">
        <v>97</v>
      </c>
      <c r="F13" s="1428">
        <v>76</v>
      </c>
      <c r="G13" s="1428">
        <v>93</v>
      </c>
      <c r="H13" s="1429">
        <v>71</v>
      </c>
      <c r="I13" s="1428">
        <v>60</v>
      </c>
      <c r="J13" s="1429">
        <v>81</v>
      </c>
      <c r="K13" s="1427">
        <v>91</v>
      </c>
      <c r="L13" s="1430">
        <v>61</v>
      </c>
      <c r="M13" s="1424"/>
    </row>
    <row r="14" spans="1:13" s="1145" customFormat="1" ht="37.5" customHeight="1" x14ac:dyDescent="0.2">
      <c r="B14" s="2310"/>
      <c r="C14" s="1442" t="s">
        <v>528</v>
      </c>
      <c r="D14" s="1431">
        <v>8</v>
      </c>
      <c r="E14" s="1433">
        <v>9</v>
      </c>
      <c r="F14" s="1434">
        <v>1</v>
      </c>
      <c r="G14" s="1434">
        <v>4</v>
      </c>
      <c r="H14" s="1435">
        <v>11</v>
      </c>
      <c r="I14" s="1434">
        <v>3</v>
      </c>
      <c r="J14" s="1435">
        <v>5</v>
      </c>
      <c r="K14" s="1433">
        <v>3</v>
      </c>
      <c r="L14" s="1436">
        <v>1</v>
      </c>
      <c r="M14" s="1424"/>
    </row>
    <row r="15" spans="1:13" s="1145" customFormat="1" ht="37.5" customHeight="1" thickBot="1" x14ac:dyDescent="0.25">
      <c r="B15" s="2327"/>
      <c r="C15" s="1412" t="s">
        <v>523</v>
      </c>
      <c r="D15" s="1437">
        <f t="shared" ref="D15:J15" si="2">SUM(D11:D14)</f>
        <v>597</v>
      </c>
      <c r="E15" s="1438">
        <f t="shared" si="2"/>
        <v>920</v>
      </c>
      <c r="F15" s="1438">
        <f t="shared" si="2"/>
        <v>793</v>
      </c>
      <c r="G15" s="1439">
        <f t="shared" si="2"/>
        <v>822</v>
      </c>
      <c r="H15" s="1438">
        <f t="shared" si="2"/>
        <v>832</v>
      </c>
      <c r="I15" s="1439">
        <f t="shared" si="2"/>
        <v>705</v>
      </c>
      <c r="J15" s="1437">
        <f t="shared" si="2"/>
        <v>665</v>
      </c>
      <c r="K15" s="1438">
        <f>SUM(K11:K14)</f>
        <v>779</v>
      </c>
      <c r="L15" s="1440">
        <f>SUM(L11:L14)</f>
        <v>600</v>
      </c>
      <c r="M15" s="1424"/>
    </row>
    <row r="16" spans="1:13" s="1145" customFormat="1" ht="37.5" customHeight="1" x14ac:dyDescent="0.2">
      <c r="B16" s="2309" t="s">
        <v>532</v>
      </c>
      <c r="C16" s="1418" t="s">
        <v>533</v>
      </c>
      <c r="D16" s="1419">
        <v>0</v>
      </c>
      <c r="E16" s="1420">
        <v>0</v>
      </c>
      <c r="F16" s="1421">
        <v>0</v>
      </c>
      <c r="G16" s="1421">
        <v>0</v>
      </c>
      <c r="H16" s="1422">
        <v>0</v>
      </c>
      <c r="I16" s="1421">
        <v>0</v>
      </c>
      <c r="J16" s="1422">
        <v>0</v>
      </c>
      <c r="K16" s="1420">
        <v>0</v>
      </c>
      <c r="L16" s="1423">
        <v>0</v>
      </c>
      <c r="M16" s="1424"/>
    </row>
    <row r="17" spans="2:13" s="1145" customFormat="1" ht="37.5" customHeight="1" x14ac:dyDescent="0.2">
      <c r="B17" s="2310"/>
      <c r="C17" s="1425" t="s">
        <v>534</v>
      </c>
      <c r="D17" s="1426">
        <v>4</v>
      </c>
      <c r="E17" s="1427">
        <v>0</v>
      </c>
      <c r="F17" s="1428">
        <v>1</v>
      </c>
      <c r="G17" s="1428">
        <v>9</v>
      </c>
      <c r="H17" s="1429">
        <v>1</v>
      </c>
      <c r="I17" s="1428">
        <v>0</v>
      </c>
      <c r="J17" s="1429">
        <v>0</v>
      </c>
      <c r="K17" s="1427">
        <v>17</v>
      </c>
      <c r="L17" s="1430">
        <v>42</v>
      </c>
      <c r="M17" s="1424"/>
    </row>
    <row r="18" spans="2:13" s="1145" customFormat="1" ht="37.5" customHeight="1" x14ac:dyDescent="0.2">
      <c r="B18" s="2310"/>
      <c r="C18" s="1442" t="s">
        <v>535</v>
      </c>
      <c r="D18" s="1431">
        <v>79</v>
      </c>
      <c r="E18" s="1433">
        <v>106</v>
      </c>
      <c r="F18" s="1434">
        <v>87</v>
      </c>
      <c r="G18" s="1434">
        <v>78</v>
      </c>
      <c r="H18" s="1435">
        <v>90</v>
      </c>
      <c r="I18" s="1434">
        <v>111</v>
      </c>
      <c r="J18" s="1435">
        <v>97</v>
      </c>
      <c r="K18" s="1433">
        <v>88</v>
      </c>
      <c r="L18" s="1436">
        <v>62</v>
      </c>
      <c r="M18" s="1424"/>
    </row>
    <row r="19" spans="2:13" s="1145" customFormat="1" ht="37.5" customHeight="1" thickBot="1" x14ac:dyDescent="0.25">
      <c r="B19" s="2327"/>
      <c r="C19" s="1412" t="s">
        <v>523</v>
      </c>
      <c r="D19" s="1437">
        <v>83</v>
      </c>
      <c r="E19" s="1438">
        <v>106</v>
      </c>
      <c r="F19" s="1439">
        <v>88</v>
      </c>
      <c r="G19" s="1439">
        <f t="shared" ref="G19:L19" si="3">SUM(G16:G18)</f>
        <v>87</v>
      </c>
      <c r="H19" s="1438">
        <f t="shared" si="3"/>
        <v>91</v>
      </c>
      <c r="I19" s="1439">
        <f t="shared" si="3"/>
        <v>111</v>
      </c>
      <c r="J19" s="1437">
        <f t="shared" si="3"/>
        <v>97</v>
      </c>
      <c r="K19" s="1438">
        <f t="shared" si="3"/>
        <v>105</v>
      </c>
      <c r="L19" s="1440">
        <f t="shared" si="3"/>
        <v>104</v>
      </c>
      <c r="M19" s="1424"/>
    </row>
    <row r="20" spans="2:13" s="1145" customFormat="1" ht="37.5" customHeight="1" thickBot="1" x14ac:dyDescent="0.25">
      <c r="B20" s="2186" t="s">
        <v>536</v>
      </c>
      <c r="C20" s="2188"/>
      <c r="D20" s="1443">
        <f t="shared" ref="D20:J20" si="4">D5+D10+D15+D19</f>
        <v>2490</v>
      </c>
      <c r="E20" s="1444">
        <f t="shared" si="4"/>
        <v>2606</v>
      </c>
      <c r="F20" s="1444">
        <f t="shared" si="4"/>
        <v>2584</v>
      </c>
      <c r="G20" s="1445">
        <f t="shared" si="4"/>
        <v>2572</v>
      </c>
      <c r="H20" s="1445">
        <f t="shared" si="4"/>
        <v>2598</v>
      </c>
      <c r="I20" s="1445">
        <f t="shared" si="4"/>
        <v>2570</v>
      </c>
      <c r="J20" s="1443">
        <f t="shared" si="4"/>
        <v>2429</v>
      </c>
      <c r="K20" s="1444">
        <f>K5+K10+K15+K19</f>
        <v>2784</v>
      </c>
      <c r="L20" s="1446">
        <f>L5+L10+L15+L19</f>
        <v>2493</v>
      </c>
      <c r="M20" s="1424"/>
    </row>
    <row r="21" spans="2:13" s="1145" customFormat="1" ht="5.25" customHeight="1" x14ac:dyDescent="0.2">
      <c r="B21" s="1390"/>
      <c r="C21" s="1390"/>
      <c r="D21" s="1447"/>
      <c r="E21" s="1447"/>
      <c r="F21" s="1447"/>
      <c r="G21" s="1447"/>
      <c r="H21" s="1447"/>
      <c r="I21" s="1424"/>
      <c r="J21" s="1447"/>
      <c r="K21" s="1424"/>
      <c r="L21" s="1424"/>
      <c r="M21" s="1424"/>
    </row>
    <row r="22" spans="2:13" s="1145" customFormat="1" x14ac:dyDescent="0.2">
      <c r="B22" s="1145" t="s">
        <v>537</v>
      </c>
    </row>
  </sheetData>
  <mergeCells count="5">
    <mergeCell ref="B4:B5"/>
    <mergeCell ref="B6:B10"/>
    <mergeCell ref="B11:B15"/>
    <mergeCell ref="B16:B19"/>
    <mergeCell ref="B20:C20"/>
  </mergeCells>
  <phoneticPr fontId="7"/>
  <printOptions horizontalCentered="1"/>
  <pageMargins left="0.9055118110236221" right="0.47244094488188981" top="0.98425196850393704" bottom="0.78740157480314965" header="0.51181102362204722" footer="0.51181102362204722"/>
  <pageSetup paperSize="9" scale="9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A6BA0-2B9E-4F5C-AB5C-2E75A4150294}">
  <sheetPr>
    <tabColor rgb="FF9966FF"/>
  </sheetPr>
  <dimension ref="A1:R55"/>
  <sheetViews>
    <sheetView view="pageBreakPreview" zoomScaleNormal="100" zoomScaleSheetLayoutView="100" workbookViewId="0"/>
  </sheetViews>
  <sheetFormatPr defaultColWidth="8.77734375" defaultRowHeight="13.2" x14ac:dyDescent="0.2"/>
  <cols>
    <col min="1" max="1" width="3.6640625" style="1" customWidth="1"/>
    <col min="2" max="2" width="10.44140625" style="1" customWidth="1"/>
    <col min="3" max="3" width="7.88671875" style="1" customWidth="1"/>
    <col min="4" max="13" width="5.33203125" style="1" customWidth="1"/>
    <col min="14" max="15" width="6.6640625" style="1" customWidth="1"/>
    <col min="16" max="16" width="5.6640625" style="1" customWidth="1"/>
    <col min="17" max="16384" width="8.77734375" style="1"/>
  </cols>
  <sheetData>
    <row r="1" spans="1:15" customFormat="1" ht="16.2" x14ac:dyDescent="0.2">
      <c r="A1" s="1448" t="s">
        <v>993</v>
      </c>
      <c r="G1" s="1449"/>
      <c r="H1" s="1449"/>
      <c r="I1" s="1449"/>
      <c r="J1" s="1449"/>
      <c r="K1" s="1449"/>
      <c r="L1" s="1449"/>
      <c r="M1" s="1449"/>
      <c r="N1" s="1449"/>
      <c r="O1" s="1449"/>
    </row>
    <row r="2" spans="1:15" customFormat="1" x14ac:dyDescent="0.2">
      <c r="G2" s="1449"/>
      <c r="H2" s="1449"/>
      <c r="I2" s="1449"/>
      <c r="J2" s="1449"/>
      <c r="K2" s="1449"/>
      <c r="L2" s="1449"/>
      <c r="M2" s="1449"/>
      <c r="N2" s="1449"/>
      <c r="O2" s="1449"/>
    </row>
    <row r="3" spans="1:15" customFormat="1" ht="14.4" x14ac:dyDescent="0.2">
      <c r="A3" s="1450" t="s">
        <v>540</v>
      </c>
      <c r="B3" s="1172"/>
      <c r="C3" s="1172"/>
      <c r="D3" s="1172"/>
      <c r="E3" s="1172"/>
      <c r="F3" s="1172"/>
      <c r="G3" s="1449"/>
      <c r="H3" s="1449"/>
      <c r="I3" s="1449"/>
      <c r="J3" s="1449"/>
      <c r="K3" s="1449"/>
      <c r="L3" s="1449"/>
      <c r="M3" s="1449"/>
      <c r="N3" s="1449"/>
      <c r="O3" s="1449"/>
    </row>
    <row r="4" spans="1:15" customFormat="1" ht="16.8" thickBot="1" x14ac:dyDescent="0.25">
      <c r="B4" s="1451"/>
      <c r="G4" s="1449"/>
      <c r="H4" s="1449"/>
      <c r="I4" s="1449"/>
      <c r="J4" s="1449"/>
      <c r="K4" s="1449"/>
      <c r="L4" s="1449"/>
      <c r="M4" s="1449"/>
      <c r="N4" s="1449"/>
      <c r="O4" s="1449"/>
    </row>
    <row r="5" spans="1:15" s="1452" customFormat="1" ht="39.9" customHeight="1" x14ac:dyDescent="0.2">
      <c r="A5" s="2367" t="s">
        <v>541</v>
      </c>
      <c r="B5" s="2369" t="s">
        <v>542</v>
      </c>
      <c r="C5" s="2371" t="s">
        <v>543</v>
      </c>
      <c r="D5" s="2373" t="s">
        <v>589</v>
      </c>
      <c r="E5" s="2375" t="s">
        <v>544</v>
      </c>
      <c r="F5" s="2365" t="s">
        <v>590</v>
      </c>
      <c r="G5" s="2365" t="s">
        <v>591</v>
      </c>
      <c r="H5" s="2365" t="s">
        <v>545</v>
      </c>
      <c r="I5" s="2365" t="s">
        <v>546</v>
      </c>
      <c r="J5" s="2357" t="s">
        <v>547</v>
      </c>
      <c r="K5" s="2357" t="s">
        <v>548</v>
      </c>
      <c r="L5" s="2359" t="s">
        <v>351</v>
      </c>
      <c r="M5" s="2361" t="s">
        <v>549</v>
      </c>
      <c r="N5" s="2363" t="s">
        <v>550</v>
      </c>
      <c r="O5" s="2364"/>
    </row>
    <row r="6" spans="1:15" s="1452" customFormat="1" ht="39.9" customHeight="1" thickBot="1" x14ac:dyDescent="0.25">
      <c r="A6" s="2368"/>
      <c r="B6" s="2370"/>
      <c r="C6" s="2372"/>
      <c r="D6" s="2374"/>
      <c r="E6" s="2376"/>
      <c r="F6" s="2366"/>
      <c r="G6" s="2366"/>
      <c r="H6" s="2366"/>
      <c r="I6" s="2366"/>
      <c r="J6" s="2358"/>
      <c r="K6" s="2358"/>
      <c r="L6" s="2360"/>
      <c r="M6" s="2362"/>
      <c r="N6" s="1453" t="s">
        <v>551</v>
      </c>
      <c r="O6" s="1454" t="s">
        <v>552</v>
      </c>
    </row>
    <row r="7" spans="1:15" s="1452" customFormat="1" ht="15" customHeight="1" x14ac:dyDescent="0.2">
      <c r="A7" s="1568">
        <v>30</v>
      </c>
      <c r="B7" s="2351" t="s">
        <v>553</v>
      </c>
      <c r="C7" s="1455" t="s">
        <v>554</v>
      </c>
      <c r="D7" s="1456">
        <v>3</v>
      </c>
      <c r="E7" s="1457">
        <v>1</v>
      </c>
      <c r="F7" s="1457">
        <v>1</v>
      </c>
      <c r="G7" s="1457">
        <v>8</v>
      </c>
      <c r="H7" s="1457">
        <v>11</v>
      </c>
      <c r="I7" s="1457">
        <v>6</v>
      </c>
      <c r="J7" s="1458">
        <v>12</v>
      </c>
      <c r="K7" s="1458">
        <v>182</v>
      </c>
      <c r="L7" s="1459"/>
      <c r="M7" s="1460">
        <f t="shared" ref="M7:M22" si="0">SUM(D7:L7)</f>
        <v>224</v>
      </c>
      <c r="N7" s="2334">
        <f>M8/M7</f>
        <v>0.21428571428571427</v>
      </c>
      <c r="O7" s="2336">
        <v>0.32005401755570562</v>
      </c>
    </row>
    <row r="8" spans="1:15" s="1452" customFormat="1" ht="15" customHeight="1" x14ac:dyDescent="0.2">
      <c r="A8" s="1569"/>
      <c r="B8" s="2352"/>
      <c r="C8" s="1461" t="s">
        <v>555</v>
      </c>
      <c r="D8" s="1462">
        <v>1</v>
      </c>
      <c r="E8" s="1463"/>
      <c r="F8" s="1463"/>
      <c r="G8" s="1463">
        <v>15</v>
      </c>
      <c r="H8" s="1463">
        <v>21</v>
      </c>
      <c r="I8" s="1463">
        <v>7</v>
      </c>
      <c r="J8" s="1464">
        <v>4</v>
      </c>
      <c r="K8" s="1464"/>
      <c r="L8" s="1465"/>
      <c r="M8" s="1466">
        <f t="shared" si="0"/>
        <v>48</v>
      </c>
      <c r="N8" s="2335"/>
      <c r="O8" s="2337"/>
    </row>
    <row r="9" spans="1:15" s="1452" customFormat="1" ht="15" customHeight="1" x14ac:dyDescent="0.2">
      <c r="A9" s="1569"/>
      <c r="B9" s="2353" t="s">
        <v>556</v>
      </c>
      <c r="C9" s="1467" t="s">
        <v>554</v>
      </c>
      <c r="D9" s="1462">
        <v>1</v>
      </c>
      <c r="E9" s="1463">
        <v>2</v>
      </c>
      <c r="F9" s="1463"/>
      <c r="G9" s="1463">
        <v>6</v>
      </c>
      <c r="H9" s="1463">
        <v>2</v>
      </c>
      <c r="I9" s="1463">
        <v>10</v>
      </c>
      <c r="J9" s="1464">
        <v>1</v>
      </c>
      <c r="K9" s="1464"/>
      <c r="L9" s="1465">
        <v>1</v>
      </c>
      <c r="M9" s="1466">
        <f t="shared" si="0"/>
        <v>23</v>
      </c>
      <c r="N9" s="2339">
        <f>M10/M9</f>
        <v>1.2608695652173914</v>
      </c>
      <c r="O9" s="2340">
        <v>1.1388400702987698</v>
      </c>
    </row>
    <row r="10" spans="1:15" s="1452" customFormat="1" ht="15" customHeight="1" x14ac:dyDescent="0.2">
      <c r="A10" s="1569"/>
      <c r="B10" s="2353"/>
      <c r="C10" s="1461" t="s">
        <v>555</v>
      </c>
      <c r="D10" s="1462">
        <v>1</v>
      </c>
      <c r="E10" s="1463">
        <v>1</v>
      </c>
      <c r="F10" s="1463"/>
      <c r="G10" s="1463">
        <v>14</v>
      </c>
      <c r="H10" s="1463">
        <v>2</v>
      </c>
      <c r="I10" s="1463">
        <v>10</v>
      </c>
      <c r="J10" s="1464"/>
      <c r="K10" s="1464"/>
      <c r="L10" s="1465">
        <v>1</v>
      </c>
      <c r="M10" s="1466">
        <f t="shared" si="0"/>
        <v>29</v>
      </c>
      <c r="N10" s="2335"/>
      <c r="O10" s="2337"/>
    </row>
    <row r="11" spans="1:15" s="1452" customFormat="1" ht="15" customHeight="1" x14ac:dyDescent="0.2">
      <c r="A11" s="1569"/>
      <c r="B11" s="2353" t="s">
        <v>557</v>
      </c>
      <c r="C11" s="1467" t="s">
        <v>554</v>
      </c>
      <c r="D11" s="1462">
        <v>18</v>
      </c>
      <c r="E11" s="1463">
        <v>9</v>
      </c>
      <c r="F11" s="1463">
        <v>23</v>
      </c>
      <c r="G11" s="1463">
        <v>81</v>
      </c>
      <c r="H11" s="1463"/>
      <c r="I11" s="1463">
        <v>28</v>
      </c>
      <c r="J11" s="1464">
        <v>16</v>
      </c>
      <c r="K11" s="1464">
        <v>59</v>
      </c>
      <c r="L11" s="1465">
        <v>13</v>
      </c>
      <c r="M11" s="1466">
        <f t="shared" si="0"/>
        <v>247</v>
      </c>
      <c r="N11" s="2339">
        <f>M12/M11</f>
        <v>0.88259109311740891</v>
      </c>
      <c r="O11" s="2340">
        <v>1.0333680917622523</v>
      </c>
    </row>
    <row r="12" spans="1:15" s="1452" customFormat="1" ht="15" customHeight="1" x14ac:dyDescent="0.2">
      <c r="A12" s="1569"/>
      <c r="B12" s="2354"/>
      <c r="C12" s="1468" t="s">
        <v>555</v>
      </c>
      <c r="D12" s="1469">
        <v>4</v>
      </c>
      <c r="E12" s="1470">
        <v>6</v>
      </c>
      <c r="F12" s="1470">
        <v>2</v>
      </c>
      <c r="G12" s="1470">
        <v>161</v>
      </c>
      <c r="H12" s="1470"/>
      <c r="I12" s="1470">
        <v>28</v>
      </c>
      <c r="J12" s="1471">
        <v>9</v>
      </c>
      <c r="K12" s="1471">
        <v>2</v>
      </c>
      <c r="L12" s="1472">
        <v>6</v>
      </c>
      <c r="M12" s="1473">
        <f t="shared" si="0"/>
        <v>218</v>
      </c>
      <c r="N12" s="2343"/>
      <c r="O12" s="2344"/>
    </row>
    <row r="13" spans="1:15" s="1452" customFormat="1" ht="15" customHeight="1" x14ac:dyDescent="0.2">
      <c r="A13" s="1569"/>
      <c r="B13" s="2355" t="s">
        <v>549</v>
      </c>
      <c r="C13" s="1474" t="s">
        <v>554</v>
      </c>
      <c r="D13" s="1475">
        <f t="shared" ref="D13:L14" si="1">SUM(D7,D9,D11)</f>
        <v>22</v>
      </c>
      <c r="E13" s="1476">
        <f t="shared" si="1"/>
        <v>12</v>
      </c>
      <c r="F13" s="1476">
        <f t="shared" si="1"/>
        <v>24</v>
      </c>
      <c r="G13" s="1476">
        <f t="shared" si="1"/>
        <v>95</v>
      </c>
      <c r="H13" s="1476">
        <f t="shared" si="1"/>
        <v>13</v>
      </c>
      <c r="I13" s="1476">
        <f t="shared" si="1"/>
        <v>44</v>
      </c>
      <c r="J13" s="1476">
        <f t="shared" si="1"/>
        <v>29</v>
      </c>
      <c r="K13" s="1476">
        <f t="shared" si="1"/>
        <v>241</v>
      </c>
      <c r="L13" s="1477">
        <f t="shared" si="1"/>
        <v>14</v>
      </c>
      <c r="M13" s="1478">
        <f t="shared" si="0"/>
        <v>494</v>
      </c>
      <c r="N13" s="2347">
        <f>M14/M13</f>
        <v>0.59716599190283404</v>
      </c>
      <c r="O13" s="2349">
        <v>0.65663424481556254</v>
      </c>
    </row>
    <row r="14" spans="1:15" s="1452" customFormat="1" ht="15" customHeight="1" thickBot="1" x14ac:dyDescent="0.25">
      <c r="A14" s="1570"/>
      <c r="B14" s="2356"/>
      <c r="C14" s="1479" t="s">
        <v>555</v>
      </c>
      <c r="D14" s="1480">
        <f t="shared" si="1"/>
        <v>6</v>
      </c>
      <c r="E14" s="1481">
        <f t="shared" si="1"/>
        <v>7</v>
      </c>
      <c r="F14" s="1481">
        <f t="shared" si="1"/>
        <v>2</v>
      </c>
      <c r="G14" s="1481">
        <f t="shared" si="1"/>
        <v>190</v>
      </c>
      <c r="H14" s="1481">
        <f t="shared" si="1"/>
        <v>23</v>
      </c>
      <c r="I14" s="1481">
        <f t="shared" si="1"/>
        <v>45</v>
      </c>
      <c r="J14" s="1481">
        <f t="shared" si="1"/>
        <v>13</v>
      </c>
      <c r="K14" s="1481">
        <f t="shared" si="1"/>
        <v>2</v>
      </c>
      <c r="L14" s="1482">
        <f t="shared" si="1"/>
        <v>7</v>
      </c>
      <c r="M14" s="1483">
        <f t="shared" si="0"/>
        <v>295</v>
      </c>
      <c r="N14" s="2348"/>
      <c r="O14" s="2350"/>
    </row>
    <row r="15" spans="1:15" s="1452" customFormat="1" ht="15" customHeight="1" x14ac:dyDescent="0.2">
      <c r="A15" s="1568">
        <v>31</v>
      </c>
      <c r="B15" s="2351" t="s">
        <v>553</v>
      </c>
      <c r="C15" s="1455" t="s">
        <v>554</v>
      </c>
      <c r="D15" s="1456"/>
      <c r="E15" s="1457">
        <v>1</v>
      </c>
      <c r="F15" s="1457"/>
      <c r="G15" s="1457">
        <v>6</v>
      </c>
      <c r="H15" s="1457">
        <v>11</v>
      </c>
      <c r="I15" s="1457">
        <v>5</v>
      </c>
      <c r="J15" s="1458">
        <v>11</v>
      </c>
      <c r="K15" s="1458">
        <v>141</v>
      </c>
      <c r="L15" s="1459"/>
      <c r="M15" s="1460">
        <f t="shared" si="0"/>
        <v>175</v>
      </c>
      <c r="N15" s="2334">
        <f>M16/M15</f>
        <v>0.17714285714285713</v>
      </c>
      <c r="O15" s="2336">
        <v>0.30977280923187883</v>
      </c>
    </row>
    <row r="16" spans="1:15" s="1452" customFormat="1" ht="15" customHeight="1" x14ac:dyDescent="0.2">
      <c r="A16" s="1569"/>
      <c r="B16" s="2352"/>
      <c r="C16" s="1461" t="s">
        <v>555</v>
      </c>
      <c r="D16" s="1462"/>
      <c r="E16" s="1463"/>
      <c r="F16" s="1463"/>
      <c r="G16" s="1463">
        <v>14</v>
      </c>
      <c r="H16" s="1463">
        <v>11</v>
      </c>
      <c r="I16" s="1463">
        <v>5</v>
      </c>
      <c r="J16" s="1464">
        <v>1</v>
      </c>
      <c r="K16" s="1464"/>
      <c r="L16" s="1465"/>
      <c r="M16" s="1466">
        <f t="shared" si="0"/>
        <v>31</v>
      </c>
      <c r="N16" s="2335"/>
      <c r="O16" s="2337"/>
    </row>
    <row r="17" spans="1:18" s="1452" customFormat="1" ht="15" customHeight="1" x14ac:dyDescent="0.2">
      <c r="A17" s="1569"/>
      <c r="B17" s="2353" t="s">
        <v>556</v>
      </c>
      <c r="C17" s="1467" t="s">
        <v>554</v>
      </c>
      <c r="D17" s="1462"/>
      <c r="E17" s="1463">
        <v>1</v>
      </c>
      <c r="F17" s="1463"/>
      <c r="G17" s="1463">
        <v>4</v>
      </c>
      <c r="H17" s="1463"/>
      <c r="I17" s="1463">
        <v>27</v>
      </c>
      <c r="J17" s="1464">
        <v>3</v>
      </c>
      <c r="K17" s="1464"/>
      <c r="L17" s="1465"/>
      <c r="M17" s="1466">
        <f t="shared" si="0"/>
        <v>35</v>
      </c>
      <c r="N17" s="2339">
        <f>M18/M17</f>
        <v>1.3142857142857143</v>
      </c>
      <c r="O17" s="2340">
        <v>1.1687840290381126</v>
      </c>
    </row>
    <row r="18" spans="1:18" s="1452" customFormat="1" ht="15" customHeight="1" x14ac:dyDescent="0.2">
      <c r="A18" s="1569"/>
      <c r="B18" s="2353"/>
      <c r="C18" s="1461" t="s">
        <v>555</v>
      </c>
      <c r="D18" s="1462"/>
      <c r="E18" s="1463">
        <v>5</v>
      </c>
      <c r="F18" s="1463"/>
      <c r="G18" s="1463">
        <v>7</v>
      </c>
      <c r="H18" s="1463"/>
      <c r="I18" s="1463">
        <v>29</v>
      </c>
      <c r="J18" s="1464">
        <v>5</v>
      </c>
      <c r="K18" s="1464"/>
      <c r="L18" s="1465"/>
      <c r="M18" s="1466">
        <f t="shared" si="0"/>
        <v>46</v>
      </c>
      <c r="N18" s="2335"/>
      <c r="O18" s="2337"/>
    </row>
    <row r="19" spans="1:18" s="1452" customFormat="1" ht="15" customHeight="1" x14ac:dyDescent="0.2">
      <c r="A19" s="1569"/>
      <c r="B19" s="2353" t="s">
        <v>557</v>
      </c>
      <c r="C19" s="1467" t="s">
        <v>554</v>
      </c>
      <c r="D19" s="1462">
        <v>19</v>
      </c>
      <c r="E19" s="1463">
        <v>12</v>
      </c>
      <c r="F19" s="1463">
        <v>12</v>
      </c>
      <c r="G19" s="1463">
        <v>52</v>
      </c>
      <c r="H19" s="1463"/>
      <c r="I19" s="1463">
        <v>27</v>
      </c>
      <c r="J19" s="1464">
        <v>15</v>
      </c>
      <c r="K19" s="1464">
        <v>61</v>
      </c>
      <c r="L19" s="1465">
        <v>13</v>
      </c>
      <c r="M19" s="1466">
        <f t="shared" si="0"/>
        <v>211</v>
      </c>
      <c r="N19" s="2339">
        <f>M20/M19</f>
        <v>0.88625592417061616</v>
      </c>
      <c r="O19" s="2340">
        <v>1.0593607305936072</v>
      </c>
    </row>
    <row r="20" spans="1:18" s="1452" customFormat="1" ht="15" customHeight="1" x14ac:dyDescent="0.2">
      <c r="A20" s="1569"/>
      <c r="B20" s="2354"/>
      <c r="C20" s="1468" t="s">
        <v>555</v>
      </c>
      <c r="D20" s="1469">
        <v>11</v>
      </c>
      <c r="E20" s="1470">
        <v>10</v>
      </c>
      <c r="F20" s="1470"/>
      <c r="G20" s="1470">
        <v>116</v>
      </c>
      <c r="H20" s="1470"/>
      <c r="I20" s="1470">
        <v>27</v>
      </c>
      <c r="J20" s="1471">
        <v>14</v>
      </c>
      <c r="K20" s="1471"/>
      <c r="L20" s="1472">
        <v>9</v>
      </c>
      <c r="M20" s="1473">
        <f t="shared" si="0"/>
        <v>187</v>
      </c>
      <c r="N20" s="2343"/>
      <c r="O20" s="2344"/>
    </row>
    <row r="21" spans="1:18" s="1452" customFormat="1" ht="15" customHeight="1" x14ac:dyDescent="0.2">
      <c r="A21" s="1569"/>
      <c r="B21" s="2355" t="s">
        <v>549</v>
      </c>
      <c r="C21" s="1474" t="s">
        <v>554</v>
      </c>
      <c r="D21" s="1475">
        <f t="shared" ref="D21:L22" si="2">SUM(D15,D17,D19)</f>
        <v>19</v>
      </c>
      <c r="E21" s="1476">
        <f t="shared" si="2"/>
        <v>14</v>
      </c>
      <c r="F21" s="1476">
        <f t="shared" si="2"/>
        <v>12</v>
      </c>
      <c r="G21" s="1476">
        <f t="shared" si="2"/>
        <v>62</v>
      </c>
      <c r="H21" s="1476">
        <f t="shared" si="2"/>
        <v>11</v>
      </c>
      <c r="I21" s="1476">
        <f t="shared" si="2"/>
        <v>59</v>
      </c>
      <c r="J21" s="1476">
        <f t="shared" si="2"/>
        <v>29</v>
      </c>
      <c r="K21" s="1476">
        <f t="shared" si="2"/>
        <v>202</v>
      </c>
      <c r="L21" s="1477">
        <f t="shared" si="2"/>
        <v>13</v>
      </c>
      <c r="M21" s="1478">
        <f t="shared" si="0"/>
        <v>421</v>
      </c>
      <c r="N21" s="2347">
        <f>M22/M21</f>
        <v>0.62707838479809974</v>
      </c>
      <c r="O21" s="2349">
        <v>0.66174152876280534</v>
      </c>
    </row>
    <row r="22" spans="1:18" s="1452" customFormat="1" ht="15" customHeight="1" thickBot="1" x14ac:dyDescent="0.25">
      <c r="A22" s="1570"/>
      <c r="B22" s="2356"/>
      <c r="C22" s="1479" t="s">
        <v>555</v>
      </c>
      <c r="D22" s="1480">
        <f t="shared" si="2"/>
        <v>11</v>
      </c>
      <c r="E22" s="1481">
        <f t="shared" si="2"/>
        <v>15</v>
      </c>
      <c r="F22" s="1481">
        <f t="shared" si="2"/>
        <v>0</v>
      </c>
      <c r="G22" s="1481">
        <f t="shared" si="2"/>
        <v>137</v>
      </c>
      <c r="H22" s="1481">
        <f t="shared" si="2"/>
        <v>11</v>
      </c>
      <c r="I22" s="1481">
        <f t="shared" si="2"/>
        <v>61</v>
      </c>
      <c r="J22" s="1481">
        <f t="shared" si="2"/>
        <v>20</v>
      </c>
      <c r="K22" s="1481">
        <f t="shared" si="2"/>
        <v>0</v>
      </c>
      <c r="L22" s="1482">
        <f t="shared" si="2"/>
        <v>9</v>
      </c>
      <c r="M22" s="1483">
        <f t="shared" si="0"/>
        <v>264</v>
      </c>
      <c r="N22" s="2348"/>
      <c r="O22" s="2350"/>
      <c r="R22" s="1484"/>
    </row>
    <row r="23" spans="1:18" s="1452" customFormat="1" ht="15" customHeight="1" x14ac:dyDescent="0.2">
      <c r="A23" s="1568">
        <v>2</v>
      </c>
      <c r="B23" s="2351" t="s">
        <v>553</v>
      </c>
      <c r="C23" s="1455" t="s">
        <v>554</v>
      </c>
      <c r="D23" s="1456"/>
      <c r="E23" s="1457">
        <v>2</v>
      </c>
      <c r="F23" s="1457">
        <v>2</v>
      </c>
      <c r="G23" s="1457">
        <v>7</v>
      </c>
      <c r="H23" s="1457">
        <v>7</v>
      </c>
      <c r="I23" s="1457">
        <v>1</v>
      </c>
      <c r="J23" s="1458">
        <v>6</v>
      </c>
      <c r="K23" s="1458">
        <v>136</v>
      </c>
      <c r="L23" s="1459"/>
      <c r="M23" s="1460">
        <f t="shared" ref="M23:M46" si="3">SUM(D23:L23)</f>
        <v>161</v>
      </c>
      <c r="N23" s="2334">
        <v>0.2484472049689441</v>
      </c>
      <c r="O23" s="2336">
        <v>0.23633998265394623</v>
      </c>
      <c r="R23" s="1484"/>
    </row>
    <row r="24" spans="1:18" s="1452" customFormat="1" ht="15" customHeight="1" x14ac:dyDescent="0.2">
      <c r="A24" s="1569"/>
      <c r="B24" s="2352"/>
      <c r="C24" s="1461" t="s">
        <v>555</v>
      </c>
      <c r="D24" s="1462"/>
      <c r="E24" s="1463"/>
      <c r="F24" s="1463"/>
      <c r="G24" s="1463">
        <v>22</v>
      </c>
      <c r="H24" s="1463">
        <v>17</v>
      </c>
      <c r="I24" s="1485">
        <v>1</v>
      </c>
      <c r="J24" s="1464"/>
      <c r="K24" s="1464"/>
      <c r="L24" s="1465"/>
      <c r="M24" s="1466">
        <f t="shared" si="3"/>
        <v>40</v>
      </c>
      <c r="N24" s="2335"/>
      <c r="O24" s="2337"/>
      <c r="R24" s="1484"/>
    </row>
    <row r="25" spans="1:18" s="1452" customFormat="1" ht="15" customHeight="1" x14ac:dyDescent="0.2">
      <c r="A25" s="1569"/>
      <c r="B25" s="2353" t="s">
        <v>556</v>
      </c>
      <c r="C25" s="1467" t="s">
        <v>554</v>
      </c>
      <c r="D25" s="1462"/>
      <c r="E25" s="1463"/>
      <c r="F25" s="1463">
        <v>2</v>
      </c>
      <c r="G25" s="1463">
        <v>1</v>
      </c>
      <c r="H25" s="1463">
        <v>1</v>
      </c>
      <c r="I25" s="1485">
        <v>12</v>
      </c>
      <c r="J25" s="1464">
        <v>4</v>
      </c>
      <c r="K25" s="1464"/>
      <c r="L25" s="1465">
        <v>1</v>
      </c>
      <c r="M25" s="1466">
        <f t="shared" si="3"/>
        <v>21</v>
      </c>
      <c r="N25" s="2339">
        <v>0.95238095238095233</v>
      </c>
      <c r="O25" s="2340">
        <v>1.1794195250659631</v>
      </c>
      <c r="R25" s="1484"/>
    </row>
    <row r="26" spans="1:18" s="1452" customFormat="1" ht="15" customHeight="1" x14ac:dyDescent="0.2">
      <c r="A26" s="1569"/>
      <c r="B26" s="2353"/>
      <c r="C26" s="1461" t="s">
        <v>555</v>
      </c>
      <c r="D26" s="1462"/>
      <c r="E26" s="1463"/>
      <c r="F26" s="1463">
        <v>1</v>
      </c>
      <c r="G26" s="1463">
        <v>2</v>
      </c>
      <c r="H26" s="1463">
        <v>1</v>
      </c>
      <c r="I26" s="1485">
        <v>12</v>
      </c>
      <c r="J26" s="1464">
        <v>4</v>
      </c>
      <c r="K26" s="1464"/>
      <c r="L26" s="1465"/>
      <c r="M26" s="1466">
        <f t="shared" si="3"/>
        <v>20</v>
      </c>
      <c r="N26" s="2335"/>
      <c r="O26" s="2337"/>
      <c r="R26" s="1484"/>
    </row>
    <row r="27" spans="1:18" s="1452" customFormat="1" ht="15" customHeight="1" x14ac:dyDescent="0.2">
      <c r="A27" s="1569"/>
      <c r="B27" s="2353" t="s">
        <v>557</v>
      </c>
      <c r="C27" s="1467" t="s">
        <v>554</v>
      </c>
      <c r="D27" s="1462">
        <v>14</v>
      </c>
      <c r="E27" s="1463">
        <v>7</v>
      </c>
      <c r="F27" s="1463">
        <v>13</v>
      </c>
      <c r="G27" s="1463">
        <v>44</v>
      </c>
      <c r="H27" s="1463"/>
      <c r="I27" s="1485">
        <v>22</v>
      </c>
      <c r="J27" s="1464">
        <v>16</v>
      </c>
      <c r="K27" s="1464">
        <v>63</v>
      </c>
      <c r="L27" s="1465">
        <v>22</v>
      </c>
      <c r="M27" s="1466">
        <f t="shared" si="3"/>
        <v>201</v>
      </c>
      <c r="N27" s="2339">
        <v>0.78606965174129351</v>
      </c>
      <c r="O27" s="2340">
        <v>0.83077866339668915</v>
      </c>
      <c r="R27" s="1484"/>
    </row>
    <row r="28" spans="1:18" s="1452" customFormat="1" ht="15" customHeight="1" x14ac:dyDescent="0.2">
      <c r="A28" s="1569"/>
      <c r="B28" s="2354"/>
      <c r="C28" s="1468" t="s">
        <v>555</v>
      </c>
      <c r="D28" s="1469">
        <v>7</v>
      </c>
      <c r="E28" s="1470">
        <v>3</v>
      </c>
      <c r="F28" s="1470"/>
      <c r="G28" s="1470">
        <v>93</v>
      </c>
      <c r="H28" s="1470"/>
      <c r="I28" s="1486">
        <v>25</v>
      </c>
      <c r="J28" s="1471">
        <v>14</v>
      </c>
      <c r="K28" s="1471"/>
      <c r="L28" s="1472">
        <v>16</v>
      </c>
      <c r="M28" s="1473">
        <f t="shared" si="3"/>
        <v>158</v>
      </c>
      <c r="N28" s="2343"/>
      <c r="O28" s="2344"/>
      <c r="R28" s="1484"/>
    </row>
    <row r="29" spans="1:18" s="1452" customFormat="1" ht="15" customHeight="1" x14ac:dyDescent="0.2">
      <c r="A29" s="1569"/>
      <c r="B29" s="2355" t="s">
        <v>549</v>
      </c>
      <c r="C29" s="1474" t="s">
        <v>554</v>
      </c>
      <c r="D29" s="1475">
        <f t="shared" ref="D29:L30" si="4">SUM(D23,D25,D27)</f>
        <v>14</v>
      </c>
      <c r="E29" s="1476">
        <f t="shared" si="4"/>
        <v>9</v>
      </c>
      <c r="F29" s="1476">
        <f t="shared" si="4"/>
        <v>17</v>
      </c>
      <c r="G29" s="1476">
        <f t="shared" si="4"/>
        <v>52</v>
      </c>
      <c r="H29" s="1476">
        <f t="shared" si="4"/>
        <v>8</v>
      </c>
      <c r="I29" s="1487">
        <f t="shared" si="4"/>
        <v>35</v>
      </c>
      <c r="J29" s="1476">
        <f t="shared" si="4"/>
        <v>26</v>
      </c>
      <c r="K29" s="1476">
        <f t="shared" si="4"/>
        <v>199</v>
      </c>
      <c r="L29" s="1477">
        <f t="shared" si="4"/>
        <v>23</v>
      </c>
      <c r="M29" s="1478">
        <f t="shared" si="3"/>
        <v>383</v>
      </c>
      <c r="N29" s="2347">
        <v>0.56919060052219317</v>
      </c>
      <c r="O29" s="2349">
        <v>0.54379054680259498</v>
      </c>
      <c r="R29" s="1484"/>
    </row>
    <row r="30" spans="1:18" s="1452" customFormat="1" ht="15" customHeight="1" thickBot="1" x14ac:dyDescent="0.25">
      <c r="A30" s="1570"/>
      <c r="B30" s="2356"/>
      <c r="C30" s="1479" t="s">
        <v>555</v>
      </c>
      <c r="D30" s="1480">
        <f t="shared" si="4"/>
        <v>7</v>
      </c>
      <c r="E30" s="1481">
        <f t="shared" si="4"/>
        <v>3</v>
      </c>
      <c r="F30" s="1481">
        <f t="shared" si="4"/>
        <v>1</v>
      </c>
      <c r="G30" s="1481">
        <f t="shared" si="4"/>
        <v>117</v>
      </c>
      <c r="H30" s="1481">
        <f t="shared" si="4"/>
        <v>18</v>
      </c>
      <c r="I30" s="1488">
        <f t="shared" si="4"/>
        <v>38</v>
      </c>
      <c r="J30" s="1481">
        <f t="shared" si="4"/>
        <v>18</v>
      </c>
      <c r="K30" s="1481">
        <f t="shared" si="4"/>
        <v>0</v>
      </c>
      <c r="L30" s="1482">
        <f t="shared" si="4"/>
        <v>16</v>
      </c>
      <c r="M30" s="1483">
        <f t="shared" si="3"/>
        <v>218</v>
      </c>
      <c r="N30" s="2348"/>
      <c r="O30" s="2350"/>
      <c r="R30" s="1484"/>
    </row>
    <row r="31" spans="1:18" s="1452" customFormat="1" ht="15" customHeight="1" x14ac:dyDescent="0.2">
      <c r="A31" s="1568">
        <v>3</v>
      </c>
      <c r="B31" s="2351" t="s">
        <v>553</v>
      </c>
      <c r="C31" s="1489" t="s">
        <v>554</v>
      </c>
      <c r="D31" s="1456"/>
      <c r="E31" s="1457"/>
      <c r="F31" s="1457"/>
      <c r="G31" s="1457">
        <v>6</v>
      </c>
      <c r="H31" s="1457">
        <v>9</v>
      </c>
      <c r="I31" s="1490">
        <v>1</v>
      </c>
      <c r="J31" s="1458">
        <v>8</v>
      </c>
      <c r="K31" s="1458">
        <v>126</v>
      </c>
      <c r="L31" s="1459">
        <v>1</v>
      </c>
      <c r="M31" s="1460">
        <f t="shared" si="3"/>
        <v>151</v>
      </c>
      <c r="N31" s="2334">
        <f>M32/M31</f>
        <v>0.3443708609271523</v>
      </c>
      <c r="O31" s="2336">
        <v>0.22492127755285651</v>
      </c>
      <c r="R31" s="1484"/>
    </row>
    <row r="32" spans="1:18" s="1452" customFormat="1" ht="15" customHeight="1" x14ac:dyDescent="0.2">
      <c r="A32" s="1569"/>
      <c r="B32" s="2352"/>
      <c r="C32" s="1491" t="s">
        <v>555</v>
      </c>
      <c r="D32" s="1462"/>
      <c r="E32" s="1463"/>
      <c r="F32" s="1463"/>
      <c r="G32" s="1463">
        <v>40</v>
      </c>
      <c r="H32" s="1463">
        <v>9</v>
      </c>
      <c r="I32" s="1485">
        <v>2</v>
      </c>
      <c r="J32" s="1464">
        <v>1</v>
      </c>
      <c r="K32" s="1464"/>
      <c r="L32" s="1465"/>
      <c r="M32" s="1466">
        <f t="shared" si="3"/>
        <v>52</v>
      </c>
      <c r="N32" s="2335"/>
      <c r="O32" s="2337"/>
      <c r="R32" s="1484"/>
    </row>
    <row r="33" spans="1:18" s="1452" customFormat="1" ht="15" customHeight="1" x14ac:dyDescent="0.2">
      <c r="A33" s="1569"/>
      <c r="B33" s="2353" t="s">
        <v>556</v>
      </c>
      <c r="C33" s="1467" t="s">
        <v>554</v>
      </c>
      <c r="D33" s="1462"/>
      <c r="E33" s="1463"/>
      <c r="F33" s="1463"/>
      <c r="G33" s="1463">
        <v>4</v>
      </c>
      <c r="H33" s="1463">
        <v>1</v>
      </c>
      <c r="I33" s="1485">
        <v>12</v>
      </c>
      <c r="J33" s="1464">
        <v>1</v>
      </c>
      <c r="K33" s="1464"/>
      <c r="L33" s="1465">
        <v>1</v>
      </c>
      <c r="M33" s="1466">
        <f t="shared" si="3"/>
        <v>19</v>
      </c>
      <c r="N33" s="2339">
        <f>M34/M33</f>
        <v>1.0526315789473684</v>
      </c>
      <c r="O33" s="2340">
        <v>1.1516709511568124</v>
      </c>
      <c r="R33" s="1484"/>
    </row>
    <row r="34" spans="1:18" s="1452" customFormat="1" ht="15" customHeight="1" x14ac:dyDescent="0.2">
      <c r="A34" s="1569"/>
      <c r="B34" s="2353"/>
      <c r="C34" s="1461" t="s">
        <v>555</v>
      </c>
      <c r="D34" s="1462"/>
      <c r="E34" s="1463"/>
      <c r="F34" s="1463"/>
      <c r="G34" s="1463">
        <v>6</v>
      </c>
      <c r="H34" s="1463">
        <v>1</v>
      </c>
      <c r="I34" s="1485">
        <v>12</v>
      </c>
      <c r="J34" s="1464"/>
      <c r="K34" s="1464"/>
      <c r="L34" s="1465">
        <v>1</v>
      </c>
      <c r="M34" s="1466">
        <f t="shared" si="3"/>
        <v>20</v>
      </c>
      <c r="N34" s="2335"/>
      <c r="O34" s="2337"/>
      <c r="R34" s="1484"/>
    </row>
    <row r="35" spans="1:18" s="1452" customFormat="1" ht="15" customHeight="1" x14ac:dyDescent="0.2">
      <c r="A35" s="1569"/>
      <c r="B35" s="2353" t="s">
        <v>557</v>
      </c>
      <c r="C35" s="1467" t="s">
        <v>554</v>
      </c>
      <c r="D35" s="1462">
        <v>10</v>
      </c>
      <c r="E35" s="1463">
        <v>9</v>
      </c>
      <c r="F35" s="1463">
        <v>22</v>
      </c>
      <c r="G35" s="1463">
        <v>47</v>
      </c>
      <c r="H35" s="1463"/>
      <c r="I35" s="1485">
        <v>26</v>
      </c>
      <c r="J35" s="1464">
        <v>17</v>
      </c>
      <c r="K35" s="1464">
        <v>77</v>
      </c>
      <c r="L35" s="1465">
        <v>25</v>
      </c>
      <c r="M35" s="1466">
        <f t="shared" si="3"/>
        <v>233</v>
      </c>
      <c r="N35" s="2339">
        <f>M36/M35</f>
        <v>0.76394849785407726</v>
      </c>
      <c r="O35" s="2340">
        <v>0.86908240794856806</v>
      </c>
      <c r="R35" s="1484"/>
    </row>
    <row r="36" spans="1:18" s="1452" customFormat="1" ht="15" customHeight="1" x14ac:dyDescent="0.2">
      <c r="A36" s="1569"/>
      <c r="B36" s="2354"/>
      <c r="C36" s="1468" t="s">
        <v>555</v>
      </c>
      <c r="D36" s="1469">
        <v>7</v>
      </c>
      <c r="E36" s="1470">
        <v>4</v>
      </c>
      <c r="F36" s="1470">
        <v>5</v>
      </c>
      <c r="G36" s="1470">
        <v>97</v>
      </c>
      <c r="H36" s="1470"/>
      <c r="I36" s="1486">
        <v>26</v>
      </c>
      <c r="J36" s="1471">
        <v>20</v>
      </c>
      <c r="K36" s="1471"/>
      <c r="L36" s="1472">
        <v>19</v>
      </c>
      <c r="M36" s="1473">
        <f t="shared" si="3"/>
        <v>178</v>
      </c>
      <c r="N36" s="2343"/>
      <c r="O36" s="2344"/>
      <c r="R36" s="1484"/>
    </row>
    <row r="37" spans="1:18" s="1452" customFormat="1" ht="15" customHeight="1" x14ac:dyDescent="0.2">
      <c r="A37" s="1569"/>
      <c r="B37" s="2355" t="s">
        <v>549</v>
      </c>
      <c r="C37" s="1474" t="s">
        <v>554</v>
      </c>
      <c r="D37" s="1475">
        <f t="shared" ref="D37:L38" si="5">SUM(D31,D33,D35)</f>
        <v>10</v>
      </c>
      <c r="E37" s="1476">
        <f t="shared" si="5"/>
        <v>9</v>
      </c>
      <c r="F37" s="1476">
        <f t="shared" si="5"/>
        <v>22</v>
      </c>
      <c r="G37" s="1476">
        <f t="shared" si="5"/>
        <v>57</v>
      </c>
      <c r="H37" s="1476">
        <f t="shared" si="5"/>
        <v>10</v>
      </c>
      <c r="I37" s="1487">
        <f t="shared" si="5"/>
        <v>39</v>
      </c>
      <c r="J37" s="1476">
        <f t="shared" si="5"/>
        <v>26</v>
      </c>
      <c r="K37" s="1476">
        <f t="shared" si="5"/>
        <v>203</v>
      </c>
      <c r="L37" s="1477">
        <f t="shared" si="5"/>
        <v>27</v>
      </c>
      <c r="M37" s="1478">
        <f t="shared" si="3"/>
        <v>403</v>
      </c>
      <c r="N37" s="2347">
        <f>M38/M37</f>
        <v>0.6203473945409429</v>
      </c>
      <c r="O37" s="2349">
        <v>0.563266250289151</v>
      </c>
      <c r="R37" s="1484"/>
    </row>
    <row r="38" spans="1:18" s="1452" customFormat="1" ht="15" customHeight="1" thickBot="1" x14ac:dyDescent="0.25">
      <c r="A38" s="1570"/>
      <c r="B38" s="2356"/>
      <c r="C38" s="1479" t="s">
        <v>555</v>
      </c>
      <c r="D38" s="1480">
        <f t="shared" si="5"/>
        <v>7</v>
      </c>
      <c r="E38" s="1481">
        <f t="shared" si="5"/>
        <v>4</v>
      </c>
      <c r="F38" s="1481">
        <f t="shared" si="5"/>
        <v>5</v>
      </c>
      <c r="G38" s="1481">
        <f t="shared" si="5"/>
        <v>143</v>
      </c>
      <c r="H38" s="1481">
        <f t="shared" si="5"/>
        <v>10</v>
      </c>
      <c r="I38" s="1481">
        <f t="shared" si="5"/>
        <v>40</v>
      </c>
      <c r="J38" s="1481">
        <f t="shared" si="5"/>
        <v>21</v>
      </c>
      <c r="K38" s="1488">
        <f t="shared" si="5"/>
        <v>0</v>
      </c>
      <c r="L38" s="1482">
        <f t="shared" si="5"/>
        <v>20</v>
      </c>
      <c r="M38" s="1483">
        <f t="shared" si="3"/>
        <v>250</v>
      </c>
      <c r="N38" s="2348"/>
      <c r="O38" s="2350"/>
      <c r="R38" s="1484"/>
    </row>
    <row r="39" spans="1:18" s="1452" customFormat="1" ht="15" customHeight="1" x14ac:dyDescent="0.2">
      <c r="A39" s="1831">
        <v>4</v>
      </c>
      <c r="B39" s="2332" t="s">
        <v>619</v>
      </c>
      <c r="C39" s="1492" t="s">
        <v>994</v>
      </c>
      <c r="D39" s="1456"/>
      <c r="E39" s="1457"/>
      <c r="F39" s="1457">
        <v>1</v>
      </c>
      <c r="G39" s="1460">
        <v>3</v>
      </c>
      <c r="H39" s="1457">
        <v>4</v>
      </c>
      <c r="I39" s="1457">
        <v>2</v>
      </c>
      <c r="J39" s="1457">
        <v>9</v>
      </c>
      <c r="K39" s="1457">
        <v>113</v>
      </c>
      <c r="L39" s="1460">
        <v>1</v>
      </c>
      <c r="M39" s="1493">
        <f t="shared" si="3"/>
        <v>133</v>
      </c>
      <c r="N39" s="2334">
        <f>M40/M39</f>
        <v>0.19548872180451127</v>
      </c>
      <c r="O39" s="2336">
        <v>0.20974235104669886</v>
      </c>
      <c r="R39" s="1484"/>
    </row>
    <row r="40" spans="1:18" s="1452" customFormat="1" ht="15" customHeight="1" x14ac:dyDescent="0.2">
      <c r="A40" s="1779"/>
      <c r="B40" s="2333"/>
      <c r="C40" s="1491" t="s">
        <v>995</v>
      </c>
      <c r="D40" s="1462"/>
      <c r="E40" s="1463"/>
      <c r="F40" s="1463"/>
      <c r="G40" s="1463">
        <v>19</v>
      </c>
      <c r="H40" s="1463">
        <v>4</v>
      </c>
      <c r="I40" s="1463">
        <v>3</v>
      </c>
      <c r="J40" s="1463"/>
      <c r="K40" s="1463"/>
      <c r="L40" s="1466"/>
      <c r="M40" s="1494">
        <f t="shared" si="3"/>
        <v>26</v>
      </c>
      <c r="N40" s="2335"/>
      <c r="O40" s="2337"/>
      <c r="R40" s="1484"/>
    </row>
    <row r="41" spans="1:18" s="1452" customFormat="1" ht="15" customHeight="1" x14ac:dyDescent="0.2">
      <c r="A41" s="1779"/>
      <c r="B41" s="2338" t="s">
        <v>620</v>
      </c>
      <c r="C41" s="1495" t="s">
        <v>994</v>
      </c>
      <c r="D41" s="1462">
        <v>1</v>
      </c>
      <c r="E41" s="1463">
        <v>2</v>
      </c>
      <c r="F41" s="1463"/>
      <c r="G41" s="1463">
        <v>4</v>
      </c>
      <c r="H41" s="1463"/>
      <c r="I41" s="1463">
        <v>7</v>
      </c>
      <c r="J41" s="1463"/>
      <c r="K41" s="1463">
        <v>1</v>
      </c>
      <c r="L41" s="1466"/>
      <c r="M41" s="1494">
        <f t="shared" si="3"/>
        <v>15</v>
      </c>
      <c r="N41" s="2339">
        <f>M42/M41</f>
        <v>2.2000000000000002</v>
      </c>
      <c r="O41" s="2340">
        <v>1.078125</v>
      </c>
      <c r="R41" s="1484"/>
    </row>
    <row r="42" spans="1:18" s="1452" customFormat="1" ht="15" customHeight="1" x14ac:dyDescent="0.2">
      <c r="A42" s="1779"/>
      <c r="B42" s="2333"/>
      <c r="C42" s="1491" t="s">
        <v>995</v>
      </c>
      <c r="D42" s="1462">
        <v>4</v>
      </c>
      <c r="E42" s="1463">
        <v>3</v>
      </c>
      <c r="F42" s="1463"/>
      <c r="G42" s="1463">
        <v>19</v>
      </c>
      <c r="H42" s="1463"/>
      <c r="I42" s="1463">
        <v>7</v>
      </c>
      <c r="J42" s="1463"/>
      <c r="K42" s="1463"/>
      <c r="L42" s="1466"/>
      <c r="M42" s="1494">
        <f t="shared" si="3"/>
        <v>33</v>
      </c>
      <c r="N42" s="2335"/>
      <c r="O42" s="2337"/>
      <c r="R42" s="1484"/>
    </row>
    <row r="43" spans="1:18" s="1452" customFormat="1" ht="15" customHeight="1" x14ac:dyDescent="0.2">
      <c r="A43" s="1779"/>
      <c r="B43" s="2341" t="s">
        <v>621</v>
      </c>
      <c r="C43" s="1491" t="s">
        <v>994</v>
      </c>
      <c r="D43" s="1462">
        <v>21</v>
      </c>
      <c r="E43" s="1463">
        <v>10</v>
      </c>
      <c r="F43" s="1463">
        <v>21</v>
      </c>
      <c r="G43" s="1463">
        <v>58</v>
      </c>
      <c r="H43" s="1463"/>
      <c r="I43" s="1463">
        <v>17</v>
      </c>
      <c r="J43" s="1463">
        <v>12</v>
      </c>
      <c r="K43" s="1463">
        <v>101</v>
      </c>
      <c r="L43" s="1466">
        <v>13</v>
      </c>
      <c r="M43" s="1494">
        <f t="shared" si="3"/>
        <v>253</v>
      </c>
      <c r="N43" s="2339">
        <f>M44/M43</f>
        <v>0.60079051383399207</v>
      </c>
      <c r="O43" s="2340">
        <v>0.80472706809229033</v>
      </c>
      <c r="R43" s="1484"/>
    </row>
    <row r="44" spans="1:18" s="1452" customFormat="1" ht="15" customHeight="1" x14ac:dyDescent="0.2">
      <c r="A44" s="1779"/>
      <c r="B44" s="2342"/>
      <c r="C44" s="1496" t="s">
        <v>995</v>
      </c>
      <c r="D44" s="1497">
        <v>8</v>
      </c>
      <c r="E44" s="1498">
        <v>4</v>
      </c>
      <c r="F44" s="1498"/>
      <c r="G44" s="1498">
        <v>103</v>
      </c>
      <c r="H44" s="1498"/>
      <c r="I44" s="1498">
        <v>18</v>
      </c>
      <c r="J44" s="1498">
        <v>8</v>
      </c>
      <c r="K44" s="1498"/>
      <c r="L44" s="967">
        <v>11</v>
      </c>
      <c r="M44" s="1499">
        <f t="shared" si="3"/>
        <v>152</v>
      </c>
      <c r="N44" s="2343"/>
      <c r="O44" s="2344"/>
      <c r="R44" s="1484"/>
    </row>
    <row r="45" spans="1:18" s="1452" customFormat="1" ht="15" customHeight="1" x14ac:dyDescent="0.2">
      <c r="A45" s="1779"/>
      <c r="B45" s="2345" t="s">
        <v>53</v>
      </c>
      <c r="C45" s="1500" t="s">
        <v>994</v>
      </c>
      <c r="D45" s="1475">
        <f t="shared" ref="D45:L46" si="6">D39+D41+D43</f>
        <v>22</v>
      </c>
      <c r="E45" s="1476">
        <f t="shared" si="6"/>
        <v>12</v>
      </c>
      <c r="F45" s="1476">
        <f t="shared" si="6"/>
        <v>22</v>
      </c>
      <c r="G45" s="1476">
        <f t="shared" si="6"/>
        <v>65</v>
      </c>
      <c r="H45" s="1476">
        <f t="shared" si="6"/>
        <v>4</v>
      </c>
      <c r="I45" s="1476">
        <f t="shared" si="6"/>
        <v>26</v>
      </c>
      <c r="J45" s="1476">
        <f t="shared" si="6"/>
        <v>21</v>
      </c>
      <c r="K45" s="1476">
        <f t="shared" si="6"/>
        <v>215</v>
      </c>
      <c r="L45" s="1478">
        <f t="shared" si="6"/>
        <v>14</v>
      </c>
      <c r="M45" s="1501">
        <f t="shared" si="3"/>
        <v>401</v>
      </c>
      <c r="N45" s="2347">
        <f>M46/M45</f>
        <v>0.52618453865336656</v>
      </c>
      <c r="O45" s="2349">
        <v>0.50914962325080737</v>
      </c>
      <c r="R45" s="1484"/>
    </row>
    <row r="46" spans="1:18" s="1452" customFormat="1" ht="15" customHeight="1" thickBot="1" x14ac:dyDescent="0.25">
      <c r="A46" s="1781"/>
      <c r="B46" s="2346"/>
      <c r="C46" s="1502" t="s">
        <v>995</v>
      </c>
      <c r="D46" s="1480">
        <f t="shared" si="6"/>
        <v>12</v>
      </c>
      <c r="E46" s="1503">
        <f t="shared" si="6"/>
        <v>7</v>
      </c>
      <c r="F46" s="1503">
        <f t="shared" si="6"/>
        <v>0</v>
      </c>
      <c r="G46" s="1503">
        <f t="shared" si="6"/>
        <v>141</v>
      </c>
      <c r="H46" s="1503">
        <f t="shared" si="6"/>
        <v>4</v>
      </c>
      <c r="I46" s="1503">
        <f t="shared" si="6"/>
        <v>28</v>
      </c>
      <c r="J46" s="1503">
        <f t="shared" si="6"/>
        <v>8</v>
      </c>
      <c r="K46" s="1503">
        <f t="shared" si="6"/>
        <v>0</v>
      </c>
      <c r="L46" s="1504">
        <f t="shared" si="6"/>
        <v>11</v>
      </c>
      <c r="M46" s="1505">
        <f t="shared" si="3"/>
        <v>211</v>
      </c>
      <c r="N46" s="2348"/>
      <c r="O46" s="2350"/>
      <c r="R46" s="1484"/>
    </row>
    <row r="47" spans="1:18" customFormat="1" ht="14.25" customHeight="1" x14ac:dyDescent="0.2">
      <c r="A47" s="1173" t="s">
        <v>558</v>
      </c>
      <c r="G47" s="1449"/>
      <c r="H47" s="1449"/>
      <c r="I47" s="1449"/>
      <c r="J47" s="1449"/>
      <c r="K47" s="1449"/>
      <c r="L47" s="1449"/>
      <c r="M47" s="1449"/>
      <c r="N47" s="1449"/>
      <c r="O47" s="1449"/>
    </row>
    <row r="48" spans="1:18" ht="32.25" customHeight="1" x14ac:dyDescent="0.2">
      <c r="G48" s="730"/>
      <c r="H48" s="730"/>
      <c r="I48" s="730"/>
      <c r="J48" s="730"/>
      <c r="K48" s="730"/>
      <c r="L48" s="730"/>
      <c r="M48" s="730"/>
      <c r="N48" s="730"/>
      <c r="O48" s="730"/>
    </row>
    <row r="49" spans="2:15" x14ac:dyDescent="0.2">
      <c r="B49" s="730"/>
      <c r="C49" s="730"/>
      <c r="D49" s="730"/>
      <c r="G49" s="730"/>
      <c r="H49" s="730"/>
      <c r="I49" s="730"/>
      <c r="J49" s="730"/>
      <c r="K49" s="730"/>
      <c r="L49" s="730"/>
      <c r="M49" s="730"/>
      <c r="N49" s="730"/>
      <c r="O49" s="730"/>
    </row>
    <row r="50" spans="2:15" x14ac:dyDescent="0.2">
      <c r="B50" s="730"/>
      <c r="C50" s="730"/>
      <c r="D50" s="730"/>
      <c r="E50" s="730"/>
      <c r="M50" s="730"/>
      <c r="N50" s="730"/>
      <c r="O50" s="730"/>
    </row>
    <row r="51" spans="2:15" x14ac:dyDescent="0.2">
      <c r="M51" s="730"/>
      <c r="N51" s="730"/>
      <c r="O51" s="730"/>
    </row>
    <row r="52" spans="2:15" x14ac:dyDescent="0.2">
      <c r="M52" s="730"/>
      <c r="N52" s="730"/>
      <c r="O52" s="730"/>
    </row>
    <row r="53" spans="2:15" x14ac:dyDescent="0.2">
      <c r="M53" s="730"/>
      <c r="N53" s="730"/>
      <c r="O53" s="730"/>
    </row>
    <row r="54" spans="2:15" x14ac:dyDescent="0.2">
      <c r="M54" s="730"/>
      <c r="N54" s="730"/>
      <c r="O54" s="730"/>
    </row>
    <row r="55" spans="2:15" x14ac:dyDescent="0.2">
      <c r="B55" s="732"/>
      <c r="C55" s="732"/>
      <c r="D55" s="732"/>
      <c r="E55" s="732"/>
      <c r="M55" s="730"/>
      <c r="N55" s="730"/>
      <c r="O55" s="730"/>
    </row>
  </sheetData>
  <mergeCells count="79">
    <mergeCell ref="A5:A6"/>
    <mergeCell ref="B5:B6"/>
    <mergeCell ref="C5:C6"/>
    <mergeCell ref="D5:D6"/>
    <mergeCell ref="E5:E6"/>
    <mergeCell ref="F5:F6"/>
    <mergeCell ref="G5:G6"/>
    <mergeCell ref="H5:H6"/>
    <mergeCell ref="I5:I6"/>
    <mergeCell ref="J5:J6"/>
    <mergeCell ref="K5:K6"/>
    <mergeCell ref="L5:L6"/>
    <mergeCell ref="M5:M6"/>
    <mergeCell ref="N5:O5"/>
    <mergeCell ref="A7:A14"/>
    <mergeCell ref="B7:B8"/>
    <mergeCell ref="N7:N8"/>
    <mergeCell ref="O7:O8"/>
    <mergeCell ref="B9:B10"/>
    <mergeCell ref="N9:N10"/>
    <mergeCell ref="O9:O10"/>
    <mergeCell ref="B11:B12"/>
    <mergeCell ref="N11:N12"/>
    <mergeCell ref="O11:O12"/>
    <mergeCell ref="B13:B14"/>
    <mergeCell ref="N13:N14"/>
    <mergeCell ref="O13:O14"/>
    <mergeCell ref="A15:A22"/>
    <mergeCell ref="B15:B16"/>
    <mergeCell ref="N15:N16"/>
    <mergeCell ref="O15:O16"/>
    <mergeCell ref="B17:B18"/>
    <mergeCell ref="N17:N18"/>
    <mergeCell ref="O17:O18"/>
    <mergeCell ref="B19:B20"/>
    <mergeCell ref="N19:N20"/>
    <mergeCell ref="O19:O20"/>
    <mergeCell ref="B21:B22"/>
    <mergeCell ref="N21:N22"/>
    <mergeCell ref="O21:O22"/>
    <mergeCell ref="A23:A30"/>
    <mergeCell ref="B23:B24"/>
    <mergeCell ref="N23:N24"/>
    <mergeCell ref="O23:O24"/>
    <mergeCell ref="B25:B26"/>
    <mergeCell ref="N25:N26"/>
    <mergeCell ref="O25:O26"/>
    <mergeCell ref="B27:B28"/>
    <mergeCell ref="N27:N28"/>
    <mergeCell ref="O27:O28"/>
    <mergeCell ref="B29:B30"/>
    <mergeCell ref="N29:N30"/>
    <mergeCell ref="O29:O30"/>
    <mergeCell ref="A31:A38"/>
    <mergeCell ref="B31:B32"/>
    <mergeCell ref="N31:N32"/>
    <mergeCell ref="O31:O32"/>
    <mergeCell ref="B33:B34"/>
    <mergeCell ref="N33:N34"/>
    <mergeCell ref="O33:O34"/>
    <mergeCell ref="B35:B36"/>
    <mergeCell ref="N35:N36"/>
    <mergeCell ref="O35:O36"/>
    <mergeCell ref="B37:B38"/>
    <mergeCell ref="N37:N38"/>
    <mergeCell ref="O37:O38"/>
    <mergeCell ref="A39:A46"/>
    <mergeCell ref="B39:B40"/>
    <mergeCell ref="N39:N40"/>
    <mergeCell ref="O39:O40"/>
    <mergeCell ref="B41:B42"/>
    <mergeCell ref="N41:N42"/>
    <mergeCell ref="O41:O42"/>
    <mergeCell ref="B43:B44"/>
    <mergeCell ref="N43:N44"/>
    <mergeCell ref="O43:O44"/>
    <mergeCell ref="B45:B46"/>
    <mergeCell ref="N45:N46"/>
    <mergeCell ref="O45:O46"/>
  </mergeCells>
  <phoneticPr fontId="7"/>
  <pageMargins left="0.78740157480314965" right="0.78740157480314965" top="0.98425196850393704" bottom="0.78740157480314965" header="0.51181102362204722" footer="0.51181102362204722"/>
  <pageSetup paperSize="9" scale="9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6FE95-3D9D-493C-9B99-3A59553B6BD2}">
  <sheetPr>
    <tabColor rgb="FF9966FF"/>
  </sheetPr>
  <dimension ref="A1:AK72"/>
  <sheetViews>
    <sheetView view="pageBreakPreview" zoomScale="115" zoomScaleNormal="100" zoomScaleSheetLayoutView="115" workbookViewId="0">
      <selection activeCell="B30" sqref="B30"/>
    </sheetView>
  </sheetViews>
  <sheetFormatPr defaultColWidth="9" defaultRowHeight="13.2" x14ac:dyDescent="0.2"/>
  <cols>
    <col min="1" max="1" width="3.6640625" style="1" customWidth="1"/>
    <col min="2" max="2" width="5.6640625" style="1" customWidth="1"/>
    <col min="3" max="4" width="3.109375" style="1" customWidth="1"/>
    <col min="5" max="5" width="5.6640625" style="1" customWidth="1"/>
    <col min="6" max="7" width="3.109375" style="1" customWidth="1"/>
    <col min="8" max="8" width="5.6640625" style="1" customWidth="1"/>
    <col min="9" max="10" width="3.109375" style="1" customWidth="1"/>
    <col min="11" max="11" width="5.6640625" style="1" customWidth="1"/>
    <col min="12" max="13" width="3.109375" style="1" customWidth="1"/>
    <col min="14" max="14" width="5.6640625" style="1" customWidth="1"/>
    <col min="15" max="16" width="3.109375" style="1" customWidth="1"/>
    <col min="17" max="17" width="5.6640625" style="1" customWidth="1"/>
    <col min="18" max="19" width="3.109375" style="1" customWidth="1"/>
    <col min="20" max="20" width="5.6640625" style="1" customWidth="1"/>
    <col min="21" max="22" width="3.109375" style="1" customWidth="1"/>
    <col min="23" max="31" width="9" style="1"/>
    <col min="32" max="32" width="9.109375" style="1" bestFit="1" customWidth="1"/>
    <col min="33" max="16384" width="9" style="1"/>
  </cols>
  <sheetData>
    <row r="1" spans="1:37" ht="14.4" x14ac:dyDescent="0.2">
      <c r="A1" s="249" t="s">
        <v>559</v>
      </c>
    </row>
    <row r="2" spans="1:37" x14ac:dyDescent="0.2">
      <c r="B2" s="250"/>
      <c r="Z2" s="733"/>
      <c r="AA2" s="733"/>
      <c r="AB2" s="733"/>
      <c r="AC2" s="733"/>
      <c r="AD2" s="733"/>
    </row>
    <row r="3" spans="1:37" x14ac:dyDescent="0.2">
      <c r="B3" s="250"/>
      <c r="Z3" s="733"/>
      <c r="AA3" s="733"/>
      <c r="AB3" s="733"/>
      <c r="AC3" s="733"/>
      <c r="AD3" s="733"/>
    </row>
    <row r="4" spans="1:37" x14ac:dyDescent="0.2">
      <c r="B4" s="250"/>
      <c r="Z4" s="733"/>
      <c r="AA4" s="733"/>
      <c r="AB4" s="733"/>
      <c r="AC4" s="733"/>
      <c r="AD4" s="733"/>
    </row>
    <row r="5" spans="1:37" x14ac:dyDescent="0.2">
      <c r="A5" s="251"/>
      <c r="B5" s="250"/>
    </row>
    <row r="6" spans="1:37" x14ac:dyDescent="0.2">
      <c r="B6" s="250"/>
      <c r="Z6" s="733"/>
      <c r="AA6" s="733"/>
      <c r="AB6" s="733"/>
      <c r="AC6" s="733"/>
      <c r="AD6" s="733"/>
    </row>
    <row r="7" spans="1:37" x14ac:dyDescent="0.2">
      <c r="B7" s="250"/>
      <c r="Z7" s="733"/>
      <c r="AA7" s="733"/>
      <c r="AB7" s="733"/>
      <c r="AC7" s="733"/>
      <c r="AD7" s="733"/>
    </row>
    <row r="8" spans="1:37" x14ac:dyDescent="0.2">
      <c r="B8" s="250"/>
      <c r="Z8" s="733"/>
      <c r="AA8" s="733"/>
      <c r="AB8" s="733"/>
      <c r="AC8" s="733"/>
      <c r="AD8" s="733"/>
    </row>
    <row r="9" spans="1:37" x14ac:dyDescent="0.2">
      <c r="B9" s="250"/>
    </row>
    <row r="10" spans="1:37" x14ac:dyDescent="0.2">
      <c r="B10" s="250"/>
      <c r="Z10" s="733"/>
      <c r="AA10" s="733"/>
      <c r="AB10" s="733"/>
      <c r="AC10" s="733"/>
      <c r="AD10" s="733"/>
    </row>
    <row r="11" spans="1:37" x14ac:dyDescent="0.2">
      <c r="B11" s="250"/>
      <c r="Z11" s="733"/>
      <c r="AA11" s="733"/>
      <c r="AB11" s="733"/>
      <c r="AC11" s="733"/>
      <c r="AD11" s="733"/>
    </row>
    <row r="12" spans="1:37" x14ac:dyDescent="0.2">
      <c r="B12" s="250"/>
      <c r="Z12" s="733"/>
      <c r="AA12" s="733"/>
      <c r="AB12" s="733"/>
      <c r="AC12" s="733"/>
      <c r="AD12" s="733"/>
    </row>
    <row r="13" spans="1:37" x14ac:dyDescent="0.2">
      <c r="B13" s="250"/>
      <c r="AJ13" s="734"/>
      <c r="AK13" s="734"/>
    </row>
    <row r="14" spans="1:37" x14ac:dyDescent="0.2">
      <c r="Z14" s="733"/>
      <c r="AA14" s="733"/>
      <c r="AB14" s="733"/>
      <c r="AC14" s="733"/>
      <c r="AD14" s="733"/>
      <c r="AE14" s="733"/>
      <c r="AF14" s="733"/>
      <c r="AG14" s="733"/>
      <c r="AH14" s="733"/>
      <c r="AI14" s="733"/>
    </row>
    <row r="15" spans="1:37" x14ac:dyDescent="0.2">
      <c r="Z15" s="733"/>
      <c r="AA15" s="733"/>
      <c r="AB15" s="733"/>
      <c r="AC15" s="733"/>
      <c r="AD15" s="733"/>
      <c r="AE15" s="733"/>
      <c r="AF15" s="733"/>
      <c r="AG15" s="733"/>
      <c r="AH15" s="733"/>
      <c r="AI15" s="733"/>
    </row>
    <row r="16" spans="1:37" x14ac:dyDescent="0.2">
      <c r="Z16" s="733"/>
      <c r="AA16" s="733"/>
      <c r="AB16" s="733"/>
      <c r="AC16" s="733"/>
      <c r="AD16" s="733"/>
      <c r="AE16" s="733"/>
      <c r="AF16" s="733"/>
      <c r="AG16" s="733"/>
      <c r="AH16" s="733"/>
      <c r="AI16" s="733"/>
    </row>
    <row r="17" spans="1:32" x14ac:dyDescent="0.2">
      <c r="W17" s="252"/>
      <c r="X17" s="252"/>
      <c r="AE17" s="733"/>
      <c r="AF17" s="733"/>
    </row>
    <row r="20" spans="1:32" ht="14.4" x14ac:dyDescent="0.2">
      <c r="A20" s="249" t="s">
        <v>560</v>
      </c>
    </row>
    <row r="21" spans="1:32" ht="13.8" thickBot="1" x14ac:dyDescent="0.25"/>
    <row r="22" spans="1:32" x14ac:dyDescent="0.2">
      <c r="A22" s="253" t="s">
        <v>561</v>
      </c>
      <c r="B22" s="2380" t="s">
        <v>562</v>
      </c>
      <c r="C22" s="2378"/>
      <c r="D22" s="2381"/>
      <c r="E22" s="2377" t="s">
        <v>563</v>
      </c>
      <c r="F22" s="2378"/>
      <c r="G22" s="2382"/>
      <c r="H22" s="2380" t="s">
        <v>564</v>
      </c>
      <c r="I22" s="2378"/>
      <c r="J22" s="2381"/>
      <c r="K22" s="2377" t="s">
        <v>203</v>
      </c>
      <c r="L22" s="2378"/>
      <c r="M22" s="2382"/>
      <c r="N22" s="2380" t="s">
        <v>204</v>
      </c>
      <c r="O22" s="2378"/>
      <c r="P22" s="2381"/>
      <c r="Q22" s="2377" t="s">
        <v>565</v>
      </c>
      <c r="R22" s="2378"/>
      <c r="S22" s="2381"/>
      <c r="T22" s="2377" t="s">
        <v>566</v>
      </c>
      <c r="U22" s="2378"/>
      <c r="V22" s="2379"/>
    </row>
    <row r="23" spans="1:32" ht="121.2" x14ac:dyDescent="0.2">
      <c r="A23" s="254" t="s">
        <v>567</v>
      </c>
      <c r="B23" s="255" t="s">
        <v>568</v>
      </c>
      <c r="C23" s="256" t="s">
        <v>569</v>
      </c>
      <c r="D23" s="257" t="s">
        <v>570</v>
      </c>
      <c r="E23" s="258" t="s">
        <v>568</v>
      </c>
      <c r="F23" s="256" t="s">
        <v>569</v>
      </c>
      <c r="G23" s="259" t="s">
        <v>571</v>
      </c>
      <c r="H23" s="255" t="s">
        <v>568</v>
      </c>
      <c r="I23" s="256" t="s">
        <v>569</v>
      </c>
      <c r="J23" s="257" t="s">
        <v>571</v>
      </c>
      <c r="K23" s="258" t="s">
        <v>568</v>
      </c>
      <c r="L23" s="256" t="s">
        <v>569</v>
      </c>
      <c r="M23" s="259" t="s">
        <v>571</v>
      </c>
      <c r="N23" s="255" t="s">
        <v>568</v>
      </c>
      <c r="O23" s="256" t="s">
        <v>569</v>
      </c>
      <c r="P23" s="257" t="s">
        <v>571</v>
      </c>
      <c r="Q23" s="258" t="s">
        <v>568</v>
      </c>
      <c r="R23" s="256" t="s">
        <v>569</v>
      </c>
      <c r="S23" s="257" t="s">
        <v>571</v>
      </c>
      <c r="T23" s="258" t="s">
        <v>568</v>
      </c>
      <c r="U23" s="256" t="s">
        <v>569</v>
      </c>
      <c r="V23" s="260" t="s">
        <v>571</v>
      </c>
    </row>
    <row r="24" spans="1:32" ht="16.2" x14ac:dyDescent="0.2">
      <c r="A24" s="261" t="s">
        <v>618</v>
      </c>
      <c r="B24" s="262">
        <v>19683</v>
      </c>
      <c r="C24" s="263">
        <v>49</v>
      </c>
      <c r="D24" s="264">
        <v>2.489457907839252</v>
      </c>
      <c r="E24" s="265">
        <v>19216</v>
      </c>
      <c r="F24" s="263">
        <v>69</v>
      </c>
      <c r="G24" s="266">
        <v>3.5907577019150709</v>
      </c>
      <c r="H24" s="267">
        <v>38513</v>
      </c>
      <c r="I24" s="263">
        <v>171</v>
      </c>
      <c r="J24" s="264">
        <v>4.440059200789344</v>
      </c>
      <c r="K24" s="268">
        <v>11273</v>
      </c>
      <c r="L24" s="263">
        <v>38</v>
      </c>
      <c r="M24" s="266">
        <v>3.3708861882373813</v>
      </c>
      <c r="N24" s="267">
        <v>12350</v>
      </c>
      <c r="O24" s="263">
        <v>39</v>
      </c>
      <c r="P24" s="264">
        <v>3.1578947368421053</v>
      </c>
      <c r="Q24" s="268">
        <v>29956</v>
      </c>
      <c r="R24" s="263">
        <v>128</v>
      </c>
      <c r="S24" s="264">
        <v>4.2729336359994665</v>
      </c>
      <c r="T24" s="268">
        <v>130991</v>
      </c>
      <c r="U24" s="263">
        <v>494</v>
      </c>
      <c r="V24" s="269">
        <v>3.7712514600239708</v>
      </c>
      <c r="W24" s="270"/>
    </row>
    <row r="25" spans="1:32" ht="16.2" x14ac:dyDescent="0.2">
      <c r="A25" s="356" t="s">
        <v>592</v>
      </c>
      <c r="B25" s="262">
        <v>19724</v>
      </c>
      <c r="C25" s="263">
        <v>45</v>
      </c>
      <c r="D25" s="264">
        <v>2.2814844859054957</v>
      </c>
      <c r="E25" s="265">
        <v>19197</v>
      </c>
      <c r="F25" s="263">
        <v>34</v>
      </c>
      <c r="G25" s="266">
        <v>1.7711100692816586</v>
      </c>
      <c r="H25" s="267">
        <v>38540</v>
      </c>
      <c r="I25" s="263">
        <v>167</v>
      </c>
      <c r="J25" s="264">
        <v>4.3331603528801246</v>
      </c>
      <c r="K25" s="268">
        <v>11288</v>
      </c>
      <c r="L25" s="263">
        <v>40</v>
      </c>
      <c r="M25" s="266">
        <v>3.5435861091424519</v>
      </c>
      <c r="N25" s="267">
        <v>12302</v>
      </c>
      <c r="O25" s="263">
        <v>53</v>
      </c>
      <c r="P25" s="264">
        <v>4.3082425621850104</v>
      </c>
      <c r="Q25" s="268">
        <v>30661</v>
      </c>
      <c r="R25" s="263">
        <v>82</v>
      </c>
      <c r="S25" s="264">
        <v>2.6744072274224586</v>
      </c>
      <c r="T25" s="268">
        <v>131712</v>
      </c>
      <c r="U25" s="263">
        <v>421</v>
      </c>
      <c r="V25" s="269">
        <v>3.1963678328474248</v>
      </c>
    </row>
    <row r="26" spans="1:32" ht="16.2" x14ac:dyDescent="0.2">
      <c r="A26" s="261" t="s">
        <v>593</v>
      </c>
      <c r="B26" s="357">
        <v>19601</v>
      </c>
      <c r="C26" s="358">
        <v>46</v>
      </c>
      <c r="D26" s="359">
        <v>2.346819039844906</v>
      </c>
      <c r="E26" s="360">
        <v>19045</v>
      </c>
      <c r="F26" s="358">
        <v>32</v>
      </c>
      <c r="G26" s="361">
        <v>1.6802310317668678</v>
      </c>
      <c r="H26" s="362">
        <v>38493</v>
      </c>
      <c r="I26" s="358">
        <v>161</v>
      </c>
      <c r="J26" s="359">
        <v>4.182578650663757</v>
      </c>
      <c r="K26" s="362">
        <v>11160</v>
      </c>
      <c r="L26" s="358">
        <v>38</v>
      </c>
      <c r="M26" s="361">
        <v>3.4050179211469538</v>
      </c>
      <c r="N26" s="362">
        <v>12206</v>
      </c>
      <c r="O26" s="358">
        <v>33</v>
      </c>
      <c r="P26" s="359">
        <v>2.7035883991479603</v>
      </c>
      <c r="Q26" s="362">
        <v>30748</v>
      </c>
      <c r="R26" s="358">
        <v>73</v>
      </c>
      <c r="S26" s="359">
        <v>2.3741381553271754</v>
      </c>
      <c r="T26" s="363">
        <v>131253</v>
      </c>
      <c r="U26" s="358">
        <v>383</v>
      </c>
      <c r="V26" s="364">
        <v>2.9180285403000314</v>
      </c>
    </row>
    <row r="27" spans="1:32" ht="16.8" thickBot="1" x14ac:dyDescent="0.25">
      <c r="A27" s="261" t="s">
        <v>936</v>
      </c>
      <c r="B27" s="272">
        <v>19524</v>
      </c>
      <c r="C27" s="273">
        <v>40</v>
      </c>
      <c r="D27" s="274">
        <v>2.0487604998975617</v>
      </c>
      <c r="E27" s="275">
        <v>18805</v>
      </c>
      <c r="F27" s="273">
        <v>57</v>
      </c>
      <c r="G27" s="276">
        <v>3.0311087476734913</v>
      </c>
      <c r="H27" s="277">
        <v>38315</v>
      </c>
      <c r="I27" s="273">
        <v>150</v>
      </c>
      <c r="J27" s="274">
        <v>3.91491582930967</v>
      </c>
      <c r="K27" s="277">
        <v>11022</v>
      </c>
      <c r="L27" s="273">
        <v>42</v>
      </c>
      <c r="M27" s="276">
        <v>3.8105606967882419</v>
      </c>
      <c r="N27" s="277">
        <v>12212</v>
      </c>
      <c r="O27" s="273">
        <v>39</v>
      </c>
      <c r="P27" s="274">
        <v>3.1935800851621359</v>
      </c>
      <c r="Q27" s="277">
        <v>30784</v>
      </c>
      <c r="R27" s="273">
        <v>75</v>
      </c>
      <c r="S27" s="274">
        <v>2.4363305613305615</v>
      </c>
      <c r="T27" s="278">
        <v>130662</v>
      </c>
      <c r="U27" s="273">
        <v>403</v>
      </c>
      <c r="V27" s="279">
        <v>3.0842938268203457</v>
      </c>
    </row>
    <row r="28" spans="1:32" ht="16.8" thickBot="1" x14ac:dyDescent="0.25">
      <c r="A28" s="271" t="s">
        <v>996</v>
      </c>
      <c r="B28" s="272">
        <v>19400</v>
      </c>
      <c r="C28" s="273">
        <v>43</v>
      </c>
      <c r="D28" s="274">
        <v>2.2164948453608244</v>
      </c>
      <c r="E28" s="275">
        <v>18535</v>
      </c>
      <c r="F28" s="273">
        <v>56</v>
      </c>
      <c r="G28" s="276">
        <v>3.0213110331804693</v>
      </c>
      <c r="H28" s="277">
        <v>38017</v>
      </c>
      <c r="I28" s="273">
        <v>134</v>
      </c>
      <c r="J28" s="274">
        <v>3.5247389325827916</v>
      </c>
      <c r="K28" s="277">
        <v>10818</v>
      </c>
      <c r="L28" s="273">
        <v>40</v>
      </c>
      <c r="M28" s="276">
        <v>3.6975411351451286</v>
      </c>
      <c r="N28" s="277">
        <v>12098</v>
      </c>
      <c r="O28" s="273">
        <v>42</v>
      </c>
      <c r="P28" s="274">
        <v>3.4716482063150935</v>
      </c>
      <c r="Q28" s="277">
        <v>30097</v>
      </c>
      <c r="R28" s="273">
        <v>86</v>
      </c>
      <c r="S28" s="274">
        <v>2.8574276505964051</v>
      </c>
      <c r="T28" s="278">
        <v>128965</v>
      </c>
      <c r="U28" s="273">
        <v>401</v>
      </c>
      <c r="V28" s="279">
        <v>3.1093707595083937</v>
      </c>
    </row>
    <row r="29" spans="1:32" x14ac:dyDescent="0.2">
      <c r="B29" s="85" t="s">
        <v>572</v>
      </c>
    </row>
    <row r="31" spans="1:32" ht="14.4" x14ac:dyDescent="0.2">
      <c r="A31" s="280" t="s">
        <v>573</v>
      </c>
    </row>
    <row r="32" spans="1:32" x14ac:dyDescent="0.2">
      <c r="AB32" s="735"/>
      <c r="AC32" s="735"/>
    </row>
    <row r="34" spans="25:35" x14ac:dyDescent="0.2">
      <c r="AB34" s="730"/>
      <c r="AC34" s="730"/>
    </row>
    <row r="37" spans="25:35" x14ac:dyDescent="0.2">
      <c r="AH37" s="734"/>
      <c r="AI37" s="734"/>
    </row>
    <row r="38" spans="25:35" x14ac:dyDescent="0.2">
      <c r="Y38" s="736"/>
      <c r="Z38" s="736"/>
      <c r="AA38" s="736"/>
      <c r="AB38" s="736"/>
      <c r="AC38" s="736"/>
      <c r="AD38" s="736"/>
      <c r="AE38" s="737"/>
      <c r="AF38" s="738"/>
      <c r="AG38" s="737"/>
      <c r="AH38" s="737"/>
      <c r="AI38" s="737"/>
    </row>
    <row r="39" spans="25:35" x14ac:dyDescent="0.2">
      <c r="Y39" s="736"/>
      <c r="Z39" s="736"/>
      <c r="AA39" s="736"/>
      <c r="AB39" s="736"/>
      <c r="AC39" s="736"/>
      <c r="AD39" s="736"/>
      <c r="AE39" s="737"/>
      <c r="AF39" s="738"/>
      <c r="AG39" s="737"/>
      <c r="AH39" s="737"/>
      <c r="AI39" s="737"/>
    </row>
    <row r="40" spans="25:35" x14ac:dyDescent="0.2">
      <c r="Y40" s="736"/>
      <c r="Z40" s="736"/>
      <c r="AA40" s="736"/>
      <c r="AB40" s="736"/>
      <c r="AC40" s="736"/>
      <c r="AD40" s="736"/>
      <c r="AE40" s="737"/>
      <c r="AF40" s="738"/>
      <c r="AG40" s="737"/>
      <c r="AH40" s="737"/>
      <c r="AI40" s="737"/>
    </row>
    <row r="41" spans="25:35" x14ac:dyDescent="0.2">
      <c r="Y41" s="736"/>
      <c r="Z41" s="736"/>
      <c r="AA41" s="736"/>
      <c r="AB41" s="736"/>
      <c r="AC41" s="736"/>
      <c r="AD41" s="736"/>
      <c r="AE41" s="737"/>
      <c r="AF41" s="738"/>
      <c r="AG41" s="737"/>
      <c r="AH41" s="737"/>
      <c r="AI41" s="737"/>
    </row>
    <row r="42" spans="25:35" x14ac:dyDescent="0.2">
      <c r="Y42" s="736"/>
      <c r="Z42" s="736"/>
      <c r="AA42" s="736"/>
      <c r="AB42" s="736"/>
      <c r="AC42" s="736"/>
      <c r="AD42" s="736"/>
      <c r="AE42" s="737"/>
      <c r="AF42" s="738"/>
      <c r="AG42" s="737"/>
      <c r="AH42" s="737"/>
      <c r="AI42" s="737"/>
    </row>
    <row r="43" spans="25:35" x14ac:dyDescent="0.2">
      <c r="Y43" s="736"/>
      <c r="Z43" s="736"/>
      <c r="AA43" s="736"/>
      <c r="AB43" s="736"/>
      <c r="AC43" s="736"/>
      <c r="AD43" s="736"/>
      <c r="AE43" s="737"/>
      <c r="AF43" s="738"/>
      <c r="AG43" s="737"/>
      <c r="AH43" s="737"/>
      <c r="AI43" s="737"/>
    </row>
    <row r="62" spans="24:27" x14ac:dyDescent="0.2">
      <c r="X62" s="739"/>
      <c r="Y62" s="739"/>
      <c r="Z62" s="739"/>
      <c r="AA62" s="739"/>
    </row>
    <row r="63" spans="24:27" x14ac:dyDescent="0.2">
      <c r="Z63" s="739"/>
    </row>
    <row r="65" spans="24:26" x14ac:dyDescent="0.2">
      <c r="Z65" s="739"/>
    </row>
    <row r="66" spans="24:26" x14ac:dyDescent="0.2">
      <c r="X66" s="739"/>
      <c r="Y66" s="739"/>
      <c r="Z66" s="739"/>
    </row>
    <row r="69" spans="24:26" x14ac:dyDescent="0.2">
      <c r="X69" s="739"/>
      <c r="Y69" s="739"/>
      <c r="Z69" s="739"/>
    </row>
    <row r="70" spans="24:26" x14ac:dyDescent="0.2">
      <c r="X70" s="739"/>
      <c r="Y70" s="739"/>
      <c r="Z70" s="739"/>
    </row>
    <row r="72" spans="24:26" x14ac:dyDescent="0.2">
      <c r="X72" s="739"/>
    </row>
  </sheetData>
  <mergeCells count="7">
    <mergeCell ref="T22:V22"/>
    <mergeCell ref="B22:D22"/>
    <mergeCell ref="E22:G22"/>
    <mergeCell ref="H22:J22"/>
    <mergeCell ref="K22:M22"/>
    <mergeCell ref="N22:P22"/>
    <mergeCell ref="Q22:S22"/>
  </mergeCells>
  <phoneticPr fontId="7"/>
  <pageMargins left="0.78740157480314965" right="0.78740157480314965" top="0.98425196850393704" bottom="0.78740157480314965" header="0.51181102362204722" footer="0.51181102362204722"/>
  <pageSetup paperSize="9" orientation="portrait" r:id="rId1"/>
  <headerFooter alignWithMargins="0"/>
  <ignoredErrors>
    <ignoredError sqref="A24:A28"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81E72-75C4-438F-8636-27E28E54D4DA}">
  <sheetPr>
    <tabColor rgb="FF9966FF"/>
  </sheetPr>
  <dimension ref="A1:H48"/>
  <sheetViews>
    <sheetView view="pageBreakPreview" zoomScaleNormal="100" zoomScaleSheetLayoutView="100" workbookViewId="0"/>
  </sheetViews>
  <sheetFormatPr defaultColWidth="8.77734375" defaultRowHeight="13.2" x14ac:dyDescent="0.2"/>
  <cols>
    <col min="1" max="8" width="10.88671875" style="1" customWidth="1"/>
    <col min="9" max="16384" width="8.77734375" style="1"/>
  </cols>
  <sheetData>
    <row r="1" spans="1:1" ht="14.4" x14ac:dyDescent="0.2">
      <c r="A1" s="731" t="s">
        <v>997</v>
      </c>
    </row>
    <row r="29" spans="1:8" ht="14.4" x14ac:dyDescent="0.2">
      <c r="A29" s="731" t="s">
        <v>574</v>
      </c>
    </row>
    <row r="30" spans="1:8" ht="13.8" thickBot="1" x14ac:dyDescent="0.25">
      <c r="A30" s="85"/>
      <c r="B30" s="85"/>
      <c r="C30" s="85"/>
      <c r="D30" s="85"/>
      <c r="E30" s="85"/>
      <c r="F30" s="85"/>
      <c r="G30" s="2383" t="s">
        <v>999</v>
      </c>
      <c r="H30" s="2383"/>
    </row>
    <row r="31" spans="1:8" ht="21" customHeight="1" x14ac:dyDescent="0.2">
      <c r="A31" s="2384" t="s">
        <v>420</v>
      </c>
      <c r="B31" s="2386" t="s">
        <v>575</v>
      </c>
      <c r="C31" s="2388" t="s">
        <v>576</v>
      </c>
      <c r="D31" s="2389"/>
      <c r="E31" s="2390"/>
      <c r="F31" s="2391" t="s">
        <v>577</v>
      </c>
      <c r="G31" s="2392"/>
      <c r="H31" s="2393" t="s">
        <v>53</v>
      </c>
    </row>
    <row r="32" spans="1:8" ht="21" customHeight="1" x14ac:dyDescent="0.2">
      <c r="A32" s="2385"/>
      <c r="B32" s="2387"/>
      <c r="C32" s="740" t="s">
        <v>619</v>
      </c>
      <c r="D32" s="741" t="s">
        <v>620</v>
      </c>
      <c r="E32" s="742" t="s">
        <v>621</v>
      </c>
      <c r="F32" s="743" t="s">
        <v>622</v>
      </c>
      <c r="G32" s="647" t="s">
        <v>351</v>
      </c>
      <c r="H32" s="2394"/>
    </row>
    <row r="33" spans="1:8" ht="21" customHeight="1" x14ac:dyDescent="0.2">
      <c r="A33" s="2395" t="s">
        <v>125</v>
      </c>
      <c r="B33" s="744" t="s">
        <v>578</v>
      </c>
      <c r="C33" s="745">
        <v>299</v>
      </c>
      <c r="D33" s="746">
        <v>234</v>
      </c>
      <c r="E33" s="746">
        <v>1866</v>
      </c>
      <c r="F33" s="747" t="s">
        <v>998</v>
      </c>
      <c r="G33" s="748" t="s">
        <v>998</v>
      </c>
      <c r="H33" s="749">
        <v>2399</v>
      </c>
    </row>
    <row r="34" spans="1:8" ht="21" customHeight="1" x14ac:dyDescent="0.2">
      <c r="A34" s="2385"/>
      <c r="B34" s="750" t="s">
        <v>579</v>
      </c>
      <c r="C34" s="751">
        <v>125</v>
      </c>
      <c r="D34" s="752">
        <v>139</v>
      </c>
      <c r="E34" s="752">
        <v>1258</v>
      </c>
      <c r="F34" s="752">
        <v>193</v>
      </c>
      <c r="G34" s="753">
        <v>894</v>
      </c>
      <c r="H34" s="754">
        <v>2609</v>
      </c>
    </row>
    <row r="35" spans="1:8" ht="21" customHeight="1" x14ac:dyDescent="0.2">
      <c r="A35" s="2395" t="s">
        <v>126</v>
      </c>
      <c r="B35" s="744" t="s">
        <v>578</v>
      </c>
      <c r="C35" s="745">
        <v>340</v>
      </c>
      <c r="D35" s="746">
        <v>336</v>
      </c>
      <c r="E35" s="746">
        <v>2237</v>
      </c>
      <c r="F35" s="747" t="s">
        <v>998</v>
      </c>
      <c r="G35" s="748" t="s">
        <v>998</v>
      </c>
      <c r="H35" s="749">
        <v>2913</v>
      </c>
    </row>
    <row r="36" spans="1:8" ht="21" customHeight="1" x14ac:dyDescent="0.2">
      <c r="A36" s="2385"/>
      <c r="B36" s="750" t="s">
        <v>579</v>
      </c>
      <c r="C36" s="751">
        <v>204</v>
      </c>
      <c r="D36" s="752">
        <v>231</v>
      </c>
      <c r="E36" s="752">
        <v>1206</v>
      </c>
      <c r="F36" s="752">
        <v>245</v>
      </c>
      <c r="G36" s="753">
        <v>685</v>
      </c>
      <c r="H36" s="754">
        <v>2571</v>
      </c>
    </row>
    <row r="37" spans="1:8" ht="21" customHeight="1" x14ac:dyDescent="0.2">
      <c r="A37" s="2395" t="s">
        <v>127</v>
      </c>
      <c r="B37" s="744" t="s">
        <v>578</v>
      </c>
      <c r="C37" s="745">
        <v>603</v>
      </c>
      <c r="D37" s="746">
        <v>315</v>
      </c>
      <c r="E37" s="746">
        <v>3403</v>
      </c>
      <c r="F37" s="747" t="s">
        <v>998</v>
      </c>
      <c r="G37" s="748" t="s">
        <v>998</v>
      </c>
      <c r="H37" s="749">
        <v>4321</v>
      </c>
    </row>
    <row r="38" spans="1:8" ht="21" customHeight="1" x14ac:dyDescent="0.2">
      <c r="A38" s="2385"/>
      <c r="B38" s="750" t="s">
        <v>579</v>
      </c>
      <c r="C38" s="751">
        <v>214</v>
      </c>
      <c r="D38" s="752">
        <v>233</v>
      </c>
      <c r="E38" s="752">
        <v>2387</v>
      </c>
      <c r="F38" s="752">
        <v>475</v>
      </c>
      <c r="G38" s="753">
        <v>1170</v>
      </c>
      <c r="H38" s="754">
        <v>4479</v>
      </c>
    </row>
    <row r="39" spans="1:8" ht="21" customHeight="1" x14ac:dyDescent="0.2">
      <c r="A39" s="2395" t="s">
        <v>128</v>
      </c>
      <c r="B39" s="744" t="s">
        <v>578</v>
      </c>
      <c r="C39" s="745">
        <v>133</v>
      </c>
      <c r="D39" s="746">
        <v>135</v>
      </c>
      <c r="E39" s="746">
        <v>1318</v>
      </c>
      <c r="F39" s="747" t="s">
        <v>998</v>
      </c>
      <c r="G39" s="748" t="s">
        <v>998</v>
      </c>
      <c r="H39" s="749">
        <v>1586</v>
      </c>
    </row>
    <row r="40" spans="1:8" ht="21" customHeight="1" x14ac:dyDescent="0.2">
      <c r="A40" s="2385"/>
      <c r="B40" s="750" t="s">
        <v>579</v>
      </c>
      <c r="C40" s="751">
        <v>62</v>
      </c>
      <c r="D40" s="752">
        <v>100</v>
      </c>
      <c r="E40" s="752">
        <v>889</v>
      </c>
      <c r="F40" s="752">
        <v>176</v>
      </c>
      <c r="G40" s="753">
        <v>773</v>
      </c>
      <c r="H40" s="754">
        <v>2000</v>
      </c>
    </row>
    <row r="41" spans="1:8" ht="21" customHeight="1" x14ac:dyDescent="0.2">
      <c r="A41" s="2395" t="s">
        <v>129</v>
      </c>
      <c r="B41" s="744" t="s">
        <v>578</v>
      </c>
      <c r="C41" s="745">
        <v>183</v>
      </c>
      <c r="D41" s="746">
        <v>201</v>
      </c>
      <c r="E41" s="746">
        <v>1308</v>
      </c>
      <c r="F41" s="747" t="s">
        <v>998</v>
      </c>
      <c r="G41" s="748" t="s">
        <v>998</v>
      </c>
      <c r="H41" s="749">
        <v>1692</v>
      </c>
    </row>
    <row r="42" spans="1:8" ht="21" customHeight="1" x14ac:dyDescent="0.2">
      <c r="A42" s="2385"/>
      <c r="B42" s="750" t="s">
        <v>579</v>
      </c>
      <c r="C42" s="751">
        <v>57</v>
      </c>
      <c r="D42" s="752">
        <v>104</v>
      </c>
      <c r="E42" s="752">
        <v>725</v>
      </c>
      <c r="F42" s="752">
        <v>173</v>
      </c>
      <c r="G42" s="753">
        <v>495</v>
      </c>
      <c r="H42" s="754">
        <v>1554</v>
      </c>
    </row>
    <row r="43" spans="1:8" ht="21" customHeight="1" x14ac:dyDescent="0.2">
      <c r="A43" s="2395" t="s">
        <v>130</v>
      </c>
      <c r="B43" s="744" t="s">
        <v>578</v>
      </c>
      <c r="C43" s="745">
        <v>586</v>
      </c>
      <c r="D43" s="746">
        <v>262</v>
      </c>
      <c r="E43" s="746">
        <v>2901</v>
      </c>
      <c r="F43" s="747" t="s">
        <v>998</v>
      </c>
      <c r="G43" s="748" t="s">
        <v>998</v>
      </c>
      <c r="H43" s="749">
        <v>3749</v>
      </c>
    </row>
    <row r="44" spans="1:8" ht="21" customHeight="1" x14ac:dyDescent="0.2">
      <c r="A44" s="2385"/>
      <c r="B44" s="750" t="s">
        <v>579</v>
      </c>
      <c r="C44" s="751">
        <v>252</v>
      </c>
      <c r="D44" s="752">
        <v>171</v>
      </c>
      <c r="E44" s="752">
        <v>1759</v>
      </c>
      <c r="F44" s="752">
        <v>269</v>
      </c>
      <c r="G44" s="753">
        <v>1289</v>
      </c>
      <c r="H44" s="754">
        <v>3740</v>
      </c>
    </row>
    <row r="45" spans="1:8" ht="21" customHeight="1" x14ac:dyDescent="0.2">
      <c r="A45" s="2395" t="s">
        <v>580</v>
      </c>
      <c r="B45" s="744" t="s">
        <v>578</v>
      </c>
      <c r="C45" s="745">
        <v>2144</v>
      </c>
      <c r="D45" s="746">
        <v>1483</v>
      </c>
      <c r="E45" s="746">
        <v>13033</v>
      </c>
      <c r="F45" s="747" t="s">
        <v>998</v>
      </c>
      <c r="G45" s="748" t="s">
        <v>998</v>
      </c>
      <c r="H45" s="749">
        <v>16660</v>
      </c>
    </row>
    <row r="46" spans="1:8" ht="21" customHeight="1" thickBot="1" x14ac:dyDescent="0.25">
      <c r="A46" s="2396"/>
      <c r="B46" s="755" t="s">
        <v>579</v>
      </c>
      <c r="C46" s="756">
        <v>914</v>
      </c>
      <c r="D46" s="757">
        <v>978</v>
      </c>
      <c r="E46" s="757">
        <v>8224</v>
      </c>
      <c r="F46" s="757">
        <v>1531</v>
      </c>
      <c r="G46" s="758">
        <v>5306</v>
      </c>
      <c r="H46" s="759">
        <v>16953</v>
      </c>
    </row>
    <row r="47" spans="1:8" x14ac:dyDescent="0.2">
      <c r="E47" s="735"/>
    </row>
    <row r="48" spans="1:8" x14ac:dyDescent="0.2">
      <c r="E48" s="735"/>
      <c r="G48" s="735"/>
    </row>
  </sheetData>
  <mergeCells count="13">
    <mergeCell ref="A45:A46"/>
    <mergeCell ref="A33:A34"/>
    <mergeCell ref="A35:A36"/>
    <mergeCell ref="A37:A38"/>
    <mergeCell ref="A39:A40"/>
    <mergeCell ref="A41:A42"/>
    <mergeCell ref="A43:A44"/>
    <mergeCell ref="G30:H30"/>
    <mergeCell ref="A31:A32"/>
    <mergeCell ref="B31:B32"/>
    <mergeCell ref="C31:E31"/>
    <mergeCell ref="F31:G31"/>
    <mergeCell ref="H31:H32"/>
  </mergeCells>
  <phoneticPr fontId="7"/>
  <pageMargins left="0.78740157480314965" right="0.78740157480314965" top="0.98425196850393704" bottom="0.78740157480314965"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A6FA8-0801-4FD7-B7F5-4ACE320E12C0}">
  <sheetPr>
    <tabColor rgb="FF00FFFF"/>
    <pageSetUpPr fitToPage="1"/>
  </sheetPr>
  <dimension ref="A1:L40"/>
  <sheetViews>
    <sheetView view="pageBreakPreview" zoomScaleNormal="100" zoomScaleSheetLayoutView="100" workbookViewId="0"/>
  </sheetViews>
  <sheetFormatPr defaultColWidth="9" defaultRowHeight="13.2" x14ac:dyDescent="0.2"/>
  <cols>
    <col min="1" max="1" width="13.6640625" style="431" customWidth="1"/>
    <col min="2" max="2" width="14.88671875" style="431" hidden="1" customWidth="1"/>
    <col min="3" max="3" width="13" style="431" customWidth="1"/>
    <col min="4" max="4" width="2.33203125" style="431" customWidth="1"/>
    <col min="5" max="5" width="12.88671875" style="431" customWidth="1"/>
    <col min="6" max="6" width="2.33203125" style="431" customWidth="1"/>
    <col min="7" max="7" width="12.88671875" style="431" customWidth="1"/>
    <col min="8" max="8" width="2.33203125" style="431" customWidth="1"/>
    <col min="9" max="9" width="12.88671875" style="431" customWidth="1"/>
    <col min="10" max="10" width="2.33203125" style="431" customWidth="1"/>
    <col min="11" max="11" width="12.88671875" style="431" customWidth="1"/>
    <col min="12" max="12" width="2.33203125" style="431" customWidth="1"/>
    <col min="13" max="256" width="9" style="431"/>
    <col min="257" max="257" width="13.6640625" style="431" customWidth="1"/>
    <col min="258" max="258" width="0" style="431" hidden="1" customWidth="1"/>
    <col min="259" max="259" width="13" style="431" customWidth="1"/>
    <col min="260" max="260" width="2.33203125" style="431" customWidth="1"/>
    <col min="261" max="261" width="12.88671875" style="431" customWidth="1"/>
    <col min="262" max="262" width="2.33203125" style="431" customWidth="1"/>
    <col min="263" max="263" width="12.88671875" style="431" customWidth="1"/>
    <col min="264" max="264" width="2.33203125" style="431" customWidth="1"/>
    <col min="265" max="265" width="12.88671875" style="431" customWidth="1"/>
    <col min="266" max="266" width="2.33203125" style="431" customWidth="1"/>
    <col min="267" max="267" width="12.88671875" style="431" customWidth="1"/>
    <col min="268" max="268" width="2.33203125" style="431" customWidth="1"/>
    <col min="269" max="512" width="9" style="431"/>
    <col min="513" max="513" width="13.6640625" style="431" customWidth="1"/>
    <col min="514" max="514" width="0" style="431" hidden="1" customWidth="1"/>
    <col min="515" max="515" width="13" style="431" customWidth="1"/>
    <col min="516" max="516" width="2.33203125" style="431" customWidth="1"/>
    <col min="517" max="517" width="12.88671875" style="431" customWidth="1"/>
    <col min="518" max="518" width="2.33203125" style="431" customWidth="1"/>
    <col min="519" max="519" width="12.88671875" style="431" customWidth="1"/>
    <col min="520" max="520" width="2.33203125" style="431" customWidth="1"/>
    <col min="521" max="521" width="12.88671875" style="431" customWidth="1"/>
    <col min="522" max="522" width="2.33203125" style="431" customWidth="1"/>
    <col min="523" max="523" width="12.88671875" style="431" customWidth="1"/>
    <col min="524" max="524" width="2.33203125" style="431" customWidth="1"/>
    <col min="525" max="768" width="9" style="431"/>
    <col min="769" max="769" width="13.6640625" style="431" customWidth="1"/>
    <col min="770" max="770" width="0" style="431" hidden="1" customWidth="1"/>
    <col min="771" max="771" width="13" style="431" customWidth="1"/>
    <col min="772" max="772" width="2.33203125" style="431" customWidth="1"/>
    <col min="773" max="773" width="12.88671875" style="431" customWidth="1"/>
    <col min="774" max="774" width="2.33203125" style="431" customWidth="1"/>
    <col min="775" max="775" width="12.88671875" style="431" customWidth="1"/>
    <col min="776" max="776" width="2.33203125" style="431" customWidth="1"/>
    <col min="777" max="777" width="12.88671875" style="431" customWidth="1"/>
    <col min="778" max="778" width="2.33203125" style="431" customWidth="1"/>
    <col min="779" max="779" width="12.88671875" style="431" customWidth="1"/>
    <col min="780" max="780" width="2.33203125" style="431" customWidth="1"/>
    <col min="781" max="1024" width="9" style="431"/>
    <col min="1025" max="1025" width="13.6640625" style="431" customWidth="1"/>
    <col min="1026" max="1026" width="0" style="431" hidden="1" customWidth="1"/>
    <col min="1027" max="1027" width="13" style="431" customWidth="1"/>
    <col min="1028" max="1028" width="2.33203125" style="431" customWidth="1"/>
    <col min="1029" max="1029" width="12.88671875" style="431" customWidth="1"/>
    <col min="1030" max="1030" width="2.33203125" style="431" customWidth="1"/>
    <col min="1031" max="1031" width="12.88671875" style="431" customWidth="1"/>
    <col min="1032" max="1032" width="2.33203125" style="431" customWidth="1"/>
    <col min="1033" max="1033" width="12.88671875" style="431" customWidth="1"/>
    <col min="1034" max="1034" width="2.33203125" style="431" customWidth="1"/>
    <col min="1035" max="1035" width="12.88671875" style="431" customWidth="1"/>
    <col min="1036" max="1036" width="2.33203125" style="431" customWidth="1"/>
    <col min="1037" max="1280" width="9" style="431"/>
    <col min="1281" max="1281" width="13.6640625" style="431" customWidth="1"/>
    <col min="1282" max="1282" width="0" style="431" hidden="1" customWidth="1"/>
    <col min="1283" max="1283" width="13" style="431" customWidth="1"/>
    <col min="1284" max="1284" width="2.33203125" style="431" customWidth="1"/>
    <col min="1285" max="1285" width="12.88671875" style="431" customWidth="1"/>
    <col min="1286" max="1286" width="2.33203125" style="431" customWidth="1"/>
    <col min="1287" max="1287" width="12.88671875" style="431" customWidth="1"/>
    <col min="1288" max="1288" width="2.33203125" style="431" customWidth="1"/>
    <col min="1289" max="1289" width="12.88671875" style="431" customWidth="1"/>
    <col min="1290" max="1290" width="2.33203125" style="431" customWidth="1"/>
    <col min="1291" max="1291" width="12.88671875" style="431" customWidth="1"/>
    <col min="1292" max="1292" width="2.33203125" style="431" customWidth="1"/>
    <col min="1293" max="1536" width="9" style="431"/>
    <col min="1537" max="1537" width="13.6640625" style="431" customWidth="1"/>
    <col min="1538" max="1538" width="0" style="431" hidden="1" customWidth="1"/>
    <col min="1539" max="1539" width="13" style="431" customWidth="1"/>
    <col min="1540" max="1540" width="2.33203125" style="431" customWidth="1"/>
    <col min="1541" max="1541" width="12.88671875" style="431" customWidth="1"/>
    <col min="1542" max="1542" width="2.33203125" style="431" customWidth="1"/>
    <col min="1543" max="1543" width="12.88671875" style="431" customWidth="1"/>
    <col min="1544" max="1544" width="2.33203125" style="431" customWidth="1"/>
    <col min="1545" max="1545" width="12.88671875" style="431" customWidth="1"/>
    <col min="1546" max="1546" width="2.33203125" style="431" customWidth="1"/>
    <col min="1547" max="1547" width="12.88671875" style="431" customWidth="1"/>
    <col min="1548" max="1548" width="2.33203125" style="431" customWidth="1"/>
    <col min="1549" max="1792" width="9" style="431"/>
    <col min="1793" max="1793" width="13.6640625" style="431" customWidth="1"/>
    <col min="1794" max="1794" width="0" style="431" hidden="1" customWidth="1"/>
    <col min="1795" max="1795" width="13" style="431" customWidth="1"/>
    <col min="1796" max="1796" width="2.33203125" style="431" customWidth="1"/>
    <col min="1797" max="1797" width="12.88671875" style="431" customWidth="1"/>
    <col min="1798" max="1798" width="2.33203125" style="431" customWidth="1"/>
    <col min="1799" max="1799" width="12.88671875" style="431" customWidth="1"/>
    <col min="1800" max="1800" width="2.33203125" style="431" customWidth="1"/>
    <col min="1801" max="1801" width="12.88671875" style="431" customWidth="1"/>
    <col min="1802" max="1802" width="2.33203125" style="431" customWidth="1"/>
    <col min="1803" max="1803" width="12.88671875" style="431" customWidth="1"/>
    <col min="1804" max="1804" width="2.33203125" style="431" customWidth="1"/>
    <col min="1805" max="2048" width="9" style="431"/>
    <col min="2049" max="2049" width="13.6640625" style="431" customWidth="1"/>
    <col min="2050" max="2050" width="0" style="431" hidden="1" customWidth="1"/>
    <col min="2051" max="2051" width="13" style="431" customWidth="1"/>
    <col min="2052" max="2052" width="2.33203125" style="431" customWidth="1"/>
    <col min="2053" max="2053" width="12.88671875" style="431" customWidth="1"/>
    <col min="2054" max="2054" width="2.33203125" style="431" customWidth="1"/>
    <col min="2055" max="2055" width="12.88671875" style="431" customWidth="1"/>
    <col min="2056" max="2056" width="2.33203125" style="431" customWidth="1"/>
    <col min="2057" max="2057" width="12.88671875" style="431" customWidth="1"/>
    <col min="2058" max="2058" width="2.33203125" style="431" customWidth="1"/>
    <col min="2059" max="2059" width="12.88671875" style="431" customWidth="1"/>
    <col min="2060" max="2060" width="2.33203125" style="431" customWidth="1"/>
    <col min="2061" max="2304" width="9" style="431"/>
    <col min="2305" max="2305" width="13.6640625" style="431" customWidth="1"/>
    <col min="2306" max="2306" width="0" style="431" hidden="1" customWidth="1"/>
    <col min="2307" max="2307" width="13" style="431" customWidth="1"/>
    <col min="2308" max="2308" width="2.33203125" style="431" customWidth="1"/>
    <col min="2309" max="2309" width="12.88671875" style="431" customWidth="1"/>
    <col min="2310" max="2310" width="2.33203125" style="431" customWidth="1"/>
    <col min="2311" max="2311" width="12.88671875" style="431" customWidth="1"/>
    <col min="2312" max="2312" width="2.33203125" style="431" customWidth="1"/>
    <col min="2313" max="2313" width="12.88671875" style="431" customWidth="1"/>
    <col min="2314" max="2314" width="2.33203125" style="431" customWidth="1"/>
    <col min="2315" max="2315" width="12.88671875" style="431" customWidth="1"/>
    <col min="2316" max="2316" width="2.33203125" style="431" customWidth="1"/>
    <col min="2317" max="2560" width="9" style="431"/>
    <col min="2561" max="2561" width="13.6640625" style="431" customWidth="1"/>
    <col min="2562" max="2562" width="0" style="431" hidden="1" customWidth="1"/>
    <col min="2563" max="2563" width="13" style="431" customWidth="1"/>
    <col min="2564" max="2564" width="2.33203125" style="431" customWidth="1"/>
    <col min="2565" max="2565" width="12.88671875" style="431" customWidth="1"/>
    <col min="2566" max="2566" width="2.33203125" style="431" customWidth="1"/>
    <col min="2567" max="2567" width="12.88671875" style="431" customWidth="1"/>
    <col min="2568" max="2568" width="2.33203125" style="431" customWidth="1"/>
    <col min="2569" max="2569" width="12.88671875" style="431" customWidth="1"/>
    <col min="2570" max="2570" width="2.33203125" style="431" customWidth="1"/>
    <col min="2571" max="2571" width="12.88671875" style="431" customWidth="1"/>
    <col min="2572" max="2572" width="2.33203125" style="431" customWidth="1"/>
    <col min="2573" max="2816" width="9" style="431"/>
    <col min="2817" max="2817" width="13.6640625" style="431" customWidth="1"/>
    <col min="2818" max="2818" width="0" style="431" hidden="1" customWidth="1"/>
    <col min="2819" max="2819" width="13" style="431" customWidth="1"/>
    <col min="2820" max="2820" width="2.33203125" style="431" customWidth="1"/>
    <col min="2821" max="2821" width="12.88671875" style="431" customWidth="1"/>
    <col min="2822" max="2822" width="2.33203125" style="431" customWidth="1"/>
    <col min="2823" max="2823" width="12.88671875" style="431" customWidth="1"/>
    <col min="2824" max="2824" width="2.33203125" style="431" customWidth="1"/>
    <col min="2825" max="2825" width="12.88671875" style="431" customWidth="1"/>
    <col min="2826" max="2826" width="2.33203125" style="431" customWidth="1"/>
    <col min="2827" max="2827" width="12.88671875" style="431" customWidth="1"/>
    <col min="2828" max="2828" width="2.33203125" style="431" customWidth="1"/>
    <col min="2829" max="3072" width="9" style="431"/>
    <col min="3073" max="3073" width="13.6640625" style="431" customWidth="1"/>
    <col min="3074" max="3074" width="0" style="431" hidden="1" customWidth="1"/>
    <col min="3075" max="3075" width="13" style="431" customWidth="1"/>
    <col min="3076" max="3076" width="2.33203125" style="431" customWidth="1"/>
    <col min="3077" max="3077" width="12.88671875" style="431" customWidth="1"/>
    <col min="3078" max="3078" width="2.33203125" style="431" customWidth="1"/>
    <col min="3079" max="3079" width="12.88671875" style="431" customWidth="1"/>
    <col min="3080" max="3080" width="2.33203125" style="431" customWidth="1"/>
    <col min="3081" max="3081" width="12.88671875" style="431" customWidth="1"/>
    <col min="3082" max="3082" width="2.33203125" style="431" customWidth="1"/>
    <col min="3083" max="3083" width="12.88671875" style="431" customWidth="1"/>
    <col min="3084" max="3084" width="2.33203125" style="431" customWidth="1"/>
    <col min="3085" max="3328" width="9" style="431"/>
    <col min="3329" max="3329" width="13.6640625" style="431" customWidth="1"/>
    <col min="3330" max="3330" width="0" style="431" hidden="1" customWidth="1"/>
    <col min="3331" max="3331" width="13" style="431" customWidth="1"/>
    <col min="3332" max="3332" width="2.33203125" style="431" customWidth="1"/>
    <col min="3333" max="3333" width="12.88671875" style="431" customWidth="1"/>
    <col min="3334" max="3334" width="2.33203125" style="431" customWidth="1"/>
    <col min="3335" max="3335" width="12.88671875" style="431" customWidth="1"/>
    <col min="3336" max="3336" width="2.33203125" style="431" customWidth="1"/>
    <col min="3337" max="3337" width="12.88671875" style="431" customWidth="1"/>
    <col min="3338" max="3338" width="2.33203125" style="431" customWidth="1"/>
    <col min="3339" max="3339" width="12.88671875" style="431" customWidth="1"/>
    <col min="3340" max="3340" width="2.33203125" style="431" customWidth="1"/>
    <col min="3341" max="3584" width="9" style="431"/>
    <col min="3585" max="3585" width="13.6640625" style="431" customWidth="1"/>
    <col min="3586" max="3586" width="0" style="431" hidden="1" customWidth="1"/>
    <col min="3587" max="3587" width="13" style="431" customWidth="1"/>
    <col min="3588" max="3588" width="2.33203125" style="431" customWidth="1"/>
    <col min="3589" max="3589" width="12.88671875" style="431" customWidth="1"/>
    <col min="3590" max="3590" width="2.33203125" style="431" customWidth="1"/>
    <col min="3591" max="3591" width="12.88671875" style="431" customWidth="1"/>
    <col min="3592" max="3592" width="2.33203125" style="431" customWidth="1"/>
    <col min="3593" max="3593" width="12.88671875" style="431" customWidth="1"/>
    <col min="3594" max="3594" width="2.33203125" style="431" customWidth="1"/>
    <col min="3595" max="3595" width="12.88671875" style="431" customWidth="1"/>
    <col min="3596" max="3596" width="2.33203125" style="431" customWidth="1"/>
    <col min="3597" max="3840" width="9" style="431"/>
    <col min="3841" max="3841" width="13.6640625" style="431" customWidth="1"/>
    <col min="3842" max="3842" width="0" style="431" hidden="1" customWidth="1"/>
    <col min="3843" max="3843" width="13" style="431" customWidth="1"/>
    <col min="3844" max="3844" width="2.33203125" style="431" customWidth="1"/>
    <col min="3845" max="3845" width="12.88671875" style="431" customWidth="1"/>
    <col min="3846" max="3846" width="2.33203125" style="431" customWidth="1"/>
    <col min="3847" max="3847" width="12.88671875" style="431" customWidth="1"/>
    <col min="3848" max="3848" width="2.33203125" style="431" customWidth="1"/>
    <col min="3849" max="3849" width="12.88671875" style="431" customWidth="1"/>
    <col min="3850" max="3850" width="2.33203125" style="431" customWidth="1"/>
    <col min="3851" max="3851" width="12.88671875" style="431" customWidth="1"/>
    <col min="3852" max="3852" width="2.33203125" style="431" customWidth="1"/>
    <col min="3853" max="4096" width="9" style="431"/>
    <col min="4097" max="4097" width="13.6640625" style="431" customWidth="1"/>
    <col min="4098" max="4098" width="0" style="431" hidden="1" customWidth="1"/>
    <col min="4099" max="4099" width="13" style="431" customWidth="1"/>
    <col min="4100" max="4100" width="2.33203125" style="431" customWidth="1"/>
    <col min="4101" max="4101" width="12.88671875" style="431" customWidth="1"/>
    <col min="4102" max="4102" width="2.33203125" style="431" customWidth="1"/>
    <col min="4103" max="4103" width="12.88671875" style="431" customWidth="1"/>
    <col min="4104" max="4104" width="2.33203125" style="431" customWidth="1"/>
    <col min="4105" max="4105" width="12.88671875" style="431" customWidth="1"/>
    <col min="4106" max="4106" width="2.33203125" style="431" customWidth="1"/>
    <col min="4107" max="4107" width="12.88671875" style="431" customWidth="1"/>
    <col min="4108" max="4108" width="2.33203125" style="431" customWidth="1"/>
    <col min="4109" max="4352" width="9" style="431"/>
    <col min="4353" max="4353" width="13.6640625" style="431" customWidth="1"/>
    <col min="4354" max="4354" width="0" style="431" hidden="1" customWidth="1"/>
    <col min="4355" max="4355" width="13" style="431" customWidth="1"/>
    <col min="4356" max="4356" width="2.33203125" style="431" customWidth="1"/>
    <col min="4357" max="4357" width="12.88671875" style="431" customWidth="1"/>
    <col min="4358" max="4358" width="2.33203125" style="431" customWidth="1"/>
    <col min="4359" max="4359" width="12.88671875" style="431" customWidth="1"/>
    <col min="4360" max="4360" width="2.33203125" style="431" customWidth="1"/>
    <col min="4361" max="4361" width="12.88671875" style="431" customWidth="1"/>
    <col min="4362" max="4362" width="2.33203125" style="431" customWidth="1"/>
    <col min="4363" max="4363" width="12.88671875" style="431" customWidth="1"/>
    <col min="4364" max="4364" width="2.33203125" style="431" customWidth="1"/>
    <col min="4365" max="4608" width="9" style="431"/>
    <col min="4609" max="4609" width="13.6640625" style="431" customWidth="1"/>
    <col min="4610" max="4610" width="0" style="431" hidden="1" customWidth="1"/>
    <col min="4611" max="4611" width="13" style="431" customWidth="1"/>
    <col min="4612" max="4612" width="2.33203125" style="431" customWidth="1"/>
    <col min="4613" max="4613" width="12.88671875" style="431" customWidth="1"/>
    <col min="4614" max="4614" width="2.33203125" style="431" customWidth="1"/>
    <col min="4615" max="4615" width="12.88671875" style="431" customWidth="1"/>
    <col min="4616" max="4616" width="2.33203125" style="431" customWidth="1"/>
    <col min="4617" max="4617" width="12.88671875" style="431" customWidth="1"/>
    <col min="4618" max="4618" width="2.33203125" style="431" customWidth="1"/>
    <col min="4619" max="4619" width="12.88671875" style="431" customWidth="1"/>
    <col min="4620" max="4620" width="2.33203125" style="431" customWidth="1"/>
    <col min="4621" max="4864" width="9" style="431"/>
    <col min="4865" max="4865" width="13.6640625" style="431" customWidth="1"/>
    <col min="4866" max="4866" width="0" style="431" hidden="1" customWidth="1"/>
    <col min="4867" max="4867" width="13" style="431" customWidth="1"/>
    <col min="4868" max="4868" width="2.33203125" style="431" customWidth="1"/>
    <col min="4869" max="4869" width="12.88671875" style="431" customWidth="1"/>
    <col min="4870" max="4870" width="2.33203125" style="431" customWidth="1"/>
    <col min="4871" max="4871" width="12.88671875" style="431" customWidth="1"/>
    <col min="4872" max="4872" width="2.33203125" style="431" customWidth="1"/>
    <col min="4873" max="4873" width="12.88671875" style="431" customWidth="1"/>
    <col min="4874" max="4874" width="2.33203125" style="431" customWidth="1"/>
    <col min="4875" max="4875" width="12.88671875" style="431" customWidth="1"/>
    <col min="4876" max="4876" width="2.33203125" style="431" customWidth="1"/>
    <col min="4877" max="5120" width="9" style="431"/>
    <col min="5121" max="5121" width="13.6640625" style="431" customWidth="1"/>
    <col min="5122" max="5122" width="0" style="431" hidden="1" customWidth="1"/>
    <col min="5123" max="5123" width="13" style="431" customWidth="1"/>
    <col min="5124" max="5124" width="2.33203125" style="431" customWidth="1"/>
    <col min="5125" max="5125" width="12.88671875" style="431" customWidth="1"/>
    <col min="5126" max="5126" width="2.33203125" style="431" customWidth="1"/>
    <col min="5127" max="5127" width="12.88671875" style="431" customWidth="1"/>
    <col min="5128" max="5128" width="2.33203125" style="431" customWidth="1"/>
    <col min="5129" max="5129" width="12.88671875" style="431" customWidth="1"/>
    <col min="5130" max="5130" width="2.33203125" style="431" customWidth="1"/>
    <col min="5131" max="5131" width="12.88671875" style="431" customWidth="1"/>
    <col min="5132" max="5132" width="2.33203125" style="431" customWidth="1"/>
    <col min="5133" max="5376" width="9" style="431"/>
    <col min="5377" max="5377" width="13.6640625" style="431" customWidth="1"/>
    <col min="5378" max="5378" width="0" style="431" hidden="1" customWidth="1"/>
    <col min="5379" max="5379" width="13" style="431" customWidth="1"/>
    <col min="5380" max="5380" width="2.33203125" style="431" customWidth="1"/>
    <col min="5381" max="5381" width="12.88671875" style="431" customWidth="1"/>
    <col min="5382" max="5382" width="2.33203125" style="431" customWidth="1"/>
    <col min="5383" max="5383" width="12.88671875" style="431" customWidth="1"/>
    <col min="5384" max="5384" width="2.33203125" style="431" customWidth="1"/>
    <col min="5385" max="5385" width="12.88671875" style="431" customWidth="1"/>
    <col min="5386" max="5386" width="2.33203125" style="431" customWidth="1"/>
    <col min="5387" max="5387" width="12.88671875" style="431" customWidth="1"/>
    <col min="5388" max="5388" width="2.33203125" style="431" customWidth="1"/>
    <col min="5389" max="5632" width="9" style="431"/>
    <col min="5633" max="5633" width="13.6640625" style="431" customWidth="1"/>
    <col min="5634" max="5634" width="0" style="431" hidden="1" customWidth="1"/>
    <col min="5635" max="5635" width="13" style="431" customWidth="1"/>
    <col min="5636" max="5636" width="2.33203125" style="431" customWidth="1"/>
    <col min="5637" max="5637" width="12.88671875" style="431" customWidth="1"/>
    <col min="5638" max="5638" width="2.33203125" style="431" customWidth="1"/>
    <col min="5639" max="5639" width="12.88671875" style="431" customWidth="1"/>
    <col min="5640" max="5640" width="2.33203125" style="431" customWidth="1"/>
    <col min="5641" max="5641" width="12.88671875" style="431" customWidth="1"/>
    <col min="5642" max="5642" width="2.33203125" style="431" customWidth="1"/>
    <col min="5643" max="5643" width="12.88671875" style="431" customWidth="1"/>
    <col min="5644" max="5644" width="2.33203125" style="431" customWidth="1"/>
    <col min="5645" max="5888" width="9" style="431"/>
    <col min="5889" max="5889" width="13.6640625" style="431" customWidth="1"/>
    <col min="5890" max="5890" width="0" style="431" hidden="1" customWidth="1"/>
    <col min="5891" max="5891" width="13" style="431" customWidth="1"/>
    <col min="5892" max="5892" width="2.33203125" style="431" customWidth="1"/>
    <col min="5893" max="5893" width="12.88671875" style="431" customWidth="1"/>
    <col min="5894" max="5894" width="2.33203125" style="431" customWidth="1"/>
    <col min="5895" max="5895" width="12.88671875" style="431" customWidth="1"/>
    <col min="5896" max="5896" width="2.33203125" style="431" customWidth="1"/>
    <col min="5897" max="5897" width="12.88671875" style="431" customWidth="1"/>
    <col min="5898" max="5898" width="2.33203125" style="431" customWidth="1"/>
    <col min="5899" max="5899" width="12.88671875" style="431" customWidth="1"/>
    <col min="5900" max="5900" width="2.33203125" style="431" customWidth="1"/>
    <col min="5901" max="6144" width="9" style="431"/>
    <col min="6145" max="6145" width="13.6640625" style="431" customWidth="1"/>
    <col min="6146" max="6146" width="0" style="431" hidden="1" customWidth="1"/>
    <col min="6147" max="6147" width="13" style="431" customWidth="1"/>
    <col min="6148" max="6148" width="2.33203125" style="431" customWidth="1"/>
    <col min="6149" max="6149" width="12.88671875" style="431" customWidth="1"/>
    <col min="6150" max="6150" width="2.33203125" style="431" customWidth="1"/>
    <col min="6151" max="6151" width="12.88671875" style="431" customWidth="1"/>
    <col min="6152" max="6152" width="2.33203125" style="431" customWidth="1"/>
    <col min="6153" max="6153" width="12.88671875" style="431" customWidth="1"/>
    <col min="6154" max="6154" width="2.33203125" style="431" customWidth="1"/>
    <col min="6155" max="6155" width="12.88671875" style="431" customWidth="1"/>
    <col min="6156" max="6156" width="2.33203125" style="431" customWidth="1"/>
    <col min="6157" max="6400" width="9" style="431"/>
    <col min="6401" max="6401" width="13.6640625" style="431" customWidth="1"/>
    <col min="6402" max="6402" width="0" style="431" hidden="1" customWidth="1"/>
    <col min="6403" max="6403" width="13" style="431" customWidth="1"/>
    <col min="6404" max="6404" width="2.33203125" style="431" customWidth="1"/>
    <col min="6405" max="6405" width="12.88671875" style="431" customWidth="1"/>
    <col min="6406" max="6406" width="2.33203125" style="431" customWidth="1"/>
    <col min="6407" max="6407" width="12.88671875" style="431" customWidth="1"/>
    <col min="6408" max="6408" width="2.33203125" style="431" customWidth="1"/>
    <col min="6409" max="6409" width="12.88671875" style="431" customWidth="1"/>
    <col min="6410" max="6410" width="2.33203125" style="431" customWidth="1"/>
    <col min="6411" max="6411" width="12.88671875" style="431" customWidth="1"/>
    <col min="6412" max="6412" width="2.33203125" style="431" customWidth="1"/>
    <col min="6413" max="6656" width="9" style="431"/>
    <col min="6657" max="6657" width="13.6640625" style="431" customWidth="1"/>
    <col min="6658" max="6658" width="0" style="431" hidden="1" customWidth="1"/>
    <col min="6659" max="6659" width="13" style="431" customWidth="1"/>
    <col min="6660" max="6660" width="2.33203125" style="431" customWidth="1"/>
    <col min="6661" max="6661" width="12.88671875" style="431" customWidth="1"/>
    <col min="6662" max="6662" width="2.33203125" style="431" customWidth="1"/>
    <col min="6663" max="6663" width="12.88671875" style="431" customWidth="1"/>
    <col min="6664" max="6664" width="2.33203125" style="431" customWidth="1"/>
    <col min="6665" max="6665" width="12.88671875" style="431" customWidth="1"/>
    <col min="6666" max="6666" width="2.33203125" style="431" customWidth="1"/>
    <col min="6667" max="6667" width="12.88671875" style="431" customWidth="1"/>
    <col min="6668" max="6668" width="2.33203125" style="431" customWidth="1"/>
    <col min="6669" max="6912" width="9" style="431"/>
    <col min="6913" max="6913" width="13.6640625" style="431" customWidth="1"/>
    <col min="6914" max="6914" width="0" style="431" hidden="1" customWidth="1"/>
    <col min="6915" max="6915" width="13" style="431" customWidth="1"/>
    <col min="6916" max="6916" width="2.33203125" style="431" customWidth="1"/>
    <col min="6917" max="6917" width="12.88671875" style="431" customWidth="1"/>
    <col min="6918" max="6918" width="2.33203125" style="431" customWidth="1"/>
    <col min="6919" max="6919" width="12.88671875" style="431" customWidth="1"/>
    <col min="6920" max="6920" width="2.33203125" style="431" customWidth="1"/>
    <col min="6921" max="6921" width="12.88671875" style="431" customWidth="1"/>
    <col min="6922" max="6922" width="2.33203125" style="431" customWidth="1"/>
    <col min="6923" max="6923" width="12.88671875" style="431" customWidth="1"/>
    <col min="6924" max="6924" width="2.33203125" style="431" customWidth="1"/>
    <col min="6925" max="7168" width="9" style="431"/>
    <col min="7169" max="7169" width="13.6640625" style="431" customWidth="1"/>
    <col min="7170" max="7170" width="0" style="431" hidden="1" customWidth="1"/>
    <col min="7171" max="7171" width="13" style="431" customWidth="1"/>
    <col min="7172" max="7172" width="2.33203125" style="431" customWidth="1"/>
    <col min="7173" max="7173" width="12.88671875" style="431" customWidth="1"/>
    <col min="7174" max="7174" width="2.33203125" style="431" customWidth="1"/>
    <col min="7175" max="7175" width="12.88671875" style="431" customWidth="1"/>
    <col min="7176" max="7176" width="2.33203125" style="431" customWidth="1"/>
    <col min="7177" max="7177" width="12.88671875" style="431" customWidth="1"/>
    <col min="7178" max="7178" width="2.33203125" style="431" customWidth="1"/>
    <col min="7179" max="7179" width="12.88671875" style="431" customWidth="1"/>
    <col min="7180" max="7180" width="2.33203125" style="431" customWidth="1"/>
    <col min="7181" max="7424" width="9" style="431"/>
    <col min="7425" max="7425" width="13.6640625" style="431" customWidth="1"/>
    <col min="7426" max="7426" width="0" style="431" hidden="1" customWidth="1"/>
    <col min="7427" max="7427" width="13" style="431" customWidth="1"/>
    <col min="7428" max="7428" width="2.33203125" style="431" customWidth="1"/>
    <col min="7429" max="7429" width="12.88671875" style="431" customWidth="1"/>
    <col min="7430" max="7430" width="2.33203125" style="431" customWidth="1"/>
    <col min="7431" max="7431" width="12.88671875" style="431" customWidth="1"/>
    <col min="7432" max="7432" width="2.33203125" style="431" customWidth="1"/>
    <col min="7433" max="7433" width="12.88671875" style="431" customWidth="1"/>
    <col min="7434" max="7434" width="2.33203125" style="431" customWidth="1"/>
    <col min="7435" max="7435" width="12.88671875" style="431" customWidth="1"/>
    <col min="7436" max="7436" width="2.33203125" style="431" customWidth="1"/>
    <col min="7437" max="7680" width="9" style="431"/>
    <col min="7681" max="7681" width="13.6640625" style="431" customWidth="1"/>
    <col min="7682" max="7682" width="0" style="431" hidden="1" customWidth="1"/>
    <col min="7683" max="7683" width="13" style="431" customWidth="1"/>
    <col min="7684" max="7684" width="2.33203125" style="431" customWidth="1"/>
    <col min="7685" max="7685" width="12.88671875" style="431" customWidth="1"/>
    <col min="7686" max="7686" width="2.33203125" style="431" customWidth="1"/>
    <col min="7687" max="7687" width="12.88671875" style="431" customWidth="1"/>
    <col min="7688" max="7688" width="2.33203125" style="431" customWidth="1"/>
    <col min="7689" max="7689" width="12.88671875" style="431" customWidth="1"/>
    <col min="7690" max="7690" width="2.33203125" style="431" customWidth="1"/>
    <col min="7691" max="7691" width="12.88671875" style="431" customWidth="1"/>
    <col min="7692" max="7692" width="2.33203125" style="431" customWidth="1"/>
    <col min="7693" max="7936" width="9" style="431"/>
    <col min="7937" max="7937" width="13.6640625" style="431" customWidth="1"/>
    <col min="7938" max="7938" width="0" style="431" hidden="1" customWidth="1"/>
    <col min="7939" max="7939" width="13" style="431" customWidth="1"/>
    <col min="7940" max="7940" width="2.33203125" style="431" customWidth="1"/>
    <col min="7941" max="7941" width="12.88671875" style="431" customWidth="1"/>
    <col min="7942" max="7942" width="2.33203125" style="431" customWidth="1"/>
    <col min="7943" max="7943" width="12.88671875" style="431" customWidth="1"/>
    <col min="7944" max="7944" width="2.33203125" style="431" customWidth="1"/>
    <col min="7945" max="7945" width="12.88671875" style="431" customWidth="1"/>
    <col min="7946" max="7946" width="2.33203125" style="431" customWidth="1"/>
    <col min="7947" max="7947" width="12.88671875" style="431" customWidth="1"/>
    <col min="7948" max="7948" width="2.33203125" style="431" customWidth="1"/>
    <col min="7949" max="8192" width="9" style="431"/>
    <col min="8193" max="8193" width="13.6640625" style="431" customWidth="1"/>
    <col min="8194" max="8194" width="0" style="431" hidden="1" customWidth="1"/>
    <col min="8195" max="8195" width="13" style="431" customWidth="1"/>
    <col min="8196" max="8196" width="2.33203125" style="431" customWidth="1"/>
    <col min="8197" max="8197" width="12.88671875" style="431" customWidth="1"/>
    <col min="8198" max="8198" width="2.33203125" style="431" customWidth="1"/>
    <col min="8199" max="8199" width="12.88671875" style="431" customWidth="1"/>
    <col min="8200" max="8200" width="2.33203125" style="431" customWidth="1"/>
    <col min="8201" max="8201" width="12.88671875" style="431" customWidth="1"/>
    <col min="8202" max="8202" width="2.33203125" style="431" customWidth="1"/>
    <col min="8203" max="8203" width="12.88671875" style="431" customWidth="1"/>
    <col min="8204" max="8204" width="2.33203125" style="431" customWidth="1"/>
    <col min="8205" max="8448" width="9" style="431"/>
    <col min="8449" max="8449" width="13.6640625" style="431" customWidth="1"/>
    <col min="8450" max="8450" width="0" style="431" hidden="1" customWidth="1"/>
    <col min="8451" max="8451" width="13" style="431" customWidth="1"/>
    <col min="8452" max="8452" width="2.33203125" style="431" customWidth="1"/>
    <col min="8453" max="8453" width="12.88671875" style="431" customWidth="1"/>
    <col min="8454" max="8454" width="2.33203125" style="431" customWidth="1"/>
    <col min="8455" max="8455" width="12.88671875" style="431" customWidth="1"/>
    <col min="8456" max="8456" width="2.33203125" style="431" customWidth="1"/>
    <col min="8457" max="8457" width="12.88671875" style="431" customWidth="1"/>
    <col min="8458" max="8458" width="2.33203125" style="431" customWidth="1"/>
    <col min="8459" max="8459" width="12.88671875" style="431" customWidth="1"/>
    <col min="8460" max="8460" width="2.33203125" style="431" customWidth="1"/>
    <col min="8461" max="8704" width="9" style="431"/>
    <col min="8705" max="8705" width="13.6640625" style="431" customWidth="1"/>
    <col min="8706" max="8706" width="0" style="431" hidden="1" customWidth="1"/>
    <col min="8707" max="8707" width="13" style="431" customWidth="1"/>
    <col min="8708" max="8708" width="2.33203125" style="431" customWidth="1"/>
    <col min="8709" max="8709" width="12.88671875" style="431" customWidth="1"/>
    <col min="8710" max="8710" width="2.33203125" style="431" customWidth="1"/>
    <col min="8711" max="8711" width="12.88671875" style="431" customWidth="1"/>
    <col min="8712" max="8712" width="2.33203125" style="431" customWidth="1"/>
    <col min="8713" max="8713" width="12.88671875" style="431" customWidth="1"/>
    <col min="8714" max="8714" width="2.33203125" style="431" customWidth="1"/>
    <col min="8715" max="8715" width="12.88671875" style="431" customWidth="1"/>
    <col min="8716" max="8716" width="2.33203125" style="431" customWidth="1"/>
    <col min="8717" max="8960" width="9" style="431"/>
    <col min="8961" max="8961" width="13.6640625" style="431" customWidth="1"/>
    <col min="8962" max="8962" width="0" style="431" hidden="1" customWidth="1"/>
    <col min="8963" max="8963" width="13" style="431" customWidth="1"/>
    <col min="8964" max="8964" width="2.33203125" style="431" customWidth="1"/>
    <col min="8965" max="8965" width="12.88671875" style="431" customWidth="1"/>
    <col min="8966" max="8966" width="2.33203125" style="431" customWidth="1"/>
    <col min="8967" max="8967" width="12.88671875" style="431" customWidth="1"/>
    <col min="8968" max="8968" width="2.33203125" style="431" customWidth="1"/>
    <col min="8969" max="8969" width="12.88671875" style="431" customWidth="1"/>
    <col min="8970" max="8970" width="2.33203125" style="431" customWidth="1"/>
    <col min="8971" max="8971" width="12.88671875" style="431" customWidth="1"/>
    <col min="8972" max="8972" width="2.33203125" style="431" customWidth="1"/>
    <col min="8973" max="9216" width="9" style="431"/>
    <col min="9217" max="9217" width="13.6640625" style="431" customWidth="1"/>
    <col min="9218" max="9218" width="0" style="431" hidden="1" customWidth="1"/>
    <col min="9219" max="9219" width="13" style="431" customWidth="1"/>
    <col min="9220" max="9220" width="2.33203125" style="431" customWidth="1"/>
    <col min="9221" max="9221" width="12.88671875" style="431" customWidth="1"/>
    <col min="9222" max="9222" width="2.33203125" style="431" customWidth="1"/>
    <col min="9223" max="9223" width="12.88671875" style="431" customWidth="1"/>
    <col min="9224" max="9224" width="2.33203125" style="431" customWidth="1"/>
    <col min="9225" max="9225" width="12.88671875" style="431" customWidth="1"/>
    <col min="9226" max="9226" width="2.33203125" style="431" customWidth="1"/>
    <col min="9227" max="9227" width="12.88671875" style="431" customWidth="1"/>
    <col min="9228" max="9228" width="2.33203125" style="431" customWidth="1"/>
    <col min="9229" max="9472" width="9" style="431"/>
    <col min="9473" max="9473" width="13.6640625" style="431" customWidth="1"/>
    <col min="9474" max="9474" width="0" style="431" hidden="1" customWidth="1"/>
    <col min="9475" max="9475" width="13" style="431" customWidth="1"/>
    <col min="9476" max="9476" width="2.33203125" style="431" customWidth="1"/>
    <col min="9477" max="9477" width="12.88671875" style="431" customWidth="1"/>
    <col min="9478" max="9478" width="2.33203125" style="431" customWidth="1"/>
    <col min="9479" max="9479" width="12.88671875" style="431" customWidth="1"/>
    <col min="9480" max="9480" width="2.33203125" style="431" customWidth="1"/>
    <col min="9481" max="9481" width="12.88671875" style="431" customWidth="1"/>
    <col min="9482" max="9482" width="2.33203125" style="431" customWidth="1"/>
    <col min="9483" max="9483" width="12.88671875" style="431" customWidth="1"/>
    <col min="9484" max="9484" width="2.33203125" style="431" customWidth="1"/>
    <col min="9485" max="9728" width="9" style="431"/>
    <col min="9729" max="9729" width="13.6640625" style="431" customWidth="1"/>
    <col min="9730" max="9730" width="0" style="431" hidden="1" customWidth="1"/>
    <col min="9731" max="9731" width="13" style="431" customWidth="1"/>
    <col min="9732" max="9732" width="2.33203125" style="431" customWidth="1"/>
    <col min="9733" max="9733" width="12.88671875" style="431" customWidth="1"/>
    <col min="9734" max="9734" width="2.33203125" style="431" customWidth="1"/>
    <col min="9735" max="9735" width="12.88671875" style="431" customWidth="1"/>
    <col min="9736" max="9736" width="2.33203125" style="431" customWidth="1"/>
    <col min="9737" max="9737" width="12.88671875" style="431" customWidth="1"/>
    <col min="9738" max="9738" width="2.33203125" style="431" customWidth="1"/>
    <col min="9739" max="9739" width="12.88671875" style="431" customWidth="1"/>
    <col min="9740" max="9740" width="2.33203125" style="431" customWidth="1"/>
    <col min="9741" max="9984" width="9" style="431"/>
    <col min="9985" max="9985" width="13.6640625" style="431" customWidth="1"/>
    <col min="9986" max="9986" width="0" style="431" hidden="1" customWidth="1"/>
    <col min="9987" max="9987" width="13" style="431" customWidth="1"/>
    <col min="9988" max="9988" width="2.33203125" style="431" customWidth="1"/>
    <col min="9989" max="9989" width="12.88671875" style="431" customWidth="1"/>
    <col min="9990" max="9990" width="2.33203125" style="431" customWidth="1"/>
    <col min="9991" max="9991" width="12.88671875" style="431" customWidth="1"/>
    <col min="9992" max="9992" width="2.33203125" style="431" customWidth="1"/>
    <col min="9993" max="9993" width="12.88671875" style="431" customWidth="1"/>
    <col min="9994" max="9994" width="2.33203125" style="431" customWidth="1"/>
    <col min="9995" max="9995" width="12.88671875" style="431" customWidth="1"/>
    <col min="9996" max="9996" width="2.33203125" style="431" customWidth="1"/>
    <col min="9997" max="10240" width="9" style="431"/>
    <col min="10241" max="10241" width="13.6640625" style="431" customWidth="1"/>
    <col min="10242" max="10242" width="0" style="431" hidden="1" customWidth="1"/>
    <col min="10243" max="10243" width="13" style="431" customWidth="1"/>
    <col min="10244" max="10244" width="2.33203125" style="431" customWidth="1"/>
    <col min="10245" max="10245" width="12.88671875" style="431" customWidth="1"/>
    <col min="10246" max="10246" width="2.33203125" style="431" customWidth="1"/>
    <col min="10247" max="10247" width="12.88671875" style="431" customWidth="1"/>
    <col min="10248" max="10248" width="2.33203125" style="431" customWidth="1"/>
    <col min="10249" max="10249" width="12.88671875" style="431" customWidth="1"/>
    <col min="10250" max="10250" width="2.33203125" style="431" customWidth="1"/>
    <col min="10251" max="10251" width="12.88671875" style="431" customWidth="1"/>
    <col min="10252" max="10252" width="2.33203125" style="431" customWidth="1"/>
    <col min="10253" max="10496" width="9" style="431"/>
    <col min="10497" max="10497" width="13.6640625" style="431" customWidth="1"/>
    <col min="10498" max="10498" width="0" style="431" hidden="1" customWidth="1"/>
    <col min="10499" max="10499" width="13" style="431" customWidth="1"/>
    <col min="10500" max="10500" width="2.33203125" style="431" customWidth="1"/>
    <col min="10501" max="10501" width="12.88671875" style="431" customWidth="1"/>
    <col min="10502" max="10502" width="2.33203125" style="431" customWidth="1"/>
    <col min="10503" max="10503" width="12.88671875" style="431" customWidth="1"/>
    <col min="10504" max="10504" width="2.33203125" style="431" customWidth="1"/>
    <col min="10505" max="10505" width="12.88671875" style="431" customWidth="1"/>
    <col min="10506" max="10506" width="2.33203125" style="431" customWidth="1"/>
    <col min="10507" max="10507" width="12.88671875" style="431" customWidth="1"/>
    <col min="10508" max="10508" width="2.33203125" style="431" customWidth="1"/>
    <col min="10509" max="10752" width="9" style="431"/>
    <col min="10753" max="10753" width="13.6640625" style="431" customWidth="1"/>
    <col min="10754" max="10754" width="0" style="431" hidden="1" customWidth="1"/>
    <col min="10755" max="10755" width="13" style="431" customWidth="1"/>
    <col min="10756" max="10756" width="2.33203125" style="431" customWidth="1"/>
    <col min="10757" max="10757" width="12.88671875" style="431" customWidth="1"/>
    <col min="10758" max="10758" width="2.33203125" style="431" customWidth="1"/>
    <col min="10759" max="10759" width="12.88671875" style="431" customWidth="1"/>
    <col min="10760" max="10760" width="2.33203125" style="431" customWidth="1"/>
    <col min="10761" max="10761" width="12.88671875" style="431" customWidth="1"/>
    <col min="10762" max="10762" width="2.33203125" style="431" customWidth="1"/>
    <col min="10763" max="10763" width="12.88671875" style="431" customWidth="1"/>
    <col min="10764" max="10764" width="2.33203125" style="431" customWidth="1"/>
    <col min="10765" max="11008" width="9" style="431"/>
    <col min="11009" max="11009" width="13.6640625" style="431" customWidth="1"/>
    <col min="11010" max="11010" width="0" style="431" hidden="1" customWidth="1"/>
    <col min="11011" max="11011" width="13" style="431" customWidth="1"/>
    <col min="11012" max="11012" width="2.33203125" style="431" customWidth="1"/>
    <col min="11013" max="11013" width="12.88671875" style="431" customWidth="1"/>
    <col min="11014" max="11014" width="2.33203125" style="431" customWidth="1"/>
    <col min="11015" max="11015" width="12.88671875" style="431" customWidth="1"/>
    <col min="11016" max="11016" width="2.33203125" style="431" customWidth="1"/>
    <col min="11017" max="11017" width="12.88671875" style="431" customWidth="1"/>
    <col min="11018" max="11018" width="2.33203125" style="431" customWidth="1"/>
    <col min="11019" max="11019" width="12.88671875" style="431" customWidth="1"/>
    <col min="11020" max="11020" width="2.33203125" style="431" customWidth="1"/>
    <col min="11021" max="11264" width="9" style="431"/>
    <col min="11265" max="11265" width="13.6640625" style="431" customWidth="1"/>
    <col min="11266" max="11266" width="0" style="431" hidden="1" customWidth="1"/>
    <col min="11267" max="11267" width="13" style="431" customWidth="1"/>
    <col min="11268" max="11268" width="2.33203125" style="431" customWidth="1"/>
    <col min="11269" max="11269" width="12.88671875" style="431" customWidth="1"/>
    <col min="11270" max="11270" width="2.33203125" style="431" customWidth="1"/>
    <col min="11271" max="11271" width="12.88671875" style="431" customWidth="1"/>
    <col min="11272" max="11272" width="2.33203125" style="431" customWidth="1"/>
    <col min="11273" max="11273" width="12.88671875" style="431" customWidth="1"/>
    <col min="11274" max="11274" width="2.33203125" style="431" customWidth="1"/>
    <col min="11275" max="11275" width="12.88671875" style="431" customWidth="1"/>
    <col min="11276" max="11276" width="2.33203125" style="431" customWidth="1"/>
    <col min="11277" max="11520" width="9" style="431"/>
    <col min="11521" max="11521" width="13.6640625" style="431" customWidth="1"/>
    <col min="11522" max="11522" width="0" style="431" hidden="1" customWidth="1"/>
    <col min="11523" max="11523" width="13" style="431" customWidth="1"/>
    <col min="11524" max="11524" width="2.33203125" style="431" customWidth="1"/>
    <col min="11525" max="11525" width="12.88671875" style="431" customWidth="1"/>
    <col min="11526" max="11526" width="2.33203125" style="431" customWidth="1"/>
    <col min="11527" max="11527" width="12.88671875" style="431" customWidth="1"/>
    <col min="11528" max="11528" width="2.33203125" style="431" customWidth="1"/>
    <col min="11529" max="11529" width="12.88671875" style="431" customWidth="1"/>
    <col min="11530" max="11530" width="2.33203125" style="431" customWidth="1"/>
    <col min="11531" max="11531" width="12.88671875" style="431" customWidth="1"/>
    <col min="11532" max="11532" width="2.33203125" style="431" customWidth="1"/>
    <col min="11533" max="11776" width="9" style="431"/>
    <col min="11777" max="11777" width="13.6640625" style="431" customWidth="1"/>
    <col min="11778" max="11778" width="0" style="431" hidden="1" customWidth="1"/>
    <col min="11779" max="11779" width="13" style="431" customWidth="1"/>
    <col min="11780" max="11780" width="2.33203125" style="431" customWidth="1"/>
    <col min="11781" max="11781" width="12.88671875" style="431" customWidth="1"/>
    <col min="11782" max="11782" width="2.33203125" style="431" customWidth="1"/>
    <col min="11783" max="11783" width="12.88671875" style="431" customWidth="1"/>
    <col min="11784" max="11784" width="2.33203125" style="431" customWidth="1"/>
    <col min="11785" max="11785" width="12.88671875" style="431" customWidth="1"/>
    <col min="11786" max="11786" width="2.33203125" style="431" customWidth="1"/>
    <col min="11787" max="11787" width="12.88671875" style="431" customWidth="1"/>
    <col min="11788" max="11788" width="2.33203125" style="431" customWidth="1"/>
    <col min="11789" max="12032" width="9" style="431"/>
    <col min="12033" max="12033" width="13.6640625" style="431" customWidth="1"/>
    <col min="12034" max="12034" width="0" style="431" hidden="1" customWidth="1"/>
    <col min="12035" max="12035" width="13" style="431" customWidth="1"/>
    <col min="12036" max="12036" width="2.33203125" style="431" customWidth="1"/>
    <col min="12037" max="12037" width="12.88671875" style="431" customWidth="1"/>
    <col min="12038" max="12038" width="2.33203125" style="431" customWidth="1"/>
    <col min="12039" max="12039" width="12.88671875" style="431" customWidth="1"/>
    <col min="12040" max="12040" width="2.33203125" style="431" customWidth="1"/>
    <col min="12041" max="12041" width="12.88671875" style="431" customWidth="1"/>
    <col min="12042" max="12042" width="2.33203125" style="431" customWidth="1"/>
    <col min="12043" max="12043" width="12.88671875" style="431" customWidth="1"/>
    <col min="12044" max="12044" width="2.33203125" style="431" customWidth="1"/>
    <col min="12045" max="12288" width="9" style="431"/>
    <col min="12289" max="12289" width="13.6640625" style="431" customWidth="1"/>
    <col min="12290" max="12290" width="0" style="431" hidden="1" customWidth="1"/>
    <col min="12291" max="12291" width="13" style="431" customWidth="1"/>
    <col min="12292" max="12292" width="2.33203125" style="431" customWidth="1"/>
    <col min="12293" max="12293" width="12.88671875" style="431" customWidth="1"/>
    <col min="12294" max="12294" width="2.33203125" style="431" customWidth="1"/>
    <col min="12295" max="12295" width="12.88671875" style="431" customWidth="1"/>
    <col min="12296" max="12296" width="2.33203125" style="431" customWidth="1"/>
    <col min="12297" max="12297" width="12.88671875" style="431" customWidth="1"/>
    <col min="12298" max="12298" width="2.33203125" style="431" customWidth="1"/>
    <col min="12299" max="12299" width="12.88671875" style="431" customWidth="1"/>
    <col min="12300" max="12300" width="2.33203125" style="431" customWidth="1"/>
    <col min="12301" max="12544" width="9" style="431"/>
    <col min="12545" max="12545" width="13.6640625" style="431" customWidth="1"/>
    <col min="12546" max="12546" width="0" style="431" hidden="1" customWidth="1"/>
    <col min="12547" max="12547" width="13" style="431" customWidth="1"/>
    <col min="12548" max="12548" width="2.33203125" style="431" customWidth="1"/>
    <col min="12549" max="12549" width="12.88671875" style="431" customWidth="1"/>
    <col min="12550" max="12550" width="2.33203125" style="431" customWidth="1"/>
    <col min="12551" max="12551" width="12.88671875" style="431" customWidth="1"/>
    <col min="12552" max="12552" width="2.33203125" style="431" customWidth="1"/>
    <col min="12553" max="12553" width="12.88671875" style="431" customWidth="1"/>
    <col min="12554" max="12554" width="2.33203125" style="431" customWidth="1"/>
    <col min="12555" max="12555" width="12.88671875" style="431" customWidth="1"/>
    <col min="12556" max="12556" width="2.33203125" style="431" customWidth="1"/>
    <col min="12557" max="12800" width="9" style="431"/>
    <col min="12801" max="12801" width="13.6640625" style="431" customWidth="1"/>
    <col min="12802" max="12802" width="0" style="431" hidden="1" customWidth="1"/>
    <col min="12803" max="12803" width="13" style="431" customWidth="1"/>
    <col min="12804" max="12804" width="2.33203125" style="431" customWidth="1"/>
    <col min="12805" max="12805" width="12.88671875" style="431" customWidth="1"/>
    <col min="12806" max="12806" width="2.33203125" style="431" customWidth="1"/>
    <col min="12807" max="12807" width="12.88671875" style="431" customWidth="1"/>
    <col min="12808" max="12808" width="2.33203125" style="431" customWidth="1"/>
    <col min="12809" max="12809" width="12.88671875" style="431" customWidth="1"/>
    <col min="12810" max="12810" width="2.33203125" style="431" customWidth="1"/>
    <col min="12811" max="12811" width="12.88671875" style="431" customWidth="1"/>
    <col min="12812" max="12812" width="2.33203125" style="431" customWidth="1"/>
    <col min="12813" max="13056" width="9" style="431"/>
    <col min="13057" max="13057" width="13.6640625" style="431" customWidth="1"/>
    <col min="13058" max="13058" width="0" style="431" hidden="1" customWidth="1"/>
    <col min="13059" max="13059" width="13" style="431" customWidth="1"/>
    <col min="13060" max="13060" width="2.33203125" style="431" customWidth="1"/>
    <col min="13061" max="13061" width="12.88671875" style="431" customWidth="1"/>
    <col min="13062" max="13062" width="2.33203125" style="431" customWidth="1"/>
    <col min="13063" max="13063" width="12.88671875" style="431" customWidth="1"/>
    <col min="13064" max="13064" width="2.33203125" style="431" customWidth="1"/>
    <col min="13065" max="13065" width="12.88671875" style="431" customWidth="1"/>
    <col min="13066" max="13066" width="2.33203125" style="431" customWidth="1"/>
    <col min="13067" max="13067" width="12.88671875" style="431" customWidth="1"/>
    <col min="13068" max="13068" width="2.33203125" style="431" customWidth="1"/>
    <col min="13069" max="13312" width="9" style="431"/>
    <col min="13313" max="13313" width="13.6640625" style="431" customWidth="1"/>
    <col min="13314" max="13314" width="0" style="431" hidden="1" customWidth="1"/>
    <col min="13315" max="13315" width="13" style="431" customWidth="1"/>
    <col min="13316" max="13316" width="2.33203125" style="431" customWidth="1"/>
    <col min="13317" max="13317" width="12.88671875" style="431" customWidth="1"/>
    <col min="13318" max="13318" width="2.33203125" style="431" customWidth="1"/>
    <col min="13319" max="13319" width="12.88671875" style="431" customWidth="1"/>
    <col min="13320" max="13320" width="2.33203125" style="431" customWidth="1"/>
    <col min="13321" max="13321" width="12.88671875" style="431" customWidth="1"/>
    <col min="13322" max="13322" width="2.33203125" style="431" customWidth="1"/>
    <col min="13323" max="13323" width="12.88671875" style="431" customWidth="1"/>
    <col min="13324" max="13324" width="2.33203125" style="431" customWidth="1"/>
    <col min="13325" max="13568" width="9" style="431"/>
    <col min="13569" max="13569" width="13.6640625" style="431" customWidth="1"/>
    <col min="13570" max="13570" width="0" style="431" hidden="1" customWidth="1"/>
    <col min="13571" max="13571" width="13" style="431" customWidth="1"/>
    <col min="13572" max="13572" width="2.33203125" style="431" customWidth="1"/>
    <col min="13573" max="13573" width="12.88671875" style="431" customWidth="1"/>
    <col min="13574" max="13574" width="2.33203125" style="431" customWidth="1"/>
    <col min="13575" max="13575" width="12.88671875" style="431" customWidth="1"/>
    <col min="13576" max="13576" width="2.33203125" style="431" customWidth="1"/>
    <col min="13577" max="13577" width="12.88671875" style="431" customWidth="1"/>
    <col min="13578" max="13578" width="2.33203125" style="431" customWidth="1"/>
    <col min="13579" max="13579" width="12.88671875" style="431" customWidth="1"/>
    <col min="13580" max="13580" width="2.33203125" style="431" customWidth="1"/>
    <col min="13581" max="13824" width="9" style="431"/>
    <col min="13825" max="13825" width="13.6640625" style="431" customWidth="1"/>
    <col min="13826" max="13826" width="0" style="431" hidden="1" customWidth="1"/>
    <col min="13827" max="13827" width="13" style="431" customWidth="1"/>
    <col min="13828" max="13828" width="2.33203125" style="431" customWidth="1"/>
    <col min="13829" max="13829" width="12.88671875" style="431" customWidth="1"/>
    <col min="13830" max="13830" width="2.33203125" style="431" customWidth="1"/>
    <col min="13831" max="13831" width="12.88671875" style="431" customWidth="1"/>
    <col min="13832" max="13832" width="2.33203125" style="431" customWidth="1"/>
    <col min="13833" max="13833" width="12.88671875" style="431" customWidth="1"/>
    <col min="13834" max="13834" width="2.33203125" style="431" customWidth="1"/>
    <col min="13835" max="13835" width="12.88671875" style="431" customWidth="1"/>
    <col min="13836" max="13836" width="2.33203125" style="431" customWidth="1"/>
    <col min="13837" max="14080" width="9" style="431"/>
    <col min="14081" max="14081" width="13.6640625" style="431" customWidth="1"/>
    <col min="14082" max="14082" width="0" style="431" hidden="1" customWidth="1"/>
    <col min="14083" max="14083" width="13" style="431" customWidth="1"/>
    <col min="14084" max="14084" width="2.33203125" style="431" customWidth="1"/>
    <col min="14085" max="14085" width="12.88671875" style="431" customWidth="1"/>
    <col min="14086" max="14086" width="2.33203125" style="431" customWidth="1"/>
    <col min="14087" max="14087" width="12.88671875" style="431" customWidth="1"/>
    <col min="14088" max="14088" width="2.33203125" style="431" customWidth="1"/>
    <col min="14089" max="14089" width="12.88671875" style="431" customWidth="1"/>
    <col min="14090" max="14090" width="2.33203125" style="431" customWidth="1"/>
    <col min="14091" max="14091" width="12.88671875" style="431" customWidth="1"/>
    <col min="14092" max="14092" width="2.33203125" style="431" customWidth="1"/>
    <col min="14093" max="14336" width="9" style="431"/>
    <col min="14337" max="14337" width="13.6640625" style="431" customWidth="1"/>
    <col min="14338" max="14338" width="0" style="431" hidden="1" customWidth="1"/>
    <col min="14339" max="14339" width="13" style="431" customWidth="1"/>
    <col min="14340" max="14340" width="2.33203125" style="431" customWidth="1"/>
    <col min="14341" max="14341" width="12.88671875" style="431" customWidth="1"/>
    <col min="14342" max="14342" width="2.33203125" style="431" customWidth="1"/>
    <col min="14343" max="14343" width="12.88671875" style="431" customWidth="1"/>
    <col min="14344" max="14344" width="2.33203125" style="431" customWidth="1"/>
    <col min="14345" max="14345" width="12.88671875" style="431" customWidth="1"/>
    <col min="14346" max="14346" width="2.33203125" style="431" customWidth="1"/>
    <col min="14347" max="14347" width="12.88671875" style="431" customWidth="1"/>
    <col min="14348" max="14348" width="2.33203125" style="431" customWidth="1"/>
    <col min="14349" max="14592" width="9" style="431"/>
    <col min="14593" max="14593" width="13.6640625" style="431" customWidth="1"/>
    <col min="14594" max="14594" width="0" style="431" hidden="1" customWidth="1"/>
    <col min="14595" max="14595" width="13" style="431" customWidth="1"/>
    <col min="14596" max="14596" width="2.33203125" style="431" customWidth="1"/>
    <col min="14597" max="14597" width="12.88671875" style="431" customWidth="1"/>
    <col min="14598" max="14598" width="2.33203125" style="431" customWidth="1"/>
    <col min="14599" max="14599" width="12.88671875" style="431" customWidth="1"/>
    <col min="14600" max="14600" width="2.33203125" style="431" customWidth="1"/>
    <col min="14601" max="14601" width="12.88671875" style="431" customWidth="1"/>
    <col min="14602" max="14602" width="2.33203125" style="431" customWidth="1"/>
    <col min="14603" max="14603" width="12.88671875" style="431" customWidth="1"/>
    <col min="14604" max="14604" width="2.33203125" style="431" customWidth="1"/>
    <col min="14605" max="14848" width="9" style="431"/>
    <col min="14849" max="14849" width="13.6640625" style="431" customWidth="1"/>
    <col min="14850" max="14850" width="0" style="431" hidden="1" customWidth="1"/>
    <col min="14851" max="14851" width="13" style="431" customWidth="1"/>
    <col min="14852" max="14852" width="2.33203125" style="431" customWidth="1"/>
    <col min="14853" max="14853" width="12.88671875" style="431" customWidth="1"/>
    <col min="14854" max="14854" width="2.33203125" style="431" customWidth="1"/>
    <col min="14855" max="14855" width="12.88671875" style="431" customWidth="1"/>
    <col min="14856" max="14856" width="2.33203125" style="431" customWidth="1"/>
    <col min="14857" max="14857" width="12.88671875" style="431" customWidth="1"/>
    <col min="14858" max="14858" width="2.33203125" style="431" customWidth="1"/>
    <col min="14859" max="14859" width="12.88671875" style="431" customWidth="1"/>
    <col min="14860" max="14860" width="2.33203125" style="431" customWidth="1"/>
    <col min="14861" max="15104" width="9" style="431"/>
    <col min="15105" max="15105" width="13.6640625" style="431" customWidth="1"/>
    <col min="15106" max="15106" width="0" style="431" hidden="1" customWidth="1"/>
    <col min="15107" max="15107" width="13" style="431" customWidth="1"/>
    <col min="15108" max="15108" width="2.33203125" style="431" customWidth="1"/>
    <col min="15109" max="15109" width="12.88671875" style="431" customWidth="1"/>
    <col min="15110" max="15110" width="2.33203125" style="431" customWidth="1"/>
    <col min="15111" max="15111" width="12.88671875" style="431" customWidth="1"/>
    <col min="15112" max="15112" width="2.33203125" style="431" customWidth="1"/>
    <col min="15113" max="15113" width="12.88671875" style="431" customWidth="1"/>
    <col min="15114" max="15114" width="2.33203125" style="431" customWidth="1"/>
    <col min="15115" max="15115" width="12.88671875" style="431" customWidth="1"/>
    <col min="15116" max="15116" width="2.33203125" style="431" customWidth="1"/>
    <col min="15117" max="15360" width="9" style="431"/>
    <col min="15361" max="15361" width="13.6640625" style="431" customWidth="1"/>
    <col min="15362" max="15362" width="0" style="431" hidden="1" customWidth="1"/>
    <col min="15363" max="15363" width="13" style="431" customWidth="1"/>
    <col min="15364" max="15364" width="2.33203125" style="431" customWidth="1"/>
    <col min="15365" max="15365" width="12.88671875" style="431" customWidth="1"/>
    <col min="15366" max="15366" width="2.33203125" style="431" customWidth="1"/>
    <col min="15367" max="15367" width="12.88671875" style="431" customWidth="1"/>
    <col min="15368" max="15368" width="2.33203125" style="431" customWidth="1"/>
    <col min="15369" max="15369" width="12.88671875" style="431" customWidth="1"/>
    <col min="15370" max="15370" width="2.33203125" style="431" customWidth="1"/>
    <col min="15371" max="15371" width="12.88671875" style="431" customWidth="1"/>
    <col min="15372" max="15372" width="2.33203125" style="431" customWidth="1"/>
    <col min="15373" max="15616" width="9" style="431"/>
    <col min="15617" max="15617" width="13.6640625" style="431" customWidth="1"/>
    <col min="15618" max="15618" width="0" style="431" hidden="1" customWidth="1"/>
    <col min="15619" max="15619" width="13" style="431" customWidth="1"/>
    <col min="15620" max="15620" width="2.33203125" style="431" customWidth="1"/>
    <col min="15621" max="15621" width="12.88671875" style="431" customWidth="1"/>
    <col min="15622" max="15622" width="2.33203125" style="431" customWidth="1"/>
    <col min="15623" max="15623" width="12.88671875" style="431" customWidth="1"/>
    <col min="15624" max="15624" width="2.33203125" style="431" customWidth="1"/>
    <col min="15625" max="15625" width="12.88671875" style="431" customWidth="1"/>
    <col min="15626" max="15626" width="2.33203125" style="431" customWidth="1"/>
    <col min="15627" max="15627" width="12.88671875" style="431" customWidth="1"/>
    <col min="15628" max="15628" width="2.33203125" style="431" customWidth="1"/>
    <col min="15629" max="15872" width="9" style="431"/>
    <col min="15873" max="15873" width="13.6640625" style="431" customWidth="1"/>
    <col min="15874" max="15874" width="0" style="431" hidden="1" customWidth="1"/>
    <col min="15875" max="15875" width="13" style="431" customWidth="1"/>
    <col min="15876" max="15876" width="2.33203125" style="431" customWidth="1"/>
    <col min="15877" max="15877" width="12.88671875" style="431" customWidth="1"/>
    <col min="15878" max="15878" width="2.33203125" style="431" customWidth="1"/>
    <col min="15879" max="15879" width="12.88671875" style="431" customWidth="1"/>
    <col min="15880" max="15880" width="2.33203125" style="431" customWidth="1"/>
    <col min="15881" max="15881" width="12.88671875" style="431" customWidth="1"/>
    <col min="15882" max="15882" width="2.33203125" style="431" customWidth="1"/>
    <col min="15883" max="15883" width="12.88671875" style="431" customWidth="1"/>
    <col min="15884" max="15884" width="2.33203125" style="431" customWidth="1"/>
    <col min="15885" max="16128" width="9" style="431"/>
    <col min="16129" max="16129" width="13.6640625" style="431" customWidth="1"/>
    <col min="16130" max="16130" width="0" style="431" hidden="1" customWidth="1"/>
    <col min="16131" max="16131" width="13" style="431" customWidth="1"/>
    <col min="16132" max="16132" width="2.33203125" style="431" customWidth="1"/>
    <col min="16133" max="16133" width="12.88671875" style="431" customWidth="1"/>
    <col min="16134" max="16134" width="2.33203125" style="431" customWidth="1"/>
    <col min="16135" max="16135" width="12.88671875" style="431" customWidth="1"/>
    <col min="16136" max="16136" width="2.33203125" style="431" customWidth="1"/>
    <col min="16137" max="16137" width="12.88671875" style="431" customWidth="1"/>
    <col min="16138" max="16138" width="2.33203125" style="431" customWidth="1"/>
    <col min="16139" max="16139" width="12.88671875" style="431" customWidth="1"/>
    <col min="16140" max="16140" width="2.33203125" style="431" customWidth="1"/>
    <col min="16141" max="16384" width="9" style="431"/>
  </cols>
  <sheetData>
    <row r="1" spans="1:12" ht="14.4" x14ac:dyDescent="0.2">
      <c r="A1" s="430" t="s">
        <v>625</v>
      </c>
      <c r="B1" s="430"/>
      <c r="C1" s="430"/>
      <c r="D1" s="430"/>
      <c r="E1" s="430"/>
      <c r="F1" s="430"/>
      <c r="G1" s="430"/>
      <c r="H1" s="430"/>
      <c r="I1" s="430"/>
      <c r="J1" s="430"/>
    </row>
    <row r="2" spans="1:12" ht="13.8" thickBot="1" x14ac:dyDescent="0.25"/>
    <row r="3" spans="1:12" ht="18" customHeight="1" x14ac:dyDescent="0.2">
      <c r="A3" s="432" t="s">
        <v>99</v>
      </c>
      <c r="B3" s="1555" t="str">
        <f>DBCS(B39)&amp;"年度"</f>
        <v>２１年度</v>
      </c>
      <c r="C3" s="1557" t="s">
        <v>960</v>
      </c>
      <c r="D3" s="1558" t="s">
        <v>961</v>
      </c>
      <c r="E3" s="1557" t="s">
        <v>962</v>
      </c>
      <c r="F3" s="1558" t="s">
        <v>961</v>
      </c>
      <c r="G3" s="1557" t="s">
        <v>963</v>
      </c>
      <c r="H3" s="1558" t="s">
        <v>961</v>
      </c>
      <c r="I3" s="1557" t="s">
        <v>964</v>
      </c>
      <c r="J3" s="1558" t="s">
        <v>961</v>
      </c>
      <c r="K3" s="1551" t="s">
        <v>965</v>
      </c>
      <c r="L3" s="1552" t="s">
        <v>961</v>
      </c>
    </row>
    <row r="4" spans="1:12" ht="18" customHeight="1" x14ac:dyDescent="0.2">
      <c r="A4" s="433" t="s">
        <v>100</v>
      </c>
      <c r="B4" s="1556"/>
      <c r="C4" s="1559"/>
      <c r="D4" s="1560"/>
      <c r="E4" s="1559"/>
      <c r="F4" s="1560"/>
      <c r="G4" s="1559"/>
      <c r="H4" s="1560"/>
      <c r="I4" s="1559"/>
      <c r="J4" s="1560"/>
      <c r="K4" s="1553"/>
      <c r="L4" s="1554"/>
    </row>
    <row r="5" spans="1:12" ht="11.1" customHeight="1" x14ac:dyDescent="0.2">
      <c r="A5" s="1547" t="s">
        <v>101</v>
      </c>
      <c r="B5" s="434" t="s">
        <v>599</v>
      </c>
      <c r="C5" s="434" t="s">
        <v>102</v>
      </c>
      <c r="D5" s="435"/>
      <c r="E5" s="436" t="s">
        <v>102</v>
      </c>
      <c r="F5" s="436"/>
      <c r="G5" s="434" t="s">
        <v>102</v>
      </c>
      <c r="H5" s="435"/>
      <c r="I5" s="436" t="s">
        <v>102</v>
      </c>
      <c r="J5" s="435"/>
      <c r="K5" s="436" t="s">
        <v>102</v>
      </c>
      <c r="L5" s="437"/>
    </row>
    <row r="6" spans="1:12" s="443" customFormat="1" ht="18" customHeight="1" x14ac:dyDescent="0.2">
      <c r="A6" s="1548"/>
      <c r="B6" s="438">
        <v>14.4</v>
      </c>
      <c r="C6" s="439">
        <v>89.97</v>
      </c>
      <c r="D6" s="440"/>
      <c r="E6" s="439">
        <v>35.07</v>
      </c>
      <c r="F6" s="441"/>
      <c r="G6" s="440">
        <v>48.38</v>
      </c>
      <c r="H6" s="441"/>
      <c r="I6" s="440">
        <v>95.51</v>
      </c>
      <c r="J6" s="441"/>
      <c r="K6" s="440">
        <v>158.96</v>
      </c>
      <c r="L6" s="442"/>
    </row>
    <row r="7" spans="1:12" s="443" customFormat="1" ht="18" customHeight="1" x14ac:dyDescent="0.2">
      <c r="A7" s="1548"/>
      <c r="B7" s="444">
        <v>0</v>
      </c>
      <c r="C7" s="445">
        <v>0</v>
      </c>
      <c r="D7" s="446"/>
      <c r="E7" s="445">
        <v>4.22</v>
      </c>
      <c r="F7" s="447"/>
      <c r="G7" s="448">
        <v>1.05</v>
      </c>
      <c r="H7" s="447"/>
      <c r="I7" s="448">
        <v>9.61</v>
      </c>
      <c r="J7" s="447"/>
      <c r="K7" s="448">
        <v>0.6</v>
      </c>
      <c r="L7" s="449"/>
    </row>
    <row r="8" spans="1:12" s="443" customFormat="1" ht="18" customHeight="1" x14ac:dyDescent="0.2">
      <c r="A8" s="1548"/>
      <c r="B8" s="450">
        <v>62.27</v>
      </c>
      <c r="C8" s="438"/>
      <c r="E8" s="438"/>
      <c r="F8" s="451"/>
      <c r="G8" s="452"/>
      <c r="H8" s="451"/>
      <c r="I8" s="452"/>
      <c r="J8" s="451"/>
      <c r="K8" s="452"/>
      <c r="L8" s="453"/>
    </row>
    <row r="9" spans="1:12" s="443" customFormat="1" ht="18" customHeight="1" x14ac:dyDescent="0.2">
      <c r="A9" s="1549"/>
      <c r="B9" s="454">
        <v>0</v>
      </c>
      <c r="C9" s="455"/>
      <c r="E9" s="455"/>
      <c r="F9" s="451"/>
      <c r="G9" s="456"/>
      <c r="H9" s="451"/>
      <c r="I9" s="456"/>
      <c r="J9" s="451"/>
      <c r="K9" s="456"/>
      <c r="L9" s="453"/>
    </row>
    <row r="10" spans="1:12" s="443" customFormat="1" ht="18" customHeight="1" x14ac:dyDescent="0.2">
      <c r="A10" s="1547" t="s">
        <v>103</v>
      </c>
      <c r="B10" s="457">
        <v>0.9</v>
      </c>
      <c r="C10" s="458">
        <v>253.1</v>
      </c>
      <c r="D10" s="459"/>
      <c r="E10" s="458">
        <v>535.16</v>
      </c>
      <c r="F10" s="460"/>
      <c r="G10" s="458">
        <v>132.91499999999999</v>
      </c>
      <c r="H10" s="460"/>
      <c r="I10" s="458">
        <v>63.63</v>
      </c>
      <c r="J10" s="460"/>
      <c r="K10" s="468">
        <v>173.11</v>
      </c>
      <c r="L10" s="461"/>
    </row>
    <row r="11" spans="1:12" s="443" customFormat="1" ht="18" customHeight="1" x14ac:dyDescent="0.2">
      <c r="A11" s="1548"/>
      <c r="B11" s="444">
        <v>0</v>
      </c>
      <c r="C11" s="445">
        <v>116.19</v>
      </c>
      <c r="E11" s="445">
        <v>14</v>
      </c>
      <c r="F11" s="451"/>
      <c r="G11" s="445">
        <v>4.3</v>
      </c>
      <c r="H11" s="451"/>
      <c r="I11" s="445">
        <v>0</v>
      </c>
      <c r="J11" s="451"/>
      <c r="K11" s="482">
        <v>28.9</v>
      </c>
      <c r="L11" s="453"/>
    </row>
    <row r="12" spans="1:12" s="443" customFormat="1" ht="18" customHeight="1" x14ac:dyDescent="0.2">
      <c r="A12" s="1548"/>
      <c r="B12" s="462">
        <v>473.8</v>
      </c>
      <c r="C12" s="438"/>
      <c r="E12" s="438"/>
      <c r="F12" s="451"/>
      <c r="G12" s="452"/>
      <c r="H12" s="451"/>
      <c r="I12" s="452"/>
      <c r="J12" s="451"/>
      <c r="K12" s="452"/>
      <c r="L12" s="453"/>
    </row>
    <row r="13" spans="1:12" s="443" customFormat="1" ht="18" customHeight="1" x14ac:dyDescent="0.2">
      <c r="A13" s="1549"/>
      <c r="B13" s="454">
        <v>0</v>
      </c>
      <c r="C13" s="463"/>
      <c r="D13" s="464"/>
      <c r="E13" s="463"/>
      <c r="F13" s="465"/>
      <c r="G13" s="466"/>
      <c r="H13" s="465"/>
      <c r="I13" s="466"/>
      <c r="J13" s="465"/>
      <c r="K13" s="466"/>
      <c r="L13" s="467"/>
    </row>
    <row r="14" spans="1:12" s="443" customFormat="1" ht="18" customHeight="1" x14ac:dyDescent="0.2">
      <c r="A14" s="1547" t="s">
        <v>104</v>
      </c>
      <c r="B14" s="457">
        <v>243.9</v>
      </c>
      <c r="C14" s="458">
        <v>484.68</v>
      </c>
      <c r="D14" s="459"/>
      <c r="E14" s="458">
        <v>118.43</v>
      </c>
      <c r="F14" s="460"/>
      <c r="G14" s="468">
        <v>108.62</v>
      </c>
      <c r="H14" s="460"/>
      <c r="I14" s="468">
        <v>27.14</v>
      </c>
      <c r="J14" s="460"/>
      <c r="K14" s="468">
        <v>391.04</v>
      </c>
      <c r="L14" s="461"/>
    </row>
    <row r="15" spans="1:12" s="443" customFormat="1" ht="18" customHeight="1" x14ac:dyDescent="0.2">
      <c r="A15" s="1548"/>
      <c r="B15" s="469">
        <v>-175.6</v>
      </c>
      <c r="C15" s="445">
        <v>24.93</v>
      </c>
      <c r="E15" s="445">
        <v>13.93</v>
      </c>
      <c r="F15" s="451"/>
      <c r="G15" s="445">
        <v>58.8</v>
      </c>
      <c r="H15" s="451"/>
      <c r="I15" s="445">
        <v>2.9</v>
      </c>
      <c r="J15" s="451"/>
      <c r="K15" s="482">
        <v>246.6</v>
      </c>
      <c r="L15" s="453"/>
    </row>
    <row r="16" spans="1:12" s="443" customFormat="1" ht="18" customHeight="1" x14ac:dyDescent="0.2">
      <c r="A16" s="1548"/>
      <c r="B16" s="450">
        <v>2.2999999999999998</v>
      </c>
      <c r="C16" s="438"/>
      <c r="E16" s="438"/>
      <c r="F16" s="451"/>
      <c r="G16" s="452"/>
      <c r="H16" s="451"/>
      <c r="I16" s="452"/>
      <c r="J16" s="451"/>
      <c r="K16" s="452"/>
      <c r="L16" s="453"/>
    </row>
    <row r="17" spans="1:12" s="443" customFormat="1" ht="18" customHeight="1" x14ac:dyDescent="0.2">
      <c r="A17" s="1549"/>
      <c r="B17" s="454">
        <v>0</v>
      </c>
      <c r="C17" s="470"/>
      <c r="D17" s="464"/>
      <c r="E17" s="470"/>
      <c r="F17" s="465"/>
      <c r="G17" s="471"/>
      <c r="H17" s="465"/>
      <c r="I17" s="471"/>
      <c r="J17" s="465"/>
      <c r="K17" s="471"/>
      <c r="L17" s="467"/>
    </row>
    <row r="18" spans="1:12" s="443" customFormat="1" ht="18" customHeight="1" x14ac:dyDescent="0.2">
      <c r="A18" s="1547" t="s">
        <v>105</v>
      </c>
      <c r="B18" s="472">
        <v>121.4</v>
      </c>
      <c r="C18" s="439">
        <v>107.07</v>
      </c>
      <c r="D18" s="459"/>
      <c r="E18" s="439">
        <v>91.92</v>
      </c>
      <c r="F18" s="460"/>
      <c r="G18" s="440">
        <v>72.989999999999995</v>
      </c>
      <c r="H18" s="460"/>
      <c r="I18" s="440">
        <v>66.980999999999995</v>
      </c>
      <c r="J18" s="460"/>
      <c r="K18" s="440">
        <v>58.24</v>
      </c>
      <c r="L18" s="461"/>
    </row>
    <row r="19" spans="1:12" s="443" customFormat="1" ht="18" customHeight="1" x14ac:dyDescent="0.2">
      <c r="A19" s="1548"/>
      <c r="B19" s="469">
        <v>-56.4</v>
      </c>
      <c r="C19" s="445">
        <v>37.72</v>
      </c>
      <c r="E19" s="445">
        <v>0</v>
      </c>
      <c r="F19" s="451"/>
      <c r="G19" s="445">
        <v>0</v>
      </c>
      <c r="H19" s="451"/>
      <c r="I19" s="445">
        <v>29.38</v>
      </c>
      <c r="J19" s="451"/>
      <c r="K19" s="482">
        <v>0.1</v>
      </c>
      <c r="L19" s="453"/>
    </row>
    <row r="20" spans="1:12" s="443" customFormat="1" ht="18" customHeight="1" x14ac:dyDescent="0.2">
      <c r="A20" s="1548"/>
      <c r="B20" s="450">
        <v>53.95</v>
      </c>
      <c r="C20" s="438"/>
      <c r="E20" s="438"/>
      <c r="F20" s="451"/>
      <c r="G20" s="452"/>
      <c r="H20" s="451"/>
      <c r="I20" s="452"/>
      <c r="J20" s="451"/>
      <c r="K20" s="452"/>
      <c r="L20" s="453"/>
    </row>
    <row r="21" spans="1:12" s="443" customFormat="1" ht="18" customHeight="1" x14ac:dyDescent="0.2">
      <c r="A21" s="1549"/>
      <c r="B21" s="454">
        <v>0</v>
      </c>
      <c r="C21" s="470"/>
      <c r="D21" s="464"/>
      <c r="E21" s="470"/>
      <c r="F21" s="465"/>
      <c r="G21" s="471"/>
      <c r="H21" s="465"/>
      <c r="I21" s="471"/>
      <c r="J21" s="465"/>
      <c r="K21" s="471"/>
      <c r="L21" s="467"/>
    </row>
    <row r="22" spans="1:12" s="443" customFormat="1" ht="18" customHeight="1" x14ac:dyDescent="0.2">
      <c r="A22" s="1547" t="s">
        <v>106</v>
      </c>
      <c r="B22" s="457">
        <v>38</v>
      </c>
      <c r="C22" s="458">
        <v>30.02</v>
      </c>
      <c r="D22" s="459"/>
      <c r="E22" s="458">
        <v>129.74</v>
      </c>
      <c r="F22" s="460"/>
      <c r="G22" s="468">
        <v>10.31</v>
      </c>
      <c r="H22" s="460"/>
      <c r="I22" s="468">
        <v>111.64</v>
      </c>
      <c r="J22" s="460"/>
      <c r="K22" s="468">
        <v>107.1</v>
      </c>
      <c r="L22" s="461"/>
    </row>
    <row r="23" spans="1:12" s="443" customFormat="1" ht="18" customHeight="1" x14ac:dyDescent="0.2">
      <c r="A23" s="1548"/>
      <c r="B23" s="469">
        <v>-25.9</v>
      </c>
      <c r="C23" s="445">
        <v>9.3800000000000008</v>
      </c>
      <c r="D23" s="473"/>
      <c r="E23" s="445">
        <v>12.6</v>
      </c>
      <c r="F23" s="451"/>
      <c r="G23" s="445">
        <v>1.33</v>
      </c>
      <c r="H23" s="451"/>
      <c r="I23" s="445">
        <v>0</v>
      </c>
      <c r="J23" s="451"/>
      <c r="K23" s="482">
        <v>0.7</v>
      </c>
      <c r="L23" s="453"/>
    </row>
    <row r="24" spans="1:12" s="443" customFormat="1" ht="18" customHeight="1" x14ac:dyDescent="0.2">
      <c r="A24" s="1548"/>
      <c r="B24" s="472">
        <v>10.27</v>
      </c>
      <c r="C24" s="438"/>
      <c r="E24" s="438"/>
      <c r="F24" s="451"/>
      <c r="G24" s="452"/>
      <c r="H24" s="451"/>
      <c r="I24" s="452"/>
      <c r="J24" s="451"/>
      <c r="K24" s="452"/>
      <c r="L24" s="453"/>
    </row>
    <row r="25" spans="1:12" s="443" customFormat="1" ht="18" customHeight="1" x14ac:dyDescent="0.2">
      <c r="A25" s="1549"/>
      <c r="B25" s="454">
        <v>0</v>
      </c>
      <c r="C25" s="470"/>
      <c r="D25" s="464"/>
      <c r="E25" s="470"/>
      <c r="F25" s="465"/>
      <c r="G25" s="471"/>
      <c r="H25" s="465"/>
      <c r="I25" s="471"/>
      <c r="J25" s="465"/>
      <c r="K25" s="471"/>
      <c r="L25" s="467"/>
    </row>
    <row r="26" spans="1:12" s="443" customFormat="1" ht="18" customHeight="1" x14ac:dyDescent="0.2">
      <c r="A26" s="1547" t="s">
        <v>107</v>
      </c>
      <c r="B26" s="472">
        <v>140.1</v>
      </c>
      <c r="C26" s="458">
        <v>60.17</v>
      </c>
      <c r="D26" s="459"/>
      <c r="E26" s="458">
        <v>115.19</v>
      </c>
      <c r="F26" s="460"/>
      <c r="G26" s="458">
        <v>204.71</v>
      </c>
      <c r="H26" s="460"/>
      <c r="I26" s="458">
        <v>88.81</v>
      </c>
      <c r="J26" s="460"/>
      <c r="K26" s="468">
        <v>26.86</v>
      </c>
      <c r="L26" s="461"/>
    </row>
    <row r="27" spans="1:12" s="443" customFormat="1" ht="18" customHeight="1" x14ac:dyDescent="0.2">
      <c r="A27" s="1548"/>
      <c r="B27" s="469">
        <v>-121.6</v>
      </c>
      <c r="C27" s="445">
        <v>0</v>
      </c>
      <c r="E27" s="445">
        <v>70.47</v>
      </c>
      <c r="F27" s="451"/>
      <c r="G27" s="445">
        <v>1.42</v>
      </c>
      <c r="H27" s="451"/>
      <c r="I27" s="445">
        <v>0</v>
      </c>
      <c r="J27" s="451"/>
      <c r="K27" s="482">
        <v>0</v>
      </c>
      <c r="L27" s="453"/>
    </row>
    <row r="28" spans="1:12" s="443" customFormat="1" ht="18" customHeight="1" x14ac:dyDescent="0.2">
      <c r="A28" s="1548"/>
      <c r="B28" s="450">
        <v>0</v>
      </c>
      <c r="C28" s="438"/>
      <c r="E28" s="438"/>
      <c r="F28" s="451"/>
      <c r="G28" s="452"/>
      <c r="H28" s="451"/>
      <c r="I28" s="452"/>
      <c r="J28" s="451"/>
      <c r="K28" s="452"/>
      <c r="L28" s="453"/>
    </row>
    <row r="29" spans="1:12" s="443" customFormat="1" ht="18" customHeight="1" x14ac:dyDescent="0.2">
      <c r="A29" s="1549"/>
      <c r="B29" s="454">
        <v>0</v>
      </c>
      <c r="C29" s="470"/>
      <c r="D29" s="464"/>
      <c r="E29" s="470"/>
      <c r="F29" s="465"/>
      <c r="G29" s="471"/>
      <c r="H29" s="465"/>
      <c r="I29" s="471"/>
      <c r="J29" s="465"/>
      <c r="K29" s="471"/>
      <c r="L29" s="467"/>
    </row>
    <row r="30" spans="1:12" s="443" customFormat="1" ht="18" customHeight="1" x14ac:dyDescent="0.2">
      <c r="A30" s="1547" t="s">
        <v>53</v>
      </c>
      <c r="B30" s="472">
        <v>558.70000000000005</v>
      </c>
      <c r="C30" s="458">
        <v>1025.01</v>
      </c>
      <c r="D30" s="460"/>
      <c r="E30" s="458">
        <v>1025.51</v>
      </c>
      <c r="F30" s="460"/>
      <c r="G30" s="458">
        <v>577.92499999999995</v>
      </c>
      <c r="H30" s="460"/>
      <c r="I30" s="468">
        <v>453.71099999999996</v>
      </c>
      <c r="J30" s="460"/>
      <c r="K30" s="468">
        <v>915.31000000000017</v>
      </c>
      <c r="L30" s="461"/>
    </row>
    <row r="31" spans="1:12" s="443" customFormat="1" ht="18" customHeight="1" x14ac:dyDescent="0.2">
      <c r="A31" s="1548"/>
      <c r="B31" s="469">
        <f>SUM(B7,B11,B15,B19,B23,B27)</f>
        <v>-379.5</v>
      </c>
      <c r="C31" s="445">
        <v>188.22</v>
      </c>
      <c r="D31" s="451"/>
      <c r="E31" s="445">
        <v>115.22</v>
      </c>
      <c r="F31" s="451"/>
      <c r="G31" s="448">
        <v>66.899999999999991</v>
      </c>
      <c r="H31" s="451"/>
      <c r="I31" s="448">
        <v>41.89</v>
      </c>
      <c r="J31" s="451"/>
      <c r="K31" s="448">
        <v>276.90000000000003</v>
      </c>
      <c r="L31" s="453"/>
    </row>
    <row r="32" spans="1:12" s="443" customFormat="1" ht="18" customHeight="1" x14ac:dyDescent="0.2">
      <c r="A32" s="1548"/>
      <c r="B32" s="450">
        <v>607.59</v>
      </c>
      <c r="C32" s="438"/>
      <c r="D32" s="451"/>
      <c r="E32" s="438"/>
      <c r="G32" s="438"/>
      <c r="H32" s="451"/>
      <c r="I32" s="452"/>
      <c r="J32" s="483"/>
      <c r="K32" s="438"/>
      <c r="L32" s="453"/>
    </row>
    <row r="33" spans="1:12" s="443" customFormat="1" ht="18" customHeight="1" thickBot="1" x14ac:dyDescent="0.25">
      <c r="A33" s="1550"/>
      <c r="B33" s="474">
        <v>0</v>
      </c>
      <c r="C33" s="475"/>
      <c r="D33" s="476"/>
      <c r="E33" s="475"/>
      <c r="F33" s="477"/>
      <c r="G33" s="475"/>
      <c r="H33" s="476"/>
      <c r="I33" s="478"/>
      <c r="J33" s="477"/>
      <c r="K33" s="475"/>
      <c r="L33" s="479"/>
    </row>
    <row r="34" spans="1:12" s="443" customFormat="1" ht="15" customHeight="1" x14ac:dyDescent="0.2">
      <c r="B34" s="452"/>
      <c r="C34" s="480"/>
      <c r="D34" s="480"/>
    </row>
    <row r="35" spans="1:12" x14ac:dyDescent="0.2">
      <c r="A35" s="431" t="s">
        <v>108</v>
      </c>
    </row>
    <row r="36" spans="1:12" x14ac:dyDescent="0.2">
      <c r="A36" s="481" t="s">
        <v>109</v>
      </c>
      <c r="B36" s="481"/>
      <c r="C36" s="481"/>
      <c r="D36" s="481"/>
      <c r="E36" s="481"/>
      <c r="F36" s="481"/>
      <c r="G36" s="481"/>
      <c r="H36" s="481"/>
      <c r="I36" s="481"/>
      <c r="J36" s="481"/>
    </row>
    <row r="37" spans="1:12" x14ac:dyDescent="0.2">
      <c r="A37" s="431" t="s">
        <v>110</v>
      </c>
    </row>
    <row r="38" spans="1:12" x14ac:dyDescent="0.2">
      <c r="E38" s="1561"/>
      <c r="F38" s="1561"/>
      <c r="G38" s="1561"/>
      <c r="H38" s="1562"/>
      <c r="I38" s="1561"/>
      <c r="J38" s="1562"/>
      <c r="K38" s="1561"/>
      <c r="L38" s="1562"/>
    </row>
    <row r="39" spans="1:12" x14ac:dyDescent="0.2">
      <c r="A39" s="485"/>
      <c r="B39" s="484">
        <v>21</v>
      </c>
      <c r="C39" s="1563"/>
      <c r="D39" s="1564"/>
      <c r="E39" s="1563"/>
      <c r="F39" s="1563"/>
      <c r="G39" s="1563"/>
      <c r="H39" s="1563"/>
      <c r="I39" s="1563"/>
      <c r="J39" s="1563"/>
      <c r="K39" s="1563"/>
      <c r="L39" s="1563"/>
    </row>
    <row r="40" spans="1:12" x14ac:dyDescent="0.2">
      <c r="B40" s="431" t="s">
        <v>627</v>
      </c>
    </row>
  </sheetData>
  <mergeCells count="22">
    <mergeCell ref="E38:F38"/>
    <mergeCell ref="G38:H38"/>
    <mergeCell ref="I38:J38"/>
    <mergeCell ref="K38:L38"/>
    <mergeCell ref="C39:D39"/>
    <mergeCell ref="E39:F39"/>
    <mergeCell ref="G39:H39"/>
    <mergeCell ref="I39:J39"/>
    <mergeCell ref="K39:L39"/>
    <mergeCell ref="A22:A25"/>
    <mergeCell ref="A26:A29"/>
    <mergeCell ref="A30:A33"/>
    <mergeCell ref="K3:L4"/>
    <mergeCell ref="A5:A9"/>
    <mergeCell ref="A10:A13"/>
    <mergeCell ref="A14:A17"/>
    <mergeCell ref="A18:A21"/>
    <mergeCell ref="B3:B4"/>
    <mergeCell ref="C3:D4"/>
    <mergeCell ref="E3:F4"/>
    <mergeCell ref="G3:H4"/>
    <mergeCell ref="I3:J4"/>
  </mergeCells>
  <phoneticPr fontId="7"/>
  <printOptions horizontalCentered="1"/>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24ED-8D10-4793-8AAF-6F6BBD8CB492}">
  <sheetPr>
    <tabColor rgb="FF00FFFF"/>
  </sheetPr>
  <dimension ref="A1:AD81"/>
  <sheetViews>
    <sheetView view="pageBreakPreview" zoomScale="85" zoomScaleNormal="100" zoomScaleSheetLayoutView="85" workbookViewId="0">
      <selection activeCell="AD68" sqref="AD68"/>
    </sheetView>
  </sheetViews>
  <sheetFormatPr defaultColWidth="9" defaultRowHeight="10.8" x14ac:dyDescent="0.2"/>
  <cols>
    <col min="1" max="1" width="5" style="486" customWidth="1"/>
    <col min="2" max="2" width="8.109375" style="486" customWidth="1"/>
    <col min="3" max="4" width="6.21875" style="486" customWidth="1"/>
    <col min="5" max="5" width="16.21875" style="486" customWidth="1"/>
    <col min="6" max="7" width="6.21875" style="486" customWidth="1"/>
    <col min="8" max="8" width="16.21875" style="486" customWidth="1"/>
    <col min="9" max="10" width="4.6640625" style="486" hidden="1" customWidth="1"/>
    <col min="11" max="11" width="12.6640625" style="486" hidden="1" customWidth="1"/>
    <col min="12" max="12" width="3.6640625" style="486" hidden="1" customWidth="1"/>
    <col min="13" max="13" width="3.77734375" style="486" hidden="1" customWidth="1"/>
    <col min="14" max="14" width="6.44140625" style="486" hidden="1" customWidth="1"/>
    <col min="15" max="15" width="3.6640625" style="486" hidden="1" customWidth="1"/>
    <col min="16" max="29" width="10.21875" style="486" hidden="1" customWidth="1"/>
    <col min="30" max="30" width="16.21875" style="486" customWidth="1"/>
    <col min="31" max="248" width="9" style="486"/>
    <col min="249" max="249" width="5" style="486" customWidth="1"/>
    <col min="250" max="250" width="8.109375" style="486" customWidth="1"/>
    <col min="251" max="252" width="6.21875" style="486" customWidth="1"/>
    <col min="253" max="253" width="16.21875" style="486" customWidth="1"/>
    <col min="254" max="255" width="6.21875" style="486" customWidth="1"/>
    <col min="256" max="256" width="16.21875" style="486" customWidth="1"/>
    <col min="257" max="277" width="0" style="486" hidden="1" customWidth="1"/>
    <col min="278" max="278" width="16.21875" style="486" customWidth="1"/>
    <col min="279" max="504" width="9" style="486"/>
    <col min="505" max="505" width="5" style="486" customWidth="1"/>
    <col min="506" max="506" width="8.109375" style="486" customWidth="1"/>
    <col min="507" max="508" width="6.21875" style="486" customWidth="1"/>
    <col min="509" max="509" width="16.21875" style="486" customWidth="1"/>
    <col min="510" max="511" width="6.21875" style="486" customWidth="1"/>
    <col min="512" max="512" width="16.21875" style="486" customWidth="1"/>
    <col min="513" max="533" width="0" style="486" hidden="1" customWidth="1"/>
    <col min="534" max="534" width="16.21875" style="486" customWidth="1"/>
    <col min="535" max="760" width="9" style="486"/>
    <col min="761" max="761" width="5" style="486" customWidth="1"/>
    <col min="762" max="762" width="8.109375" style="486" customWidth="1"/>
    <col min="763" max="764" width="6.21875" style="486" customWidth="1"/>
    <col min="765" max="765" width="16.21875" style="486" customWidth="1"/>
    <col min="766" max="767" width="6.21875" style="486" customWidth="1"/>
    <col min="768" max="768" width="16.21875" style="486" customWidth="1"/>
    <col min="769" max="789" width="0" style="486" hidden="1" customWidth="1"/>
    <col min="790" max="790" width="16.21875" style="486" customWidth="1"/>
    <col min="791" max="1016" width="9" style="486"/>
    <col min="1017" max="1017" width="5" style="486" customWidth="1"/>
    <col min="1018" max="1018" width="8.109375" style="486" customWidth="1"/>
    <col min="1019" max="1020" width="6.21875" style="486" customWidth="1"/>
    <col min="1021" max="1021" width="16.21875" style="486" customWidth="1"/>
    <col min="1022" max="1023" width="6.21875" style="486" customWidth="1"/>
    <col min="1024" max="1024" width="16.21875" style="486" customWidth="1"/>
    <col min="1025" max="1045" width="0" style="486" hidden="1" customWidth="1"/>
    <col min="1046" max="1046" width="16.21875" style="486" customWidth="1"/>
    <col min="1047" max="1272" width="9" style="486"/>
    <col min="1273" max="1273" width="5" style="486" customWidth="1"/>
    <col min="1274" max="1274" width="8.109375" style="486" customWidth="1"/>
    <col min="1275" max="1276" width="6.21875" style="486" customWidth="1"/>
    <col min="1277" max="1277" width="16.21875" style="486" customWidth="1"/>
    <col min="1278" max="1279" width="6.21875" style="486" customWidth="1"/>
    <col min="1280" max="1280" width="16.21875" style="486" customWidth="1"/>
    <col min="1281" max="1301" width="0" style="486" hidden="1" customWidth="1"/>
    <col min="1302" max="1302" width="16.21875" style="486" customWidth="1"/>
    <col min="1303" max="1528" width="9" style="486"/>
    <col min="1529" max="1529" width="5" style="486" customWidth="1"/>
    <col min="1530" max="1530" width="8.109375" style="486" customWidth="1"/>
    <col min="1531" max="1532" width="6.21875" style="486" customWidth="1"/>
    <col min="1533" max="1533" width="16.21875" style="486" customWidth="1"/>
    <col min="1534" max="1535" width="6.21875" style="486" customWidth="1"/>
    <col min="1536" max="1536" width="16.21875" style="486" customWidth="1"/>
    <col min="1537" max="1557" width="0" style="486" hidden="1" customWidth="1"/>
    <col min="1558" max="1558" width="16.21875" style="486" customWidth="1"/>
    <col min="1559" max="1784" width="9" style="486"/>
    <col min="1785" max="1785" width="5" style="486" customWidth="1"/>
    <col min="1786" max="1786" width="8.109375" style="486" customWidth="1"/>
    <col min="1787" max="1788" width="6.21875" style="486" customWidth="1"/>
    <col min="1789" max="1789" width="16.21875" style="486" customWidth="1"/>
    <col min="1790" max="1791" width="6.21875" style="486" customWidth="1"/>
    <col min="1792" max="1792" width="16.21875" style="486" customWidth="1"/>
    <col min="1793" max="1813" width="0" style="486" hidden="1" customWidth="1"/>
    <col min="1814" max="1814" width="16.21875" style="486" customWidth="1"/>
    <col min="1815" max="2040" width="9" style="486"/>
    <col min="2041" max="2041" width="5" style="486" customWidth="1"/>
    <col min="2042" max="2042" width="8.109375" style="486" customWidth="1"/>
    <col min="2043" max="2044" width="6.21875" style="486" customWidth="1"/>
    <col min="2045" max="2045" width="16.21875" style="486" customWidth="1"/>
    <col min="2046" max="2047" width="6.21875" style="486" customWidth="1"/>
    <col min="2048" max="2048" width="16.21875" style="486" customWidth="1"/>
    <col min="2049" max="2069" width="0" style="486" hidden="1" customWidth="1"/>
    <col min="2070" max="2070" width="16.21875" style="486" customWidth="1"/>
    <col min="2071" max="2296" width="9" style="486"/>
    <col min="2297" max="2297" width="5" style="486" customWidth="1"/>
    <col min="2298" max="2298" width="8.109375" style="486" customWidth="1"/>
    <col min="2299" max="2300" width="6.21875" style="486" customWidth="1"/>
    <col min="2301" max="2301" width="16.21875" style="486" customWidth="1"/>
    <col min="2302" max="2303" width="6.21875" style="486" customWidth="1"/>
    <col min="2304" max="2304" width="16.21875" style="486" customWidth="1"/>
    <col min="2305" max="2325" width="0" style="486" hidden="1" customWidth="1"/>
    <col min="2326" max="2326" width="16.21875" style="486" customWidth="1"/>
    <col min="2327" max="2552" width="9" style="486"/>
    <col min="2553" max="2553" width="5" style="486" customWidth="1"/>
    <col min="2554" max="2554" width="8.109375" style="486" customWidth="1"/>
    <col min="2555" max="2556" width="6.21875" style="486" customWidth="1"/>
    <col min="2557" max="2557" width="16.21875" style="486" customWidth="1"/>
    <col min="2558" max="2559" width="6.21875" style="486" customWidth="1"/>
    <col min="2560" max="2560" width="16.21875" style="486" customWidth="1"/>
    <col min="2561" max="2581" width="0" style="486" hidden="1" customWidth="1"/>
    <col min="2582" max="2582" width="16.21875" style="486" customWidth="1"/>
    <col min="2583" max="2808" width="9" style="486"/>
    <col min="2809" max="2809" width="5" style="486" customWidth="1"/>
    <col min="2810" max="2810" width="8.109375" style="486" customWidth="1"/>
    <col min="2811" max="2812" width="6.21875" style="486" customWidth="1"/>
    <col min="2813" max="2813" width="16.21875" style="486" customWidth="1"/>
    <col min="2814" max="2815" width="6.21875" style="486" customWidth="1"/>
    <col min="2816" max="2816" width="16.21875" style="486" customWidth="1"/>
    <col min="2817" max="2837" width="0" style="486" hidden="1" customWidth="1"/>
    <col min="2838" max="2838" width="16.21875" style="486" customWidth="1"/>
    <col min="2839" max="3064" width="9" style="486"/>
    <col min="3065" max="3065" width="5" style="486" customWidth="1"/>
    <col min="3066" max="3066" width="8.109375" style="486" customWidth="1"/>
    <col min="3067" max="3068" width="6.21875" style="486" customWidth="1"/>
    <col min="3069" max="3069" width="16.21875" style="486" customWidth="1"/>
    <col min="3070" max="3071" width="6.21875" style="486" customWidth="1"/>
    <col min="3072" max="3072" width="16.21875" style="486" customWidth="1"/>
    <col min="3073" max="3093" width="0" style="486" hidden="1" customWidth="1"/>
    <col min="3094" max="3094" width="16.21875" style="486" customWidth="1"/>
    <col min="3095" max="3320" width="9" style="486"/>
    <col min="3321" max="3321" width="5" style="486" customWidth="1"/>
    <col min="3322" max="3322" width="8.109375" style="486" customWidth="1"/>
    <col min="3323" max="3324" width="6.21875" style="486" customWidth="1"/>
    <col min="3325" max="3325" width="16.21875" style="486" customWidth="1"/>
    <col min="3326" max="3327" width="6.21875" style="486" customWidth="1"/>
    <col min="3328" max="3328" width="16.21875" style="486" customWidth="1"/>
    <col min="3329" max="3349" width="0" style="486" hidden="1" customWidth="1"/>
    <col min="3350" max="3350" width="16.21875" style="486" customWidth="1"/>
    <col min="3351" max="3576" width="9" style="486"/>
    <col min="3577" max="3577" width="5" style="486" customWidth="1"/>
    <col min="3578" max="3578" width="8.109375" style="486" customWidth="1"/>
    <col min="3579" max="3580" width="6.21875" style="486" customWidth="1"/>
    <col min="3581" max="3581" width="16.21875" style="486" customWidth="1"/>
    <col min="3582" max="3583" width="6.21875" style="486" customWidth="1"/>
    <col min="3584" max="3584" width="16.21875" style="486" customWidth="1"/>
    <col min="3585" max="3605" width="0" style="486" hidden="1" customWidth="1"/>
    <col min="3606" max="3606" width="16.21875" style="486" customWidth="1"/>
    <col min="3607" max="3832" width="9" style="486"/>
    <col min="3833" max="3833" width="5" style="486" customWidth="1"/>
    <col min="3834" max="3834" width="8.109375" style="486" customWidth="1"/>
    <col min="3835" max="3836" width="6.21875" style="486" customWidth="1"/>
    <col min="3837" max="3837" width="16.21875" style="486" customWidth="1"/>
    <col min="3838" max="3839" width="6.21875" style="486" customWidth="1"/>
    <col min="3840" max="3840" width="16.21875" style="486" customWidth="1"/>
    <col min="3841" max="3861" width="0" style="486" hidden="1" customWidth="1"/>
    <col min="3862" max="3862" width="16.21875" style="486" customWidth="1"/>
    <col min="3863" max="4088" width="9" style="486"/>
    <col min="4089" max="4089" width="5" style="486" customWidth="1"/>
    <col min="4090" max="4090" width="8.109375" style="486" customWidth="1"/>
    <col min="4091" max="4092" width="6.21875" style="486" customWidth="1"/>
    <col min="4093" max="4093" width="16.21875" style="486" customWidth="1"/>
    <col min="4094" max="4095" width="6.21875" style="486" customWidth="1"/>
    <col min="4096" max="4096" width="16.21875" style="486" customWidth="1"/>
    <col min="4097" max="4117" width="0" style="486" hidden="1" customWidth="1"/>
    <col min="4118" max="4118" width="16.21875" style="486" customWidth="1"/>
    <col min="4119" max="4344" width="9" style="486"/>
    <col min="4345" max="4345" width="5" style="486" customWidth="1"/>
    <col min="4346" max="4346" width="8.109375" style="486" customWidth="1"/>
    <col min="4347" max="4348" width="6.21875" style="486" customWidth="1"/>
    <col min="4349" max="4349" width="16.21875" style="486" customWidth="1"/>
    <col min="4350" max="4351" width="6.21875" style="486" customWidth="1"/>
    <col min="4352" max="4352" width="16.21875" style="486" customWidth="1"/>
    <col min="4353" max="4373" width="0" style="486" hidden="1" customWidth="1"/>
    <col min="4374" max="4374" width="16.21875" style="486" customWidth="1"/>
    <col min="4375" max="4600" width="9" style="486"/>
    <col min="4601" max="4601" width="5" style="486" customWidth="1"/>
    <col min="4602" max="4602" width="8.109375" style="486" customWidth="1"/>
    <col min="4603" max="4604" width="6.21875" style="486" customWidth="1"/>
    <col min="4605" max="4605" width="16.21875" style="486" customWidth="1"/>
    <col min="4606" max="4607" width="6.21875" style="486" customWidth="1"/>
    <col min="4608" max="4608" width="16.21875" style="486" customWidth="1"/>
    <col min="4609" max="4629" width="0" style="486" hidden="1" customWidth="1"/>
    <col min="4630" max="4630" width="16.21875" style="486" customWidth="1"/>
    <col min="4631" max="4856" width="9" style="486"/>
    <col min="4857" max="4857" width="5" style="486" customWidth="1"/>
    <col min="4858" max="4858" width="8.109375" style="486" customWidth="1"/>
    <col min="4859" max="4860" width="6.21875" style="486" customWidth="1"/>
    <col min="4861" max="4861" width="16.21875" style="486" customWidth="1"/>
    <col min="4862" max="4863" width="6.21875" style="486" customWidth="1"/>
    <col min="4864" max="4864" width="16.21875" style="486" customWidth="1"/>
    <col min="4865" max="4885" width="0" style="486" hidden="1" customWidth="1"/>
    <col min="4886" max="4886" width="16.21875" style="486" customWidth="1"/>
    <col min="4887" max="5112" width="9" style="486"/>
    <col min="5113" max="5113" width="5" style="486" customWidth="1"/>
    <col min="5114" max="5114" width="8.109375" style="486" customWidth="1"/>
    <col min="5115" max="5116" width="6.21875" style="486" customWidth="1"/>
    <col min="5117" max="5117" width="16.21875" style="486" customWidth="1"/>
    <col min="5118" max="5119" width="6.21875" style="486" customWidth="1"/>
    <col min="5120" max="5120" width="16.21875" style="486" customWidth="1"/>
    <col min="5121" max="5141" width="0" style="486" hidden="1" customWidth="1"/>
    <col min="5142" max="5142" width="16.21875" style="486" customWidth="1"/>
    <col min="5143" max="5368" width="9" style="486"/>
    <col min="5369" max="5369" width="5" style="486" customWidth="1"/>
    <col min="5370" max="5370" width="8.109375" style="486" customWidth="1"/>
    <col min="5371" max="5372" width="6.21875" style="486" customWidth="1"/>
    <col min="5373" max="5373" width="16.21875" style="486" customWidth="1"/>
    <col min="5374" max="5375" width="6.21875" style="486" customWidth="1"/>
    <col min="5376" max="5376" width="16.21875" style="486" customWidth="1"/>
    <col min="5377" max="5397" width="0" style="486" hidden="1" customWidth="1"/>
    <col min="5398" max="5398" width="16.21875" style="486" customWidth="1"/>
    <col min="5399" max="5624" width="9" style="486"/>
    <col min="5625" max="5625" width="5" style="486" customWidth="1"/>
    <col min="5626" max="5626" width="8.109375" style="486" customWidth="1"/>
    <col min="5627" max="5628" width="6.21875" style="486" customWidth="1"/>
    <col min="5629" max="5629" width="16.21875" style="486" customWidth="1"/>
    <col min="5630" max="5631" width="6.21875" style="486" customWidth="1"/>
    <col min="5632" max="5632" width="16.21875" style="486" customWidth="1"/>
    <col min="5633" max="5653" width="0" style="486" hidden="1" customWidth="1"/>
    <col min="5654" max="5654" width="16.21875" style="486" customWidth="1"/>
    <col min="5655" max="5880" width="9" style="486"/>
    <col min="5881" max="5881" width="5" style="486" customWidth="1"/>
    <col min="5882" max="5882" width="8.109375" style="486" customWidth="1"/>
    <col min="5883" max="5884" width="6.21875" style="486" customWidth="1"/>
    <col min="5885" max="5885" width="16.21875" style="486" customWidth="1"/>
    <col min="5886" max="5887" width="6.21875" style="486" customWidth="1"/>
    <col min="5888" max="5888" width="16.21875" style="486" customWidth="1"/>
    <col min="5889" max="5909" width="0" style="486" hidden="1" customWidth="1"/>
    <col min="5910" max="5910" width="16.21875" style="486" customWidth="1"/>
    <col min="5911" max="6136" width="9" style="486"/>
    <col min="6137" max="6137" width="5" style="486" customWidth="1"/>
    <col min="6138" max="6138" width="8.109375" style="486" customWidth="1"/>
    <col min="6139" max="6140" width="6.21875" style="486" customWidth="1"/>
    <col min="6141" max="6141" width="16.21875" style="486" customWidth="1"/>
    <col min="6142" max="6143" width="6.21875" style="486" customWidth="1"/>
    <col min="6144" max="6144" width="16.21875" style="486" customWidth="1"/>
    <col min="6145" max="6165" width="0" style="486" hidden="1" customWidth="1"/>
    <col min="6166" max="6166" width="16.21875" style="486" customWidth="1"/>
    <col min="6167" max="6392" width="9" style="486"/>
    <col min="6393" max="6393" width="5" style="486" customWidth="1"/>
    <col min="6394" max="6394" width="8.109375" style="486" customWidth="1"/>
    <col min="6395" max="6396" width="6.21875" style="486" customWidth="1"/>
    <col min="6397" max="6397" width="16.21875" style="486" customWidth="1"/>
    <col min="6398" max="6399" width="6.21875" style="486" customWidth="1"/>
    <col min="6400" max="6400" width="16.21875" style="486" customWidth="1"/>
    <col min="6401" max="6421" width="0" style="486" hidden="1" customWidth="1"/>
    <col min="6422" max="6422" width="16.21875" style="486" customWidth="1"/>
    <col min="6423" max="6648" width="9" style="486"/>
    <col min="6649" max="6649" width="5" style="486" customWidth="1"/>
    <col min="6650" max="6650" width="8.109375" style="486" customWidth="1"/>
    <col min="6651" max="6652" width="6.21875" style="486" customWidth="1"/>
    <col min="6653" max="6653" width="16.21875" style="486" customWidth="1"/>
    <col min="6654" max="6655" width="6.21875" style="486" customWidth="1"/>
    <col min="6656" max="6656" width="16.21875" style="486" customWidth="1"/>
    <col min="6657" max="6677" width="0" style="486" hidden="1" customWidth="1"/>
    <col min="6678" max="6678" width="16.21875" style="486" customWidth="1"/>
    <col min="6679" max="6904" width="9" style="486"/>
    <col min="6905" max="6905" width="5" style="486" customWidth="1"/>
    <col min="6906" max="6906" width="8.109375" style="486" customWidth="1"/>
    <col min="6907" max="6908" width="6.21875" style="486" customWidth="1"/>
    <col min="6909" max="6909" width="16.21875" style="486" customWidth="1"/>
    <col min="6910" max="6911" width="6.21875" style="486" customWidth="1"/>
    <col min="6912" max="6912" width="16.21875" style="486" customWidth="1"/>
    <col min="6913" max="6933" width="0" style="486" hidden="1" customWidth="1"/>
    <col min="6934" max="6934" width="16.21875" style="486" customWidth="1"/>
    <col min="6935" max="7160" width="9" style="486"/>
    <col min="7161" max="7161" width="5" style="486" customWidth="1"/>
    <col min="7162" max="7162" width="8.109375" style="486" customWidth="1"/>
    <col min="7163" max="7164" width="6.21875" style="486" customWidth="1"/>
    <col min="7165" max="7165" width="16.21875" style="486" customWidth="1"/>
    <col min="7166" max="7167" width="6.21875" style="486" customWidth="1"/>
    <col min="7168" max="7168" width="16.21875" style="486" customWidth="1"/>
    <col min="7169" max="7189" width="0" style="486" hidden="1" customWidth="1"/>
    <col min="7190" max="7190" width="16.21875" style="486" customWidth="1"/>
    <col min="7191" max="7416" width="9" style="486"/>
    <col min="7417" max="7417" width="5" style="486" customWidth="1"/>
    <col min="7418" max="7418" width="8.109375" style="486" customWidth="1"/>
    <col min="7419" max="7420" width="6.21875" style="486" customWidth="1"/>
    <col min="7421" max="7421" width="16.21875" style="486" customWidth="1"/>
    <col min="7422" max="7423" width="6.21875" style="486" customWidth="1"/>
    <col min="7424" max="7424" width="16.21875" style="486" customWidth="1"/>
    <col min="7425" max="7445" width="0" style="486" hidden="1" customWidth="1"/>
    <col min="7446" max="7446" width="16.21875" style="486" customWidth="1"/>
    <col min="7447" max="7672" width="9" style="486"/>
    <col min="7673" max="7673" width="5" style="486" customWidth="1"/>
    <col min="7674" max="7674" width="8.109375" style="486" customWidth="1"/>
    <col min="7675" max="7676" width="6.21875" style="486" customWidth="1"/>
    <col min="7677" max="7677" width="16.21875" style="486" customWidth="1"/>
    <col min="7678" max="7679" width="6.21875" style="486" customWidth="1"/>
    <col min="7680" max="7680" width="16.21875" style="486" customWidth="1"/>
    <col min="7681" max="7701" width="0" style="486" hidden="1" customWidth="1"/>
    <col min="7702" max="7702" width="16.21875" style="486" customWidth="1"/>
    <col min="7703" max="7928" width="9" style="486"/>
    <col min="7929" max="7929" width="5" style="486" customWidth="1"/>
    <col min="7930" max="7930" width="8.109375" style="486" customWidth="1"/>
    <col min="7931" max="7932" width="6.21875" style="486" customWidth="1"/>
    <col min="7933" max="7933" width="16.21875" style="486" customWidth="1"/>
    <col min="7934" max="7935" width="6.21875" style="486" customWidth="1"/>
    <col min="7936" max="7936" width="16.21875" style="486" customWidth="1"/>
    <col min="7937" max="7957" width="0" style="486" hidden="1" customWidth="1"/>
    <col min="7958" max="7958" width="16.21875" style="486" customWidth="1"/>
    <col min="7959" max="8184" width="9" style="486"/>
    <col min="8185" max="8185" width="5" style="486" customWidth="1"/>
    <col min="8186" max="8186" width="8.109375" style="486" customWidth="1"/>
    <col min="8187" max="8188" width="6.21875" style="486" customWidth="1"/>
    <col min="8189" max="8189" width="16.21875" style="486" customWidth="1"/>
    <col min="8190" max="8191" width="6.21875" style="486" customWidth="1"/>
    <col min="8192" max="8192" width="16.21875" style="486" customWidth="1"/>
    <col min="8193" max="8213" width="0" style="486" hidden="1" customWidth="1"/>
    <col min="8214" max="8214" width="16.21875" style="486" customWidth="1"/>
    <col min="8215" max="8440" width="9" style="486"/>
    <col min="8441" max="8441" width="5" style="486" customWidth="1"/>
    <col min="8442" max="8442" width="8.109375" style="486" customWidth="1"/>
    <col min="8443" max="8444" width="6.21875" style="486" customWidth="1"/>
    <col min="8445" max="8445" width="16.21875" style="486" customWidth="1"/>
    <col min="8446" max="8447" width="6.21875" style="486" customWidth="1"/>
    <col min="8448" max="8448" width="16.21875" style="486" customWidth="1"/>
    <col min="8449" max="8469" width="0" style="486" hidden="1" customWidth="1"/>
    <col min="8470" max="8470" width="16.21875" style="486" customWidth="1"/>
    <col min="8471" max="8696" width="9" style="486"/>
    <col min="8697" max="8697" width="5" style="486" customWidth="1"/>
    <col min="8698" max="8698" width="8.109375" style="486" customWidth="1"/>
    <col min="8699" max="8700" width="6.21875" style="486" customWidth="1"/>
    <col min="8701" max="8701" width="16.21875" style="486" customWidth="1"/>
    <col min="8702" max="8703" width="6.21875" style="486" customWidth="1"/>
    <col min="8704" max="8704" width="16.21875" style="486" customWidth="1"/>
    <col min="8705" max="8725" width="0" style="486" hidden="1" customWidth="1"/>
    <col min="8726" max="8726" width="16.21875" style="486" customWidth="1"/>
    <col min="8727" max="8952" width="9" style="486"/>
    <col min="8953" max="8953" width="5" style="486" customWidth="1"/>
    <col min="8954" max="8954" width="8.109375" style="486" customWidth="1"/>
    <col min="8955" max="8956" width="6.21875" style="486" customWidth="1"/>
    <col min="8957" max="8957" width="16.21875" style="486" customWidth="1"/>
    <col min="8958" max="8959" width="6.21875" style="486" customWidth="1"/>
    <col min="8960" max="8960" width="16.21875" style="486" customWidth="1"/>
    <col min="8961" max="8981" width="0" style="486" hidden="1" customWidth="1"/>
    <col min="8982" max="8982" width="16.21875" style="486" customWidth="1"/>
    <col min="8983" max="9208" width="9" style="486"/>
    <col min="9209" max="9209" width="5" style="486" customWidth="1"/>
    <col min="9210" max="9210" width="8.109375" style="486" customWidth="1"/>
    <col min="9211" max="9212" width="6.21875" style="486" customWidth="1"/>
    <col min="9213" max="9213" width="16.21875" style="486" customWidth="1"/>
    <col min="9214" max="9215" width="6.21875" style="486" customWidth="1"/>
    <col min="9216" max="9216" width="16.21875" style="486" customWidth="1"/>
    <col min="9217" max="9237" width="0" style="486" hidden="1" customWidth="1"/>
    <col min="9238" max="9238" width="16.21875" style="486" customWidth="1"/>
    <col min="9239" max="9464" width="9" style="486"/>
    <col min="9465" max="9465" width="5" style="486" customWidth="1"/>
    <col min="9466" max="9466" width="8.109375" style="486" customWidth="1"/>
    <col min="9467" max="9468" width="6.21875" style="486" customWidth="1"/>
    <col min="9469" max="9469" width="16.21875" style="486" customWidth="1"/>
    <col min="9470" max="9471" width="6.21875" style="486" customWidth="1"/>
    <col min="9472" max="9472" width="16.21875" style="486" customWidth="1"/>
    <col min="9473" max="9493" width="0" style="486" hidden="1" customWidth="1"/>
    <col min="9494" max="9494" width="16.21875" style="486" customWidth="1"/>
    <col min="9495" max="9720" width="9" style="486"/>
    <col min="9721" max="9721" width="5" style="486" customWidth="1"/>
    <col min="9722" max="9722" width="8.109375" style="486" customWidth="1"/>
    <col min="9723" max="9724" width="6.21875" style="486" customWidth="1"/>
    <col min="9725" max="9725" width="16.21875" style="486" customWidth="1"/>
    <col min="9726" max="9727" width="6.21875" style="486" customWidth="1"/>
    <col min="9728" max="9728" width="16.21875" style="486" customWidth="1"/>
    <col min="9729" max="9749" width="0" style="486" hidden="1" customWidth="1"/>
    <col min="9750" max="9750" width="16.21875" style="486" customWidth="1"/>
    <col min="9751" max="9976" width="9" style="486"/>
    <col min="9977" max="9977" width="5" style="486" customWidth="1"/>
    <col min="9978" max="9978" width="8.109375" style="486" customWidth="1"/>
    <col min="9979" max="9980" width="6.21875" style="486" customWidth="1"/>
    <col min="9981" max="9981" width="16.21875" style="486" customWidth="1"/>
    <col min="9982" max="9983" width="6.21875" style="486" customWidth="1"/>
    <col min="9984" max="9984" width="16.21875" style="486" customWidth="1"/>
    <col min="9985" max="10005" width="0" style="486" hidden="1" customWidth="1"/>
    <col min="10006" max="10006" width="16.21875" style="486" customWidth="1"/>
    <col min="10007" max="10232" width="9" style="486"/>
    <col min="10233" max="10233" width="5" style="486" customWidth="1"/>
    <col min="10234" max="10234" width="8.109375" style="486" customWidth="1"/>
    <col min="10235" max="10236" width="6.21875" style="486" customWidth="1"/>
    <col min="10237" max="10237" width="16.21875" style="486" customWidth="1"/>
    <col min="10238" max="10239" width="6.21875" style="486" customWidth="1"/>
    <col min="10240" max="10240" width="16.21875" style="486" customWidth="1"/>
    <col min="10241" max="10261" width="0" style="486" hidden="1" customWidth="1"/>
    <col min="10262" max="10262" width="16.21875" style="486" customWidth="1"/>
    <col min="10263" max="10488" width="9" style="486"/>
    <col min="10489" max="10489" width="5" style="486" customWidth="1"/>
    <col min="10490" max="10490" width="8.109375" style="486" customWidth="1"/>
    <col min="10491" max="10492" width="6.21875" style="486" customWidth="1"/>
    <col min="10493" max="10493" width="16.21875" style="486" customWidth="1"/>
    <col min="10494" max="10495" width="6.21875" style="486" customWidth="1"/>
    <col min="10496" max="10496" width="16.21875" style="486" customWidth="1"/>
    <col min="10497" max="10517" width="0" style="486" hidden="1" customWidth="1"/>
    <col min="10518" max="10518" width="16.21875" style="486" customWidth="1"/>
    <col min="10519" max="10744" width="9" style="486"/>
    <col min="10745" max="10745" width="5" style="486" customWidth="1"/>
    <col min="10746" max="10746" width="8.109375" style="486" customWidth="1"/>
    <col min="10747" max="10748" width="6.21875" style="486" customWidth="1"/>
    <col min="10749" max="10749" width="16.21875" style="486" customWidth="1"/>
    <col min="10750" max="10751" width="6.21875" style="486" customWidth="1"/>
    <col min="10752" max="10752" width="16.21875" style="486" customWidth="1"/>
    <col min="10753" max="10773" width="0" style="486" hidden="1" customWidth="1"/>
    <col min="10774" max="10774" width="16.21875" style="486" customWidth="1"/>
    <col min="10775" max="11000" width="9" style="486"/>
    <col min="11001" max="11001" width="5" style="486" customWidth="1"/>
    <col min="11002" max="11002" width="8.109375" style="486" customWidth="1"/>
    <col min="11003" max="11004" width="6.21875" style="486" customWidth="1"/>
    <col min="11005" max="11005" width="16.21875" style="486" customWidth="1"/>
    <col min="11006" max="11007" width="6.21875" style="486" customWidth="1"/>
    <col min="11008" max="11008" width="16.21875" style="486" customWidth="1"/>
    <col min="11009" max="11029" width="0" style="486" hidden="1" customWidth="1"/>
    <col min="11030" max="11030" width="16.21875" style="486" customWidth="1"/>
    <col min="11031" max="11256" width="9" style="486"/>
    <col min="11257" max="11257" width="5" style="486" customWidth="1"/>
    <col min="11258" max="11258" width="8.109375" style="486" customWidth="1"/>
    <col min="11259" max="11260" width="6.21875" style="486" customWidth="1"/>
    <col min="11261" max="11261" width="16.21875" style="486" customWidth="1"/>
    <col min="11262" max="11263" width="6.21875" style="486" customWidth="1"/>
    <col min="11264" max="11264" width="16.21875" style="486" customWidth="1"/>
    <col min="11265" max="11285" width="0" style="486" hidden="1" customWidth="1"/>
    <col min="11286" max="11286" width="16.21875" style="486" customWidth="1"/>
    <col min="11287" max="11512" width="9" style="486"/>
    <col min="11513" max="11513" width="5" style="486" customWidth="1"/>
    <col min="11514" max="11514" width="8.109375" style="486" customWidth="1"/>
    <col min="11515" max="11516" width="6.21875" style="486" customWidth="1"/>
    <col min="11517" max="11517" width="16.21875" style="486" customWidth="1"/>
    <col min="11518" max="11519" width="6.21875" style="486" customWidth="1"/>
    <col min="11520" max="11520" width="16.21875" style="486" customWidth="1"/>
    <col min="11521" max="11541" width="0" style="486" hidden="1" customWidth="1"/>
    <col min="11542" max="11542" width="16.21875" style="486" customWidth="1"/>
    <col min="11543" max="11768" width="9" style="486"/>
    <col min="11769" max="11769" width="5" style="486" customWidth="1"/>
    <col min="11770" max="11770" width="8.109375" style="486" customWidth="1"/>
    <col min="11771" max="11772" width="6.21875" style="486" customWidth="1"/>
    <col min="11773" max="11773" width="16.21875" style="486" customWidth="1"/>
    <col min="11774" max="11775" width="6.21875" style="486" customWidth="1"/>
    <col min="11776" max="11776" width="16.21875" style="486" customWidth="1"/>
    <col min="11777" max="11797" width="0" style="486" hidden="1" customWidth="1"/>
    <col min="11798" max="11798" width="16.21875" style="486" customWidth="1"/>
    <col min="11799" max="12024" width="9" style="486"/>
    <col min="12025" max="12025" width="5" style="486" customWidth="1"/>
    <col min="12026" max="12026" width="8.109375" style="486" customWidth="1"/>
    <col min="12027" max="12028" width="6.21875" style="486" customWidth="1"/>
    <col min="12029" max="12029" width="16.21875" style="486" customWidth="1"/>
    <col min="12030" max="12031" width="6.21875" style="486" customWidth="1"/>
    <col min="12032" max="12032" width="16.21875" style="486" customWidth="1"/>
    <col min="12033" max="12053" width="0" style="486" hidden="1" customWidth="1"/>
    <col min="12054" max="12054" width="16.21875" style="486" customWidth="1"/>
    <col min="12055" max="12280" width="9" style="486"/>
    <col min="12281" max="12281" width="5" style="486" customWidth="1"/>
    <col min="12282" max="12282" width="8.109375" style="486" customWidth="1"/>
    <col min="12283" max="12284" width="6.21875" style="486" customWidth="1"/>
    <col min="12285" max="12285" width="16.21875" style="486" customWidth="1"/>
    <col min="12286" max="12287" width="6.21875" style="486" customWidth="1"/>
    <col min="12288" max="12288" width="16.21875" style="486" customWidth="1"/>
    <col min="12289" max="12309" width="0" style="486" hidden="1" customWidth="1"/>
    <col min="12310" max="12310" width="16.21875" style="486" customWidth="1"/>
    <col min="12311" max="12536" width="9" style="486"/>
    <col min="12537" max="12537" width="5" style="486" customWidth="1"/>
    <col min="12538" max="12538" width="8.109375" style="486" customWidth="1"/>
    <col min="12539" max="12540" width="6.21875" style="486" customWidth="1"/>
    <col min="12541" max="12541" width="16.21875" style="486" customWidth="1"/>
    <col min="12542" max="12543" width="6.21875" style="486" customWidth="1"/>
    <col min="12544" max="12544" width="16.21875" style="486" customWidth="1"/>
    <col min="12545" max="12565" width="0" style="486" hidden="1" customWidth="1"/>
    <col min="12566" max="12566" width="16.21875" style="486" customWidth="1"/>
    <col min="12567" max="12792" width="9" style="486"/>
    <col min="12793" max="12793" width="5" style="486" customWidth="1"/>
    <col min="12794" max="12794" width="8.109375" style="486" customWidth="1"/>
    <col min="12795" max="12796" width="6.21875" style="486" customWidth="1"/>
    <col min="12797" max="12797" width="16.21875" style="486" customWidth="1"/>
    <col min="12798" max="12799" width="6.21875" style="486" customWidth="1"/>
    <col min="12800" max="12800" width="16.21875" style="486" customWidth="1"/>
    <col min="12801" max="12821" width="0" style="486" hidden="1" customWidth="1"/>
    <col min="12822" max="12822" width="16.21875" style="486" customWidth="1"/>
    <col min="12823" max="13048" width="9" style="486"/>
    <col min="13049" max="13049" width="5" style="486" customWidth="1"/>
    <col min="13050" max="13050" width="8.109375" style="486" customWidth="1"/>
    <col min="13051" max="13052" width="6.21875" style="486" customWidth="1"/>
    <col min="13053" max="13053" width="16.21875" style="486" customWidth="1"/>
    <col min="13054" max="13055" width="6.21875" style="486" customWidth="1"/>
    <col min="13056" max="13056" width="16.21875" style="486" customWidth="1"/>
    <col min="13057" max="13077" width="0" style="486" hidden="1" customWidth="1"/>
    <col min="13078" max="13078" width="16.21875" style="486" customWidth="1"/>
    <col min="13079" max="13304" width="9" style="486"/>
    <col min="13305" max="13305" width="5" style="486" customWidth="1"/>
    <col min="13306" max="13306" width="8.109375" style="486" customWidth="1"/>
    <col min="13307" max="13308" width="6.21875" style="486" customWidth="1"/>
    <col min="13309" max="13309" width="16.21875" style="486" customWidth="1"/>
    <col min="13310" max="13311" width="6.21875" style="486" customWidth="1"/>
    <col min="13312" max="13312" width="16.21875" style="486" customWidth="1"/>
    <col min="13313" max="13333" width="0" style="486" hidden="1" customWidth="1"/>
    <col min="13334" max="13334" width="16.21875" style="486" customWidth="1"/>
    <col min="13335" max="13560" width="9" style="486"/>
    <col min="13561" max="13561" width="5" style="486" customWidth="1"/>
    <col min="13562" max="13562" width="8.109375" style="486" customWidth="1"/>
    <col min="13563" max="13564" width="6.21875" style="486" customWidth="1"/>
    <col min="13565" max="13565" width="16.21875" style="486" customWidth="1"/>
    <col min="13566" max="13567" width="6.21875" style="486" customWidth="1"/>
    <col min="13568" max="13568" width="16.21875" style="486" customWidth="1"/>
    <col min="13569" max="13589" width="0" style="486" hidden="1" customWidth="1"/>
    <col min="13590" max="13590" width="16.21875" style="486" customWidth="1"/>
    <col min="13591" max="13816" width="9" style="486"/>
    <col min="13817" max="13817" width="5" style="486" customWidth="1"/>
    <col min="13818" max="13818" width="8.109375" style="486" customWidth="1"/>
    <col min="13819" max="13820" width="6.21875" style="486" customWidth="1"/>
    <col min="13821" max="13821" width="16.21875" style="486" customWidth="1"/>
    <col min="13822" max="13823" width="6.21875" style="486" customWidth="1"/>
    <col min="13824" max="13824" width="16.21875" style="486" customWidth="1"/>
    <col min="13825" max="13845" width="0" style="486" hidden="1" customWidth="1"/>
    <col min="13846" max="13846" width="16.21875" style="486" customWidth="1"/>
    <col min="13847" max="14072" width="9" style="486"/>
    <col min="14073" max="14073" width="5" style="486" customWidth="1"/>
    <col min="14074" max="14074" width="8.109375" style="486" customWidth="1"/>
    <col min="14075" max="14076" width="6.21875" style="486" customWidth="1"/>
    <col min="14077" max="14077" width="16.21875" style="486" customWidth="1"/>
    <col min="14078" max="14079" width="6.21875" style="486" customWidth="1"/>
    <col min="14080" max="14080" width="16.21875" style="486" customWidth="1"/>
    <col min="14081" max="14101" width="0" style="486" hidden="1" customWidth="1"/>
    <col min="14102" max="14102" width="16.21875" style="486" customWidth="1"/>
    <col min="14103" max="14328" width="9" style="486"/>
    <col min="14329" max="14329" width="5" style="486" customWidth="1"/>
    <col min="14330" max="14330" width="8.109375" style="486" customWidth="1"/>
    <col min="14331" max="14332" width="6.21875" style="486" customWidth="1"/>
    <col min="14333" max="14333" width="16.21875" style="486" customWidth="1"/>
    <col min="14334" max="14335" width="6.21875" style="486" customWidth="1"/>
    <col min="14336" max="14336" width="16.21875" style="486" customWidth="1"/>
    <col min="14337" max="14357" width="0" style="486" hidden="1" customWidth="1"/>
    <col min="14358" max="14358" width="16.21875" style="486" customWidth="1"/>
    <col min="14359" max="14584" width="9" style="486"/>
    <col min="14585" max="14585" width="5" style="486" customWidth="1"/>
    <col min="14586" max="14586" width="8.109375" style="486" customWidth="1"/>
    <col min="14587" max="14588" width="6.21875" style="486" customWidth="1"/>
    <col min="14589" max="14589" width="16.21875" style="486" customWidth="1"/>
    <col min="14590" max="14591" width="6.21875" style="486" customWidth="1"/>
    <col min="14592" max="14592" width="16.21875" style="486" customWidth="1"/>
    <col min="14593" max="14613" width="0" style="486" hidden="1" customWidth="1"/>
    <col min="14614" max="14614" width="16.21875" style="486" customWidth="1"/>
    <col min="14615" max="14840" width="9" style="486"/>
    <col min="14841" max="14841" width="5" style="486" customWidth="1"/>
    <col min="14842" max="14842" width="8.109375" style="486" customWidth="1"/>
    <col min="14843" max="14844" width="6.21875" style="486" customWidth="1"/>
    <col min="14845" max="14845" width="16.21875" style="486" customWidth="1"/>
    <col min="14846" max="14847" width="6.21875" style="486" customWidth="1"/>
    <col min="14848" max="14848" width="16.21875" style="486" customWidth="1"/>
    <col min="14849" max="14869" width="0" style="486" hidden="1" customWidth="1"/>
    <col min="14870" max="14870" width="16.21875" style="486" customWidth="1"/>
    <col min="14871" max="15096" width="9" style="486"/>
    <col min="15097" max="15097" width="5" style="486" customWidth="1"/>
    <col min="15098" max="15098" width="8.109375" style="486" customWidth="1"/>
    <col min="15099" max="15100" width="6.21875" style="486" customWidth="1"/>
    <col min="15101" max="15101" width="16.21875" style="486" customWidth="1"/>
    <col min="15102" max="15103" width="6.21875" style="486" customWidth="1"/>
    <col min="15104" max="15104" width="16.21875" style="486" customWidth="1"/>
    <col min="15105" max="15125" width="0" style="486" hidden="1" customWidth="1"/>
    <col min="15126" max="15126" width="16.21875" style="486" customWidth="1"/>
    <col min="15127" max="15352" width="9" style="486"/>
    <col min="15353" max="15353" width="5" style="486" customWidth="1"/>
    <col min="15354" max="15354" width="8.109375" style="486" customWidth="1"/>
    <col min="15355" max="15356" width="6.21875" style="486" customWidth="1"/>
    <col min="15357" max="15357" width="16.21875" style="486" customWidth="1"/>
    <col min="15358" max="15359" width="6.21875" style="486" customWidth="1"/>
    <col min="15360" max="15360" width="16.21875" style="486" customWidth="1"/>
    <col min="15361" max="15381" width="0" style="486" hidden="1" customWidth="1"/>
    <col min="15382" max="15382" width="16.21875" style="486" customWidth="1"/>
    <col min="15383" max="15608" width="9" style="486"/>
    <col min="15609" max="15609" width="5" style="486" customWidth="1"/>
    <col min="15610" max="15610" width="8.109375" style="486" customWidth="1"/>
    <col min="15611" max="15612" width="6.21875" style="486" customWidth="1"/>
    <col min="15613" max="15613" width="16.21875" style="486" customWidth="1"/>
    <col min="15614" max="15615" width="6.21875" style="486" customWidth="1"/>
    <col min="15616" max="15616" width="16.21875" style="486" customWidth="1"/>
    <col min="15617" max="15637" width="0" style="486" hidden="1" customWidth="1"/>
    <col min="15638" max="15638" width="16.21875" style="486" customWidth="1"/>
    <col min="15639" max="15864" width="9" style="486"/>
    <col min="15865" max="15865" width="5" style="486" customWidth="1"/>
    <col min="15866" max="15866" width="8.109375" style="486" customWidth="1"/>
    <col min="15867" max="15868" width="6.21875" style="486" customWidth="1"/>
    <col min="15869" max="15869" width="16.21875" style="486" customWidth="1"/>
    <col min="15870" max="15871" width="6.21875" style="486" customWidth="1"/>
    <col min="15872" max="15872" width="16.21875" style="486" customWidth="1"/>
    <col min="15873" max="15893" width="0" style="486" hidden="1" customWidth="1"/>
    <col min="15894" max="15894" width="16.21875" style="486" customWidth="1"/>
    <col min="15895" max="16120" width="9" style="486"/>
    <col min="16121" max="16121" width="5" style="486" customWidth="1"/>
    <col min="16122" max="16122" width="8.109375" style="486" customWidth="1"/>
    <col min="16123" max="16124" width="6.21875" style="486" customWidth="1"/>
    <col min="16125" max="16125" width="16.21875" style="486" customWidth="1"/>
    <col min="16126" max="16127" width="6.21875" style="486" customWidth="1"/>
    <col min="16128" max="16128" width="16.21875" style="486" customWidth="1"/>
    <col min="16129" max="16149" width="0" style="486" hidden="1" customWidth="1"/>
    <col min="16150" max="16150" width="16.21875" style="486" customWidth="1"/>
    <col min="16151" max="16384" width="9" style="486"/>
  </cols>
  <sheetData>
    <row r="1" spans="1:30" s="870" customFormat="1" ht="17.25" customHeight="1" x14ac:dyDescent="0.2">
      <c r="A1" s="869" t="s">
        <v>113</v>
      </c>
    </row>
    <row r="2" spans="1:30" s="871" customFormat="1" ht="18" customHeight="1" thickBot="1" x14ac:dyDescent="0.25">
      <c r="AD2" s="871" t="s">
        <v>114</v>
      </c>
    </row>
    <row r="3" spans="1:30" s="871" customFormat="1" ht="20.25" customHeight="1" x14ac:dyDescent="0.2">
      <c r="A3" s="1591" t="s">
        <v>115</v>
      </c>
      <c r="B3" s="1594" t="s">
        <v>116</v>
      </c>
      <c r="C3" s="1597" t="s">
        <v>117</v>
      </c>
      <c r="D3" s="1598"/>
      <c r="E3" s="1598"/>
      <c r="F3" s="1598"/>
      <c r="G3" s="1598"/>
      <c r="H3" s="1598"/>
      <c r="I3" s="1597" t="s">
        <v>628</v>
      </c>
      <c r="J3" s="1599"/>
      <c r="K3" s="1599"/>
      <c r="L3" s="872"/>
      <c r="M3" s="872"/>
      <c r="N3" s="872"/>
      <c r="O3" s="872"/>
      <c r="P3" s="872"/>
      <c r="Q3" s="873"/>
      <c r="R3" s="1597" t="s">
        <v>629</v>
      </c>
      <c r="S3" s="1599"/>
      <c r="T3" s="1599"/>
      <c r="U3" s="1599"/>
      <c r="V3" s="1599"/>
      <c r="W3" s="1599"/>
      <c r="X3" s="1599"/>
      <c r="Y3" s="1599"/>
      <c r="Z3" s="1600"/>
      <c r="AA3" s="1571" t="s">
        <v>630</v>
      </c>
      <c r="AB3" s="1572"/>
      <c r="AC3" s="1573"/>
      <c r="AD3" s="1577" t="s">
        <v>118</v>
      </c>
    </row>
    <row r="4" spans="1:30" s="871" customFormat="1" ht="32.25" customHeight="1" x14ac:dyDescent="0.2">
      <c r="A4" s="1592"/>
      <c r="B4" s="1595"/>
      <c r="C4" s="1580" t="s">
        <v>119</v>
      </c>
      <c r="D4" s="1581"/>
      <c r="E4" s="1582"/>
      <c r="F4" s="1583" t="s">
        <v>120</v>
      </c>
      <c r="G4" s="1583"/>
      <c r="H4" s="1583"/>
      <c r="I4" s="1584" t="s">
        <v>631</v>
      </c>
      <c r="J4" s="1585"/>
      <c r="K4" s="1586"/>
      <c r="L4" s="1583" t="s">
        <v>632</v>
      </c>
      <c r="M4" s="1583"/>
      <c r="N4" s="1583"/>
      <c r="O4" s="1583" t="s">
        <v>633</v>
      </c>
      <c r="P4" s="1583"/>
      <c r="Q4" s="1583"/>
      <c r="R4" s="1587" t="s">
        <v>634</v>
      </c>
      <c r="S4" s="1588"/>
      <c r="T4" s="1589"/>
      <c r="U4" s="1587" t="s">
        <v>633</v>
      </c>
      <c r="V4" s="1588"/>
      <c r="W4" s="1589"/>
      <c r="X4" s="1574"/>
      <c r="Y4" s="1575"/>
      <c r="Z4" s="1590"/>
      <c r="AA4" s="1574"/>
      <c r="AB4" s="1575"/>
      <c r="AC4" s="1576"/>
      <c r="AD4" s="1578"/>
    </row>
    <row r="5" spans="1:30" s="871" customFormat="1" ht="54" customHeight="1" thickBot="1" x14ac:dyDescent="0.25">
      <c r="A5" s="1593"/>
      <c r="B5" s="1596"/>
      <c r="C5" s="874" t="s">
        <v>121</v>
      </c>
      <c r="D5" s="875" t="s">
        <v>122</v>
      </c>
      <c r="E5" s="876" t="s">
        <v>123</v>
      </c>
      <c r="F5" s="874" t="s">
        <v>121</v>
      </c>
      <c r="G5" s="875" t="s">
        <v>124</v>
      </c>
      <c r="H5" s="876" t="s">
        <v>123</v>
      </c>
      <c r="I5" s="874" t="s">
        <v>121</v>
      </c>
      <c r="J5" s="875" t="s">
        <v>122</v>
      </c>
      <c r="K5" s="876" t="s">
        <v>123</v>
      </c>
      <c r="L5" s="874" t="s">
        <v>121</v>
      </c>
      <c r="M5" s="875" t="s">
        <v>122</v>
      </c>
      <c r="N5" s="876" t="s">
        <v>123</v>
      </c>
      <c r="O5" s="874" t="s">
        <v>121</v>
      </c>
      <c r="P5" s="875" t="s">
        <v>124</v>
      </c>
      <c r="Q5" s="876" t="s">
        <v>123</v>
      </c>
      <c r="R5" s="874" t="s">
        <v>121</v>
      </c>
      <c r="S5" s="875" t="s">
        <v>122</v>
      </c>
      <c r="T5" s="876" t="s">
        <v>123</v>
      </c>
      <c r="U5" s="874" t="s">
        <v>121</v>
      </c>
      <c r="V5" s="875" t="s">
        <v>124</v>
      </c>
      <c r="W5" s="876" t="s">
        <v>123</v>
      </c>
      <c r="X5" s="874" t="s">
        <v>121</v>
      </c>
      <c r="Y5" s="875" t="s">
        <v>122</v>
      </c>
      <c r="Z5" s="876" t="s">
        <v>123</v>
      </c>
      <c r="AA5" s="874" t="s">
        <v>121</v>
      </c>
      <c r="AB5" s="875" t="s">
        <v>122</v>
      </c>
      <c r="AC5" s="877" t="s">
        <v>123</v>
      </c>
      <c r="AD5" s="1579"/>
    </row>
    <row r="6" spans="1:30" s="871" customFormat="1" ht="18" hidden="1" customHeight="1" thickBot="1" x14ac:dyDescent="0.25">
      <c r="A6" s="1568">
        <v>18</v>
      </c>
      <c r="B6" s="878" t="s">
        <v>125</v>
      </c>
      <c r="C6" s="879">
        <v>4</v>
      </c>
      <c r="D6" s="880">
        <v>62</v>
      </c>
      <c r="E6" s="488">
        <v>198171</v>
      </c>
      <c r="F6" s="879">
        <v>1</v>
      </c>
      <c r="G6" s="880">
        <v>2</v>
      </c>
      <c r="H6" s="489">
        <v>11930</v>
      </c>
      <c r="I6" s="881"/>
      <c r="J6" s="882"/>
      <c r="K6" s="490"/>
      <c r="L6" s="879"/>
      <c r="M6" s="880"/>
      <c r="N6" s="883"/>
      <c r="O6" s="879"/>
      <c r="P6" s="880"/>
      <c r="Q6" s="883"/>
      <c r="R6" s="881"/>
      <c r="S6" s="882"/>
      <c r="T6" s="490"/>
      <c r="U6" s="881"/>
      <c r="V6" s="882"/>
      <c r="W6" s="884"/>
      <c r="X6" s="881"/>
      <c r="Y6" s="882"/>
      <c r="Z6" s="884"/>
      <c r="AA6" s="881"/>
      <c r="AB6" s="882"/>
      <c r="AC6" s="885"/>
      <c r="AD6" s="886">
        <v>210101</v>
      </c>
    </row>
    <row r="7" spans="1:30" s="871" customFormat="1" ht="18" hidden="1" customHeight="1" x14ac:dyDescent="0.2">
      <c r="A7" s="1569"/>
      <c r="B7" s="887" t="s">
        <v>126</v>
      </c>
      <c r="C7" s="888">
        <v>4</v>
      </c>
      <c r="D7" s="889">
        <v>64</v>
      </c>
      <c r="E7" s="491">
        <v>181792</v>
      </c>
      <c r="F7" s="888"/>
      <c r="G7" s="889"/>
      <c r="H7" s="492"/>
      <c r="I7" s="890"/>
      <c r="J7" s="891"/>
      <c r="K7" s="493"/>
      <c r="L7" s="892">
        <v>1</v>
      </c>
      <c r="M7" s="893">
        <v>2</v>
      </c>
      <c r="N7" s="894">
        <v>2904</v>
      </c>
      <c r="O7" s="888"/>
      <c r="P7" s="889"/>
      <c r="Q7" s="895"/>
      <c r="R7" s="890"/>
      <c r="S7" s="891"/>
      <c r="T7" s="493"/>
      <c r="U7" s="890"/>
      <c r="V7" s="891"/>
      <c r="W7" s="896"/>
      <c r="X7" s="890"/>
      <c r="Y7" s="891"/>
      <c r="Z7" s="896"/>
      <c r="AA7" s="890"/>
      <c r="AB7" s="891"/>
      <c r="AC7" s="897"/>
      <c r="AD7" s="898">
        <v>184696</v>
      </c>
    </row>
    <row r="8" spans="1:30" s="871" customFormat="1" ht="18" hidden="1" customHeight="1" x14ac:dyDescent="0.2">
      <c r="A8" s="1569"/>
      <c r="B8" s="887" t="s">
        <v>127</v>
      </c>
      <c r="C8" s="888">
        <v>5</v>
      </c>
      <c r="D8" s="889">
        <v>13</v>
      </c>
      <c r="E8" s="491">
        <v>25306</v>
      </c>
      <c r="F8" s="888"/>
      <c r="G8" s="889"/>
      <c r="H8" s="492"/>
      <c r="I8" s="890"/>
      <c r="J8" s="891"/>
      <c r="K8" s="493"/>
      <c r="L8" s="888">
        <v>1</v>
      </c>
      <c r="M8" s="889">
        <v>1</v>
      </c>
      <c r="N8" s="895">
        <v>2181</v>
      </c>
      <c r="O8" s="888"/>
      <c r="P8" s="889"/>
      <c r="Q8" s="895"/>
      <c r="R8" s="890"/>
      <c r="S8" s="891"/>
      <c r="T8" s="493"/>
      <c r="U8" s="890"/>
      <c r="V8" s="891"/>
      <c r="W8" s="896"/>
      <c r="X8" s="890"/>
      <c r="Y8" s="891"/>
      <c r="Z8" s="896"/>
      <c r="AA8" s="890"/>
      <c r="AB8" s="891"/>
      <c r="AC8" s="897"/>
      <c r="AD8" s="898">
        <v>27487</v>
      </c>
    </row>
    <row r="9" spans="1:30" s="871" customFormat="1" ht="18" hidden="1" customHeight="1" x14ac:dyDescent="0.2">
      <c r="A9" s="1569"/>
      <c r="B9" s="887" t="s">
        <v>128</v>
      </c>
      <c r="C9" s="888">
        <v>3</v>
      </c>
      <c r="D9" s="889">
        <v>37</v>
      </c>
      <c r="E9" s="491">
        <v>132700</v>
      </c>
      <c r="F9" s="888">
        <v>1</v>
      </c>
      <c r="G9" s="889">
        <v>2</v>
      </c>
      <c r="H9" s="492">
        <v>11625</v>
      </c>
      <c r="I9" s="890"/>
      <c r="J9" s="891"/>
      <c r="K9" s="493"/>
      <c r="L9" s="899"/>
      <c r="M9" s="900"/>
      <c r="N9" s="901"/>
      <c r="O9" s="888"/>
      <c r="P9" s="889"/>
      <c r="Q9" s="895"/>
      <c r="R9" s="890"/>
      <c r="S9" s="891"/>
      <c r="T9" s="493"/>
      <c r="U9" s="890"/>
      <c r="V9" s="891"/>
      <c r="W9" s="896"/>
      <c r="X9" s="890"/>
      <c r="Y9" s="891"/>
      <c r="Z9" s="896"/>
      <c r="AA9" s="890"/>
      <c r="AB9" s="891"/>
      <c r="AC9" s="897"/>
      <c r="AD9" s="898">
        <v>144325</v>
      </c>
    </row>
    <row r="10" spans="1:30" s="871" customFormat="1" ht="18" hidden="1" customHeight="1" x14ac:dyDescent="0.2">
      <c r="A10" s="1569"/>
      <c r="B10" s="887" t="s">
        <v>129</v>
      </c>
      <c r="C10" s="888">
        <v>2</v>
      </c>
      <c r="D10" s="889">
        <v>28</v>
      </c>
      <c r="E10" s="491">
        <v>122491</v>
      </c>
      <c r="F10" s="888">
        <v>2</v>
      </c>
      <c r="G10" s="889">
        <v>4</v>
      </c>
      <c r="H10" s="492">
        <v>23860</v>
      </c>
      <c r="I10" s="890"/>
      <c r="J10" s="891"/>
      <c r="K10" s="493"/>
      <c r="L10" s="888"/>
      <c r="M10" s="889"/>
      <c r="N10" s="895"/>
      <c r="O10" s="888"/>
      <c r="P10" s="889"/>
      <c r="Q10" s="895"/>
      <c r="R10" s="890"/>
      <c r="S10" s="891"/>
      <c r="T10" s="493"/>
      <c r="U10" s="890"/>
      <c r="V10" s="891"/>
      <c r="W10" s="896"/>
      <c r="X10" s="890"/>
      <c r="Y10" s="891"/>
      <c r="Z10" s="896"/>
      <c r="AA10" s="890"/>
      <c r="AB10" s="891"/>
      <c r="AC10" s="897"/>
      <c r="AD10" s="898">
        <v>146351</v>
      </c>
    </row>
    <row r="11" spans="1:30" s="871" customFormat="1" ht="18" hidden="1" customHeight="1" x14ac:dyDescent="0.2">
      <c r="A11" s="1569"/>
      <c r="B11" s="902" t="s">
        <v>130</v>
      </c>
      <c r="C11" s="903">
        <v>3</v>
      </c>
      <c r="D11" s="904">
        <v>66</v>
      </c>
      <c r="E11" s="494">
        <v>162255</v>
      </c>
      <c r="F11" s="903"/>
      <c r="G11" s="904"/>
      <c r="H11" s="495"/>
      <c r="I11" s="905"/>
      <c r="J11" s="906"/>
      <c r="K11" s="496"/>
      <c r="L11" s="903"/>
      <c r="M11" s="904"/>
      <c r="N11" s="907"/>
      <c r="O11" s="903"/>
      <c r="P11" s="904"/>
      <c r="Q11" s="907"/>
      <c r="R11" s="905"/>
      <c r="S11" s="906"/>
      <c r="T11" s="496"/>
      <c r="U11" s="905"/>
      <c r="V11" s="906"/>
      <c r="W11" s="908"/>
      <c r="X11" s="905"/>
      <c r="Y11" s="906"/>
      <c r="Z11" s="908"/>
      <c r="AA11" s="905"/>
      <c r="AB11" s="906"/>
      <c r="AC11" s="909"/>
      <c r="AD11" s="910">
        <v>162255</v>
      </c>
    </row>
    <row r="12" spans="1:30" s="871" customFormat="1" ht="18" hidden="1" customHeight="1" x14ac:dyDescent="0.2">
      <c r="A12" s="1570"/>
      <c r="B12" s="911" t="s">
        <v>53</v>
      </c>
      <c r="C12" s="912">
        <v>21</v>
      </c>
      <c r="D12" s="913">
        <v>270</v>
      </c>
      <c r="E12" s="497">
        <v>822715</v>
      </c>
      <c r="F12" s="912">
        <v>4</v>
      </c>
      <c r="G12" s="913">
        <v>8</v>
      </c>
      <c r="H12" s="498">
        <v>47415</v>
      </c>
      <c r="I12" s="914"/>
      <c r="J12" s="915"/>
      <c r="K12" s="499"/>
      <c r="L12" s="912">
        <v>2</v>
      </c>
      <c r="M12" s="913">
        <v>3</v>
      </c>
      <c r="N12" s="498">
        <v>5085</v>
      </c>
      <c r="O12" s="912">
        <v>0</v>
      </c>
      <c r="P12" s="913">
        <v>0</v>
      </c>
      <c r="Q12" s="498">
        <v>0</v>
      </c>
      <c r="R12" s="914"/>
      <c r="S12" s="915"/>
      <c r="T12" s="499"/>
      <c r="U12" s="914"/>
      <c r="V12" s="915"/>
      <c r="W12" s="916"/>
      <c r="X12" s="914"/>
      <c r="Y12" s="915"/>
      <c r="Z12" s="916"/>
      <c r="AA12" s="914"/>
      <c r="AB12" s="915"/>
      <c r="AC12" s="917"/>
      <c r="AD12" s="918">
        <v>875215</v>
      </c>
    </row>
    <row r="13" spans="1:30" s="871" customFormat="1" ht="18" hidden="1" customHeight="1" x14ac:dyDescent="0.2">
      <c r="A13" s="1568">
        <v>19</v>
      </c>
      <c r="B13" s="878" t="s">
        <v>125</v>
      </c>
      <c r="C13" s="879">
        <v>4</v>
      </c>
      <c r="D13" s="880">
        <v>61</v>
      </c>
      <c r="E13" s="488">
        <v>208799</v>
      </c>
      <c r="F13" s="879">
        <v>1</v>
      </c>
      <c r="G13" s="880">
        <v>2</v>
      </c>
      <c r="H13" s="489">
        <v>12497</v>
      </c>
      <c r="I13" s="881"/>
      <c r="J13" s="882"/>
      <c r="K13" s="490"/>
      <c r="L13" s="879"/>
      <c r="M13" s="880"/>
      <c r="N13" s="883"/>
      <c r="O13" s="879"/>
      <c r="P13" s="880"/>
      <c r="Q13" s="883"/>
      <c r="R13" s="881"/>
      <c r="S13" s="882"/>
      <c r="T13" s="490"/>
      <c r="U13" s="881"/>
      <c r="V13" s="882"/>
      <c r="W13" s="884"/>
      <c r="X13" s="881"/>
      <c r="Y13" s="882"/>
      <c r="Z13" s="884"/>
      <c r="AA13" s="881"/>
      <c r="AB13" s="882"/>
      <c r="AC13" s="885"/>
      <c r="AD13" s="886">
        <v>221296</v>
      </c>
    </row>
    <row r="14" spans="1:30" s="871" customFormat="1" ht="18" hidden="1" customHeight="1" x14ac:dyDescent="0.2">
      <c r="A14" s="1569"/>
      <c r="B14" s="887" t="s">
        <v>126</v>
      </c>
      <c r="C14" s="888">
        <v>4</v>
      </c>
      <c r="D14" s="889">
        <v>64</v>
      </c>
      <c r="E14" s="491">
        <v>178222</v>
      </c>
      <c r="F14" s="888">
        <v>1</v>
      </c>
      <c r="G14" s="889">
        <v>2</v>
      </c>
      <c r="H14" s="492">
        <v>12497</v>
      </c>
      <c r="I14" s="890"/>
      <c r="J14" s="891"/>
      <c r="K14" s="493"/>
      <c r="L14" s="892"/>
      <c r="M14" s="893"/>
      <c r="N14" s="894"/>
      <c r="O14" s="888"/>
      <c r="P14" s="889"/>
      <c r="Q14" s="895"/>
      <c r="R14" s="890"/>
      <c r="S14" s="891"/>
      <c r="T14" s="493"/>
      <c r="U14" s="890"/>
      <c r="V14" s="891"/>
      <c r="W14" s="896"/>
      <c r="X14" s="890"/>
      <c r="Y14" s="891"/>
      <c r="Z14" s="896"/>
      <c r="AA14" s="890"/>
      <c r="AB14" s="891"/>
      <c r="AC14" s="897"/>
      <c r="AD14" s="898">
        <v>190719</v>
      </c>
    </row>
    <row r="15" spans="1:30" s="871" customFormat="1" ht="18" hidden="1" customHeight="1" x14ac:dyDescent="0.2">
      <c r="A15" s="1569"/>
      <c r="B15" s="887" t="s">
        <v>127</v>
      </c>
      <c r="C15" s="888">
        <v>2</v>
      </c>
      <c r="D15" s="889">
        <v>10</v>
      </c>
      <c r="E15" s="491">
        <v>24459</v>
      </c>
      <c r="F15" s="888"/>
      <c r="G15" s="889"/>
      <c r="H15" s="492"/>
      <c r="I15" s="890"/>
      <c r="J15" s="891"/>
      <c r="K15" s="493"/>
      <c r="L15" s="888"/>
      <c r="M15" s="889"/>
      <c r="N15" s="895"/>
      <c r="O15" s="888"/>
      <c r="P15" s="889"/>
      <c r="Q15" s="895"/>
      <c r="R15" s="890"/>
      <c r="S15" s="891"/>
      <c r="T15" s="493"/>
      <c r="U15" s="890"/>
      <c r="V15" s="891"/>
      <c r="W15" s="896"/>
      <c r="X15" s="890"/>
      <c r="Y15" s="891"/>
      <c r="Z15" s="896"/>
      <c r="AA15" s="890"/>
      <c r="AB15" s="891"/>
      <c r="AC15" s="897"/>
      <c r="AD15" s="898">
        <v>24459</v>
      </c>
    </row>
    <row r="16" spans="1:30" s="871" customFormat="1" ht="18" hidden="1" customHeight="1" x14ac:dyDescent="0.2">
      <c r="A16" s="1569"/>
      <c r="B16" s="887" t="s">
        <v>128</v>
      </c>
      <c r="C16" s="888">
        <v>3</v>
      </c>
      <c r="D16" s="889">
        <v>36</v>
      </c>
      <c r="E16" s="491">
        <v>120658</v>
      </c>
      <c r="F16" s="888"/>
      <c r="G16" s="889"/>
      <c r="H16" s="492"/>
      <c r="I16" s="890"/>
      <c r="J16" s="891"/>
      <c r="K16" s="493"/>
      <c r="L16" s="899"/>
      <c r="M16" s="900"/>
      <c r="N16" s="901"/>
      <c r="O16" s="888"/>
      <c r="P16" s="889"/>
      <c r="Q16" s="895"/>
      <c r="R16" s="890"/>
      <c r="S16" s="891"/>
      <c r="T16" s="493"/>
      <c r="U16" s="890"/>
      <c r="V16" s="891"/>
      <c r="W16" s="896"/>
      <c r="X16" s="890"/>
      <c r="Y16" s="891"/>
      <c r="Z16" s="896"/>
      <c r="AA16" s="890"/>
      <c r="AB16" s="891"/>
      <c r="AC16" s="897"/>
      <c r="AD16" s="898">
        <v>120658</v>
      </c>
    </row>
    <row r="17" spans="1:30" s="871" customFormat="1" ht="18" hidden="1" customHeight="1" x14ac:dyDescent="0.2">
      <c r="A17" s="1569"/>
      <c r="B17" s="887" t="s">
        <v>129</v>
      </c>
      <c r="C17" s="888">
        <v>2</v>
      </c>
      <c r="D17" s="889">
        <v>28</v>
      </c>
      <c r="E17" s="491">
        <v>122759</v>
      </c>
      <c r="F17" s="888">
        <v>2</v>
      </c>
      <c r="G17" s="889">
        <v>4</v>
      </c>
      <c r="H17" s="492">
        <v>28514</v>
      </c>
      <c r="I17" s="890"/>
      <c r="J17" s="891"/>
      <c r="K17" s="493"/>
      <c r="L17" s="888"/>
      <c r="M17" s="889"/>
      <c r="N17" s="895"/>
      <c r="O17" s="888"/>
      <c r="P17" s="889"/>
      <c r="Q17" s="895"/>
      <c r="R17" s="890"/>
      <c r="S17" s="891"/>
      <c r="T17" s="493"/>
      <c r="U17" s="890"/>
      <c r="V17" s="891"/>
      <c r="W17" s="896"/>
      <c r="X17" s="890"/>
      <c r="Y17" s="891"/>
      <c r="Z17" s="896"/>
      <c r="AA17" s="890"/>
      <c r="AB17" s="891"/>
      <c r="AC17" s="897"/>
      <c r="AD17" s="898">
        <v>151273</v>
      </c>
    </row>
    <row r="18" spans="1:30" s="871" customFormat="1" ht="18" hidden="1" customHeight="1" x14ac:dyDescent="0.2">
      <c r="A18" s="1569"/>
      <c r="B18" s="902" t="s">
        <v>130</v>
      </c>
      <c r="C18" s="903">
        <v>3</v>
      </c>
      <c r="D18" s="904">
        <v>60</v>
      </c>
      <c r="E18" s="494">
        <v>138233</v>
      </c>
      <c r="F18" s="903"/>
      <c r="G18" s="904"/>
      <c r="H18" s="495"/>
      <c r="I18" s="905"/>
      <c r="J18" s="906"/>
      <c r="K18" s="496"/>
      <c r="L18" s="903"/>
      <c r="M18" s="904"/>
      <c r="N18" s="907"/>
      <c r="O18" s="903"/>
      <c r="P18" s="904"/>
      <c r="Q18" s="907"/>
      <c r="R18" s="905"/>
      <c r="S18" s="906"/>
      <c r="T18" s="496"/>
      <c r="U18" s="905"/>
      <c r="V18" s="906"/>
      <c r="W18" s="908"/>
      <c r="X18" s="905"/>
      <c r="Y18" s="906"/>
      <c r="Z18" s="908"/>
      <c r="AA18" s="905"/>
      <c r="AB18" s="906"/>
      <c r="AC18" s="909"/>
      <c r="AD18" s="910">
        <v>138233</v>
      </c>
    </row>
    <row r="19" spans="1:30" s="871" customFormat="1" ht="18" hidden="1" customHeight="1" x14ac:dyDescent="0.2">
      <c r="A19" s="1570"/>
      <c r="B19" s="911" t="s">
        <v>53</v>
      </c>
      <c r="C19" s="912">
        <v>18</v>
      </c>
      <c r="D19" s="913">
        <v>259</v>
      </c>
      <c r="E19" s="497">
        <v>793130</v>
      </c>
      <c r="F19" s="912">
        <v>4</v>
      </c>
      <c r="G19" s="913">
        <v>8</v>
      </c>
      <c r="H19" s="498">
        <v>53508</v>
      </c>
      <c r="I19" s="914"/>
      <c r="J19" s="915"/>
      <c r="K19" s="499"/>
      <c r="L19" s="912"/>
      <c r="M19" s="913"/>
      <c r="N19" s="498"/>
      <c r="O19" s="912"/>
      <c r="P19" s="913"/>
      <c r="Q19" s="498"/>
      <c r="R19" s="914"/>
      <c r="S19" s="915"/>
      <c r="T19" s="499"/>
      <c r="U19" s="914"/>
      <c r="V19" s="915"/>
      <c r="W19" s="916"/>
      <c r="X19" s="914"/>
      <c r="Y19" s="915"/>
      <c r="Z19" s="916"/>
      <c r="AA19" s="914"/>
      <c r="AB19" s="915"/>
      <c r="AC19" s="917"/>
      <c r="AD19" s="918">
        <v>846638</v>
      </c>
    </row>
    <row r="20" spans="1:30" s="871" customFormat="1" ht="18" hidden="1" customHeight="1" x14ac:dyDescent="0.2">
      <c r="A20" s="1568">
        <v>21</v>
      </c>
      <c r="B20" s="878" t="s">
        <v>125</v>
      </c>
      <c r="C20" s="879">
        <v>4</v>
      </c>
      <c r="D20" s="880">
        <v>47</v>
      </c>
      <c r="E20" s="488">
        <v>133455</v>
      </c>
      <c r="F20" s="879">
        <v>1</v>
      </c>
      <c r="G20" s="880">
        <v>1</v>
      </c>
      <c r="H20" s="489">
        <v>6500</v>
      </c>
      <c r="I20" s="881">
        <v>4</v>
      </c>
      <c r="J20" s="882">
        <v>47</v>
      </c>
      <c r="K20" s="490">
        <v>11921</v>
      </c>
      <c r="L20" s="879"/>
      <c r="M20" s="880"/>
      <c r="N20" s="883"/>
      <c r="O20" s="879"/>
      <c r="P20" s="880"/>
      <c r="Q20" s="883"/>
      <c r="R20" s="881"/>
      <c r="S20" s="882"/>
      <c r="T20" s="490"/>
      <c r="U20" s="881"/>
      <c r="V20" s="882"/>
      <c r="W20" s="884"/>
      <c r="X20" s="881"/>
      <c r="Y20" s="882"/>
      <c r="Z20" s="884"/>
      <c r="AA20" s="881"/>
      <c r="AB20" s="882"/>
      <c r="AC20" s="885"/>
      <c r="AD20" s="898">
        <f t="shared" ref="AD20:AD32" si="0">E20+H20+K20+T20+Z20+W20+AC20+N20+Q20</f>
        <v>151876</v>
      </c>
    </row>
    <row r="21" spans="1:30" s="871" customFormat="1" ht="18" hidden="1" customHeight="1" x14ac:dyDescent="0.2">
      <c r="A21" s="1569"/>
      <c r="B21" s="887" t="s">
        <v>126</v>
      </c>
      <c r="C21" s="888">
        <v>3</v>
      </c>
      <c r="D21" s="889">
        <v>57</v>
      </c>
      <c r="E21" s="491">
        <v>153393</v>
      </c>
      <c r="F21" s="888"/>
      <c r="G21" s="889"/>
      <c r="H21" s="492"/>
      <c r="I21" s="890"/>
      <c r="J21" s="891"/>
      <c r="K21" s="493"/>
      <c r="L21" s="892"/>
      <c r="M21" s="893"/>
      <c r="N21" s="894"/>
      <c r="O21" s="888"/>
      <c r="P21" s="889"/>
      <c r="Q21" s="895"/>
      <c r="R21" s="890"/>
      <c r="S21" s="891"/>
      <c r="T21" s="493"/>
      <c r="U21" s="890"/>
      <c r="V21" s="891"/>
      <c r="W21" s="896"/>
      <c r="X21" s="890"/>
      <c r="Y21" s="891"/>
      <c r="Z21" s="896"/>
      <c r="AA21" s="890"/>
      <c r="AB21" s="891"/>
      <c r="AC21" s="897"/>
      <c r="AD21" s="898">
        <f t="shared" si="0"/>
        <v>153393</v>
      </c>
    </row>
    <row r="22" spans="1:30" s="871" customFormat="1" ht="18" hidden="1" customHeight="1" x14ac:dyDescent="0.2">
      <c r="A22" s="1569"/>
      <c r="B22" s="887" t="s">
        <v>127</v>
      </c>
      <c r="C22" s="888">
        <v>2</v>
      </c>
      <c r="D22" s="889">
        <v>13</v>
      </c>
      <c r="E22" s="491">
        <v>40980</v>
      </c>
      <c r="F22" s="888"/>
      <c r="G22" s="889"/>
      <c r="H22" s="492"/>
      <c r="I22" s="890">
        <v>1</v>
      </c>
      <c r="J22" s="891">
        <v>12</v>
      </c>
      <c r="K22" s="493">
        <v>310</v>
      </c>
      <c r="L22" s="888"/>
      <c r="M22" s="889"/>
      <c r="N22" s="895"/>
      <c r="O22" s="888"/>
      <c r="P22" s="889"/>
      <c r="Q22" s="895"/>
      <c r="R22" s="890"/>
      <c r="S22" s="891"/>
      <c r="T22" s="493"/>
      <c r="U22" s="890"/>
      <c r="V22" s="891"/>
      <c r="W22" s="896"/>
      <c r="X22" s="890"/>
      <c r="Y22" s="891"/>
      <c r="Z22" s="896"/>
      <c r="AA22" s="890"/>
      <c r="AB22" s="891"/>
      <c r="AC22" s="897"/>
      <c r="AD22" s="898">
        <f t="shared" si="0"/>
        <v>41290</v>
      </c>
    </row>
    <row r="23" spans="1:30" s="871" customFormat="1" ht="18" hidden="1" customHeight="1" x14ac:dyDescent="0.2">
      <c r="A23" s="1569"/>
      <c r="B23" s="887" t="s">
        <v>128</v>
      </c>
      <c r="C23" s="888">
        <v>3</v>
      </c>
      <c r="D23" s="889">
        <v>26</v>
      </c>
      <c r="E23" s="491">
        <v>82825</v>
      </c>
      <c r="F23" s="888">
        <v>2</v>
      </c>
      <c r="G23" s="889">
        <v>4</v>
      </c>
      <c r="H23" s="492">
        <v>28000</v>
      </c>
      <c r="I23" s="890">
        <v>3</v>
      </c>
      <c r="J23" s="891">
        <v>26</v>
      </c>
      <c r="K23" s="493">
        <v>8284</v>
      </c>
      <c r="L23" s="899"/>
      <c r="M23" s="900"/>
      <c r="N23" s="901"/>
      <c r="O23" s="888"/>
      <c r="P23" s="889"/>
      <c r="Q23" s="895"/>
      <c r="R23" s="890"/>
      <c r="S23" s="891"/>
      <c r="T23" s="493"/>
      <c r="U23" s="890"/>
      <c r="V23" s="891"/>
      <c r="W23" s="896"/>
      <c r="X23" s="890"/>
      <c r="Y23" s="891"/>
      <c r="Z23" s="896"/>
      <c r="AA23" s="890"/>
      <c r="AB23" s="891"/>
      <c r="AC23" s="897"/>
      <c r="AD23" s="898">
        <f t="shared" si="0"/>
        <v>119109</v>
      </c>
    </row>
    <row r="24" spans="1:30" s="871" customFormat="1" ht="18" hidden="1" customHeight="1" x14ac:dyDescent="0.2">
      <c r="A24" s="1569"/>
      <c r="B24" s="887" t="s">
        <v>129</v>
      </c>
      <c r="C24" s="888">
        <v>2</v>
      </c>
      <c r="D24" s="889">
        <v>28</v>
      </c>
      <c r="E24" s="491">
        <v>107260</v>
      </c>
      <c r="F24" s="888">
        <v>2</v>
      </c>
      <c r="G24" s="889">
        <v>4</v>
      </c>
      <c r="H24" s="492">
        <v>30000</v>
      </c>
      <c r="I24" s="890">
        <v>1</v>
      </c>
      <c r="J24" s="891">
        <v>18</v>
      </c>
      <c r="K24" s="493">
        <v>1598</v>
      </c>
      <c r="L24" s="888"/>
      <c r="M24" s="889"/>
      <c r="N24" s="895"/>
      <c r="O24" s="888"/>
      <c r="P24" s="889"/>
      <c r="Q24" s="895"/>
      <c r="R24" s="890"/>
      <c r="S24" s="891"/>
      <c r="T24" s="493"/>
      <c r="U24" s="890"/>
      <c r="V24" s="891"/>
      <c r="W24" s="896"/>
      <c r="X24" s="890"/>
      <c r="Y24" s="891"/>
      <c r="Z24" s="896"/>
      <c r="AA24" s="890"/>
      <c r="AB24" s="891"/>
      <c r="AC24" s="897"/>
      <c r="AD24" s="898">
        <f t="shared" si="0"/>
        <v>138858</v>
      </c>
    </row>
    <row r="25" spans="1:30" s="871" customFormat="1" ht="18" hidden="1" customHeight="1" x14ac:dyDescent="0.2">
      <c r="A25" s="1569"/>
      <c r="B25" s="902" t="s">
        <v>130</v>
      </c>
      <c r="C25" s="903">
        <v>3</v>
      </c>
      <c r="D25" s="904">
        <v>51</v>
      </c>
      <c r="E25" s="494">
        <v>135978</v>
      </c>
      <c r="F25" s="903">
        <v>2</v>
      </c>
      <c r="G25" s="904">
        <v>6</v>
      </c>
      <c r="H25" s="495">
        <v>45000</v>
      </c>
      <c r="I25" s="905">
        <v>2</v>
      </c>
      <c r="J25" s="906">
        <v>38</v>
      </c>
      <c r="K25" s="496">
        <v>6178</v>
      </c>
      <c r="L25" s="903"/>
      <c r="M25" s="904"/>
      <c r="N25" s="907"/>
      <c r="O25" s="903"/>
      <c r="P25" s="904"/>
      <c r="Q25" s="907"/>
      <c r="R25" s="905"/>
      <c r="S25" s="906"/>
      <c r="T25" s="496"/>
      <c r="U25" s="905"/>
      <c r="V25" s="906"/>
      <c r="W25" s="908"/>
      <c r="X25" s="905"/>
      <c r="Y25" s="906"/>
      <c r="Z25" s="908"/>
      <c r="AA25" s="905"/>
      <c r="AB25" s="906"/>
      <c r="AC25" s="909"/>
      <c r="AD25" s="898">
        <f t="shared" si="0"/>
        <v>187156</v>
      </c>
    </row>
    <row r="26" spans="1:30" s="871" customFormat="1" ht="18" hidden="1" customHeight="1" x14ac:dyDescent="0.2">
      <c r="A26" s="1570"/>
      <c r="B26" s="911" t="s">
        <v>53</v>
      </c>
      <c r="C26" s="912">
        <v>16</v>
      </c>
      <c r="D26" s="913">
        <v>238</v>
      </c>
      <c r="E26" s="497">
        <f t="shared" ref="E26:K26" si="1">SUM(E20:E25)</f>
        <v>653891</v>
      </c>
      <c r="F26" s="912">
        <f t="shared" si="1"/>
        <v>7</v>
      </c>
      <c r="G26" s="913">
        <f t="shared" si="1"/>
        <v>15</v>
      </c>
      <c r="H26" s="498">
        <f t="shared" si="1"/>
        <v>109500</v>
      </c>
      <c r="I26" s="912">
        <f t="shared" si="1"/>
        <v>11</v>
      </c>
      <c r="J26" s="913">
        <f t="shared" si="1"/>
        <v>141</v>
      </c>
      <c r="K26" s="498">
        <f t="shared" si="1"/>
        <v>28291</v>
      </c>
      <c r="L26" s="912"/>
      <c r="M26" s="913"/>
      <c r="N26" s="498"/>
      <c r="O26" s="912"/>
      <c r="P26" s="913"/>
      <c r="Q26" s="498"/>
      <c r="R26" s="914"/>
      <c r="S26" s="915"/>
      <c r="T26" s="499"/>
      <c r="U26" s="914"/>
      <c r="V26" s="915"/>
      <c r="W26" s="916"/>
      <c r="X26" s="914"/>
      <c r="Y26" s="915"/>
      <c r="Z26" s="916"/>
      <c r="AA26" s="914"/>
      <c r="AB26" s="915"/>
      <c r="AC26" s="917"/>
      <c r="AD26" s="918">
        <f t="shared" si="0"/>
        <v>791682</v>
      </c>
    </row>
    <row r="27" spans="1:30" s="871" customFormat="1" ht="18" hidden="1" customHeight="1" x14ac:dyDescent="0.2">
      <c r="A27" s="1568">
        <v>23</v>
      </c>
      <c r="B27" s="878" t="s">
        <v>125</v>
      </c>
      <c r="C27" s="879">
        <v>4</v>
      </c>
      <c r="D27" s="880">
        <v>46</v>
      </c>
      <c r="E27" s="488">
        <v>145529</v>
      </c>
      <c r="F27" s="879">
        <v>3</v>
      </c>
      <c r="G27" s="880">
        <v>4</v>
      </c>
      <c r="H27" s="489">
        <v>4268</v>
      </c>
      <c r="I27" s="881">
        <v>3</v>
      </c>
      <c r="J27" s="882">
        <v>16</v>
      </c>
      <c r="K27" s="490">
        <v>2855</v>
      </c>
      <c r="L27" s="879"/>
      <c r="M27" s="880"/>
      <c r="N27" s="883"/>
      <c r="O27" s="879"/>
      <c r="P27" s="880"/>
      <c r="Q27" s="883"/>
      <c r="R27" s="881"/>
      <c r="S27" s="882"/>
      <c r="T27" s="490"/>
      <c r="U27" s="881"/>
      <c r="V27" s="882"/>
      <c r="W27" s="884"/>
      <c r="X27" s="881"/>
      <c r="Y27" s="882"/>
      <c r="Z27" s="884"/>
      <c r="AA27" s="881"/>
      <c r="AB27" s="882"/>
      <c r="AC27" s="885"/>
      <c r="AD27" s="898">
        <f t="shared" si="0"/>
        <v>152652</v>
      </c>
    </row>
    <row r="28" spans="1:30" s="871" customFormat="1" ht="18" hidden="1" customHeight="1" x14ac:dyDescent="0.2">
      <c r="A28" s="1569"/>
      <c r="B28" s="887" t="s">
        <v>126</v>
      </c>
      <c r="C28" s="888">
        <v>3</v>
      </c>
      <c r="D28" s="889">
        <v>57</v>
      </c>
      <c r="E28" s="491">
        <v>284087</v>
      </c>
      <c r="F28" s="888">
        <v>1</v>
      </c>
      <c r="G28" s="889">
        <v>6</v>
      </c>
      <c r="H28" s="492">
        <v>8709</v>
      </c>
      <c r="I28" s="890">
        <v>1</v>
      </c>
      <c r="J28" s="891">
        <v>17</v>
      </c>
      <c r="K28" s="493">
        <v>2256</v>
      </c>
      <c r="L28" s="892"/>
      <c r="M28" s="893"/>
      <c r="N28" s="894"/>
      <c r="O28" s="888"/>
      <c r="P28" s="889"/>
      <c r="Q28" s="895"/>
      <c r="R28" s="890"/>
      <c r="S28" s="891"/>
      <c r="T28" s="493"/>
      <c r="U28" s="890"/>
      <c r="V28" s="891"/>
      <c r="W28" s="896"/>
      <c r="X28" s="890"/>
      <c r="Y28" s="891"/>
      <c r="Z28" s="896"/>
      <c r="AA28" s="890"/>
      <c r="AB28" s="891"/>
      <c r="AC28" s="897"/>
      <c r="AD28" s="898">
        <f t="shared" si="0"/>
        <v>295052</v>
      </c>
    </row>
    <row r="29" spans="1:30" s="871" customFormat="1" ht="18" hidden="1" customHeight="1" x14ac:dyDescent="0.2">
      <c r="A29" s="1569"/>
      <c r="B29" s="887" t="s">
        <v>127</v>
      </c>
      <c r="C29" s="888">
        <v>1</v>
      </c>
      <c r="D29" s="889">
        <v>12</v>
      </c>
      <c r="E29" s="491">
        <v>66549</v>
      </c>
      <c r="F29" s="888">
        <v>1</v>
      </c>
      <c r="G29" s="889">
        <v>17</v>
      </c>
      <c r="H29" s="492">
        <v>29067</v>
      </c>
      <c r="I29" s="890"/>
      <c r="J29" s="891"/>
      <c r="K29" s="493"/>
      <c r="L29" s="888"/>
      <c r="M29" s="889"/>
      <c r="N29" s="895"/>
      <c r="O29" s="888"/>
      <c r="P29" s="889"/>
      <c r="Q29" s="895"/>
      <c r="R29" s="890"/>
      <c r="S29" s="891"/>
      <c r="T29" s="493"/>
      <c r="U29" s="890"/>
      <c r="V29" s="891"/>
      <c r="W29" s="896"/>
      <c r="X29" s="890"/>
      <c r="Y29" s="891"/>
      <c r="Z29" s="896"/>
      <c r="AA29" s="890"/>
      <c r="AB29" s="891"/>
      <c r="AC29" s="897"/>
      <c r="AD29" s="898">
        <f t="shared" si="0"/>
        <v>95616</v>
      </c>
    </row>
    <row r="30" spans="1:30" s="871" customFormat="1" ht="18" hidden="1" customHeight="1" x14ac:dyDescent="0.2">
      <c r="A30" s="1569"/>
      <c r="B30" s="887" t="s">
        <v>128</v>
      </c>
      <c r="C30" s="888">
        <v>3</v>
      </c>
      <c r="D30" s="889">
        <v>26</v>
      </c>
      <c r="E30" s="491">
        <v>94282</v>
      </c>
      <c r="F30" s="888"/>
      <c r="G30" s="889"/>
      <c r="H30" s="492"/>
      <c r="I30" s="890">
        <v>2</v>
      </c>
      <c r="J30" s="891">
        <v>12</v>
      </c>
      <c r="K30" s="493">
        <v>2873</v>
      </c>
      <c r="L30" s="899"/>
      <c r="M30" s="900"/>
      <c r="N30" s="901"/>
      <c r="O30" s="888"/>
      <c r="P30" s="889"/>
      <c r="Q30" s="895"/>
      <c r="R30" s="890"/>
      <c r="S30" s="891"/>
      <c r="T30" s="493"/>
      <c r="U30" s="890"/>
      <c r="V30" s="891"/>
      <c r="W30" s="896"/>
      <c r="X30" s="890"/>
      <c r="Y30" s="891"/>
      <c r="Z30" s="896"/>
      <c r="AA30" s="890"/>
      <c r="AB30" s="891"/>
      <c r="AC30" s="897"/>
      <c r="AD30" s="898">
        <f t="shared" si="0"/>
        <v>97155</v>
      </c>
    </row>
    <row r="31" spans="1:30" s="871" customFormat="1" ht="18" hidden="1" customHeight="1" x14ac:dyDescent="0.2">
      <c r="A31" s="1569"/>
      <c r="B31" s="887" t="s">
        <v>129</v>
      </c>
      <c r="C31" s="888">
        <v>2</v>
      </c>
      <c r="D31" s="889">
        <v>26</v>
      </c>
      <c r="E31" s="491">
        <v>109650</v>
      </c>
      <c r="F31" s="888">
        <v>2</v>
      </c>
      <c r="G31" s="889">
        <v>8</v>
      </c>
      <c r="H31" s="492">
        <v>12106</v>
      </c>
      <c r="I31" s="890">
        <v>1</v>
      </c>
      <c r="J31" s="891">
        <v>16</v>
      </c>
      <c r="K31" s="493">
        <v>847</v>
      </c>
      <c r="L31" s="888"/>
      <c r="M31" s="889"/>
      <c r="N31" s="895"/>
      <c r="O31" s="888"/>
      <c r="P31" s="889"/>
      <c r="Q31" s="895"/>
      <c r="R31" s="890"/>
      <c r="S31" s="891"/>
      <c r="T31" s="493"/>
      <c r="U31" s="890"/>
      <c r="V31" s="891"/>
      <c r="W31" s="896"/>
      <c r="X31" s="890"/>
      <c r="Y31" s="891"/>
      <c r="Z31" s="896"/>
      <c r="AA31" s="890"/>
      <c r="AB31" s="891"/>
      <c r="AC31" s="897"/>
      <c r="AD31" s="898">
        <f t="shared" si="0"/>
        <v>122603</v>
      </c>
    </row>
    <row r="32" spans="1:30" s="871" customFormat="1" ht="18" hidden="1" customHeight="1" x14ac:dyDescent="0.2">
      <c r="A32" s="1569"/>
      <c r="B32" s="902" t="s">
        <v>130</v>
      </c>
      <c r="C32" s="903">
        <v>3</v>
      </c>
      <c r="D32" s="904">
        <v>52</v>
      </c>
      <c r="E32" s="494">
        <v>291369</v>
      </c>
      <c r="F32" s="903">
        <v>1</v>
      </c>
      <c r="G32" s="904">
        <v>10</v>
      </c>
      <c r="H32" s="495">
        <v>16662</v>
      </c>
      <c r="I32" s="905">
        <v>0</v>
      </c>
      <c r="J32" s="906">
        <v>0</v>
      </c>
      <c r="K32" s="496">
        <v>0</v>
      </c>
      <c r="L32" s="903"/>
      <c r="M32" s="904"/>
      <c r="N32" s="907"/>
      <c r="O32" s="903"/>
      <c r="P32" s="904"/>
      <c r="Q32" s="907"/>
      <c r="R32" s="905"/>
      <c r="S32" s="906"/>
      <c r="T32" s="496"/>
      <c r="U32" s="905"/>
      <c r="V32" s="906"/>
      <c r="W32" s="908"/>
      <c r="X32" s="905"/>
      <c r="Y32" s="906"/>
      <c r="Z32" s="908"/>
      <c r="AA32" s="905"/>
      <c r="AB32" s="906"/>
      <c r="AC32" s="909"/>
      <c r="AD32" s="898">
        <f t="shared" si="0"/>
        <v>308031</v>
      </c>
    </row>
    <row r="33" spans="1:30" s="871" customFormat="1" ht="18" hidden="1" customHeight="1" x14ac:dyDescent="0.2">
      <c r="A33" s="1570"/>
      <c r="B33" s="911" t="s">
        <v>53</v>
      </c>
      <c r="C33" s="912">
        <v>16</v>
      </c>
      <c r="D33" s="913">
        <v>219</v>
      </c>
      <c r="E33" s="497">
        <f t="shared" ref="E33:K33" si="2">SUM(E27:E32)</f>
        <v>991466</v>
      </c>
      <c r="F33" s="912">
        <f t="shared" si="2"/>
        <v>8</v>
      </c>
      <c r="G33" s="913">
        <f t="shared" si="2"/>
        <v>45</v>
      </c>
      <c r="H33" s="498">
        <f t="shared" si="2"/>
        <v>70812</v>
      </c>
      <c r="I33" s="912">
        <f t="shared" si="2"/>
        <v>7</v>
      </c>
      <c r="J33" s="913">
        <f t="shared" si="2"/>
        <v>61</v>
      </c>
      <c r="K33" s="498">
        <f t="shared" si="2"/>
        <v>8831</v>
      </c>
      <c r="L33" s="912"/>
      <c r="M33" s="913"/>
      <c r="N33" s="498"/>
      <c r="O33" s="912"/>
      <c r="P33" s="913"/>
      <c r="Q33" s="498"/>
      <c r="R33" s="919"/>
      <c r="S33" s="920"/>
      <c r="T33" s="500"/>
      <c r="U33" s="919"/>
      <c r="V33" s="920"/>
      <c r="W33" s="921"/>
      <c r="X33" s="919"/>
      <c r="Y33" s="920"/>
      <c r="Z33" s="921"/>
      <c r="AA33" s="919"/>
      <c r="AB33" s="920"/>
      <c r="AC33" s="922"/>
      <c r="AD33" s="923">
        <f>SUM(AD27:AD32)</f>
        <v>1071109</v>
      </c>
    </row>
    <row r="34" spans="1:30" s="871" customFormat="1" ht="18" hidden="1" customHeight="1" x14ac:dyDescent="0.2">
      <c r="A34" s="1565">
        <v>29</v>
      </c>
      <c r="B34" s="924" t="s">
        <v>125</v>
      </c>
      <c r="C34" s="925">
        <v>5</v>
      </c>
      <c r="D34" s="926">
        <v>46</v>
      </c>
      <c r="E34" s="2">
        <v>199627</v>
      </c>
      <c r="F34" s="925">
        <v>2</v>
      </c>
      <c r="G34" s="926">
        <v>20</v>
      </c>
      <c r="H34" s="2">
        <v>25115</v>
      </c>
      <c r="I34" s="927"/>
      <c r="J34" s="926"/>
      <c r="K34" s="2"/>
      <c r="L34" s="925"/>
      <c r="M34" s="926"/>
      <c r="N34" s="2"/>
      <c r="O34" s="925"/>
      <c r="P34" s="926"/>
      <c r="Q34" s="501"/>
      <c r="R34" s="928"/>
      <c r="S34" s="929"/>
      <c r="T34" s="502"/>
      <c r="U34" s="930"/>
      <c r="V34" s="929"/>
      <c r="W34" s="931"/>
      <c r="X34" s="930"/>
      <c r="Y34" s="929"/>
      <c r="Z34" s="931"/>
      <c r="AA34" s="930"/>
      <c r="AB34" s="929"/>
      <c r="AC34" s="932"/>
      <c r="AD34" s="933">
        <f t="shared" ref="AD34:AD39" si="3">E34+H34+K34+T34+Z34+W34+AC34+N34+Q34</f>
        <v>224742</v>
      </c>
    </row>
    <row r="35" spans="1:30" s="871" customFormat="1" ht="18" hidden="1" customHeight="1" x14ac:dyDescent="0.2">
      <c r="A35" s="1566"/>
      <c r="B35" s="934" t="s">
        <v>126</v>
      </c>
      <c r="C35" s="935">
        <v>3</v>
      </c>
      <c r="D35" s="936">
        <v>47</v>
      </c>
      <c r="E35" s="3">
        <v>239247</v>
      </c>
      <c r="F35" s="935">
        <v>1</v>
      </c>
      <c r="G35" s="936">
        <v>2</v>
      </c>
      <c r="H35" s="3">
        <v>1750</v>
      </c>
      <c r="I35" s="935"/>
      <c r="J35" s="936"/>
      <c r="K35" s="3"/>
      <c r="L35" s="935"/>
      <c r="M35" s="936"/>
      <c r="N35" s="3"/>
      <c r="O35" s="935"/>
      <c r="P35" s="936"/>
      <c r="Q35" s="503"/>
      <c r="R35" s="937"/>
      <c r="S35" s="938"/>
      <c r="T35" s="504"/>
      <c r="U35" s="939"/>
      <c r="V35" s="938"/>
      <c r="W35" s="940"/>
      <c r="X35" s="939"/>
      <c r="Y35" s="938"/>
      <c r="Z35" s="940"/>
      <c r="AA35" s="939"/>
      <c r="AB35" s="938"/>
      <c r="AC35" s="941"/>
      <c r="AD35" s="942">
        <f t="shared" si="3"/>
        <v>240997</v>
      </c>
    </row>
    <row r="36" spans="1:30" s="871" customFormat="1" ht="18" hidden="1" customHeight="1" x14ac:dyDescent="0.2">
      <c r="A36" s="1566"/>
      <c r="B36" s="943" t="s">
        <v>127</v>
      </c>
      <c r="C36" s="935">
        <v>2</v>
      </c>
      <c r="D36" s="936">
        <v>16</v>
      </c>
      <c r="E36" s="3">
        <v>109263</v>
      </c>
      <c r="F36" s="935">
        <v>1</v>
      </c>
      <c r="G36" s="936">
        <v>8</v>
      </c>
      <c r="H36" s="3">
        <v>13600</v>
      </c>
      <c r="I36" s="935"/>
      <c r="J36" s="936"/>
      <c r="K36" s="505"/>
      <c r="L36" s="944"/>
      <c r="M36" s="936"/>
      <c r="N36" s="3"/>
      <c r="O36" s="935"/>
      <c r="P36" s="936"/>
      <c r="Q36" s="503"/>
      <c r="R36" s="937"/>
      <c r="S36" s="938"/>
      <c r="T36" s="504"/>
      <c r="U36" s="939"/>
      <c r="V36" s="938"/>
      <c r="W36" s="940"/>
      <c r="X36" s="939"/>
      <c r="Y36" s="938"/>
      <c r="Z36" s="940"/>
      <c r="AA36" s="939"/>
      <c r="AB36" s="938"/>
      <c r="AC36" s="941"/>
      <c r="AD36" s="945">
        <f t="shared" si="3"/>
        <v>122863</v>
      </c>
    </row>
    <row r="37" spans="1:30" s="871" customFormat="1" ht="18" hidden="1" customHeight="1" x14ac:dyDescent="0.2">
      <c r="A37" s="1566"/>
      <c r="B37" s="943" t="s">
        <v>128</v>
      </c>
      <c r="C37" s="935">
        <v>3</v>
      </c>
      <c r="D37" s="936">
        <v>20</v>
      </c>
      <c r="E37" s="3">
        <v>84615</v>
      </c>
      <c r="F37" s="935">
        <v>1</v>
      </c>
      <c r="G37" s="936">
        <v>1</v>
      </c>
      <c r="H37" s="3">
        <v>250</v>
      </c>
      <c r="I37" s="935"/>
      <c r="J37" s="936"/>
      <c r="K37" s="3"/>
      <c r="L37" s="935"/>
      <c r="M37" s="936"/>
      <c r="N37" s="3"/>
      <c r="O37" s="935"/>
      <c r="P37" s="936"/>
      <c r="Q37" s="503"/>
      <c r="R37" s="937"/>
      <c r="S37" s="938"/>
      <c r="T37" s="504"/>
      <c r="U37" s="939"/>
      <c r="V37" s="938"/>
      <c r="W37" s="940"/>
      <c r="X37" s="939"/>
      <c r="Y37" s="938"/>
      <c r="Z37" s="940"/>
      <c r="AA37" s="939"/>
      <c r="AB37" s="938"/>
      <c r="AC37" s="941"/>
      <c r="AD37" s="946">
        <f t="shared" si="3"/>
        <v>84865</v>
      </c>
    </row>
    <row r="38" spans="1:30" s="871" customFormat="1" ht="18" hidden="1" customHeight="1" x14ac:dyDescent="0.2">
      <c r="A38" s="1566"/>
      <c r="B38" s="943" t="s">
        <v>129</v>
      </c>
      <c r="C38" s="935">
        <v>3</v>
      </c>
      <c r="D38" s="936">
        <v>17</v>
      </c>
      <c r="E38" s="3">
        <v>87453</v>
      </c>
      <c r="F38" s="935">
        <v>2</v>
      </c>
      <c r="G38" s="936">
        <v>15</v>
      </c>
      <c r="H38" s="3">
        <v>13440</v>
      </c>
      <c r="I38" s="935"/>
      <c r="J38" s="936"/>
      <c r="K38" s="3"/>
      <c r="L38" s="935"/>
      <c r="M38" s="936"/>
      <c r="N38" s="3"/>
      <c r="O38" s="935"/>
      <c r="P38" s="936"/>
      <c r="Q38" s="503"/>
      <c r="R38" s="937"/>
      <c r="S38" s="938"/>
      <c r="T38" s="504"/>
      <c r="U38" s="939"/>
      <c r="V38" s="938"/>
      <c r="W38" s="940"/>
      <c r="X38" s="939"/>
      <c r="Y38" s="938"/>
      <c r="Z38" s="940"/>
      <c r="AA38" s="939"/>
      <c r="AB38" s="938"/>
      <c r="AC38" s="941"/>
      <c r="AD38" s="942">
        <f t="shared" si="3"/>
        <v>100893</v>
      </c>
    </row>
    <row r="39" spans="1:30" s="871" customFormat="1" ht="18" hidden="1" customHeight="1" x14ac:dyDescent="0.2">
      <c r="A39" s="1566"/>
      <c r="B39" s="947" t="s">
        <v>130</v>
      </c>
      <c r="C39" s="948">
        <v>6</v>
      </c>
      <c r="D39" s="949">
        <v>59</v>
      </c>
      <c r="E39" s="4">
        <v>323463</v>
      </c>
      <c r="F39" s="948">
        <v>2</v>
      </c>
      <c r="G39" s="949">
        <v>13</v>
      </c>
      <c r="H39" s="4">
        <v>12341</v>
      </c>
      <c r="I39" s="948"/>
      <c r="J39" s="949"/>
      <c r="K39" s="506"/>
      <c r="L39" s="950"/>
      <c r="M39" s="949"/>
      <c r="N39" s="4"/>
      <c r="O39" s="948"/>
      <c r="P39" s="949"/>
      <c r="Q39" s="507"/>
      <c r="R39" s="951"/>
      <c r="S39" s="952"/>
      <c r="T39" s="508"/>
      <c r="U39" s="953"/>
      <c r="V39" s="952"/>
      <c r="W39" s="954"/>
      <c r="X39" s="953"/>
      <c r="Y39" s="952"/>
      <c r="Z39" s="954"/>
      <c r="AA39" s="953"/>
      <c r="AB39" s="952"/>
      <c r="AC39" s="955"/>
      <c r="AD39" s="945">
        <f t="shared" si="3"/>
        <v>335804</v>
      </c>
    </row>
    <row r="40" spans="1:30" s="871" customFormat="1" ht="18" hidden="1" customHeight="1" x14ac:dyDescent="0.2">
      <c r="A40" s="1567"/>
      <c r="B40" s="956" t="s">
        <v>53</v>
      </c>
      <c r="C40" s="957">
        <f t="shared" ref="C40:H40" si="4">SUM(C34:C39)</f>
        <v>22</v>
      </c>
      <c r="D40" s="958">
        <f t="shared" si="4"/>
        <v>205</v>
      </c>
      <c r="E40" s="5">
        <f t="shared" si="4"/>
        <v>1043668</v>
      </c>
      <c r="F40" s="957">
        <f t="shared" si="4"/>
        <v>9</v>
      </c>
      <c r="G40" s="958">
        <f t="shared" si="4"/>
        <v>59</v>
      </c>
      <c r="H40" s="5">
        <f t="shared" si="4"/>
        <v>66496</v>
      </c>
      <c r="I40" s="957"/>
      <c r="J40" s="958"/>
      <c r="K40" s="509">
        <f>SUM(K34:K39)</f>
        <v>0</v>
      </c>
      <c r="L40" s="959"/>
      <c r="M40" s="958"/>
      <c r="N40" s="5"/>
      <c r="O40" s="957"/>
      <c r="P40" s="958"/>
      <c r="Q40" s="510"/>
      <c r="R40" s="960"/>
      <c r="S40" s="961"/>
      <c r="T40" s="511"/>
      <c r="U40" s="962"/>
      <c r="V40" s="961"/>
      <c r="W40" s="963"/>
      <c r="X40" s="962"/>
      <c r="Y40" s="961"/>
      <c r="Z40" s="963"/>
      <c r="AA40" s="962"/>
      <c r="AB40" s="961"/>
      <c r="AC40" s="964"/>
      <c r="AD40" s="965">
        <f>SUM(AD34:AD39)</f>
        <v>1110164</v>
      </c>
    </row>
    <row r="41" spans="1:30" s="871" customFormat="1" ht="18" customHeight="1" x14ac:dyDescent="0.2">
      <c r="A41" s="1565">
        <v>30</v>
      </c>
      <c r="B41" s="924" t="s">
        <v>125</v>
      </c>
      <c r="C41" s="925">
        <v>5</v>
      </c>
      <c r="D41" s="926">
        <v>45</v>
      </c>
      <c r="E41" s="2">
        <v>200281</v>
      </c>
      <c r="F41" s="925">
        <v>3</v>
      </c>
      <c r="G41" s="926">
        <v>20</v>
      </c>
      <c r="H41" s="2">
        <v>23857</v>
      </c>
      <c r="I41" s="927"/>
      <c r="J41" s="926"/>
      <c r="K41" s="2"/>
      <c r="L41" s="925"/>
      <c r="M41" s="926"/>
      <c r="N41" s="2"/>
      <c r="O41" s="925"/>
      <c r="P41" s="926"/>
      <c r="Q41" s="501"/>
      <c r="R41" s="928"/>
      <c r="S41" s="929"/>
      <c r="T41" s="502"/>
      <c r="U41" s="930"/>
      <c r="V41" s="929"/>
      <c r="W41" s="931"/>
      <c r="X41" s="930"/>
      <c r="Y41" s="929"/>
      <c r="Z41" s="931"/>
      <c r="AA41" s="930"/>
      <c r="AB41" s="929"/>
      <c r="AC41" s="932"/>
      <c r="AD41" s="933">
        <f t="shared" ref="AD41:AD46" si="5">E41+H41+K41+T41+Z41+W41+AC41+N41+Q41</f>
        <v>224138</v>
      </c>
    </row>
    <row r="42" spans="1:30" s="871" customFormat="1" ht="18" customHeight="1" x14ac:dyDescent="0.2">
      <c r="A42" s="1566"/>
      <c r="B42" s="934" t="s">
        <v>126</v>
      </c>
      <c r="C42" s="935">
        <v>3</v>
      </c>
      <c r="D42" s="936">
        <v>44</v>
      </c>
      <c r="E42" s="3">
        <v>225716</v>
      </c>
      <c r="F42" s="935">
        <v>1</v>
      </c>
      <c r="G42" s="936">
        <v>2</v>
      </c>
      <c r="H42" s="3">
        <v>3000</v>
      </c>
      <c r="I42" s="935"/>
      <c r="J42" s="936"/>
      <c r="K42" s="3"/>
      <c r="L42" s="935"/>
      <c r="M42" s="936"/>
      <c r="N42" s="3"/>
      <c r="O42" s="935"/>
      <c r="P42" s="936"/>
      <c r="Q42" s="503"/>
      <c r="R42" s="937"/>
      <c r="S42" s="938"/>
      <c r="T42" s="504"/>
      <c r="U42" s="939"/>
      <c r="V42" s="938"/>
      <c r="W42" s="940"/>
      <c r="X42" s="939"/>
      <c r="Y42" s="938"/>
      <c r="Z42" s="940"/>
      <c r="AA42" s="939"/>
      <c r="AB42" s="938"/>
      <c r="AC42" s="941"/>
      <c r="AD42" s="942">
        <f t="shared" si="5"/>
        <v>228716</v>
      </c>
    </row>
    <row r="43" spans="1:30" s="871" customFormat="1" ht="18" customHeight="1" x14ac:dyDescent="0.2">
      <c r="A43" s="1566"/>
      <c r="B43" s="943" t="s">
        <v>127</v>
      </c>
      <c r="C43" s="935">
        <v>1</v>
      </c>
      <c r="D43" s="936">
        <v>13</v>
      </c>
      <c r="E43" s="3">
        <v>93806</v>
      </c>
      <c r="F43" s="935">
        <v>1</v>
      </c>
      <c r="G43" s="936">
        <v>13</v>
      </c>
      <c r="H43" s="3">
        <v>21910</v>
      </c>
      <c r="I43" s="935"/>
      <c r="J43" s="936"/>
      <c r="K43" s="505"/>
      <c r="L43" s="944"/>
      <c r="M43" s="936"/>
      <c r="N43" s="3"/>
      <c r="O43" s="935"/>
      <c r="P43" s="936"/>
      <c r="Q43" s="503"/>
      <c r="R43" s="937"/>
      <c r="S43" s="938"/>
      <c r="T43" s="504"/>
      <c r="U43" s="939"/>
      <c r="V43" s="938"/>
      <c r="W43" s="940"/>
      <c r="X43" s="939"/>
      <c r="Y43" s="938"/>
      <c r="Z43" s="940"/>
      <c r="AA43" s="939"/>
      <c r="AB43" s="938"/>
      <c r="AC43" s="941"/>
      <c r="AD43" s="942">
        <f t="shared" si="5"/>
        <v>115716</v>
      </c>
    </row>
    <row r="44" spans="1:30" s="871" customFormat="1" ht="18" customHeight="1" x14ac:dyDescent="0.2">
      <c r="A44" s="1566"/>
      <c r="B44" s="943" t="s">
        <v>128</v>
      </c>
      <c r="C44" s="935">
        <v>3</v>
      </c>
      <c r="D44" s="936">
        <v>20</v>
      </c>
      <c r="E44" s="3">
        <v>82702</v>
      </c>
      <c r="F44" s="935">
        <v>0</v>
      </c>
      <c r="G44" s="936">
        <v>0</v>
      </c>
      <c r="H44" s="3">
        <v>0</v>
      </c>
      <c r="I44" s="935"/>
      <c r="J44" s="936"/>
      <c r="K44" s="3"/>
      <c r="L44" s="935"/>
      <c r="M44" s="936"/>
      <c r="N44" s="3"/>
      <c r="O44" s="935"/>
      <c r="P44" s="936"/>
      <c r="Q44" s="503"/>
      <c r="R44" s="937"/>
      <c r="S44" s="938"/>
      <c r="T44" s="504"/>
      <c r="U44" s="939"/>
      <c r="V44" s="938"/>
      <c r="W44" s="940"/>
      <c r="X44" s="939"/>
      <c r="Y44" s="938"/>
      <c r="Z44" s="940"/>
      <c r="AA44" s="939"/>
      <c r="AB44" s="938"/>
      <c r="AC44" s="941"/>
      <c r="AD44" s="946">
        <f t="shared" si="5"/>
        <v>82702</v>
      </c>
    </row>
    <row r="45" spans="1:30" s="871" customFormat="1" ht="18" customHeight="1" x14ac:dyDescent="0.2">
      <c r="A45" s="1566"/>
      <c r="B45" s="943" t="s">
        <v>129</v>
      </c>
      <c r="C45" s="935">
        <v>3</v>
      </c>
      <c r="D45" s="936">
        <v>16</v>
      </c>
      <c r="E45" s="3">
        <v>80013</v>
      </c>
      <c r="F45" s="935">
        <v>1</v>
      </c>
      <c r="G45" s="936">
        <v>17</v>
      </c>
      <c r="H45" s="3">
        <v>19080</v>
      </c>
      <c r="I45" s="935"/>
      <c r="J45" s="936"/>
      <c r="K45" s="3"/>
      <c r="L45" s="935"/>
      <c r="M45" s="936"/>
      <c r="N45" s="3"/>
      <c r="O45" s="935"/>
      <c r="P45" s="936"/>
      <c r="Q45" s="503"/>
      <c r="R45" s="937"/>
      <c r="S45" s="938"/>
      <c r="T45" s="504"/>
      <c r="U45" s="939"/>
      <c r="V45" s="938"/>
      <c r="W45" s="940"/>
      <c r="X45" s="939"/>
      <c r="Y45" s="938"/>
      <c r="Z45" s="940"/>
      <c r="AA45" s="939"/>
      <c r="AB45" s="938"/>
      <c r="AC45" s="941"/>
      <c r="AD45" s="942">
        <f t="shared" si="5"/>
        <v>99093</v>
      </c>
    </row>
    <row r="46" spans="1:30" s="871" customFormat="1" ht="18" customHeight="1" x14ac:dyDescent="0.2">
      <c r="A46" s="1566"/>
      <c r="B46" s="947" t="s">
        <v>130</v>
      </c>
      <c r="C46" s="948">
        <v>4</v>
      </c>
      <c r="D46" s="949">
        <v>67</v>
      </c>
      <c r="E46" s="4">
        <v>345998</v>
      </c>
      <c r="F46" s="948">
        <v>3</v>
      </c>
      <c r="G46" s="949">
        <v>26</v>
      </c>
      <c r="H46" s="4">
        <v>32482</v>
      </c>
      <c r="I46" s="948"/>
      <c r="J46" s="949"/>
      <c r="K46" s="506"/>
      <c r="L46" s="950"/>
      <c r="M46" s="949"/>
      <c r="N46" s="4"/>
      <c r="O46" s="948"/>
      <c r="P46" s="949"/>
      <c r="Q46" s="507"/>
      <c r="R46" s="951"/>
      <c r="S46" s="952"/>
      <c r="T46" s="508"/>
      <c r="U46" s="953"/>
      <c r="V46" s="952"/>
      <c r="W46" s="954"/>
      <c r="X46" s="953"/>
      <c r="Y46" s="952"/>
      <c r="Z46" s="954"/>
      <c r="AA46" s="953"/>
      <c r="AB46" s="952"/>
      <c r="AC46" s="955"/>
      <c r="AD46" s="966">
        <f t="shared" si="5"/>
        <v>378480</v>
      </c>
    </row>
    <row r="47" spans="1:30" s="871" customFormat="1" ht="18" customHeight="1" thickBot="1" x14ac:dyDescent="0.25">
      <c r="A47" s="1567"/>
      <c r="B47" s="956" t="s">
        <v>53</v>
      </c>
      <c r="C47" s="957">
        <f t="shared" ref="C47:H47" si="6">SUM(C41:C46)</f>
        <v>19</v>
      </c>
      <c r="D47" s="958">
        <f t="shared" si="6"/>
        <v>205</v>
      </c>
      <c r="E47" s="5">
        <f t="shared" si="6"/>
        <v>1028516</v>
      </c>
      <c r="F47" s="957">
        <f t="shared" si="6"/>
        <v>9</v>
      </c>
      <c r="G47" s="958">
        <f t="shared" si="6"/>
        <v>78</v>
      </c>
      <c r="H47" s="5">
        <f t="shared" si="6"/>
        <v>100329</v>
      </c>
      <c r="I47" s="957"/>
      <c r="J47" s="958"/>
      <c r="K47" s="509">
        <f>SUM(K41:K46)</f>
        <v>0</v>
      </c>
      <c r="L47" s="959"/>
      <c r="M47" s="958"/>
      <c r="N47" s="5"/>
      <c r="O47" s="957"/>
      <c r="P47" s="958"/>
      <c r="Q47" s="510"/>
      <c r="R47" s="960"/>
      <c r="S47" s="961"/>
      <c r="T47" s="511"/>
      <c r="U47" s="962"/>
      <c r="V47" s="961"/>
      <c r="W47" s="963"/>
      <c r="X47" s="962"/>
      <c r="Y47" s="961"/>
      <c r="Z47" s="963"/>
      <c r="AA47" s="962"/>
      <c r="AB47" s="961"/>
      <c r="AC47" s="964"/>
      <c r="AD47" s="965">
        <f>SUM(AD41:AD46)</f>
        <v>1128845</v>
      </c>
    </row>
    <row r="48" spans="1:30" s="871" customFormat="1" ht="18" customHeight="1" x14ac:dyDescent="0.2">
      <c r="A48" s="1565" t="s">
        <v>111</v>
      </c>
      <c r="B48" s="924" t="s">
        <v>125</v>
      </c>
      <c r="C48" s="925">
        <v>5</v>
      </c>
      <c r="D48" s="926">
        <v>41</v>
      </c>
      <c r="E48" s="2">
        <v>197854</v>
      </c>
      <c r="F48" s="925">
        <v>3</v>
      </c>
      <c r="G48" s="926">
        <v>20</v>
      </c>
      <c r="H48" s="2">
        <v>23520</v>
      </c>
      <c r="I48" s="927"/>
      <c r="J48" s="926"/>
      <c r="K48" s="2"/>
      <c r="L48" s="925"/>
      <c r="M48" s="926"/>
      <c r="N48" s="2"/>
      <c r="O48" s="925"/>
      <c r="P48" s="926"/>
      <c r="Q48" s="501"/>
      <c r="R48" s="928"/>
      <c r="S48" s="929"/>
      <c r="T48" s="502"/>
      <c r="U48" s="930"/>
      <c r="V48" s="929"/>
      <c r="W48" s="931"/>
      <c r="X48" s="930"/>
      <c r="Y48" s="929"/>
      <c r="Z48" s="931"/>
      <c r="AA48" s="930"/>
      <c r="AB48" s="929"/>
      <c r="AC48" s="932"/>
      <c r="AD48" s="933">
        <f t="shared" ref="AD48:AD53" si="7">E48+H48+K48+T48+Z48+W48+AC48+N48+Q48</f>
        <v>221374</v>
      </c>
    </row>
    <row r="49" spans="1:30" s="871" customFormat="1" ht="18" customHeight="1" x14ac:dyDescent="0.2">
      <c r="A49" s="1566"/>
      <c r="B49" s="934" t="s">
        <v>126</v>
      </c>
      <c r="C49" s="935">
        <v>3</v>
      </c>
      <c r="D49" s="936">
        <v>44</v>
      </c>
      <c r="E49" s="3">
        <v>210398</v>
      </c>
      <c r="F49" s="935">
        <v>1</v>
      </c>
      <c r="G49" s="936">
        <v>2</v>
      </c>
      <c r="H49" s="3">
        <v>3000</v>
      </c>
      <c r="I49" s="935"/>
      <c r="J49" s="936"/>
      <c r="K49" s="3"/>
      <c r="L49" s="935"/>
      <c r="M49" s="936"/>
      <c r="N49" s="3"/>
      <c r="O49" s="935"/>
      <c r="P49" s="936"/>
      <c r="Q49" s="503"/>
      <c r="R49" s="937"/>
      <c r="S49" s="938"/>
      <c r="T49" s="504"/>
      <c r="U49" s="939"/>
      <c r="V49" s="938"/>
      <c r="W49" s="940"/>
      <c r="X49" s="939"/>
      <c r="Y49" s="938"/>
      <c r="Z49" s="940"/>
      <c r="AA49" s="939"/>
      <c r="AB49" s="938"/>
      <c r="AC49" s="941"/>
      <c r="AD49" s="942">
        <f t="shared" si="7"/>
        <v>213398</v>
      </c>
    </row>
    <row r="50" spans="1:30" s="871" customFormat="1" ht="18" customHeight="1" x14ac:dyDescent="0.2">
      <c r="A50" s="1566"/>
      <c r="B50" s="943" t="s">
        <v>127</v>
      </c>
      <c r="C50" s="935">
        <v>1</v>
      </c>
      <c r="D50" s="936">
        <v>14</v>
      </c>
      <c r="E50" s="3">
        <v>89891</v>
      </c>
      <c r="F50" s="935">
        <v>1</v>
      </c>
      <c r="G50" s="936">
        <v>18</v>
      </c>
      <c r="H50" s="3">
        <v>27635</v>
      </c>
      <c r="I50" s="935"/>
      <c r="J50" s="936"/>
      <c r="K50" s="505"/>
      <c r="L50" s="944"/>
      <c r="M50" s="936"/>
      <c r="N50" s="3"/>
      <c r="O50" s="935"/>
      <c r="P50" s="936"/>
      <c r="Q50" s="503"/>
      <c r="R50" s="937"/>
      <c r="S50" s="938"/>
      <c r="T50" s="504"/>
      <c r="U50" s="939"/>
      <c r="V50" s="938"/>
      <c r="W50" s="940"/>
      <c r="X50" s="939"/>
      <c r="Y50" s="938"/>
      <c r="Z50" s="940"/>
      <c r="AA50" s="939"/>
      <c r="AB50" s="938"/>
      <c r="AC50" s="941"/>
      <c r="AD50" s="942">
        <f t="shared" si="7"/>
        <v>117526</v>
      </c>
    </row>
    <row r="51" spans="1:30" s="871" customFormat="1" ht="18" customHeight="1" x14ac:dyDescent="0.2">
      <c r="A51" s="1566"/>
      <c r="B51" s="943" t="s">
        <v>128</v>
      </c>
      <c r="C51" s="935">
        <v>3</v>
      </c>
      <c r="D51" s="936">
        <v>18</v>
      </c>
      <c r="E51" s="3">
        <v>78558</v>
      </c>
      <c r="F51" s="935">
        <v>1</v>
      </c>
      <c r="G51" s="936">
        <v>3</v>
      </c>
      <c r="H51" s="3">
        <v>6750</v>
      </c>
      <c r="I51" s="935"/>
      <c r="J51" s="936"/>
      <c r="K51" s="3"/>
      <c r="L51" s="935"/>
      <c r="M51" s="936"/>
      <c r="N51" s="3"/>
      <c r="O51" s="935"/>
      <c r="P51" s="936"/>
      <c r="Q51" s="503"/>
      <c r="R51" s="937"/>
      <c r="S51" s="938"/>
      <c r="T51" s="504"/>
      <c r="U51" s="939"/>
      <c r="V51" s="938"/>
      <c r="W51" s="940"/>
      <c r="X51" s="939"/>
      <c r="Y51" s="938"/>
      <c r="Z51" s="940"/>
      <c r="AA51" s="939"/>
      <c r="AB51" s="938"/>
      <c r="AC51" s="941"/>
      <c r="AD51" s="946">
        <f t="shared" si="7"/>
        <v>85308</v>
      </c>
    </row>
    <row r="52" spans="1:30" s="871" customFormat="1" ht="18" customHeight="1" x14ac:dyDescent="0.2">
      <c r="A52" s="1566"/>
      <c r="B52" s="943" t="s">
        <v>129</v>
      </c>
      <c r="C52" s="935">
        <v>3</v>
      </c>
      <c r="D52" s="936">
        <v>15</v>
      </c>
      <c r="E52" s="3">
        <v>76778</v>
      </c>
      <c r="F52" s="935">
        <v>1</v>
      </c>
      <c r="G52" s="936">
        <v>17</v>
      </c>
      <c r="H52" s="3">
        <v>23469</v>
      </c>
      <c r="I52" s="935"/>
      <c r="J52" s="936"/>
      <c r="K52" s="3"/>
      <c r="L52" s="935"/>
      <c r="M52" s="936"/>
      <c r="N52" s="3"/>
      <c r="O52" s="935"/>
      <c r="P52" s="936"/>
      <c r="Q52" s="503"/>
      <c r="R52" s="937"/>
      <c r="S52" s="938"/>
      <c r="T52" s="504"/>
      <c r="U52" s="939"/>
      <c r="V52" s="938"/>
      <c r="W52" s="940"/>
      <c r="X52" s="939"/>
      <c r="Y52" s="938"/>
      <c r="Z52" s="940"/>
      <c r="AA52" s="939"/>
      <c r="AB52" s="938"/>
      <c r="AC52" s="941"/>
      <c r="AD52" s="942">
        <f t="shared" si="7"/>
        <v>100247</v>
      </c>
    </row>
    <row r="53" spans="1:30" s="871" customFormat="1" ht="18" customHeight="1" x14ac:dyDescent="0.2">
      <c r="A53" s="1566"/>
      <c r="B53" s="947" t="s">
        <v>130</v>
      </c>
      <c r="C53" s="948">
        <v>4</v>
      </c>
      <c r="D53" s="949">
        <v>54</v>
      </c>
      <c r="E53" s="4">
        <v>322028</v>
      </c>
      <c r="F53" s="948">
        <v>3</v>
      </c>
      <c r="G53" s="949">
        <v>37</v>
      </c>
      <c r="H53" s="4">
        <v>74343</v>
      </c>
      <c r="I53" s="948"/>
      <c r="J53" s="949"/>
      <c r="K53" s="506"/>
      <c r="L53" s="950"/>
      <c r="M53" s="949"/>
      <c r="N53" s="4"/>
      <c r="O53" s="948"/>
      <c r="P53" s="949"/>
      <c r="Q53" s="507"/>
      <c r="R53" s="951"/>
      <c r="S53" s="952"/>
      <c r="T53" s="508"/>
      <c r="U53" s="953"/>
      <c r="V53" s="952"/>
      <c r="W53" s="954"/>
      <c r="X53" s="953"/>
      <c r="Y53" s="952"/>
      <c r="Z53" s="954"/>
      <c r="AA53" s="953"/>
      <c r="AB53" s="952"/>
      <c r="AC53" s="955"/>
      <c r="AD53" s="966">
        <f t="shared" si="7"/>
        <v>396371</v>
      </c>
    </row>
    <row r="54" spans="1:30" s="871" customFormat="1" ht="18" customHeight="1" thickBot="1" x14ac:dyDescent="0.25">
      <c r="A54" s="1567"/>
      <c r="B54" s="956" t="s">
        <v>53</v>
      </c>
      <c r="C54" s="957">
        <f t="shared" ref="C54:H54" si="8">SUM(C48:C53)</f>
        <v>19</v>
      </c>
      <c r="D54" s="958">
        <f t="shared" si="8"/>
        <v>186</v>
      </c>
      <c r="E54" s="5">
        <f t="shared" si="8"/>
        <v>975507</v>
      </c>
      <c r="F54" s="957">
        <f t="shared" si="8"/>
        <v>10</v>
      </c>
      <c r="G54" s="958">
        <f t="shared" si="8"/>
        <v>97</v>
      </c>
      <c r="H54" s="5">
        <f t="shared" si="8"/>
        <v>158717</v>
      </c>
      <c r="I54" s="957"/>
      <c r="J54" s="958"/>
      <c r="K54" s="509">
        <f>SUM(K48:K53)</f>
        <v>0</v>
      </c>
      <c r="L54" s="959"/>
      <c r="M54" s="958"/>
      <c r="N54" s="5"/>
      <c r="O54" s="957"/>
      <c r="P54" s="958"/>
      <c r="Q54" s="510"/>
      <c r="R54" s="960"/>
      <c r="S54" s="961"/>
      <c r="T54" s="511"/>
      <c r="U54" s="962"/>
      <c r="V54" s="961"/>
      <c r="W54" s="963"/>
      <c r="X54" s="962"/>
      <c r="Y54" s="961"/>
      <c r="Z54" s="963"/>
      <c r="AA54" s="962"/>
      <c r="AB54" s="961"/>
      <c r="AC54" s="964"/>
      <c r="AD54" s="965">
        <f>SUM(AD48:AD53)</f>
        <v>1134224</v>
      </c>
    </row>
    <row r="55" spans="1:30" s="871" customFormat="1" ht="18" customHeight="1" x14ac:dyDescent="0.2">
      <c r="A55" s="1565" t="s">
        <v>584</v>
      </c>
      <c r="B55" s="924" t="s">
        <v>125</v>
      </c>
      <c r="C55" s="925">
        <v>5</v>
      </c>
      <c r="D55" s="926">
        <v>40</v>
      </c>
      <c r="E55" s="2">
        <v>304830</v>
      </c>
      <c r="F55" s="925">
        <v>3</v>
      </c>
      <c r="G55" s="926">
        <v>19</v>
      </c>
      <c r="H55" s="2">
        <v>23117</v>
      </c>
      <c r="I55" s="927"/>
      <c r="J55" s="926"/>
      <c r="K55" s="2"/>
      <c r="L55" s="925"/>
      <c r="M55" s="926"/>
      <c r="N55" s="2"/>
      <c r="O55" s="925"/>
      <c r="P55" s="926"/>
      <c r="Q55" s="501"/>
      <c r="R55" s="928"/>
      <c r="S55" s="929"/>
      <c r="T55" s="502"/>
      <c r="U55" s="930"/>
      <c r="V55" s="929"/>
      <c r="W55" s="931"/>
      <c r="X55" s="930"/>
      <c r="Y55" s="929"/>
      <c r="Z55" s="931"/>
      <c r="AA55" s="930"/>
      <c r="AB55" s="929"/>
      <c r="AC55" s="932"/>
      <c r="AD55" s="933">
        <f t="shared" ref="AD55:AD67" si="9">E55+H55+K55+T55+Z55+W55+AC55+N55+Q55</f>
        <v>327947</v>
      </c>
    </row>
    <row r="56" spans="1:30" s="871" customFormat="1" ht="18" customHeight="1" x14ac:dyDescent="0.2">
      <c r="A56" s="1566"/>
      <c r="B56" s="934" t="s">
        <v>126</v>
      </c>
      <c r="C56" s="935">
        <v>3</v>
      </c>
      <c r="D56" s="936">
        <v>40</v>
      </c>
      <c r="E56" s="3">
        <v>268522</v>
      </c>
      <c r="F56" s="935">
        <v>1</v>
      </c>
      <c r="G56" s="936">
        <v>2</v>
      </c>
      <c r="H56" s="3">
        <v>3000</v>
      </c>
      <c r="I56" s="935"/>
      <c r="J56" s="936"/>
      <c r="K56" s="3"/>
      <c r="L56" s="935"/>
      <c r="M56" s="936"/>
      <c r="N56" s="3"/>
      <c r="O56" s="935"/>
      <c r="P56" s="936"/>
      <c r="Q56" s="503"/>
      <c r="R56" s="937"/>
      <c r="S56" s="938"/>
      <c r="T56" s="504"/>
      <c r="U56" s="939"/>
      <c r="V56" s="938"/>
      <c r="W56" s="940"/>
      <c r="X56" s="939"/>
      <c r="Y56" s="938"/>
      <c r="Z56" s="940"/>
      <c r="AA56" s="939"/>
      <c r="AB56" s="938"/>
      <c r="AC56" s="941"/>
      <c r="AD56" s="942">
        <f t="shared" si="9"/>
        <v>271522</v>
      </c>
    </row>
    <row r="57" spans="1:30" s="871" customFormat="1" ht="18" customHeight="1" x14ac:dyDescent="0.2">
      <c r="A57" s="1566"/>
      <c r="B57" s="943" t="s">
        <v>127</v>
      </c>
      <c r="C57" s="935">
        <v>1</v>
      </c>
      <c r="D57" s="936">
        <v>14</v>
      </c>
      <c r="E57" s="3">
        <v>81660</v>
      </c>
      <c r="F57" s="935">
        <v>1</v>
      </c>
      <c r="G57" s="936">
        <v>21</v>
      </c>
      <c r="H57" s="3">
        <v>28157</v>
      </c>
      <c r="I57" s="935"/>
      <c r="J57" s="936"/>
      <c r="K57" s="505"/>
      <c r="L57" s="944"/>
      <c r="M57" s="936"/>
      <c r="N57" s="3"/>
      <c r="O57" s="935"/>
      <c r="P57" s="936"/>
      <c r="Q57" s="503"/>
      <c r="R57" s="937"/>
      <c r="S57" s="938"/>
      <c r="T57" s="504"/>
      <c r="U57" s="939"/>
      <c r="V57" s="938"/>
      <c r="W57" s="940"/>
      <c r="X57" s="939"/>
      <c r="Y57" s="938"/>
      <c r="Z57" s="940"/>
      <c r="AA57" s="939"/>
      <c r="AB57" s="938"/>
      <c r="AC57" s="941"/>
      <c r="AD57" s="942">
        <f t="shared" si="9"/>
        <v>109817</v>
      </c>
    </row>
    <row r="58" spans="1:30" s="871" customFormat="1" ht="18" customHeight="1" x14ac:dyDescent="0.2">
      <c r="A58" s="1566"/>
      <c r="B58" s="943" t="s">
        <v>128</v>
      </c>
      <c r="C58" s="935">
        <v>4</v>
      </c>
      <c r="D58" s="936">
        <v>20</v>
      </c>
      <c r="E58" s="3">
        <v>176416</v>
      </c>
      <c r="F58" s="935">
        <v>1</v>
      </c>
      <c r="G58" s="936">
        <v>3</v>
      </c>
      <c r="H58" s="3">
        <v>6204</v>
      </c>
      <c r="I58" s="935"/>
      <c r="J58" s="936"/>
      <c r="K58" s="3"/>
      <c r="L58" s="935"/>
      <c r="M58" s="936"/>
      <c r="N58" s="3"/>
      <c r="O58" s="935"/>
      <c r="P58" s="936"/>
      <c r="Q58" s="503"/>
      <c r="R58" s="937"/>
      <c r="S58" s="938"/>
      <c r="T58" s="504"/>
      <c r="U58" s="939"/>
      <c r="V58" s="938"/>
      <c r="W58" s="940"/>
      <c r="X58" s="939"/>
      <c r="Y58" s="938"/>
      <c r="Z58" s="940"/>
      <c r="AA58" s="939"/>
      <c r="AB58" s="938"/>
      <c r="AC58" s="941"/>
      <c r="AD58" s="946">
        <f t="shared" si="9"/>
        <v>182620</v>
      </c>
    </row>
    <row r="59" spans="1:30" s="871" customFormat="1" ht="18" customHeight="1" x14ac:dyDescent="0.2">
      <c r="A59" s="1566"/>
      <c r="B59" s="943" t="s">
        <v>129</v>
      </c>
      <c r="C59" s="935">
        <v>3</v>
      </c>
      <c r="D59" s="936">
        <v>14</v>
      </c>
      <c r="E59" s="3">
        <v>126404</v>
      </c>
      <c r="F59" s="935">
        <v>2</v>
      </c>
      <c r="G59" s="936">
        <v>19</v>
      </c>
      <c r="H59" s="3">
        <v>27528</v>
      </c>
      <c r="I59" s="935"/>
      <c r="J59" s="936"/>
      <c r="K59" s="3"/>
      <c r="L59" s="935"/>
      <c r="M59" s="936"/>
      <c r="N59" s="3"/>
      <c r="O59" s="935"/>
      <c r="P59" s="936"/>
      <c r="Q59" s="503"/>
      <c r="R59" s="937"/>
      <c r="S59" s="938"/>
      <c r="T59" s="504"/>
      <c r="U59" s="939"/>
      <c r="V59" s="938"/>
      <c r="W59" s="940"/>
      <c r="X59" s="939"/>
      <c r="Y59" s="938"/>
      <c r="Z59" s="940"/>
      <c r="AA59" s="939"/>
      <c r="AB59" s="938"/>
      <c r="AC59" s="941"/>
      <c r="AD59" s="942">
        <f t="shared" si="9"/>
        <v>153932</v>
      </c>
    </row>
    <row r="60" spans="1:30" s="871" customFormat="1" ht="18" customHeight="1" x14ac:dyDescent="0.2">
      <c r="A60" s="1566"/>
      <c r="B60" s="947" t="s">
        <v>130</v>
      </c>
      <c r="C60" s="948">
        <v>4</v>
      </c>
      <c r="D60" s="949">
        <v>54</v>
      </c>
      <c r="E60" s="4">
        <v>462548</v>
      </c>
      <c r="F60" s="948">
        <v>3</v>
      </c>
      <c r="G60" s="949">
        <v>42</v>
      </c>
      <c r="H60" s="4">
        <v>55149</v>
      </c>
      <c r="I60" s="948"/>
      <c r="J60" s="949"/>
      <c r="K60" s="506"/>
      <c r="L60" s="950"/>
      <c r="M60" s="949"/>
      <c r="N60" s="4"/>
      <c r="O60" s="948"/>
      <c r="P60" s="949"/>
      <c r="Q60" s="507"/>
      <c r="R60" s="951"/>
      <c r="S60" s="952"/>
      <c r="T60" s="508"/>
      <c r="U60" s="953"/>
      <c r="V60" s="952"/>
      <c r="W60" s="954"/>
      <c r="X60" s="953"/>
      <c r="Y60" s="952"/>
      <c r="Z60" s="954"/>
      <c r="AA60" s="953"/>
      <c r="AB60" s="952"/>
      <c r="AC60" s="955"/>
      <c r="AD60" s="966">
        <f>E60+H60+K60+T60+Z60+W60+AC60+N60+Q60</f>
        <v>517697</v>
      </c>
    </row>
    <row r="61" spans="1:30" s="871" customFormat="1" ht="18" customHeight="1" thickBot="1" x14ac:dyDescent="0.25">
      <c r="A61" s="1567"/>
      <c r="B61" s="956" t="s">
        <v>53</v>
      </c>
      <c r="C61" s="957">
        <f t="shared" ref="C61:H61" si="10">SUM(C55:C60)</f>
        <v>20</v>
      </c>
      <c r="D61" s="958">
        <f t="shared" si="10"/>
        <v>182</v>
      </c>
      <c r="E61" s="5">
        <f t="shared" si="10"/>
        <v>1420380</v>
      </c>
      <c r="F61" s="957">
        <f t="shared" si="10"/>
        <v>11</v>
      </c>
      <c r="G61" s="958">
        <f t="shared" si="10"/>
        <v>106</v>
      </c>
      <c r="H61" s="5">
        <f t="shared" si="10"/>
        <v>143155</v>
      </c>
      <c r="I61" s="957"/>
      <c r="J61" s="958"/>
      <c r="K61" s="509">
        <f>SUM(K55:K60)</f>
        <v>0</v>
      </c>
      <c r="L61" s="959"/>
      <c r="M61" s="958"/>
      <c r="N61" s="5"/>
      <c r="O61" s="957"/>
      <c r="P61" s="958"/>
      <c r="Q61" s="510"/>
      <c r="R61" s="960"/>
      <c r="S61" s="961"/>
      <c r="T61" s="511"/>
      <c r="U61" s="962"/>
      <c r="V61" s="961"/>
      <c r="W61" s="963"/>
      <c r="X61" s="962"/>
      <c r="Y61" s="961"/>
      <c r="Z61" s="963"/>
      <c r="AA61" s="962"/>
      <c r="AB61" s="961"/>
      <c r="AC61" s="964"/>
      <c r="AD61" s="965">
        <f>SUM(AD55:AD60)</f>
        <v>1563535</v>
      </c>
    </row>
    <row r="62" spans="1:30" s="871" customFormat="1" ht="18" customHeight="1" x14ac:dyDescent="0.2">
      <c r="A62" s="1565" t="s">
        <v>626</v>
      </c>
      <c r="B62" s="924" t="s">
        <v>125</v>
      </c>
      <c r="C62" s="925">
        <v>5</v>
      </c>
      <c r="D62" s="926">
        <v>39</v>
      </c>
      <c r="E62" s="2">
        <v>315100</v>
      </c>
      <c r="F62" s="925">
        <v>3</v>
      </c>
      <c r="G62" s="926">
        <v>18</v>
      </c>
      <c r="H62" s="2">
        <v>21433</v>
      </c>
      <c r="I62" s="927"/>
      <c r="J62" s="926"/>
      <c r="K62" s="2"/>
      <c r="L62" s="925"/>
      <c r="M62" s="926"/>
      <c r="N62" s="2"/>
      <c r="O62" s="925"/>
      <c r="P62" s="926"/>
      <c r="Q62" s="501"/>
      <c r="R62" s="928"/>
      <c r="S62" s="929"/>
      <c r="T62" s="502"/>
      <c r="U62" s="930"/>
      <c r="V62" s="929"/>
      <c r="W62" s="931"/>
      <c r="X62" s="930"/>
      <c r="Y62" s="929"/>
      <c r="Z62" s="931"/>
      <c r="AA62" s="930"/>
      <c r="AB62" s="929"/>
      <c r="AC62" s="932"/>
      <c r="AD62" s="933">
        <f t="shared" si="9"/>
        <v>336533</v>
      </c>
    </row>
    <row r="63" spans="1:30" s="871" customFormat="1" ht="18" customHeight="1" x14ac:dyDescent="0.2">
      <c r="A63" s="1566"/>
      <c r="B63" s="934" t="s">
        <v>126</v>
      </c>
      <c r="C63" s="935">
        <v>3</v>
      </c>
      <c r="D63" s="936">
        <v>40</v>
      </c>
      <c r="E63" s="3">
        <v>273582</v>
      </c>
      <c r="F63" s="935">
        <v>1</v>
      </c>
      <c r="G63" s="936">
        <v>2</v>
      </c>
      <c r="H63" s="3">
        <v>3000</v>
      </c>
      <c r="I63" s="935"/>
      <c r="J63" s="936"/>
      <c r="K63" s="3"/>
      <c r="L63" s="935"/>
      <c r="M63" s="936"/>
      <c r="N63" s="3"/>
      <c r="O63" s="935"/>
      <c r="P63" s="936"/>
      <c r="Q63" s="503"/>
      <c r="R63" s="937"/>
      <c r="S63" s="938"/>
      <c r="T63" s="504"/>
      <c r="U63" s="939"/>
      <c r="V63" s="938"/>
      <c r="W63" s="940"/>
      <c r="X63" s="939"/>
      <c r="Y63" s="938"/>
      <c r="Z63" s="940"/>
      <c r="AA63" s="939"/>
      <c r="AB63" s="938"/>
      <c r="AC63" s="941"/>
      <c r="AD63" s="942">
        <f t="shared" si="9"/>
        <v>276582</v>
      </c>
    </row>
    <row r="64" spans="1:30" s="871" customFormat="1" ht="18" customHeight="1" x14ac:dyDescent="0.2">
      <c r="A64" s="1566"/>
      <c r="B64" s="943" t="s">
        <v>127</v>
      </c>
      <c r="C64" s="935">
        <v>1</v>
      </c>
      <c r="D64" s="936">
        <v>15</v>
      </c>
      <c r="E64" s="3">
        <v>82977</v>
      </c>
      <c r="F64" s="935">
        <v>1</v>
      </c>
      <c r="G64" s="936">
        <v>24</v>
      </c>
      <c r="H64" s="3">
        <v>27752</v>
      </c>
      <c r="I64" s="935"/>
      <c r="J64" s="936"/>
      <c r="K64" s="505"/>
      <c r="L64" s="944"/>
      <c r="M64" s="936"/>
      <c r="N64" s="3"/>
      <c r="O64" s="935"/>
      <c r="P64" s="936"/>
      <c r="Q64" s="503"/>
      <c r="R64" s="937"/>
      <c r="S64" s="938"/>
      <c r="T64" s="504"/>
      <c r="U64" s="939"/>
      <c r="V64" s="938"/>
      <c r="W64" s="940"/>
      <c r="X64" s="939"/>
      <c r="Y64" s="938"/>
      <c r="Z64" s="940"/>
      <c r="AA64" s="939"/>
      <c r="AB64" s="938"/>
      <c r="AC64" s="941"/>
      <c r="AD64" s="942">
        <f t="shared" si="9"/>
        <v>110729</v>
      </c>
    </row>
    <row r="65" spans="1:30" s="871" customFormat="1" ht="18" customHeight="1" x14ac:dyDescent="0.2">
      <c r="A65" s="1566"/>
      <c r="B65" s="943" t="s">
        <v>128</v>
      </c>
      <c r="C65" s="935">
        <v>4</v>
      </c>
      <c r="D65" s="936">
        <v>20</v>
      </c>
      <c r="E65" s="3">
        <v>186567</v>
      </c>
      <c r="F65" s="935">
        <v>1</v>
      </c>
      <c r="G65" s="936">
        <v>3</v>
      </c>
      <c r="H65" s="3">
        <v>3780</v>
      </c>
      <c r="I65" s="935"/>
      <c r="J65" s="936"/>
      <c r="K65" s="3"/>
      <c r="L65" s="935"/>
      <c r="M65" s="936"/>
      <c r="N65" s="3"/>
      <c r="O65" s="935"/>
      <c r="P65" s="936"/>
      <c r="Q65" s="503"/>
      <c r="R65" s="937"/>
      <c r="S65" s="938"/>
      <c r="T65" s="504"/>
      <c r="U65" s="939"/>
      <c r="V65" s="938"/>
      <c r="W65" s="940"/>
      <c r="X65" s="939"/>
      <c r="Y65" s="938"/>
      <c r="Z65" s="940"/>
      <c r="AA65" s="939"/>
      <c r="AB65" s="938"/>
      <c r="AC65" s="941"/>
      <c r="AD65" s="946">
        <f t="shared" si="9"/>
        <v>190347</v>
      </c>
    </row>
    <row r="66" spans="1:30" s="871" customFormat="1" ht="18" customHeight="1" x14ac:dyDescent="0.2">
      <c r="A66" s="1566"/>
      <c r="B66" s="943" t="s">
        <v>129</v>
      </c>
      <c r="C66" s="935">
        <v>3</v>
      </c>
      <c r="D66" s="936">
        <v>14</v>
      </c>
      <c r="E66" s="3">
        <v>128065</v>
      </c>
      <c r="F66" s="935">
        <v>2</v>
      </c>
      <c r="G66" s="936">
        <v>20</v>
      </c>
      <c r="H66" s="3">
        <v>29159</v>
      </c>
      <c r="I66" s="935"/>
      <c r="J66" s="936"/>
      <c r="K66" s="3"/>
      <c r="L66" s="935"/>
      <c r="M66" s="936"/>
      <c r="N66" s="3"/>
      <c r="O66" s="935"/>
      <c r="P66" s="936"/>
      <c r="Q66" s="503"/>
      <c r="R66" s="937"/>
      <c r="S66" s="938"/>
      <c r="T66" s="504"/>
      <c r="U66" s="939"/>
      <c r="V66" s="938"/>
      <c r="W66" s="940"/>
      <c r="X66" s="939"/>
      <c r="Y66" s="938"/>
      <c r="Z66" s="940"/>
      <c r="AA66" s="939"/>
      <c r="AB66" s="938"/>
      <c r="AC66" s="941"/>
      <c r="AD66" s="942">
        <f t="shared" si="9"/>
        <v>157224</v>
      </c>
    </row>
    <row r="67" spans="1:30" s="871" customFormat="1" ht="18" customHeight="1" x14ac:dyDescent="0.2">
      <c r="A67" s="1566"/>
      <c r="B67" s="947" t="s">
        <v>130</v>
      </c>
      <c r="C67" s="948">
        <v>3</v>
      </c>
      <c r="D67" s="949">
        <v>48</v>
      </c>
      <c r="E67" s="4">
        <v>411233</v>
      </c>
      <c r="F67" s="948">
        <v>3</v>
      </c>
      <c r="G67" s="949">
        <v>50</v>
      </c>
      <c r="H67" s="4">
        <v>62013</v>
      </c>
      <c r="I67" s="948"/>
      <c r="J67" s="949"/>
      <c r="K67" s="506"/>
      <c r="L67" s="950"/>
      <c r="M67" s="949"/>
      <c r="N67" s="4"/>
      <c r="O67" s="948"/>
      <c r="P67" s="949"/>
      <c r="Q67" s="507"/>
      <c r="R67" s="951"/>
      <c r="S67" s="952"/>
      <c r="T67" s="508"/>
      <c r="U67" s="953"/>
      <c r="V67" s="952"/>
      <c r="W67" s="954"/>
      <c r="X67" s="953"/>
      <c r="Y67" s="952"/>
      <c r="Z67" s="954"/>
      <c r="AA67" s="953"/>
      <c r="AB67" s="952"/>
      <c r="AC67" s="955"/>
      <c r="AD67" s="966">
        <f t="shared" si="9"/>
        <v>473246</v>
      </c>
    </row>
    <row r="68" spans="1:30" s="871" customFormat="1" ht="18" customHeight="1" thickBot="1" x14ac:dyDescent="0.25">
      <c r="A68" s="1567"/>
      <c r="B68" s="956" t="s">
        <v>53</v>
      </c>
      <c r="C68" s="957">
        <f t="shared" ref="C68:H68" si="11">SUM(C62:C67)</f>
        <v>19</v>
      </c>
      <c r="D68" s="958">
        <f t="shared" si="11"/>
        <v>176</v>
      </c>
      <c r="E68" s="5">
        <f t="shared" si="11"/>
        <v>1397524</v>
      </c>
      <c r="F68" s="957">
        <f t="shared" si="11"/>
        <v>11</v>
      </c>
      <c r="G68" s="958">
        <f t="shared" si="11"/>
        <v>117</v>
      </c>
      <c r="H68" s="5">
        <f t="shared" si="11"/>
        <v>147137</v>
      </c>
      <c r="I68" s="957"/>
      <c r="J68" s="958"/>
      <c r="K68" s="509">
        <f>SUM(K62:K67)</f>
        <v>0</v>
      </c>
      <c r="L68" s="959"/>
      <c r="M68" s="958"/>
      <c r="N68" s="5"/>
      <c r="O68" s="957"/>
      <c r="P68" s="958"/>
      <c r="Q68" s="510"/>
      <c r="R68" s="960"/>
      <c r="S68" s="961"/>
      <c r="T68" s="511"/>
      <c r="U68" s="962"/>
      <c r="V68" s="961"/>
      <c r="W68" s="963"/>
      <c r="X68" s="962"/>
      <c r="Y68" s="961"/>
      <c r="Z68" s="963"/>
      <c r="AA68" s="962"/>
      <c r="AB68" s="961"/>
      <c r="AC68" s="964"/>
      <c r="AD68" s="965">
        <f>SUM(AD62:AD67)</f>
        <v>1544661</v>
      </c>
    </row>
    <row r="69" spans="1:30" s="871" customFormat="1" ht="18" customHeight="1" x14ac:dyDescent="0.2">
      <c r="A69" s="1565" t="s">
        <v>966</v>
      </c>
      <c r="B69" s="924" t="s">
        <v>125</v>
      </c>
      <c r="C69" s="925">
        <v>5</v>
      </c>
      <c r="D69" s="926">
        <v>38</v>
      </c>
      <c r="E69" s="2">
        <v>217221</v>
      </c>
      <c r="F69" s="925">
        <v>2</v>
      </c>
      <c r="G69" s="926">
        <v>17</v>
      </c>
      <c r="H69" s="2">
        <v>23100</v>
      </c>
      <c r="I69" s="927"/>
      <c r="J69" s="926"/>
      <c r="K69" s="2"/>
      <c r="L69" s="925"/>
      <c r="M69" s="926"/>
      <c r="N69" s="2"/>
      <c r="O69" s="925"/>
      <c r="P69" s="926"/>
      <c r="Q69" s="501"/>
      <c r="R69" s="928"/>
      <c r="S69" s="929"/>
      <c r="T69" s="502"/>
      <c r="U69" s="930"/>
      <c r="V69" s="929"/>
      <c r="W69" s="931"/>
      <c r="X69" s="930"/>
      <c r="Y69" s="929"/>
      <c r="Z69" s="931"/>
      <c r="AA69" s="930"/>
      <c r="AB69" s="929"/>
      <c r="AC69" s="932"/>
      <c r="AD69" s="933">
        <f t="shared" ref="AD69:AD74" si="12">E69+H69+K69+T69+Z69+W69+AC69+N69+Q69</f>
        <v>240321</v>
      </c>
    </row>
    <row r="70" spans="1:30" s="871" customFormat="1" ht="18" customHeight="1" x14ac:dyDescent="0.2">
      <c r="A70" s="1566"/>
      <c r="B70" s="934" t="s">
        <v>126</v>
      </c>
      <c r="C70" s="935">
        <v>3</v>
      </c>
      <c r="D70" s="936">
        <v>40</v>
      </c>
      <c r="E70" s="3">
        <v>237899</v>
      </c>
      <c r="F70" s="935">
        <v>1</v>
      </c>
      <c r="G70" s="936">
        <v>2</v>
      </c>
      <c r="H70" s="3">
        <v>1250</v>
      </c>
      <c r="I70" s="935"/>
      <c r="J70" s="936"/>
      <c r="K70" s="3"/>
      <c r="L70" s="935"/>
      <c r="M70" s="936"/>
      <c r="N70" s="3"/>
      <c r="O70" s="935"/>
      <c r="P70" s="936"/>
      <c r="Q70" s="503"/>
      <c r="R70" s="937"/>
      <c r="S70" s="938"/>
      <c r="T70" s="504"/>
      <c r="U70" s="939"/>
      <c r="V70" s="938"/>
      <c r="W70" s="940"/>
      <c r="X70" s="939"/>
      <c r="Y70" s="938"/>
      <c r="Z70" s="940"/>
      <c r="AA70" s="939"/>
      <c r="AB70" s="938"/>
      <c r="AC70" s="941"/>
      <c r="AD70" s="942">
        <f t="shared" si="12"/>
        <v>239149</v>
      </c>
    </row>
    <row r="71" spans="1:30" s="871" customFormat="1" ht="18" customHeight="1" x14ac:dyDescent="0.2">
      <c r="A71" s="1566"/>
      <c r="B71" s="943" t="s">
        <v>127</v>
      </c>
      <c r="C71" s="935">
        <v>1</v>
      </c>
      <c r="D71" s="936">
        <v>15</v>
      </c>
      <c r="E71" s="3">
        <v>69576</v>
      </c>
      <c r="F71" s="935">
        <v>1</v>
      </c>
      <c r="G71" s="936">
        <v>22</v>
      </c>
      <c r="H71" s="3">
        <v>25460</v>
      </c>
      <c r="I71" s="935"/>
      <c r="J71" s="936"/>
      <c r="K71" s="505"/>
      <c r="L71" s="944"/>
      <c r="M71" s="936"/>
      <c r="N71" s="3"/>
      <c r="O71" s="935"/>
      <c r="P71" s="936"/>
      <c r="Q71" s="503"/>
      <c r="R71" s="937"/>
      <c r="S71" s="938"/>
      <c r="T71" s="504"/>
      <c r="U71" s="939"/>
      <c r="V71" s="938"/>
      <c r="W71" s="940"/>
      <c r="X71" s="939"/>
      <c r="Y71" s="938"/>
      <c r="Z71" s="940"/>
      <c r="AA71" s="939"/>
      <c r="AB71" s="938"/>
      <c r="AC71" s="941"/>
      <c r="AD71" s="942">
        <f t="shared" si="12"/>
        <v>95036</v>
      </c>
    </row>
    <row r="72" spans="1:30" s="871" customFormat="1" ht="18" customHeight="1" x14ac:dyDescent="0.2">
      <c r="A72" s="1566"/>
      <c r="B72" s="943" t="s">
        <v>128</v>
      </c>
      <c r="C72" s="935">
        <v>4</v>
      </c>
      <c r="D72" s="936">
        <v>20</v>
      </c>
      <c r="E72" s="3">
        <v>96893</v>
      </c>
      <c r="F72" s="935">
        <v>1</v>
      </c>
      <c r="G72" s="936">
        <v>3</v>
      </c>
      <c r="H72" s="3">
        <v>2835</v>
      </c>
      <c r="I72" s="935"/>
      <c r="J72" s="936"/>
      <c r="K72" s="3"/>
      <c r="L72" s="935"/>
      <c r="M72" s="936"/>
      <c r="N72" s="3"/>
      <c r="O72" s="935"/>
      <c r="P72" s="936"/>
      <c r="Q72" s="503"/>
      <c r="R72" s="937"/>
      <c r="S72" s="938"/>
      <c r="T72" s="504"/>
      <c r="U72" s="939"/>
      <c r="V72" s="938"/>
      <c r="W72" s="940"/>
      <c r="X72" s="939"/>
      <c r="Y72" s="938"/>
      <c r="Z72" s="940"/>
      <c r="AA72" s="939"/>
      <c r="AB72" s="938"/>
      <c r="AC72" s="941"/>
      <c r="AD72" s="946">
        <f t="shared" si="12"/>
        <v>99728</v>
      </c>
    </row>
    <row r="73" spans="1:30" s="871" customFormat="1" ht="18" customHeight="1" x14ac:dyDescent="0.2">
      <c r="A73" s="1566"/>
      <c r="B73" s="943" t="s">
        <v>129</v>
      </c>
      <c r="C73" s="935">
        <v>6</v>
      </c>
      <c r="D73" s="936">
        <v>21</v>
      </c>
      <c r="E73" s="3">
        <v>208499</v>
      </c>
      <c r="F73" s="935">
        <v>2</v>
      </c>
      <c r="G73" s="936">
        <v>20</v>
      </c>
      <c r="H73" s="3">
        <v>27263</v>
      </c>
      <c r="I73" s="935"/>
      <c r="J73" s="936"/>
      <c r="K73" s="3"/>
      <c r="L73" s="935"/>
      <c r="M73" s="936"/>
      <c r="N73" s="3"/>
      <c r="O73" s="935"/>
      <c r="P73" s="936"/>
      <c r="Q73" s="503"/>
      <c r="R73" s="937"/>
      <c r="S73" s="938"/>
      <c r="T73" s="504"/>
      <c r="U73" s="939"/>
      <c r="V73" s="938"/>
      <c r="W73" s="940"/>
      <c r="X73" s="939"/>
      <c r="Y73" s="938"/>
      <c r="Z73" s="940"/>
      <c r="AA73" s="939"/>
      <c r="AB73" s="938"/>
      <c r="AC73" s="941"/>
      <c r="AD73" s="942">
        <f t="shared" si="12"/>
        <v>235762</v>
      </c>
    </row>
    <row r="74" spans="1:30" s="871" customFormat="1" ht="18" customHeight="1" x14ac:dyDescent="0.2">
      <c r="A74" s="1566"/>
      <c r="B74" s="947" t="s">
        <v>130</v>
      </c>
      <c r="C74" s="948">
        <v>5</v>
      </c>
      <c r="D74" s="949">
        <v>48</v>
      </c>
      <c r="E74" s="4">
        <v>258512</v>
      </c>
      <c r="F74" s="948">
        <v>3</v>
      </c>
      <c r="G74" s="949">
        <v>50</v>
      </c>
      <c r="H74" s="4">
        <v>64244</v>
      </c>
      <c r="I74" s="948"/>
      <c r="J74" s="949"/>
      <c r="K74" s="506"/>
      <c r="L74" s="950"/>
      <c r="M74" s="949"/>
      <c r="N74" s="4"/>
      <c r="O74" s="948"/>
      <c r="P74" s="949"/>
      <c r="Q74" s="507"/>
      <c r="R74" s="951"/>
      <c r="S74" s="952"/>
      <c r="T74" s="508"/>
      <c r="U74" s="953"/>
      <c r="V74" s="952"/>
      <c r="W74" s="954"/>
      <c r="X74" s="953"/>
      <c r="Y74" s="952"/>
      <c r="Z74" s="954"/>
      <c r="AA74" s="953"/>
      <c r="AB74" s="952"/>
      <c r="AC74" s="955"/>
      <c r="AD74" s="966">
        <f t="shared" si="12"/>
        <v>322756</v>
      </c>
    </row>
    <row r="75" spans="1:30" s="871" customFormat="1" ht="18" customHeight="1" thickBot="1" x14ac:dyDescent="0.25">
      <c r="A75" s="1567"/>
      <c r="B75" s="956" t="s">
        <v>53</v>
      </c>
      <c r="C75" s="957">
        <f t="shared" ref="C75:H75" si="13">SUM(C69:C74)</f>
        <v>24</v>
      </c>
      <c r="D75" s="958">
        <f t="shared" si="13"/>
        <v>182</v>
      </c>
      <c r="E75" s="5">
        <f t="shared" si="13"/>
        <v>1088600</v>
      </c>
      <c r="F75" s="957">
        <f t="shared" si="13"/>
        <v>10</v>
      </c>
      <c r="G75" s="958">
        <f t="shared" si="13"/>
        <v>114</v>
      </c>
      <c r="H75" s="5">
        <f t="shared" si="13"/>
        <v>144152</v>
      </c>
      <c r="I75" s="957"/>
      <c r="J75" s="958"/>
      <c r="K75" s="509">
        <f>SUM(K69:K74)</f>
        <v>0</v>
      </c>
      <c r="L75" s="959"/>
      <c r="M75" s="958"/>
      <c r="N75" s="5"/>
      <c r="O75" s="957"/>
      <c r="P75" s="958"/>
      <c r="Q75" s="510"/>
      <c r="R75" s="960"/>
      <c r="S75" s="961"/>
      <c r="T75" s="511"/>
      <c r="U75" s="962"/>
      <c r="V75" s="961"/>
      <c r="W75" s="963"/>
      <c r="X75" s="962"/>
      <c r="Y75" s="961"/>
      <c r="Z75" s="963"/>
      <c r="AA75" s="962"/>
      <c r="AB75" s="961"/>
      <c r="AC75" s="964"/>
      <c r="AD75" s="965">
        <f>SUM(AD69:AD74)</f>
        <v>1232752</v>
      </c>
    </row>
    <row r="76" spans="1:30" s="870" customFormat="1" ht="6.75" customHeight="1" x14ac:dyDescent="0.2"/>
    <row r="77" spans="1:30" s="870" customFormat="1" x14ac:dyDescent="0.15">
      <c r="A77" s="968" t="s">
        <v>131</v>
      </c>
      <c r="B77" s="969" t="s">
        <v>132</v>
      </c>
    </row>
    <row r="78" spans="1:30" s="870" customFormat="1" x14ac:dyDescent="0.15">
      <c r="B78" s="969" t="s">
        <v>133</v>
      </c>
    </row>
    <row r="79" spans="1:30" s="870" customFormat="1" x14ac:dyDescent="0.2">
      <c r="B79" s="970" t="s">
        <v>134</v>
      </c>
    </row>
    <row r="80" spans="1:30" s="870" customFormat="1" x14ac:dyDescent="0.2">
      <c r="B80" s="970" t="s">
        <v>135</v>
      </c>
    </row>
    <row r="81" spans="2:2" s="870" customFormat="1" x14ac:dyDescent="0.2">
      <c r="B81" s="870" t="s">
        <v>136</v>
      </c>
    </row>
  </sheetData>
  <mergeCells count="25">
    <mergeCell ref="A3:A5"/>
    <mergeCell ref="B3:B5"/>
    <mergeCell ref="C3:H3"/>
    <mergeCell ref="I3:K3"/>
    <mergeCell ref="R3:Z3"/>
    <mergeCell ref="AA3:AC4"/>
    <mergeCell ref="AD3:AD5"/>
    <mergeCell ref="C4:E4"/>
    <mergeCell ref="F4:H4"/>
    <mergeCell ref="I4:K4"/>
    <mergeCell ref="L4:N4"/>
    <mergeCell ref="O4:Q4"/>
    <mergeCell ref="R4:T4"/>
    <mergeCell ref="U4:W4"/>
    <mergeCell ref="X4:Z4"/>
    <mergeCell ref="A6:A12"/>
    <mergeCell ref="A13:A19"/>
    <mergeCell ref="A20:A26"/>
    <mergeCell ref="A27:A33"/>
    <mergeCell ref="A34:A40"/>
    <mergeCell ref="A69:A75"/>
    <mergeCell ref="A41:A47"/>
    <mergeCell ref="A48:A54"/>
    <mergeCell ref="A55:A61"/>
    <mergeCell ref="A62:A68"/>
  </mergeCells>
  <phoneticPr fontId="7"/>
  <pageMargins left="0.59055118110236227" right="0.39370078740157483" top="0.59055118110236227" bottom="0.39370078740157483" header="0" footer="0"/>
  <pageSetup paperSize="9" scale="98" orientation="portrait" r:id="rId1"/>
  <headerFooter alignWithMargins="0"/>
  <ignoredErrors>
    <ignoredError sqref="AD54 AD61 AD6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F92E1-9FE8-492A-831C-A12E5B36E5F4}">
  <sheetPr>
    <tabColor rgb="FF00FFFF"/>
  </sheetPr>
  <dimension ref="A1:M55"/>
  <sheetViews>
    <sheetView view="pageBreakPreview" zoomScale="70" zoomScaleNormal="100" zoomScaleSheetLayoutView="70" workbookViewId="0">
      <selection activeCell="I24" sqref="I24"/>
    </sheetView>
  </sheetViews>
  <sheetFormatPr defaultColWidth="9" defaultRowHeight="13.2" x14ac:dyDescent="0.2"/>
  <cols>
    <col min="1" max="1" width="3.6640625" style="6" customWidth="1"/>
    <col min="2" max="2" width="7.6640625" style="6" customWidth="1"/>
    <col min="3" max="3" width="12.44140625" style="6" customWidth="1"/>
    <col min="4" max="5" width="12.109375" style="6" customWidth="1"/>
    <col min="6" max="6" width="6.6640625" style="6" customWidth="1"/>
    <col min="7" max="8" width="10.21875" style="6" customWidth="1"/>
    <col min="9" max="9" width="11.109375" style="6" customWidth="1"/>
    <col min="10" max="11" width="6.6640625" style="6" customWidth="1"/>
    <col min="12" max="12" width="10.21875" style="6" bestFit="1" customWidth="1"/>
    <col min="13" max="14" width="9.109375" style="6" bestFit="1" customWidth="1"/>
    <col min="15" max="15" width="10.44140625" style="6" customWidth="1"/>
    <col min="16" max="16" width="9" style="6"/>
    <col min="17" max="18" width="9.109375" style="6" bestFit="1" customWidth="1"/>
    <col min="19" max="19" width="15" style="6" customWidth="1"/>
    <col min="20" max="16384" width="9" style="6"/>
  </cols>
  <sheetData>
    <row r="1" spans="1:13" s="973" customFormat="1" ht="15" customHeight="1" x14ac:dyDescent="0.2">
      <c r="A1" s="972" t="s">
        <v>139</v>
      </c>
    </row>
    <row r="2" spans="1:13" s="973" customFormat="1" ht="15" customHeight="1" thickBot="1" x14ac:dyDescent="0.25">
      <c r="I2" s="974"/>
      <c r="J2" s="975" t="s">
        <v>967</v>
      </c>
    </row>
    <row r="3" spans="1:13" s="978" customFormat="1" ht="15" customHeight="1" x14ac:dyDescent="0.15">
      <c r="A3" s="976" t="s">
        <v>140</v>
      </c>
      <c r="B3" s="1620"/>
      <c r="C3" s="1622" t="s">
        <v>141</v>
      </c>
      <c r="D3" s="1624" t="s">
        <v>142</v>
      </c>
      <c r="E3" s="1625"/>
      <c r="F3" s="1626"/>
      <c r="G3" s="1624" t="s">
        <v>143</v>
      </c>
      <c r="H3" s="1625"/>
      <c r="I3" s="1625"/>
      <c r="J3" s="1627"/>
      <c r="K3" s="977"/>
    </row>
    <row r="4" spans="1:13" s="978" customFormat="1" ht="15" customHeight="1" x14ac:dyDescent="0.15">
      <c r="A4" s="979"/>
      <c r="B4" s="1621"/>
      <c r="C4" s="1623"/>
      <c r="D4" s="980" t="s">
        <v>144</v>
      </c>
      <c r="E4" s="981" t="s">
        <v>145</v>
      </c>
      <c r="F4" s="982" t="s">
        <v>23</v>
      </c>
      <c r="G4" s="980" t="s">
        <v>30</v>
      </c>
      <c r="H4" s="981" t="s">
        <v>146</v>
      </c>
      <c r="I4" s="981" t="s">
        <v>53</v>
      </c>
      <c r="J4" s="983" t="s">
        <v>24</v>
      </c>
    </row>
    <row r="5" spans="1:13" s="978" customFormat="1" ht="15" customHeight="1" thickBot="1" x14ac:dyDescent="0.2">
      <c r="A5" s="984" t="s">
        <v>147</v>
      </c>
      <c r="B5" s="985" t="s">
        <v>148</v>
      </c>
      <c r="C5" s="986"/>
      <c r="D5" s="987" t="s">
        <v>149</v>
      </c>
      <c r="E5" s="988" t="s">
        <v>149</v>
      </c>
      <c r="F5" s="989" t="s">
        <v>150</v>
      </c>
      <c r="G5" s="987" t="s">
        <v>151</v>
      </c>
      <c r="H5" s="988" t="s">
        <v>151</v>
      </c>
      <c r="I5" s="988" t="s">
        <v>151</v>
      </c>
      <c r="J5" s="990" t="s">
        <v>150</v>
      </c>
      <c r="K5" s="991"/>
    </row>
    <row r="6" spans="1:13" s="978" customFormat="1" ht="18" customHeight="1" x14ac:dyDescent="0.15">
      <c r="A6" s="1628" t="s">
        <v>152</v>
      </c>
      <c r="B6" s="1630" t="s">
        <v>153</v>
      </c>
      <c r="C6" s="992" t="s">
        <v>154</v>
      </c>
      <c r="D6" s="993">
        <v>220309</v>
      </c>
      <c r="E6" s="994">
        <v>144844</v>
      </c>
      <c r="F6" s="995">
        <f t="shared" ref="F6:F12" si="0">E6/D6*100</f>
        <v>65.745838799141211</v>
      </c>
      <c r="G6" s="993">
        <v>7198</v>
      </c>
      <c r="H6" s="994">
        <v>13534</v>
      </c>
      <c r="I6" s="994">
        <f>G6+H6</f>
        <v>20732</v>
      </c>
      <c r="J6" s="996">
        <f t="shared" ref="J6:J16" si="1">G6/I6*100</f>
        <v>34.719274551418103</v>
      </c>
      <c r="K6" s="997"/>
      <c r="L6" s="998"/>
      <c r="M6" s="998"/>
    </row>
    <row r="7" spans="1:13" s="978" customFormat="1" ht="18" customHeight="1" x14ac:dyDescent="0.15">
      <c r="A7" s="1629"/>
      <c r="B7" s="1603"/>
      <c r="C7" s="999" t="s">
        <v>155</v>
      </c>
      <c r="D7" s="1000">
        <v>24455</v>
      </c>
      <c r="E7" s="1001">
        <v>15398</v>
      </c>
      <c r="F7" s="1002">
        <f t="shared" si="0"/>
        <v>62.964628910243306</v>
      </c>
      <c r="G7" s="1000">
        <v>266</v>
      </c>
      <c r="H7" s="1001">
        <v>720</v>
      </c>
      <c r="I7" s="1001">
        <f>G7+H7</f>
        <v>986</v>
      </c>
      <c r="J7" s="1003">
        <f t="shared" si="1"/>
        <v>26.977687626774848</v>
      </c>
      <c r="K7" s="997"/>
      <c r="L7" s="998"/>
      <c r="M7" s="998"/>
    </row>
    <row r="8" spans="1:13" s="978" customFormat="1" ht="18" customHeight="1" x14ac:dyDescent="0.15">
      <c r="A8" s="1629"/>
      <c r="B8" s="1610" t="s">
        <v>156</v>
      </c>
      <c r="C8" s="1004" t="s">
        <v>154</v>
      </c>
      <c r="D8" s="1005">
        <v>159744</v>
      </c>
      <c r="E8" s="1006">
        <v>98834</v>
      </c>
      <c r="F8" s="1007">
        <f t="shared" si="0"/>
        <v>61.870242387820518</v>
      </c>
      <c r="G8" s="1005">
        <v>5244</v>
      </c>
      <c r="H8" s="1006">
        <v>8459</v>
      </c>
      <c r="I8" s="1006">
        <f>G8+H8</f>
        <v>13703</v>
      </c>
      <c r="J8" s="1008">
        <f t="shared" si="1"/>
        <v>38.268992191490916</v>
      </c>
      <c r="K8" s="997"/>
      <c r="M8" s="998"/>
    </row>
    <row r="9" spans="1:13" s="978" customFormat="1" ht="18" customHeight="1" x14ac:dyDescent="0.15">
      <c r="A9" s="1629"/>
      <c r="B9" s="1603"/>
      <c r="C9" s="1009" t="s">
        <v>155</v>
      </c>
      <c r="D9" s="1000">
        <v>6570</v>
      </c>
      <c r="E9" s="1001">
        <v>4012</v>
      </c>
      <c r="F9" s="1002">
        <f t="shared" si="0"/>
        <v>61.06544901065449</v>
      </c>
      <c r="G9" s="1000">
        <v>99</v>
      </c>
      <c r="H9" s="1001">
        <v>323</v>
      </c>
      <c r="I9" s="1001">
        <f>G9+H9</f>
        <v>422</v>
      </c>
      <c r="J9" s="1003">
        <f>G9/I9*100</f>
        <v>23.459715639810426</v>
      </c>
      <c r="K9" s="997"/>
    </row>
    <row r="10" spans="1:13" s="978" customFormat="1" ht="18" customHeight="1" x14ac:dyDescent="0.15">
      <c r="A10" s="1618" t="s">
        <v>157</v>
      </c>
      <c r="B10" s="1605" t="s">
        <v>158</v>
      </c>
      <c r="C10" s="1606"/>
      <c r="D10" s="1010">
        <v>133225</v>
      </c>
      <c r="E10" s="1011">
        <v>78377</v>
      </c>
      <c r="F10" s="1012">
        <f t="shared" si="0"/>
        <v>58.830549821730159</v>
      </c>
      <c r="G10" s="1010">
        <v>3637</v>
      </c>
      <c r="H10" s="1011">
        <v>6406</v>
      </c>
      <c r="I10" s="1011">
        <f>G10+H10</f>
        <v>10043</v>
      </c>
      <c r="J10" s="1013">
        <f t="shared" si="1"/>
        <v>36.214278602011355</v>
      </c>
      <c r="K10" s="997"/>
    </row>
    <row r="11" spans="1:13" s="978" customFormat="1" ht="18" customHeight="1" x14ac:dyDescent="0.15">
      <c r="A11" s="1618"/>
      <c r="B11" s="1605" t="s">
        <v>159</v>
      </c>
      <c r="C11" s="1606"/>
      <c r="D11" s="1010">
        <f>SUM(D6:D10)</f>
        <v>544303</v>
      </c>
      <c r="E11" s="1014">
        <f>SUM(E6:E10)</f>
        <v>341465</v>
      </c>
      <c r="F11" s="1012">
        <f t="shared" si="0"/>
        <v>62.734359354991611</v>
      </c>
      <c r="G11" s="1010">
        <f>SUM(G6:G10)</f>
        <v>16444</v>
      </c>
      <c r="H11" s="1011">
        <f>SUM(H6:H10)</f>
        <v>29442</v>
      </c>
      <c r="I11" s="1011">
        <f>SUM(I6:I10)</f>
        <v>45886</v>
      </c>
      <c r="J11" s="1013">
        <f t="shared" si="1"/>
        <v>35.836638626160486</v>
      </c>
      <c r="K11" s="997"/>
    </row>
    <row r="12" spans="1:13" s="978" customFormat="1" ht="18" customHeight="1" x14ac:dyDescent="0.15">
      <c r="A12" s="1618"/>
      <c r="B12" s="1605" t="s">
        <v>160</v>
      </c>
      <c r="C12" s="1606"/>
      <c r="D12" s="1010">
        <v>243589</v>
      </c>
      <c r="E12" s="1011">
        <v>138018</v>
      </c>
      <c r="F12" s="1012">
        <f t="shared" si="0"/>
        <v>56.660194015329104</v>
      </c>
      <c r="G12" s="1010">
        <v>8334</v>
      </c>
      <c r="H12" s="1011">
        <v>11804</v>
      </c>
      <c r="I12" s="1011">
        <f>G12+H12</f>
        <v>20138</v>
      </c>
      <c r="J12" s="1013">
        <f>G12/I12*100</f>
        <v>41.384447313536597</v>
      </c>
      <c r="K12" s="997"/>
    </row>
    <row r="13" spans="1:13" s="978" customFormat="1" ht="18" customHeight="1" thickBot="1" x14ac:dyDescent="0.2">
      <c r="A13" s="1619"/>
      <c r="B13" s="1607" t="s">
        <v>53</v>
      </c>
      <c r="C13" s="1608"/>
      <c r="D13" s="1015">
        <f>D11+D12</f>
        <v>787892</v>
      </c>
      <c r="E13" s="1016">
        <f>E11+E12</f>
        <v>479483</v>
      </c>
      <c r="F13" s="1017">
        <f>E13/D13*100</f>
        <v>60.856437176668891</v>
      </c>
      <c r="G13" s="1015">
        <f>G11+G12</f>
        <v>24778</v>
      </c>
      <c r="H13" s="1016">
        <f>H11+H12</f>
        <v>41246</v>
      </c>
      <c r="I13" s="1016">
        <f>G13+H13</f>
        <v>66024</v>
      </c>
      <c r="J13" s="1018">
        <f t="shared" si="1"/>
        <v>37.528777414273598</v>
      </c>
      <c r="K13" s="997"/>
    </row>
    <row r="14" spans="1:13" s="978" customFormat="1" ht="18" customHeight="1" x14ac:dyDescent="0.15">
      <c r="A14" s="1601" t="s">
        <v>161</v>
      </c>
      <c r="B14" s="1613" t="s">
        <v>162</v>
      </c>
      <c r="C14" s="992" t="s">
        <v>154</v>
      </c>
      <c r="D14" s="1019">
        <v>274167</v>
      </c>
      <c r="E14" s="1020">
        <v>155660</v>
      </c>
      <c r="F14" s="995">
        <f t="shared" ref="F14:F15" si="2">E14/D14*100</f>
        <v>56.775614862474335</v>
      </c>
      <c r="G14" s="1019">
        <v>8467</v>
      </c>
      <c r="H14" s="1021">
        <v>12306</v>
      </c>
      <c r="I14" s="1022">
        <f>G14+H14</f>
        <v>20773</v>
      </c>
      <c r="J14" s="996">
        <f t="shared" si="1"/>
        <v>40.759639917200211</v>
      </c>
      <c r="K14" s="997"/>
      <c r="L14" s="998"/>
      <c r="M14" s="998"/>
    </row>
    <row r="15" spans="1:13" s="978" customFormat="1" ht="18" customHeight="1" x14ac:dyDescent="0.15">
      <c r="A15" s="1601"/>
      <c r="B15" s="1614"/>
      <c r="C15" s="999" t="s">
        <v>155</v>
      </c>
      <c r="D15" s="1023">
        <v>28470</v>
      </c>
      <c r="E15" s="1024">
        <v>18168</v>
      </c>
      <c r="F15" s="1002">
        <f t="shared" si="2"/>
        <v>63.8145416227608</v>
      </c>
      <c r="G15" s="1023">
        <v>1565</v>
      </c>
      <c r="H15" s="1025">
        <v>1111</v>
      </c>
      <c r="I15" s="1001">
        <f t="shared" ref="I15:I17" si="3">G15+H15</f>
        <v>2676</v>
      </c>
      <c r="J15" s="1003">
        <f t="shared" si="1"/>
        <v>58.482810164424514</v>
      </c>
      <c r="K15" s="997"/>
      <c r="L15" s="998"/>
      <c r="M15" s="998"/>
    </row>
    <row r="16" spans="1:13" s="978" customFormat="1" ht="18" customHeight="1" x14ac:dyDescent="0.15">
      <c r="A16" s="1601" t="s">
        <v>163</v>
      </c>
      <c r="B16" s="1605" t="s">
        <v>160</v>
      </c>
      <c r="C16" s="1616"/>
      <c r="D16" s="1010">
        <v>448058</v>
      </c>
      <c r="E16" s="1011">
        <v>243926</v>
      </c>
      <c r="F16" s="1012">
        <f>E16/D16*100</f>
        <v>54.440719728249462</v>
      </c>
      <c r="G16" s="1010">
        <v>10707</v>
      </c>
      <c r="H16" s="1014">
        <v>14593</v>
      </c>
      <c r="I16" s="1011">
        <f t="shared" si="3"/>
        <v>25300</v>
      </c>
      <c r="J16" s="1013">
        <f t="shared" si="1"/>
        <v>42.320158102766797</v>
      </c>
      <c r="K16" s="997"/>
      <c r="M16" s="998"/>
    </row>
    <row r="17" spans="1:13" s="978" customFormat="1" ht="18" customHeight="1" thickBot="1" x14ac:dyDescent="0.2">
      <c r="A17" s="1615"/>
      <c r="B17" s="1607" t="s">
        <v>53</v>
      </c>
      <c r="C17" s="1617"/>
      <c r="D17" s="1015">
        <f>SUM(D14:D16)</f>
        <v>750695</v>
      </c>
      <c r="E17" s="1026">
        <f>SUM(E14:E16)</f>
        <v>417754</v>
      </c>
      <c r="F17" s="1017">
        <f>E17/D17*100</f>
        <v>55.6489652921626</v>
      </c>
      <c r="G17" s="1015">
        <f>SUM(G14:G16)</f>
        <v>20739</v>
      </c>
      <c r="H17" s="1026">
        <f>SUM(H14:H16)</f>
        <v>28010</v>
      </c>
      <c r="I17" s="1016">
        <f t="shared" si="3"/>
        <v>48749</v>
      </c>
      <c r="J17" s="1018">
        <f>G17/I17*100</f>
        <v>42.542411126382078</v>
      </c>
      <c r="K17" s="997"/>
    </row>
    <row r="18" spans="1:13" s="978" customFormat="1" ht="18" customHeight="1" x14ac:dyDescent="0.15">
      <c r="A18" s="1609" t="s">
        <v>164</v>
      </c>
      <c r="B18" s="1602" t="s">
        <v>165</v>
      </c>
      <c r="C18" s="992" t="s">
        <v>154</v>
      </c>
      <c r="D18" s="993">
        <v>760315</v>
      </c>
      <c r="E18" s="994">
        <v>501389</v>
      </c>
      <c r="F18" s="995">
        <f t="shared" ref="F18:F43" si="4">E18/D18*100</f>
        <v>65.944904414617625</v>
      </c>
      <c r="G18" s="993">
        <v>28478.5278</v>
      </c>
      <c r="H18" s="994">
        <v>49361.020499999999</v>
      </c>
      <c r="I18" s="994">
        <f>G18+H18</f>
        <v>77839.548299999995</v>
      </c>
      <c r="J18" s="996">
        <f t="shared" ref="J18:J30" si="5">G18/I18*100</f>
        <v>36.586193550663246</v>
      </c>
      <c r="K18" s="997"/>
      <c r="L18" s="998"/>
      <c r="M18" s="998"/>
    </row>
    <row r="19" spans="1:13" s="978" customFormat="1" ht="18" customHeight="1" x14ac:dyDescent="0.15">
      <c r="A19" s="1611"/>
      <c r="B19" s="1603"/>
      <c r="C19" s="999" t="s">
        <v>155</v>
      </c>
      <c r="D19" s="1000">
        <v>191260</v>
      </c>
      <c r="E19" s="1025">
        <v>112650</v>
      </c>
      <c r="F19" s="1002">
        <f t="shared" si="4"/>
        <v>58.898881104255985</v>
      </c>
      <c r="G19" s="1000">
        <v>2502.6419999999998</v>
      </c>
      <c r="H19" s="1022">
        <v>5488.0640000000003</v>
      </c>
      <c r="I19" s="1001">
        <f t="shared" ref="I19:I22" si="6">G19+H19</f>
        <v>7990.7060000000001</v>
      </c>
      <c r="J19" s="1003">
        <f t="shared" si="5"/>
        <v>31.319410324945</v>
      </c>
      <c r="K19" s="997"/>
      <c r="L19" s="998"/>
      <c r="M19" s="998"/>
    </row>
    <row r="20" spans="1:13" s="978" customFormat="1" ht="18" customHeight="1" x14ac:dyDescent="0.15">
      <c r="A20" s="1611"/>
      <c r="B20" s="1605" t="s">
        <v>166</v>
      </c>
      <c r="C20" s="1606"/>
      <c r="D20" s="1010">
        <v>72405</v>
      </c>
      <c r="E20" s="1014">
        <v>41248</v>
      </c>
      <c r="F20" s="1012">
        <f t="shared" si="4"/>
        <v>56.968441405980251</v>
      </c>
      <c r="G20" s="1010">
        <v>2245.9569999999999</v>
      </c>
      <c r="H20" s="1011">
        <v>3142.5720000000001</v>
      </c>
      <c r="I20" s="1011">
        <f t="shared" si="6"/>
        <v>5388.5290000000005</v>
      </c>
      <c r="J20" s="1013">
        <f t="shared" si="5"/>
        <v>41.680336136262788</v>
      </c>
      <c r="K20" s="997"/>
      <c r="M20" s="998"/>
    </row>
    <row r="21" spans="1:13" s="978" customFormat="1" ht="18" customHeight="1" x14ac:dyDescent="0.15">
      <c r="A21" s="1609" t="s">
        <v>167</v>
      </c>
      <c r="B21" s="1605" t="s">
        <v>159</v>
      </c>
      <c r="C21" s="1606"/>
      <c r="D21" s="1010">
        <f>SUM(D18:D20)</f>
        <v>1023980</v>
      </c>
      <c r="E21" s="1014">
        <f>SUM(E18:E20)</f>
        <v>655287</v>
      </c>
      <c r="F21" s="1012">
        <f t="shared" si="4"/>
        <v>63.994120978925373</v>
      </c>
      <c r="G21" s="1027">
        <f>SUM(G18:G20)</f>
        <v>33227.126799999998</v>
      </c>
      <c r="H21" s="1011">
        <f>SUM(H18:H20)</f>
        <v>57991.656499999997</v>
      </c>
      <c r="I21" s="1028">
        <f t="shared" si="6"/>
        <v>91218.783299999996</v>
      </c>
      <c r="J21" s="1013">
        <f t="shared" si="5"/>
        <v>36.42575092316541</v>
      </c>
      <c r="K21" s="997"/>
    </row>
    <row r="22" spans="1:13" s="978" customFormat="1" ht="18" customHeight="1" x14ac:dyDescent="0.15">
      <c r="A22" s="1611"/>
      <c r="B22" s="1605" t="s">
        <v>160</v>
      </c>
      <c r="C22" s="1606"/>
      <c r="D22" s="1010">
        <v>399734</v>
      </c>
      <c r="E22" s="1014">
        <v>202498</v>
      </c>
      <c r="F22" s="1012">
        <f t="shared" si="4"/>
        <v>50.658187694817059</v>
      </c>
      <c r="G22" s="1010">
        <v>9030.8459999999995</v>
      </c>
      <c r="H22" s="1011">
        <v>13147.607599999999</v>
      </c>
      <c r="I22" s="1014">
        <f t="shared" si="6"/>
        <v>22178.453600000001</v>
      </c>
      <c r="J22" s="1013">
        <f t="shared" si="5"/>
        <v>40.719006666903049</v>
      </c>
      <c r="K22" s="997"/>
    </row>
    <row r="23" spans="1:13" s="978" customFormat="1" ht="18" customHeight="1" thickBot="1" x14ac:dyDescent="0.2">
      <c r="A23" s="1612"/>
      <c r="B23" s="1607" t="s">
        <v>53</v>
      </c>
      <c r="C23" s="1608"/>
      <c r="D23" s="1015">
        <f>D21+D22</f>
        <v>1423714</v>
      </c>
      <c r="E23" s="1016">
        <f>E21+E22</f>
        <v>857785</v>
      </c>
      <c r="F23" s="1017">
        <f t="shared" si="4"/>
        <v>60.249811408752038</v>
      </c>
      <c r="G23" s="1015">
        <f>G21+G22</f>
        <v>42257.972799999996</v>
      </c>
      <c r="H23" s="1016">
        <f>H21+H22</f>
        <v>71139.2641</v>
      </c>
      <c r="I23" s="1029">
        <f>G23+H23</f>
        <v>113397.23689999999</v>
      </c>
      <c r="J23" s="1018">
        <f t="shared" si="5"/>
        <v>37.265434286785521</v>
      </c>
      <c r="K23" s="997"/>
    </row>
    <row r="24" spans="1:13" s="978" customFormat="1" ht="18" customHeight="1" x14ac:dyDescent="0.15">
      <c r="A24" s="1601" t="s">
        <v>168</v>
      </c>
      <c r="B24" s="1613" t="s">
        <v>169</v>
      </c>
      <c r="C24" s="992" t="s">
        <v>154</v>
      </c>
      <c r="D24" s="993">
        <v>158232</v>
      </c>
      <c r="E24" s="994">
        <v>91690</v>
      </c>
      <c r="F24" s="995">
        <f t="shared" si="4"/>
        <v>57.946559482279184</v>
      </c>
      <c r="G24" s="993">
        <v>4694</v>
      </c>
      <c r="H24" s="994">
        <v>7787</v>
      </c>
      <c r="I24" s="994">
        <f t="shared" ref="I24:I40" si="7">G24+H24</f>
        <v>12481</v>
      </c>
      <c r="J24" s="996">
        <f t="shared" si="5"/>
        <v>37.609165932216968</v>
      </c>
      <c r="K24" s="997"/>
      <c r="L24" s="998"/>
      <c r="M24" s="998"/>
    </row>
    <row r="25" spans="1:13" s="978" customFormat="1" ht="18" customHeight="1" x14ac:dyDescent="0.15">
      <c r="A25" s="1601"/>
      <c r="B25" s="1614"/>
      <c r="C25" s="999" t="s">
        <v>155</v>
      </c>
      <c r="D25" s="1000">
        <v>16060</v>
      </c>
      <c r="E25" s="1001">
        <v>10872</v>
      </c>
      <c r="F25" s="1002">
        <f t="shared" si="4"/>
        <v>67.696139476961392</v>
      </c>
      <c r="G25" s="1000">
        <v>219</v>
      </c>
      <c r="H25" s="1001">
        <v>504</v>
      </c>
      <c r="I25" s="1001">
        <f t="shared" si="7"/>
        <v>723</v>
      </c>
      <c r="J25" s="1003">
        <f t="shared" si="5"/>
        <v>30.290456431535269</v>
      </c>
      <c r="K25" s="997"/>
      <c r="L25" s="998"/>
      <c r="M25" s="998"/>
    </row>
    <row r="26" spans="1:13" s="978" customFormat="1" ht="18" customHeight="1" x14ac:dyDescent="0.15">
      <c r="A26" s="1601" t="s">
        <v>170</v>
      </c>
      <c r="B26" s="1605" t="s">
        <v>160</v>
      </c>
      <c r="C26" s="1616"/>
      <c r="D26" s="1010">
        <v>215605</v>
      </c>
      <c r="E26" s="1011">
        <v>119323</v>
      </c>
      <c r="F26" s="1012">
        <f t="shared" si="4"/>
        <v>55.343336193502005</v>
      </c>
      <c r="G26" s="1010">
        <v>4431</v>
      </c>
      <c r="H26" s="1011">
        <v>7157</v>
      </c>
      <c r="I26" s="1011">
        <f>G26+H26</f>
        <v>11588</v>
      </c>
      <c r="J26" s="1013">
        <f t="shared" si="5"/>
        <v>38.23783224024853</v>
      </c>
      <c r="K26" s="997"/>
      <c r="M26" s="998"/>
    </row>
    <row r="27" spans="1:13" s="978" customFormat="1" ht="18" customHeight="1" thickBot="1" x14ac:dyDescent="0.2">
      <c r="A27" s="1615"/>
      <c r="B27" s="1607" t="s">
        <v>53</v>
      </c>
      <c r="C27" s="1617"/>
      <c r="D27" s="1015">
        <f>SUM(D24:D26)</f>
        <v>389897</v>
      </c>
      <c r="E27" s="1016">
        <f>SUM(E24:E26)</f>
        <v>221885</v>
      </c>
      <c r="F27" s="1017">
        <f t="shared" si="4"/>
        <v>56.908619455907584</v>
      </c>
      <c r="G27" s="1015">
        <f>SUM(G24:G26)</f>
        <v>9344</v>
      </c>
      <c r="H27" s="1016">
        <f>SUM(H24:H26)</f>
        <v>15448</v>
      </c>
      <c r="I27" s="1016">
        <f t="shared" si="7"/>
        <v>24792</v>
      </c>
      <c r="J27" s="1018">
        <f t="shared" si="5"/>
        <v>37.689577282994513</v>
      </c>
      <c r="K27" s="997"/>
    </row>
    <row r="28" spans="1:13" s="978" customFormat="1" ht="18" customHeight="1" x14ac:dyDescent="0.15">
      <c r="A28" s="1601" t="s">
        <v>171</v>
      </c>
      <c r="B28" s="1613" t="s">
        <v>172</v>
      </c>
      <c r="C28" s="992" t="s">
        <v>154</v>
      </c>
      <c r="D28" s="993">
        <v>169229</v>
      </c>
      <c r="E28" s="994">
        <v>85065</v>
      </c>
      <c r="F28" s="995">
        <f t="shared" si="4"/>
        <v>50.266207328531166</v>
      </c>
      <c r="G28" s="993">
        <v>3982</v>
      </c>
      <c r="H28" s="994">
        <v>5869</v>
      </c>
      <c r="I28" s="1030">
        <f t="shared" si="7"/>
        <v>9851</v>
      </c>
      <c r="J28" s="996">
        <f t="shared" si="5"/>
        <v>40.42229215308091</v>
      </c>
      <c r="K28" s="997"/>
      <c r="L28" s="998"/>
      <c r="M28" s="998"/>
    </row>
    <row r="29" spans="1:13" s="978" customFormat="1" ht="18" customHeight="1" x14ac:dyDescent="0.15">
      <c r="A29" s="1601"/>
      <c r="B29" s="1614"/>
      <c r="C29" s="999" t="s">
        <v>155</v>
      </c>
      <c r="D29" s="1000">
        <v>24090</v>
      </c>
      <c r="E29" s="1001">
        <v>15451</v>
      </c>
      <c r="F29" s="1002">
        <f t="shared" si="4"/>
        <v>64.138646741386466</v>
      </c>
      <c r="G29" s="1000">
        <v>242</v>
      </c>
      <c r="H29" s="1001">
        <v>535</v>
      </c>
      <c r="I29" s="1031">
        <f t="shared" si="7"/>
        <v>777</v>
      </c>
      <c r="J29" s="1032">
        <f>G29/I29*100</f>
        <v>31.145431145431147</v>
      </c>
      <c r="K29" s="997"/>
      <c r="L29" s="998"/>
      <c r="M29" s="998"/>
    </row>
    <row r="30" spans="1:13" s="978" customFormat="1" ht="18" customHeight="1" x14ac:dyDescent="0.15">
      <c r="A30" s="1601" t="s">
        <v>173</v>
      </c>
      <c r="B30" s="1605" t="s">
        <v>160</v>
      </c>
      <c r="C30" s="1616"/>
      <c r="D30" s="1010">
        <v>258804</v>
      </c>
      <c r="E30" s="1011">
        <v>157454</v>
      </c>
      <c r="F30" s="1012">
        <f t="shared" si="4"/>
        <v>60.839090585926023</v>
      </c>
      <c r="G30" s="1010">
        <v>5821</v>
      </c>
      <c r="H30" s="1011">
        <v>8808</v>
      </c>
      <c r="I30" s="1033">
        <f t="shared" si="7"/>
        <v>14629</v>
      </c>
      <c r="J30" s="1013">
        <f t="shared" si="5"/>
        <v>39.790826440631619</v>
      </c>
      <c r="K30" s="997"/>
      <c r="M30" s="998"/>
    </row>
    <row r="31" spans="1:13" s="978" customFormat="1" ht="18" customHeight="1" thickBot="1" x14ac:dyDescent="0.2">
      <c r="A31" s="1615"/>
      <c r="B31" s="1607" t="s">
        <v>53</v>
      </c>
      <c r="C31" s="1617"/>
      <c r="D31" s="1015">
        <f>SUM(D28:D30)</f>
        <v>452123</v>
      </c>
      <c r="E31" s="1016">
        <f>SUM(E28:E30)</f>
        <v>257970</v>
      </c>
      <c r="F31" s="1017">
        <f t="shared" si="4"/>
        <v>57.057482145345404</v>
      </c>
      <c r="G31" s="1015">
        <f>SUM(G28:G30)</f>
        <v>10045</v>
      </c>
      <c r="H31" s="1016">
        <f>SUM(H28:H30)</f>
        <v>15212</v>
      </c>
      <c r="I31" s="1016">
        <f t="shared" si="7"/>
        <v>25257</v>
      </c>
      <c r="J31" s="1018">
        <f>G31/I31*100</f>
        <v>39.771152551767827</v>
      </c>
      <c r="K31" s="997"/>
    </row>
    <row r="32" spans="1:13" s="978" customFormat="1" ht="18" customHeight="1" x14ac:dyDescent="0.15">
      <c r="A32" s="1609" t="s">
        <v>174</v>
      </c>
      <c r="B32" s="1602" t="s">
        <v>175</v>
      </c>
      <c r="C32" s="992" t="s">
        <v>154</v>
      </c>
      <c r="D32" s="993">
        <v>150172</v>
      </c>
      <c r="E32" s="994">
        <v>93836</v>
      </c>
      <c r="F32" s="995">
        <f t="shared" si="4"/>
        <v>62.485683083397703</v>
      </c>
      <c r="G32" s="994">
        <v>4281</v>
      </c>
      <c r="H32" s="994">
        <v>6091</v>
      </c>
      <c r="I32" s="994">
        <f t="shared" si="7"/>
        <v>10372</v>
      </c>
      <c r="J32" s="996">
        <f t="shared" ref="J32:J43" si="8">G32/I32*100</f>
        <v>41.274585422290784</v>
      </c>
      <c r="K32" s="997"/>
      <c r="L32" s="998"/>
      <c r="M32" s="1034"/>
    </row>
    <row r="33" spans="1:13" s="978" customFormat="1" ht="18" customHeight="1" x14ac:dyDescent="0.15">
      <c r="A33" s="1609"/>
      <c r="B33" s="1603"/>
      <c r="C33" s="999" t="s">
        <v>155</v>
      </c>
      <c r="D33" s="1000">
        <v>13505</v>
      </c>
      <c r="E33" s="1001">
        <v>8829</v>
      </c>
      <c r="F33" s="1002">
        <f t="shared" si="4"/>
        <v>65.375786745649762</v>
      </c>
      <c r="G33" s="1000">
        <v>224</v>
      </c>
      <c r="H33" s="1001">
        <v>342</v>
      </c>
      <c r="I33" s="1001">
        <f>G33+H33</f>
        <v>566</v>
      </c>
      <c r="J33" s="1003">
        <f t="shared" si="8"/>
        <v>39.57597173144876</v>
      </c>
      <c r="K33" s="997"/>
      <c r="L33" s="998"/>
      <c r="M33" s="1034"/>
    </row>
    <row r="34" spans="1:13" s="978" customFormat="1" ht="18" customHeight="1" x14ac:dyDescent="0.15">
      <c r="A34" s="1609"/>
      <c r="B34" s="1610" t="s">
        <v>176</v>
      </c>
      <c r="C34" s="1004" t="s">
        <v>154</v>
      </c>
      <c r="D34" s="1005">
        <v>195864</v>
      </c>
      <c r="E34" s="1006">
        <v>113412</v>
      </c>
      <c r="F34" s="1007">
        <f t="shared" si="4"/>
        <v>57.903443205489523</v>
      </c>
      <c r="G34" s="1005">
        <v>5833</v>
      </c>
      <c r="H34" s="1006">
        <v>8790</v>
      </c>
      <c r="I34" s="1006">
        <f t="shared" si="7"/>
        <v>14623</v>
      </c>
      <c r="J34" s="1008">
        <f t="shared" si="8"/>
        <v>39.889215619229979</v>
      </c>
      <c r="K34" s="997"/>
      <c r="M34" s="998"/>
    </row>
    <row r="35" spans="1:13" s="978" customFormat="1" ht="18" customHeight="1" x14ac:dyDescent="0.15">
      <c r="A35" s="1609"/>
      <c r="B35" s="1603"/>
      <c r="C35" s="1009" t="s">
        <v>155</v>
      </c>
      <c r="D35" s="1000">
        <v>5110</v>
      </c>
      <c r="E35" s="1001">
        <v>3223</v>
      </c>
      <c r="F35" s="1002">
        <f t="shared" si="4"/>
        <v>63.072407045009783</v>
      </c>
      <c r="G35" s="1000">
        <v>148</v>
      </c>
      <c r="H35" s="1001">
        <v>125</v>
      </c>
      <c r="I35" s="1001">
        <f t="shared" si="7"/>
        <v>273</v>
      </c>
      <c r="J35" s="1003">
        <f t="shared" si="8"/>
        <v>54.212454212454212</v>
      </c>
      <c r="K35" s="997"/>
    </row>
    <row r="36" spans="1:13" s="978" customFormat="1" ht="18" customHeight="1" x14ac:dyDescent="0.15">
      <c r="A36" s="1609"/>
      <c r="B36" s="1605" t="s">
        <v>177</v>
      </c>
      <c r="C36" s="1606"/>
      <c r="D36" s="1010">
        <v>119870</v>
      </c>
      <c r="E36" s="1011">
        <v>71455</v>
      </c>
      <c r="F36" s="1012">
        <f t="shared" si="4"/>
        <v>59.610411278885458</v>
      </c>
      <c r="G36" s="1011">
        <v>4273</v>
      </c>
      <c r="H36" s="1011">
        <v>5444</v>
      </c>
      <c r="I36" s="1011">
        <f t="shared" si="7"/>
        <v>9717</v>
      </c>
      <c r="J36" s="1013">
        <f t="shared" si="8"/>
        <v>43.974477719460737</v>
      </c>
      <c r="K36" s="997"/>
    </row>
    <row r="37" spans="1:13" s="978" customFormat="1" ht="18" customHeight="1" x14ac:dyDescent="0.15">
      <c r="A37" s="1609" t="s">
        <v>178</v>
      </c>
      <c r="B37" s="1605" t="s">
        <v>179</v>
      </c>
      <c r="C37" s="1606"/>
      <c r="D37" s="1010">
        <v>78947</v>
      </c>
      <c r="E37" s="1011">
        <v>42916</v>
      </c>
      <c r="F37" s="1012">
        <f t="shared" si="4"/>
        <v>54.360520349094962</v>
      </c>
      <c r="G37" s="1011">
        <v>1858</v>
      </c>
      <c r="H37" s="1011">
        <v>2692</v>
      </c>
      <c r="I37" s="1011">
        <f t="shared" si="7"/>
        <v>4550</v>
      </c>
      <c r="J37" s="1013">
        <f t="shared" si="8"/>
        <v>40.835164835164832</v>
      </c>
      <c r="K37" s="997"/>
    </row>
    <row r="38" spans="1:13" s="978" customFormat="1" ht="18" customHeight="1" x14ac:dyDescent="0.15">
      <c r="A38" s="1611"/>
      <c r="B38" s="1605" t="s">
        <v>159</v>
      </c>
      <c r="C38" s="1606"/>
      <c r="D38" s="1010">
        <f>SUM(D32:D37)</f>
        <v>563468</v>
      </c>
      <c r="E38" s="1011">
        <f>SUM(E32:E37)</f>
        <v>333671</v>
      </c>
      <c r="F38" s="1012">
        <f t="shared" si="4"/>
        <v>59.217382353567551</v>
      </c>
      <c r="G38" s="1010">
        <f>SUM(G32:G37)</f>
        <v>16617</v>
      </c>
      <c r="H38" s="1011">
        <f>SUM(H32:H37)</f>
        <v>23484</v>
      </c>
      <c r="I38" s="1011">
        <f t="shared" si="7"/>
        <v>40101</v>
      </c>
      <c r="J38" s="1013">
        <f t="shared" si="8"/>
        <v>41.437869379815965</v>
      </c>
      <c r="K38" s="997"/>
    </row>
    <row r="39" spans="1:13" s="978" customFormat="1" ht="18" customHeight="1" x14ac:dyDescent="0.15">
      <c r="A39" s="1611"/>
      <c r="B39" s="1605" t="s">
        <v>160</v>
      </c>
      <c r="C39" s="1606"/>
      <c r="D39" s="1035">
        <v>221166</v>
      </c>
      <c r="E39" s="1011">
        <v>117887</v>
      </c>
      <c r="F39" s="1012">
        <f t="shared" si="4"/>
        <v>53.302496767134187</v>
      </c>
      <c r="G39" s="1010">
        <v>4606</v>
      </c>
      <c r="H39" s="1011">
        <v>6647</v>
      </c>
      <c r="I39" s="1011">
        <f t="shared" si="7"/>
        <v>11253</v>
      </c>
      <c r="J39" s="1013">
        <f t="shared" si="8"/>
        <v>40.931307206967034</v>
      </c>
      <c r="K39" s="997"/>
    </row>
    <row r="40" spans="1:13" s="978" customFormat="1" ht="18" customHeight="1" thickBot="1" x14ac:dyDescent="0.2">
      <c r="A40" s="1612"/>
      <c r="B40" s="1607" t="s">
        <v>53</v>
      </c>
      <c r="C40" s="1608"/>
      <c r="D40" s="1015">
        <f>SUM(D38:D39)</f>
        <v>784634</v>
      </c>
      <c r="E40" s="1026">
        <f>SUM(E38:E39)</f>
        <v>451558</v>
      </c>
      <c r="F40" s="1017">
        <f t="shared" si="4"/>
        <v>57.550144398534862</v>
      </c>
      <c r="G40" s="1015">
        <f>SUM(G38:G39)</f>
        <v>21223</v>
      </c>
      <c r="H40" s="1026">
        <f>SUM(H38:H39)</f>
        <v>30131</v>
      </c>
      <c r="I40" s="1016">
        <f t="shared" si="7"/>
        <v>51354</v>
      </c>
      <c r="J40" s="1018">
        <f t="shared" si="8"/>
        <v>41.32686840362971</v>
      </c>
      <c r="K40" s="997"/>
    </row>
    <row r="41" spans="1:13" s="978" customFormat="1" ht="18" customHeight="1" x14ac:dyDescent="0.15">
      <c r="A41" s="1601" t="s">
        <v>180</v>
      </c>
      <c r="B41" s="1602" t="s">
        <v>181</v>
      </c>
      <c r="C41" s="992" t="s">
        <v>154</v>
      </c>
      <c r="D41" s="1036">
        <f>D6+D8+D10+D14+D18+D20+D24+D28+D32+D34+D36+D37</f>
        <v>2492479</v>
      </c>
      <c r="E41" s="1037">
        <f>E6+E8+E10+E14+E18+E20+E24+E28+E32+E34+E36+E37</f>
        <v>1518726</v>
      </c>
      <c r="F41" s="995">
        <f t="shared" si="4"/>
        <v>60.932348878365673</v>
      </c>
      <c r="G41" s="1036">
        <f>G6+G8+G10+G14+G18+G20+G24+G28+G32+G34+G36+G37</f>
        <v>80191.484800000006</v>
      </c>
      <c r="H41" s="1037">
        <f>H6+H8+H10+H14+H18+H20+H24+H28+H32+H34+H36+H37</f>
        <v>129881.5925</v>
      </c>
      <c r="I41" s="1038">
        <f>G41+H41</f>
        <v>210073.0773</v>
      </c>
      <c r="J41" s="996">
        <f t="shared" si="8"/>
        <v>38.173137572255669</v>
      </c>
      <c r="K41" s="997"/>
      <c r="L41" s="998"/>
      <c r="M41" s="998"/>
    </row>
    <row r="42" spans="1:13" s="978" customFormat="1" ht="18" customHeight="1" x14ac:dyDescent="0.15">
      <c r="A42" s="1601"/>
      <c r="B42" s="1603"/>
      <c r="C42" s="999" t="s">
        <v>155</v>
      </c>
      <c r="D42" s="1039">
        <f>D7+D9+D15+D19+D25+D29+D33+D35</f>
        <v>309520</v>
      </c>
      <c r="E42" s="1040">
        <f>E7+E9+E15+E19+E25+E29+E33+E35</f>
        <v>188603</v>
      </c>
      <c r="F42" s="1002">
        <f>E42/D42*100</f>
        <v>60.93402688033084</v>
      </c>
      <c r="G42" s="1039">
        <f>G7+G9+G15+G19+G25+G29+G33+G35</f>
        <v>5265.6419999999998</v>
      </c>
      <c r="H42" s="1040">
        <f>H7+H9+H15+H19+H25+H29+H33+H35</f>
        <v>9148.0640000000003</v>
      </c>
      <c r="I42" s="1041">
        <f t="shared" ref="I42:I44" si="9">G42+H42</f>
        <v>14413.706</v>
      </c>
      <c r="J42" s="1003">
        <f t="shared" si="8"/>
        <v>36.532186794985272</v>
      </c>
      <c r="K42" s="997"/>
      <c r="L42" s="998"/>
      <c r="M42" s="998"/>
    </row>
    <row r="43" spans="1:13" s="978" customFormat="1" ht="18" customHeight="1" x14ac:dyDescent="0.15">
      <c r="A43" s="1601" t="s">
        <v>53</v>
      </c>
      <c r="B43" s="1605" t="s">
        <v>160</v>
      </c>
      <c r="C43" s="1606"/>
      <c r="D43" s="1042">
        <f>D12+D16+D22+D26+D30+D39</f>
        <v>1786956</v>
      </c>
      <c r="E43" s="1043">
        <f>E12+E16+E22+E26+E30+E39</f>
        <v>979106</v>
      </c>
      <c r="F43" s="1012">
        <f t="shared" si="4"/>
        <v>54.791835948954535</v>
      </c>
      <c r="G43" s="1042">
        <f>G12+G16+G22+G26+G30+G39</f>
        <v>42929.845999999998</v>
      </c>
      <c r="H43" s="1043">
        <f>H12+H16+H22+H26+H30+H39</f>
        <v>62156.607600000003</v>
      </c>
      <c r="I43" s="1044">
        <f t="shared" si="9"/>
        <v>105086.45360000001</v>
      </c>
      <c r="J43" s="1013">
        <f t="shared" si="8"/>
        <v>40.851931461506659</v>
      </c>
      <c r="K43" s="997"/>
      <c r="M43" s="998"/>
    </row>
    <row r="44" spans="1:13" s="978" customFormat="1" ht="18" customHeight="1" thickBot="1" x14ac:dyDescent="0.2">
      <c r="A44" s="1604"/>
      <c r="B44" s="1607" t="s">
        <v>53</v>
      </c>
      <c r="C44" s="1608"/>
      <c r="D44" s="1045">
        <f>D41+D42+D43</f>
        <v>4588955</v>
      </c>
      <c r="E44" s="1046">
        <f>E41+E42+E43</f>
        <v>2686435</v>
      </c>
      <c r="F44" s="1017">
        <f>E44/D44*100</f>
        <v>58.541323678266622</v>
      </c>
      <c r="G44" s="1045">
        <f>G41+G42+G43</f>
        <v>128386.97279999999</v>
      </c>
      <c r="H44" s="1046">
        <f>H41+H42+H43</f>
        <v>201186.26410000003</v>
      </c>
      <c r="I44" s="1047">
        <f t="shared" si="9"/>
        <v>329573.23690000002</v>
      </c>
      <c r="J44" s="1018">
        <f>G44/I44*100</f>
        <v>38.955521391124215</v>
      </c>
      <c r="K44" s="997"/>
    </row>
    <row r="45" spans="1:13" x14ac:dyDescent="0.2">
      <c r="A45" s="514"/>
      <c r="B45" s="514"/>
      <c r="C45" s="514"/>
      <c r="D45" s="517"/>
      <c r="E45" s="517"/>
      <c r="F45" s="514"/>
      <c r="G45" s="517"/>
      <c r="H45" s="517"/>
      <c r="I45" s="517"/>
      <c r="J45" s="514"/>
      <c r="K45" s="514"/>
    </row>
    <row r="46" spans="1:13" x14ac:dyDescent="0.2">
      <c r="A46" s="518"/>
      <c r="B46" s="518"/>
      <c r="C46" s="518"/>
      <c r="J46" s="518"/>
      <c r="K46" s="518"/>
    </row>
    <row r="47" spans="1:13" x14ac:dyDescent="0.2">
      <c r="A47" s="518"/>
      <c r="B47" s="518"/>
      <c r="C47" s="518"/>
      <c r="J47" s="518"/>
      <c r="K47" s="518"/>
    </row>
    <row r="48" spans="1:13" x14ac:dyDescent="0.2">
      <c r="A48" s="518"/>
      <c r="B48" s="518"/>
      <c r="C48" s="518"/>
      <c r="J48" s="518"/>
      <c r="K48" s="518"/>
    </row>
    <row r="49" spans="1:11" x14ac:dyDescent="0.2">
      <c r="A49" s="518"/>
      <c r="B49" s="518"/>
      <c r="C49" s="518"/>
      <c r="J49" s="518"/>
      <c r="K49" s="518"/>
    </row>
    <row r="50" spans="1:11" x14ac:dyDescent="0.2">
      <c r="A50" s="518"/>
      <c r="B50" s="518"/>
      <c r="C50" s="518"/>
      <c r="D50" s="518"/>
      <c r="E50" s="518"/>
      <c r="F50" s="518"/>
      <c r="G50" s="518"/>
      <c r="H50" s="518"/>
      <c r="I50" s="518"/>
      <c r="J50" s="518"/>
      <c r="K50" s="518"/>
    </row>
    <row r="51" spans="1:11" x14ac:dyDescent="0.2">
      <c r="A51" s="518"/>
      <c r="B51" s="518"/>
      <c r="C51" s="518"/>
      <c r="D51" s="518"/>
      <c r="E51" s="518"/>
      <c r="F51" s="518"/>
      <c r="G51" s="518"/>
      <c r="H51" s="518"/>
      <c r="I51" s="518"/>
      <c r="J51" s="518"/>
      <c r="K51" s="518"/>
    </row>
    <row r="52" spans="1:11" x14ac:dyDescent="0.2">
      <c r="D52" s="519"/>
      <c r="E52" s="519"/>
      <c r="F52" s="518"/>
      <c r="G52" s="519"/>
      <c r="H52" s="519"/>
      <c r="I52" s="519"/>
    </row>
    <row r="53" spans="1:11" x14ac:dyDescent="0.2">
      <c r="D53" s="519"/>
      <c r="E53" s="519"/>
      <c r="F53" s="518"/>
      <c r="G53" s="519"/>
      <c r="H53" s="519"/>
      <c r="I53" s="519"/>
    </row>
    <row r="54" spans="1:11" x14ac:dyDescent="0.2">
      <c r="D54" s="519"/>
      <c r="E54" s="519"/>
      <c r="F54" s="518"/>
      <c r="G54" s="519"/>
      <c r="H54" s="519"/>
      <c r="I54" s="519"/>
    </row>
    <row r="55" spans="1:11" x14ac:dyDescent="0.2">
      <c r="D55" s="519"/>
      <c r="E55" s="519"/>
      <c r="F55" s="518"/>
      <c r="G55" s="519"/>
      <c r="H55" s="519"/>
      <c r="I55" s="519"/>
    </row>
  </sheetData>
  <mergeCells count="48">
    <mergeCell ref="B3:B4"/>
    <mergeCell ref="C3:C4"/>
    <mergeCell ref="D3:F3"/>
    <mergeCell ref="G3:J3"/>
    <mergeCell ref="A6:A9"/>
    <mergeCell ref="B6:B7"/>
    <mergeCell ref="B8:B9"/>
    <mergeCell ref="A10:A13"/>
    <mergeCell ref="B10:C10"/>
    <mergeCell ref="B11:C11"/>
    <mergeCell ref="B12:C12"/>
    <mergeCell ref="B13:C13"/>
    <mergeCell ref="A14:A15"/>
    <mergeCell ref="B14:B15"/>
    <mergeCell ref="A16:A17"/>
    <mergeCell ref="B16:C16"/>
    <mergeCell ref="B17:C17"/>
    <mergeCell ref="A18:A20"/>
    <mergeCell ref="B18:B19"/>
    <mergeCell ref="B20:C20"/>
    <mergeCell ref="A21:A23"/>
    <mergeCell ref="B21:C21"/>
    <mergeCell ref="B22:C22"/>
    <mergeCell ref="B23:C23"/>
    <mergeCell ref="A24:A25"/>
    <mergeCell ref="B24:B25"/>
    <mergeCell ref="A26:A27"/>
    <mergeCell ref="B26:C26"/>
    <mergeCell ref="B27:C27"/>
    <mergeCell ref="A28:A29"/>
    <mergeCell ref="B28:B29"/>
    <mergeCell ref="A30:A31"/>
    <mergeCell ref="B30:C30"/>
    <mergeCell ref="B31:C31"/>
    <mergeCell ref="A32:A36"/>
    <mergeCell ref="B32:B33"/>
    <mergeCell ref="B34:B35"/>
    <mergeCell ref="B36:C36"/>
    <mergeCell ref="A37:A40"/>
    <mergeCell ref="B37:C37"/>
    <mergeCell ref="B38:C38"/>
    <mergeCell ref="B39:C39"/>
    <mergeCell ref="B40:C40"/>
    <mergeCell ref="A41:A42"/>
    <mergeCell ref="B41:B42"/>
    <mergeCell ref="A43:A44"/>
    <mergeCell ref="B43:C43"/>
    <mergeCell ref="B44:C44"/>
  </mergeCells>
  <phoneticPr fontId="7"/>
  <pageMargins left="0.78740157480314965" right="0.78740157480314965" top="0.98425196850393704" bottom="0.78740157480314965" header="0.51181102362204722" footer="0.31496062992125984"/>
  <pageSetup paperSize="9" scale="90" orientation="portrait" blackAndWhite="1" r:id="rId1"/>
  <headerFooter alignWithMargins="0"/>
  <rowBreaks count="1" manualBreakCount="1">
    <brk id="45" max="9" man="1"/>
  </rowBreaks>
  <ignoredErrors>
    <ignoredError sqref="D45:J46 D11:E44 G12:J44 G11:H11 J11 I6:I10" unlockedFormula="1"/>
    <ignoredError sqref="F11:F44 I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B241D-F0D1-4B99-ADF6-4EF3539135E8}">
  <sheetPr>
    <tabColor rgb="FF00FFFF"/>
  </sheetPr>
  <dimension ref="A1:K53"/>
  <sheetViews>
    <sheetView view="pageBreakPreview" zoomScale="85" zoomScaleNormal="100" zoomScaleSheetLayoutView="85" workbookViewId="0">
      <pane xSplit="1" ySplit="5" topLeftCell="B6" activePane="bottomRight" state="frozen"/>
      <selection activeCell="H25" sqref="H25"/>
      <selection pane="topRight" activeCell="H25" sqref="H25"/>
      <selection pane="bottomLeft" activeCell="H25" sqref="H25"/>
      <selection pane="bottomRight"/>
    </sheetView>
  </sheetViews>
  <sheetFormatPr defaultColWidth="9" defaultRowHeight="13.2" x14ac:dyDescent="0.2"/>
  <cols>
    <col min="1" max="1" width="3.6640625" style="6" customWidth="1"/>
    <col min="2" max="2" width="7.6640625" style="6" customWidth="1"/>
    <col min="3" max="3" width="12.44140625" style="6" customWidth="1"/>
    <col min="4" max="5" width="10.44140625" style="6" customWidth="1"/>
    <col min="6" max="6" width="15.33203125" style="6" customWidth="1"/>
    <col min="7" max="9" width="10.44140625" style="6" customWidth="1"/>
    <col min="10" max="10" width="0.88671875" style="6" customWidth="1"/>
    <col min="11" max="11" width="10.109375" style="6" bestFit="1" customWidth="1"/>
    <col min="12" max="12" width="12.109375" style="6" bestFit="1" customWidth="1"/>
    <col min="13" max="14" width="9.109375" style="6" bestFit="1" customWidth="1"/>
    <col min="15" max="15" width="9" style="6"/>
    <col min="16" max="17" width="9.109375" style="6" bestFit="1" customWidth="1"/>
    <col min="18" max="18" width="10.44140625" style="6" customWidth="1"/>
    <col min="19" max="19" width="9" style="6"/>
    <col min="20" max="21" width="9.109375" style="6" bestFit="1" customWidth="1"/>
    <col min="22" max="22" width="15" style="6" customWidth="1"/>
    <col min="23" max="16384" width="9" style="6"/>
  </cols>
  <sheetData>
    <row r="1" spans="1:11" s="512" customFormat="1" ht="15" customHeight="1" x14ac:dyDescent="0.2">
      <c r="A1" s="520"/>
      <c r="B1" s="520"/>
      <c r="C1" s="520"/>
      <c r="D1" s="520"/>
      <c r="E1" s="520"/>
      <c r="F1" s="520"/>
      <c r="G1" s="520"/>
      <c r="H1" s="520"/>
      <c r="I1" s="520"/>
    </row>
    <row r="2" spans="1:11" s="512" customFormat="1" ht="15" customHeight="1" thickBot="1" x14ac:dyDescent="0.25">
      <c r="A2" s="520"/>
      <c r="B2" s="520"/>
      <c r="C2" s="520"/>
      <c r="D2" s="520"/>
      <c r="E2" s="520"/>
      <c r="F2" s="520"/>
      <c r="G2" s="520"/>
      <c r="H2" s="529"/>
      <c r="I2" s="530" t="s">
        <v>968</v>
      </c>
    </row>
    <row r="3" spans="1:11" s="512" customFormat="1" ht="15" customHeight="1" x14ac:dyDescent="0.2">
      <c r="A3" s="521" t="s">
        <v>140</v>
      </c>
      <c r="B3" s="1633"/>
      <c r="C3" s="1635" t="s">
        <v>141</v>
      </c>
      <c r="D3" s="1637" t="s">
        <v>182</v>
      </c>
      <c r="E3" s="1639" t="s">
        <v>183</v>
      </c>
      <c r="F3" s="1641" t="s">
        <v>184</v>
      </c>
      <c r="G3" s="1631" t="s">
        <v>185</v>
      </c>
      <c r="H3" s="1632"/>
      <c r="I3" s="531" t="s">
        <v>186</v>
      </c>
    </row>
    <row r="4" spans="1:11" s="512" customFormat="1" ht="15" customHeight="1" x14ac:dyDescent="0.2">
      <c r="A4" s="522"/>
      <c r="B4" s="1634"/>
      <c r="C4" s="1636"/>
      <c r="D4" s="1638"/>
      <c r="E4" s="1640"/>
      <c r="F4" s="1642"/>
      <c r="G4" s="532" t="s">
        <v>28</v>
      </c>
      <c r="H4" s="533" t="s">
        <v>184</v>
      </c>
      <c r="I4" s="534" t="s">
        <v>187</v>
      </c>
    </row>
    <row r="5" spans="1:11" s="512" customFormat="1" ht="15" customHeight="1" thickBot="1" x14ac:dyDescent="0.25">
      <c r="A5" s="522" t="s">
        <v>147</v>
      </c>
      <c r="B5" s="535" t="s">
        <v>148</v>
      </c>
      <c r="C5" s="536"/>
      <c r="D5" s="537" t="s">
        <v>188</v>
      </c>
      <c r="E5" s="538" t="s">
        <v>189</v>
      </c>
      <c r="F5" s="539" t="s">
        <v>190</v>
      </c>
      <c r="G5" s="540" t="s">
        <v>191</v>
      </c>
      <c r="H5" s="541" t="s">
        <v>192</v>
      </c>
      <c r="I5" s="542" t="s">
        <v>191</v>
      </c>
    </row>
    <row r="6" spans="1:11" s="512" customFormat="1" ht="18" customHeight="1" x14ac:dyDescent="0.2">
      <c r="A6" s="1649" t="s">
        <v>152</v>
      </c>
      <c r="B6" s="1651" t="s">
        <v>153</v>
      </c>
      <c r="C6" s="543" t="s">
        <v>154</v>
      </c>
      <c r="D6" s="57">
        <v>2074</v>
      </c>
      <c r="E6" s="58">
        <v>2756</v>
      </c>
      <c r="F6" s="59">
        <v>2900815</v>
      </c>
      <c r="G6" s="365">
        <v>143.13330203529316</v>
      </c>
      <c r="H6" s="366">
        <v>20027.167159150533</v>
      </c>
      <c r="I6" s="544">
        <v>3.4705882352941178</v>
      </c>
      <c r="K6" s="525"/>
    </row>
    <row r="7" spans="1:11" s="512" customFormat="1" ht="18" customHeight="1" x14ac:dyDescent="0.2">
      <c r="A7" s="1650"/>
      <c r="B7" s="1652"/>
      <c r="C7" s="545" t="s">
        <v>155</v>
      </c>
      <c r="D7" s="60">
        <v>52</v>
      </c>
      <c r="E7" s="61">
        <v>71</v>
      </c>
      <c r="F7" s="62">
        <v>96271</v>
      </c>
      <c r="G7" s="367">
        <v>64.034290167554232</v>
      </c>
      <c r="H7" s="368">
        <v>6252.1756072217167</v>
      </c>
      <c r="I7" s="546">
        <v>5.115384615384615</v>
      </c>
      <c r="K7" s="525"/>
    </row>
    <row r="8" spans="1:11" s="512" customFormat="1" ht="18" customHeight="1" x14ac:dyDescent="0.2">
      <c r="A8" s="1650"/>
      <c r="B8" s="1653" t="s">
        <v>156</v>
      </c>
      <c r="C8" s="547" t="s">
        <v>154</v>
      </c>
      <c r="D8" s="63">
        <v>1495</v>
      </c>
      <c r="E8" s="64">
        <v>1898</v>
      </c>
      <c r="F8" s="65">
        <v>2195483</v>
      </c>
      <c r="G8" s="369">
        <v>138.64661958435357</v>
      </c>
      <c r="H8" s="370">
        <v>22213.843414209685</v>
      </c>
      <c r="I8" s="548">
        <v>3.5076923076923077</v>
      </c>
      <c r="K8" s="525"/>
    </row>
    <row r="9" spans="1:11" s="512" customFormat="1" ht="18" customHeight="1" x14ac:dyDescent="0.2">
      <c r="A9" s="1650"/>
      <c r="B9" s="1646"/>
      <c r="C9" s="549" t="s">
        <v>155</v>
      </c>
      <c r="D9" s="66">
        <v>18</v>
      </c>
      <c r="E9" s="67">
        <v>25</v>
      </c>
      <c r="F9" s="68">
        <v>39091</v>
      </c>
      <c r="G9" s="371">
        <v>105.18444666001994</v>
      </c>
      <c r="H9" s="372">
        <v>9743.5194416749746</v>
      </c>
      <c r="I9" s="550">
        <v>5.5</v>
      </c>
      <c r="K9" s="525"/>
    </row>
    <row r="10" spans="1:11" s="512" customFormat="1" ht="18" customHeight="1" x14ac:dyDescent="0.2">
      <c r="A10" s="1650" t="s">
        <v>157</v>
      </c>
      <c r="B10" s="1647" t="s">
        <v>158</v>
      </c>
      <c r="C10" s="1648"/>
      <c r="D10" s="69">
        <v>1087</v>
      </c>
      <c r="E10" s="70">
        <v>1445</v>
      </c>
      <c r="F10" s="71">
        <v>1501134</v>
      </c>
      <c r="G10" s="373">
        <v>128.13708103142503</v>
      </c>
      <c r="H10" s="374">
        <v>19152.736134325121</v>
      </c>
      <c r="I10" s="551">
        <v>3.3459061637534497</v>
      </c>
      <c r="K10" s="525"/>
    </row>
    <row r="11" spans="1:11" s="512" customFormat="1" ht="18" customHeight="1" x14ac:dyDescent="0.2">
      <c r="A11" s="1650"/>
      <c r="B11" s="1647" t="s">
        <v>159</v>
      </c>
      <c r="C11" s="1648"/>
      <c r="D11" s="69">
        <v>4726</v>
      </c>
      <c r="E11" s="70">
        <v>6195</v>
      </c>
      <c r="F11" s="71">
        <v>6732794</v>
      </c>
      <c r="G11" s="375">
        <v>134.37980466519264</v>
      </c>
      <c r="H11" s="376">
        <v>19717.376597894367</v>
      </c>
      <c r="I11" s="551">
        <v>3.4794752433347438</v>
      </c>
      <c r="K11" s="525"/>
    </row>
    <row r="12" spans="1:11" s="512" customFormat="1" ht="18" customHeight="1" x14ac:dyDescent="0.2">
      <c r="A12" s="1650"/>
      <c r="B12" s="1647" t="s">
        <v>160</v>
      </c>
      <c r="C12" s="1648"/>
      <c r="D12" s="69">
        <v>1565</v>
      </c>
      <c r="E12" s="70">
        <v>2187</v>
      </c>
      <c r="F12" s="71">
        <v>3095796</v>
      </c>
      <c r="G12" s="373">
        <v>145.90850468779433</v>
      </c>
      <c r="H12" s="374">
        <v>22430.378646263533</v>
      </c>
      <c r="I12" s="551">
        <v>5.3252396166134188</v>
      </c>
      <c r="K12" s="525"/>
    </row>
    <row r="13" spans="1:11" s="512" customFormat="1" ht="18" customHeight="1" thickBot="1" x14ac:dyDescent="0.25">
      <c r="A13" s="1650"/>
      <c r="B13" s="1654" t="s">
        <v>53</v>
      </c>
      <c r="C13" s="1655"/>
      <c r="D13" s="72">
        <v>6291</v>
      </c>
      <c r="E13" s="73">
        <v>8382</v>
      </c>
      <c r="F13" s="74">
        <v>9828590</v>
      </c>
      <c r="G13" s="375">
        <v>137.6983125574838</v>
      </c>
      <c r="H13" s="376">
        <v>20498.307552092567</v>
      </c>
      <c r="I13" s="552">
        <v>3.9386425051661105</v>
      </c>
      <c r="K13" s="525"/>
    </row>
    <row r="14" spans="1:11" s="512" customFormat="1" ht="18" customHeight="1" x14ac:dyDescent="0.2">
      <c r="A14" s="1656" t="s">
        <v>161</v>
      </c>
      <c r="B14" s="1658" t="s">
        <v>162</v>
      </c>
      <c r="C14" s="543" t="s">
        <v>154</v>
      </c>
      <c r="D14" s="558">
        <v>2322</v>
      </c>
      <c r="E14" s="559">
        <v>3152</v>
      </c>
      <c r="F14" s="560">
        <v>3348603</v>
      </c>
      <c r="G14" s="365">
        <v>133.45111139663368</v>
      </c>
      <c r="H14" s="366">
        <v>12306</v>
      </c>
      <c r="I14" s="544">
        <v>3.6464254952627044</v>
      </c>
      <c r="K14" s="525"/>
    </row>
    <row r="15" spans="1:11" s="512" customFormat="1" ht="18" customHeight="1" x14ac:dyDescent="0.2">
      <c r="A15" s="1657"/>
      <c r="B15" s="1659"/>
      <c r="C15" s="545" t="s">
        <v>155</v>
      </c>
      <c r="D15" s="561">
        <v>102</v>
      </c>
      <c r="E15" s="562">
        <v>134</v>
      </c>
      <c r="F15" s="563">
        <v>390325</v>
      </c>
      <c r="G15" s="367">
        <v>147.29194187582561</v>
      </c>
      <c r="H15" s="368">
        <v>1111</v>
      </c>
      <c r="I15" s="546">
        <v>15.343137254901961</v>
      </c>
      <c r="K15" s="525"/>
    </row>
    <row r="16" spans="1:11" s="512" customFormat="1" ht="18" customHeight="1" x14ac:dyDescent="0.2">
      <c r="A16" s="1657" t="s">
        <v>163</v>
      </c>
      <c r="B16" s="1647" t="s">
        <v>160</v>
      </c>
      <c r="C16" s="1648"/>
      <c r="D16" s="69">
        <v>2869</v>
      </c>
      <c r="E16" s="70">
        <v>3842</v>
      </c>
      <c r="F16" s="71">
        <v>4146823</v>
      </c>
      <c r="G16" s="373">
        <v>103.71998064986923</v>
      </c>
      <c r="H16" s="374">
        <v>14593</v>
      </c>
      <c r="I16" s="551">
        <v>3.7319623562216799</v>
      </c>
      <c r="K16" s="525"/>
    </row>
    <row r="17" spans="1:11" s="512" customFormat="1" ht="18" customHeight="1" thickBot="1" x14ac:dyDescent="0.25">
      <c r="A17" s="1660"/>
      <c r="B17" s="1661" t="s">
        <v>53</v>
      </c>
      <c r="C17" s="1662"/>
      <c r="D17" s="75">
        <v>5293</v>
      </c>
      <c r="E17" s="73">
        <v>7128</v>
      </c>
      <c r="F17" s="76">
        <v>7885751</v>
      </c>
      <c r="G17" s="377">
        <v>116.69307774431843</v>
      </c>
      <c r="H17" s="378">
        <v>18876.542175538714</v>
      </c>
      <c r="I17" s="553">
        <v>3.9181938409219725</v>
      </c>
      <c r="K17" s="525"/>
    </row>
    <row r="18" spans="1:11" s="512" customFormat="1" ht="18" customHeight="1" x14ac:dyDescent="0.2">
      <c r="A18" s="1643" t="s">
        <v>164</v>
      </c>
      <c r="B18" s="1645" t="s">
        <v>165</v>
      </c>
      <c r="C18" s="543" t="s">
        <v>154</v>
      </c>
      <c r="D18" s="57">
        <v>7855.5010000000002</v>
      </c>
      <c r="E18" s="58">
        <v>11189.504999999999</v>
      </c>
      <c r="F18" s="59">
        <v>13098988.302999999</v>
      </c>
      <c r="G18" s="365">
        <v>155.24781816114833</v>
      </c>
      <c r="H18" s="366">
        <v>26125.400244121829</v>
      </c>
      <c r="I18" s="554">
        <v>3.6252974571577292</v>
      </c>
      <c r="K18" s="525"/>
    </row>
    <row r="19" spans="1:11" s="512" customFormat="1" ht="18" customHeight="1" x14ac:dyDescent="0.2">
      <c r="A19" s="1644"/>
      <c r="B19" s="1646"/>
      <c r="C19" s="545" t="s">
        <v>155</v>
      </c>
      <c r="D19" s="60">
        <v>582.36</v>
      </c>
      <c r="E19" s="61">
        <v>774.70399999999995</v>
      </c>
      <c r="F19" s="62">
        <v>1091368.6399999999</v>
      </c>
      <c r="G19" s="371">
        <v>70.933919218819355</v>
      </c>
      <c r="H19" s="372">
        <v>9688.1370616955173</v>
      </c>
      <c r="I19" s="550">
        <v>4.2974139707397478</v>
      </c>
      <c r="K19" s="525"/>
    </row>
    <row r="20" spans="1:11" s="512" customFormat="1" ht="18" customHeight="1" x14ac:dyDescent="0.2">
      <c r="A20" s="1644"/>
      <c r="B20" s="1647" t="s">
        <v>166</v>
      </c>
      <c r="C20" s="1648"/>
      <c r="D20" s="69">
        <v>616.11400000000003</v>
      </c>
      <c r="E20" s="70">
        <v>811.01400000000001</v>
      </c>
      <c r="F20" s="71">
        <v>955284</v>
      </c>
      <c r="G20" s="373">
        <v>130.63733999224206</v>
      </c>
      <c r="H20" s="374">
        <v>23159.522885958108</v>
      </c>
      <c r="I20" s="551">
        <v>3.6453594626968382</v>
      </c>
      <c r="K20" s="525"/>
    </row>
    <row r="21" spans="1:11" s="512" customFormat="1" ht="18" customHeight="1" x14ac:dyDescent="0.2">
      <c r="A21" s="1644" t="s">
        <v>167</v>
      </c>
      <c r="B21" s="1647" t="s">
        <v>159</v>
      </c>
      <c r="C21" s="1648"/>
      <c r="D21" s="77">
        <v>9053.9750000000004</v>
      </c>
      <c r="E21" s="70">
        <v>12775.222999999998</v>
      </c>
      <c r="F21" s="78">
        <v>15145640.943</v>
      </c>
      <c r="G21" s="375">
        <v>139.20432314390487</v>
      </c>
      <c r="H21" s="376">
        <v>23112.988572945898</v>
      </c>
      <c r="I21" s="551">
        <v>3.6698938090728102</v>
      </c>
      <c r="K21" s="525"/>
    </row>
    <row r="22" spans="1:11" s="512" customFormat="1" ht="18" customHeight="1" x14ac:dyDescent="0.2">
      <c r="A22" s="1644"/>
      <c r="B22" s="1647" t="s">
        <v>160</v>
      </c>
      <c r="C22" s="1648"/>
      <c r="D22" s="77">
        <v>2636.7429999999999</v>
      </c>
      <c r="E22" s="70">
        <v>3535.45</v>
      </c>
      <c r="F22" s="78">
        <v>3849042.0150000001</v>
      </c>
      <c r="G22" s="373">
        <v>109.52430937589507</v>
      </c>
      <c r="H22" s="374">
        <v>19007.802620272792</v>
      </c>
      <c r="I22" s="551">
        <v>3.4250004645883196</v>
      </c>
      <c r="K22" s="525"/>
    </row>
    <row r="23" spans="1:11" s="512" customFormat="1" ht="18" customHeight="1" thickBot="1" x14ac:dyDescent="0.25">
      <c r="A23" s="1663"/>
      <c r="B23" s="1661" t="s">
        <v>53</v>
      </c>
      <c r="C23" s="1662"/>
      <c r="D23" s="72">
        <v>11690.718000000001</v>
      </c>
      <c r="E23" s="73">
        <v>16310.672999999999</v>
      </c>
      <c r="F23" s="74">
        <v>18994682.958000001</v>
      </c>
      <c r="G23" s="377">
        <v>132.19773824443186</v>
      </c>
      <c r="H23" s="378">
        <v>22143.873998729287</v>
      </c>
      <c r="I23" s="553">
        <v>3.614660177415963</v>
      </c>
      <c r="K23" s="525"/>
    </row>
    <row r="24" spans="1:11" s="512" customFormat="1" ht="18" customHeight="1" x14ac:dyDescent="0.2">
      <c r="A24" s="1656" t="s">
        <v>168</v>
      </c>
      <c r="B24" s="1658" t="s">
        <v>169</v>
      </c>
      <c r="C24" s="543" t="s">
        <v>154</v>
      </c>
      <c r="D24" s="57">
        <v>1613</v>
      </c>
      <c r="E24" s="58">
        <v>2151</v>
      </c>
      <c r="F24" s="59">
        <v>2222564</v>
      </c>
      <c r="G24" s="365">
        <v>136.12171447267968</v>
      </c>
      <c r="H24" s="366">
        <v>24239.982549896391</v>
      </c>
      <c r="I24" s="554">
        <v>2.9101053936763792</v>
      </c>
      <c r="K24" s="525"/>
    </row>
    <row r="25" spans="1:11" s="512" customFormat="1" ht="18" customHeight="1" x14ac:dyDescent="0.2">
      <c r="A25" s="1657"/>
      <c r="B25" s="1659"/>
      <c r="C25" s="545" t="s">
        <v>155</v>
      </c>
      <c r="D25" s="60">
        <v>50</v>
      </c>
      <c r="E25" s="61">
        <v>69</v>
      </c>
      <c r="F25" s="62">
        <v>103674</v>
      </c>
      <c r="G25" s="371">
        <v>66.501103752759377</v>
      </c>
      <c r="H25" s="372">
        <v>9535.8719646799109</v>
      </c>
      <c r="I25" s="550">
        <v>4.38</v>
      </c>
      <c r="K25" s="525"/>
    </row>
    <row r="26" spans="1:11" s="512" customFormat="1" ht="18" customHeight="1" x14ac:dyDescent="0.2">
      <c r="A26" s="1657" t="s">
        <v>170</v>
      </c>
      <c r="B26" s="1647" t="s">
        <v>160</v>
      </c>
      <c r="C26" s="1648"/>
      <c r="D26" s="69">
        <v>1435</v>
      </c>
      <c r="E26" s="70">
        <v>1945</v>
      </c>
      <c r="F26" s="71">
        <v>1933964</v>
      </c>
      <c r="G26" s="373">
        <v>97.114554612270894</v>
      </c>
      <c r="H26" s="374">
        <v>16207.805703845865</v>
      </c>
      <c r="I26" s="550">
        <v>3.0878048780487806</v>
      </c>
      <c r="K26" s="525"/>
    </row>
    <row r="27" spans="1:11" s="512" customFormat="1" ht="18" customHeight="1" thickBot="1" x14ac:dyDescent="0.25">
      <c r="A27" s="1660"/>
      <c r="B27" s="1661" t="s">
        <v>53</v>
      </c>
      <c r="C27" s="1662"/>
      <c r="D27" s="54">
        <v>3098</v>
      </c>
      <c r="E27" s="55">
        <v>4165</v>
      </c>
      <c r="F27" s="56">
        <v>4260202</v>
      </c>
      <c r="G27" s="377">
        <v>111.73355567073034</v>
      </c>
      <c r="H27" s="378">
        <v>19200.045068391282</v>
      </c>
      <c r="I27" s="551">
        <v>3.0161394448030987</v>
      </c>
      <c r="K27" s="525"/>
    </row>
    <row r="28" spans="1:11" s="512" customFormat="1" ht="18" customHeight="1" x14ac:dyDescent="0.2">
      <c r="A28" s="1656" t="s">
        <v>171</v>
      </c>
      <c r="B28" s="1658" t="s">
        <v>172</v>
      </c>
      <c r="C28" s="543" t="s">
        <v>154</v>
      </c>
      <c r="D28" s="57">
        <v>1164</v>
      </c>
      <c r="E28" s="58">
        <v>1555</v>
      </c>
      <c r="F28" s="59">
        <v>1749897</v>
      </c>
      <c r="G28" s="365">
        <v>115.80556045377065</v>
      </c>
      <c r="H28" s="366">
        <v>20571.29254099806</v>
      </c>
      <c r="I28" s="554">
        <v>3.4209621993127146</v>
      </c>
      <c r="K28" s="525"/>
    </row>
    <row r="29" spans="1:11" s="512" customFormat="1" ht="18" customHeight="1" x14ac:dyDescent="0.2">
      <c r="A29" s="1657"/>
      <c r="B29" s="1659"/>
      <c r="C29" s="545" t="s">
        <v>155</v>
      </c>
      <c r="D29" s="60">
        <v>73</v>
      </c>
      <c r="E29" s="61">
        <v>100</v>
      </c>
      <c r="F29" s="62">
        <v>107104</v>
      </c>
      <c r="G29" s="371">
        <v>50.288007248721769</v>
      </c>
      <c r="H29" s="372">
        <v>6931.849071257524</v>
      </c>
      <c r="I29" s="555">
        <v>3.3150684931506849</v>
      </c>
      <c r="K29" s="525"/>
    </row>
    <row r="30" spans="1:11" s="512" customFormat="1" ht="18" customHeight="1" x14ac:dyDescent="0.2">
      <c r="A30" s="1657" t="s">
        <v>173</v>
      </c>
      <c r="B30" s="1647" t="s">
        <v>160</v>
      </c>
      <c r="C30" s="1648"/>
      <c r="D30" s="69">
        <v>1624</v>
      </c>
      <c r="E30" s="70">
        <v>2415</v>
      </c>
      <c r="F30" s="71">
        <v>2479718</v>
      </c>
      <c r="G30" s="373">
        <v>92.909675206727044</v>
      </c>
      <c r="H30" s="374">
        <v>15748.840931319624</v>
      </c>
      <c r="I30" s="551">
        <v>3.5843596059113301</v>
      </c>
      <c r="K30" s="525"/>
    </row>
    <row r="31" spans="1:11" s="512" customFormat="1" ht="18" customHeight="1" thickBot="1" x14ac:dyDescent="0.25">
      <c r="A31" s="1660"/>
      <c r="B31" s="1661" t="s">
        <v>53</v>
      </c>
      <c r="C31" s="1662"/>
      <c r="D31" s="54">
        <v>2861</v>
      </c>
      <c r="E31" s="55">
        <v>4070</v>
      </c>
      <c r="F31" s="79">
        <v>4336719</v>
      </c>
      <c r="G31" s="377">
        <v>97.906733341086166</v>
      </c>
      <c r="H31" s="378">
        <v>16810.943132922432</v>
      </c>
      <c r="I31" s="556">
        <v>3.5110101363159734</v>
      </c>
      <c r="K31" s="525"/>
    </row>
    <row r="32" spans="1:11" s="512" customFormat="1" ht="18" customHeight="1" x14ac:dyDescent="0.2">
      <c r="A32" s="1644" t="s">
        <v>174</v>
      </c>
      <c r="B32" s="1664" t="s">
        <v>175</v>
      </c>
      <c r="C32" s="557" t="s">
        <v>154</v>
      </c>
      <c r="D32" s="80">
        <v>1018</v>
      </c>
      <c r="E32" s="81">
        <v>1345</v>
      </c>
      <c r="F32" s="82">
        <v>1934489</v>
      </c>
      <c r="G32" s="369">
        <v>110.53327081290763</v>
      </c>
      <c r="H32" s="370">
        <v>20615.637921480029</v>
      </c>
      <c r="I32" s="555">
        <v>4.2053045186640468</v>
      </c>
      <c r="K32" s="525"/>
    </row>
    <row r="33" spans="1:11" s="512" customFormat="1" ht="18" customHeight="1" x14ac:dyDescent="0.2">
      <c r="A33" s="1644"/>
      <c r="B33" s="1646"/>
      <c r="C33" s="545" t="s">
        <v>155</v>
      </c>
      <c r="D33" s="60">
        <v>38</v>
      </c>
      <c r="E33" s="61">
        <v>50</v>
      </c>
      <c r="F33" s="62">
        <v>124685</v>
      </c>
      <c r="G33" s="371">
        <v>64.106920376033528</v>
      </c>
      <c r="H33" s="372">
        <v>14122.210895911201</v>
      </c>
      <c r="I33" s="546">
        <v>5.8947368421052628</v>
      </c>
      <c r="K33" s="525"/>
    </row>
    <row r="34" spans="1:11" s="512" customFormat="1" ht="18" customHeight="1" x14ac:dyDescent="0.2">
      <c r="A34" s="1644"/>
      <c r="B34" s="1653" t="s">
        <v>176</v>
      </c>
      <c r="C34" s="547" t="s">
        <v>154</v>
      </c>
      <c r="D34" s="63">
        <v>1542</v>
      </c>
      <c r="E34" s="64">
        <v>1953</v>
      </c>
      <c r="F34" s="65">
        <v>2733861</v>
      </c>
      <c r="G34" s="379">
        <v>128.93697315980671</v>
      </c>
      <c r="H34" s="380">
        <v>24105.57083906465</v>
      </c>
      <c r="I34" s="548">
        <v>3.7827496757457846</v>
      </c>
      <c r="K34" s="525"/>
    </row>
    <row r="35" spans="1:11" s="512" customFormat="1" ht="18" customHeight="1" x14ac:dyDescent="0.2">
      <c r="A35" s="1644"/>
      <c r="B35" s="1646"/>
      <c r="C35" s="549" t="s">
        <v>155</v>
      </c>
      <c r="D35" s="66">
        <v>13</v>
      </c>
      <c r="E35" s="67">
        <v>17</v>
      </c>
      <c r="F35" s="68">
        <v>57244</v>
      </c>
      <c r="G35" s="367">
        <v>84.703692212224638</v>
      </c>
      <c r="H35" s="368">
        <v>17761.092150170647</v>
      </c>
      <c r="I35" s="550">
        <v>11.384615384615385</v>
      </c>
      <c r="K35" s="525"/>
    </row>
    <row r="36" spans="1:11" s="512" customFormat="1" ht="18" customHeight="1" x14ac:dyDescent="0.2">
      <c r="A36" s="1644"/>
      <c r="B36" s="1647" t="s">
        <v>177</v>
      </c>
      <c r="C36" s="1648"/>
      <c r="D36" s="69">
        <v>933</v>
      </c>
      <c r="E36" s="70">
        <v>1284</v>
      </c>
      <c r="F36" s="71">
        <v>1748290</v>
      </c>
      <c r="G36" s="375">
        <v>135.98768455671402</v>
      </c>
      <c r="H36" s="376">
        <v>24467.007207333285</v>
      </c>
      <c r="I36" s="551">
        <v>4.579849946409432</v>
      </c>
      <c r="K36" s="525"/>
    </row>
    <row r="37" spans="1:11" s="512" customFormat="1" ht="18" customHeight="1" x14ac:dyDescent="0.2">
      <c r="A37" s="1644" t="s">
        <v>178</v>
      </c>
      <c r="B37" s="1647" t="s">
        <v>179</v>
      </c>
      <c r="C37" s="1648"/>
      <c r="D37" s="69">
        <v>543</v>
      </c>
      <c r="E37" s="70">
        <v>753</v>
      </c>
      <c r="F37" s="71">
        <v>905185</v>
      </c>
      <c r="G37" s="373">
        <v>106.02106440488396</v>
      </c>
      <c r="H37" s="374">
        <v>21092.016963370304</v>
      </c>
      <c r="I37" s="551">
        <v>3.4217311233885819</v>
      </c>
      <c r="K37" s="525"/>
    </row>
    <row r="38" spans="1:11" s="512" customFormat="1" ht="18" customHeight="1" x14ac:dyDescent="0.2">
      <c r="A38" s="1644"/>
      <c r="B38" s="1647" t="s">
        <v>159</v>
      </c>
      <c r="C38" s="1648"/>
      <c r="D38" s="69">
        <v>4087</v>
      </c>
      <c r="E38" s="70">
        <v>5402</v>
      </c>
      <c r="F38" s="71">
        <v>7503754</v>
      </c>
      <c r="G38" s="375">
        <v>120.18125638727969</v>
      </c>
      <c r="H38" s="376">
        <v>22488.481168576232</v>
      </c>
      <c r="I38" s="551">
        <v>4.0658184487399067</v>
      </c>
      <c r="K38" s="525"/>
    </row>
    <row r="39" spans="1:11" s="512" customFormat="1" ht="18" customHeight="1" x14ac:dyDescent="0.2">
      <c r="A39" s="1644"/>
      <c r="B39" s="1647" t="s">
        <v>160</v>
      </c>
      <c r="C39" s="1648"/>
      <c r="D39" s="69">
        <v>1153</v>
      </c>
      <c r="E39" s="70">
        <v>1585</v>
      </c>
      <c r="F39" s="71">
        <v>2060915</v>
      </c>
      <c r="G39" s="373">
        <v>95.455817859475601</v>
      </c>
      <c r="H39" s="374">
        <v>17482.122710731463</v>
      </c>
      <c r="I39" s="551">
        <v>3.99479618386817</v>
      </c>
      <c r="K39" s="525"/>
    </row>
    <row r="40" spans="1:11" s="512" customFormat="1" ht="18" customHeight="1" thickBot="1" x14ac:dyDescent="0.25">
      <c r="A40" s="1644"/>
      <c r="B40" s="1654" t="s">
        <v>53</v>
      </c>
      <c r="C40" s="1655"/>
      <c r="D40" s="72">
        <v>5240</v>
      </c>
      <c r="E40" s="83">
        <v>6987</v>
      </c>
      <c r="F40" s="84">
        <v>9564669</v>
      </c>
      <c r="G40" s="375">
        <v>113.72625443464626</v>
      </c>
      <c r="H40" s="376">
        <v>21181.484991961166</v>
      </c>
      <c r="I40" s="552">
        <v>4.0501908396946567</v>
      </c>
      <c r="K40" s="525"/>
    </row>
    <row r="41" spans="1:11" s="512" customFormat="1" ht="18" customHeight="1" x14ac:dyDescent="0.2">
      <c r="A41" s="1656" t="s">
        <v>180</v>
      </c>
      <c r="B41" s="1645" t="s">
        <v>181</v>
      </c>
      <c r="C41" s="543" t="s">
        <v>154</v>
      </c>
      <c r="D41" s="381">
        <v>22262.614999999998</v>
      </c>
      <c r="E41" s="382">
        <v>30292.518999999997</v>
      </c>
      <c r="F41" s="383">
        <v>35294593.303000003</v>
      </c>
      <c r="G41" s="365">
        <v>138.32190750668653</v>
      </c>
      <c r="H41" s="366">
        <v>23239.605631957311</v>
      </c>
      <c r="I41" s="544">
        <v>3.6020694244588971</v>
      </c>
      <c r="K41" s="525"/>
    </row>
    <row r="42" spans="1:11" s="512" customFormat="1" ht="18" customHeight="1" x14ac:dyDescent="0.2">
      <c r="A42" s="1657"/>
      <c r="B42" s="1646"/>
      <c r="C42" s="545" t="s">
        <v>155</v>
      </c>
      <c r="D42" s="384">
        <v>928.36</v>
      </c>
      <c r="E42" s="385">
        <v>1240.704</v>
      </c>
      <c r="F42" s="368">
        <v>2009762.64</v>
      </c>
      <c r="G42" s="371">
        <v>76.423524546269149</v>
      </c>
      <c r="H42" s="372">
        <v>10656.04810103763</v>
      </c>
      <c r="I42" s="546">
        <v>5.6719828514800295</v>
      </c>
      <c r="K42" s="525"/>
    </row>
    <row r="43" spans="1:11" s="512" customFormat="1" ht="18" customHeight="1" x14ac:dyDescent="0.2">
      <c r="A43" s="1657" t="s">
        <v>53</v>
      </c>
      <c r="B43" s="1647" t="s">
        <v>160</v>
      </c>
      <c r="C43" s="1648"/>
      <c r="D43" s="386">
        <v>11282.743</v>
      </c>
      <c r="E43" s="387">
        <v>15509.45</v>
      </c>
      <c r="F43" s="374">
        <v>17566258.015000001</v>
      </c>
      <c r="G43" s="373">
        <v>107.32898542139463</v>
      </c>
      <c r="H43" s="374">
        <v>17941.119771505844</v>
      </c>
      <c r="I43" s="551">
        <v>3.8049121565562554</v>
      </c>
      <c r="K43" s="525"/>
    </row>
    <row r="44" spans="1:11" s="512" customFormat="1" ht="18" customHeight="1" thickBot="1" x14ac:dyDescent="0.25">
      <c r="A44" s="1660"/>
      <c r="B44" s="1661" t="s">
        <v>53</v>
      </c>
      <c r="C44" s="1662"/>
      <c r="D44" s="388">
        <v>34473.718000000001</v>
      </c>
      <c r="E44" s="389">
        <v>47042.672999999995</v>
      </c>
      <c r="F44" s="390">
        <v>54870613.958000004</v>
      </c>
      <c r="G44" s="377">
        <v>122.68051782380741</v>
      </c>
      <c r="H44" s="378">
        <v>20425.066661951623</v>
      </c>
      <c r="I44" s="556">
        <v>3.7241986141442589</v>
      </c>
      <c r="K44" s="525"/>
    </row>
    <row r="45" spans="1:11" s="512" customFormat="1" x14ac:dyDescent="0.2">
      <c r="A45" s="514"/>
      <c r="B45" s="514"/>
      <c r="C45" s="514"/>
      <c r="D45" s="514"/>
      <c r="E45" s="514"/>
      <c r="F45" s="514"/>
      <c r="G45" s="514"/>
      <c r="H45" s="514"/>
      <c r="I45" s="514"/>
    </row>
    <row r="46" spans="1:11" x14ac:dyDescent="0.2">
      <c r="A46" s="514"/>
      <c r="B46" s="514"/>
      <c r="C46" s="514"/>
    </row>
    <row r="47" spans="1:11" x14ac:dyDescent="0.2">
      <c r="A47" s="518"/>
      <c r="B47" s="518"/>
      <c r="C47" s="518"/>
    </row>
    <row r="48" spans="1:11" x14ac:dyDescent="0.2">
      <c r="A48" s="518"/>
      <c r="B48" s="518"/>
      <c r="C48" s="518"/>
    </row>
    <row r="49" spans="1:9" x14ac:dyDescent="0.2">
      <c r="A49" s="518"/>
      <c r="B49" s="518"/>
      <c r="C49" s="518"/>
    </row>
    <row r="50" spans="1:9" x14ac:dyDescent="0.2">
      <c r="A50" s="518"/>
      <c r="B50" s="518"/>
      <c r="C50" s="518"/>
      <c r="D50" s="517"/>
      <c r="E50" s="517"/>
      <c r="F50" s="517"/>
      <c r="G50" s="526"/>
      <c r="H50" s="517"/>
      <c r="I50" s="526"/>
    </row>
    <row r="51" spans="1:9" x14ac:dyDescent="0.2">
      <c r="A51" s="518"/>
      <c r="B51" s="518"/>
      <c r="C51" s="518"/>
      <c r="D51" s="527"/>
      <c r="E51" s="527"/>
      <c r="F51" s="527"/>
      <c r="G51" s="526"/>
      <c r="H51" s="517"/>
      <c r="I51" s="527"/>
    </row>
    <row r="52" spans="1:9" x14ac:dyDescent="0.2">
      <c r="A52" s="518"/>
      <c r="B52" s="518"/>
      <c r="C52" s="518"/>
      <c r="D52" s="527"/>
      <c r="E52" s="527"/>
      <c r="F52" s="527"/>
      <c r="G52" s="526"/>
      <c r="H52" s="517"/>
      <c r="I52" s="527"/>
    </row>
    <row r="53" spans="1:9" x14ac:dyDescent="0.2">
      <c r="D53" s="528"/>
      <c r="E53" s="528"/>
      <c r="F53" s="528"/>
      <c r="G53" s="526"/>
      <c r="H53" s="517"/>
      <c r="I53" s="528"/>
    </row>
  </sheetData>
  <mergeCells count="50">
    <mergeCell ref="A41:A42"/>
    <mergeCell ref="B41:B42"/>
    <mergeCell ref="A43:A44"/>
    <mergeCell ref="B43:C43"/>
    <mergeCell ref="B44:C44"/>
    <mergeCell ref="A32:A36"/>
    <mergeCell ref="B32:B33"/>
    <mergeCell ref="B34:B35"/>
    <mergeCell ref="B36:C36"/>
    <mergeCell ref="A37:A40"/>
    <mergeCell ref="B37:C37"/>
    <mergeCell ref="B38:C38"/>
    <mergeCell ref="B39:C39"/>
    <mergeCell ref="B40:C40"/>
    <mergeCell ref="A30:A31"/>
    <mergeCell ref="B30:C30"/>
    <mergeCell ref="B31:C31"/>
    <mergeCell ref="A21:A23"/>
    <mergeCell ref="B21:C21"/>
    <mergeCell ref="B22:C22"/>
    <mergeCell ref="B23:C23"/>
    <mergeCell ref="A24:A25"/>
    <mergeCell ref="B24:B25"/>
    <mergeCell ref="A26:A27"/>
    <mergeCell ref="B26:C26"/>
    <mergeCell ref="B27:C27"/>
    <mergeCell ref="A28:A29"/>
    <mergeCell ref="B28:B29"/>
    <mergeCell ref="A18:A20"/>
    <mergeCell ref="B18:B19"/>
    <mergeCell ref="B20:C20"/>
    <mergeCell ref="A6:A9"/>
    <mergeCell ref="B6:B7"/>
    <mergeCell ref="B8:B9"/>
    <mergeCell ref="A10:A13"/>
    <mergeCell ref="B10:C10"/>
    <mergeCell ref="B11:C11"/>
    <mergeCell ref="B12:C12"/>
    <mergeCell ref="B13:C13"/>
    <mergeCell ref="A14:A15"/>
    <mergeCell ref="B14:B15"/>
    <mergeCell ref="A16:A17"/>
    <mergeCell ref="B16:C16"/>
    <mergeCell ref="B17:C17"/>
    <mergeCell ref="G3:H3"/>
    <mergeCell ref="B3:B4"/>
    <mergeCell ref="C3:C4"/>
    <mergeCell ref="D3:D4"/>
    <mergeCell ref="E3:E4"/>
    <mergeCell ref="F3:F4"/>
  </mergeCells>
  <phoneticPr fontId="7"/>
  <pageMargins left="0.78740157480314965" right="0.78740157480314965" top="0.98425196850393704" bottom="0.78740157480314965" header="0.51181102362204722" footer="0.31496062992125984"/>
  <pageSetup paperSize="9" scale="94"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208E2-E608-484E-92D3-06CC7F0B8219}">
  <sheetPr>
    <tabColor rgb="FF00FFFF"/>
  </sheetPr>
  <dimension ref="A1:H48"/>
  <sheetViews>
    <sheetView view="pageBreakPreview" zoomScale="70" zoomScaleNormal="100" zoomScaleSheetLayoutView="70" workbookViewId="0">
      <pane xSplit="1" ySplit="6" topLeftCell="B7" activePane="bottomRight" state="frozen"/>
      <selection activeCell="G16" sqref="G16"/>
      <selection pane="topRight" activeCell="G16" sqref="G16"/>
      <selection pane="bottomLeft" activeCell="G16" sqref="G16"/>
      <selection pane="bottomRight"/>
    </sheetView>
  </sheetViews>
  <sheetFormatPr defaultColWidth="9" defaultRowHeight="13.2" x14ac:dyDescent="0.2"/>
  <cols>
    <col min="1" max="1" width="8.21875" style="6" customWidth="1"/>
    <col min="2" max="7" width="13.109375" style="6" customWidth="1"/>
    <col min="8" max="8" width="11.21875" style="6" bestFit="1" customWidth="1"/>
    <col min="9" max="16384" width="9" style="6"/>
  </cols>
  <sheetData>
    <row r="1" spans="1:8" ht="18" customHeight="1" x14ac:dyDescent="0.2">
      <c r="A1" s="564" t="s">
        <v>193</v>
      </c>
      <c r="B1" s="565"/>
      <c r="C1" s="565"/>
      <c r="D1" s="514"/>
      <c r="E1" s="514"/>
      <c r="F1" s="514"/>
      <c r="G1" s="516" t="s">
        <v>194</v>
      </c>
    </row>
    <row r="2" spans="1:8" ht="13.5" customHeight="1" x14ac:dyDescent="0.2">
      <c r="A2" s="583"/>
      <c r="B2" s="584"/>
      <c r="C2" s="584"/>
      <c r="D2" s="523"/>
      <c r="E2" s="523"/>
      <c r="F2" s="523"/>
      <c r="G2" s="585" t="s">
        <v>195</v>
      </c>
    </row>
    <row r="3" spans="1:8" ht="13.5" customHeight="1" x14ac:dyDescent="0.2">
      <c r="A3" s="583"/>
      <c r="B3" s="584"/>
      <c r="C3" s="584"/>
      <c r="D3" s="523"/>
      <c r="E3" s="523"/>
      <c r="F3" s="523"/>
      <c r="G3" s="585" t="s">
        <v>196</v>
      </c>
    </row>
    <row r="4" spans="1:8" ht="13.5" customHeight="1" thickBot="1" x14ac:dyDescent="0.25">
      <c r="A4" s="583"/>
      <c r="B4" s="584"/>
      <c r="C4" s="584"/>
      <c r="D4" s="523"/>
      <c r="E4" s="523"/>
      <c r="F4" s="523"/>
      <c r="G4" s="523"/>
    </row>
    <row r="5" spans="1:8" ht="24.75" customHeight="1" x14ac:dyDescent="0.2">
      <c r="A5" s="586"/>
      <c r="B5" s="587" t="s">
        <v>197</v>
      </c>
      <c r="C5" s="1671" t="s">
        <v>969</v>
      </c>
      <c r="D5" s="1671" t="s">
        <v>970</v>
      </c>
      <c r="E5" s="1671" t="s">
        <v>971</v>
      </c>
      <c r="F5" s="1671" t="s">
        <v>972</v>
      </c>
      <c r="G5" s="1665" t="s">
        <v>973</v>
      </c>
    </row>
    <row r="6" spans="1:8" ht="24.75" customHeight="1" x14ac:dyDescent="0.2">
      <c r="A6" s="588" t="s">
        <v>198</v>
      </c>
      <c r="B6" s="589" t="s">
        <v>199</v>
      </c>
      <c r="C6" s="1672"/>
      <c r="D6" s="1672"/>
      <c r="E6" s="1672"/>
      <c r="F6" s="1672"/>
      <c r="G6" s="1666"/>
    </row>
    <row r="7" spans="1:8" ht="24.75" customHeight="1" x14ac:dyDescent="0.2">
      <c r="A7" s="1657" t="s">
        <v>200</v>
      </c>
      <c r="B7" s="535" t="s">
        <v>28</v>
      </c>
      <c r="C7" s="333">
        <v>96694.619000000006</v>
      </c>
      <c r="D7" s="333">
        <v>95813</v>
      </c>
      <c r="E7" s="333">
        <v>63817</v>
      </c>
      <c r="F7" s="338">
        <v>61058</v>
      </c>
      <c r="G7" s="353">
        <v>66024</v>
      </c>
    </row>
    <row r="8" spans="1:8" ht="24.75" customHeight="1" x14ac:dyDescent="0.2">
      <c r="A8" s="1657"/>
      <c r="B8" s="590" t="s">
        <v>183</v>
      </c>
      <c r="C8" s="334">
        <v>13444.9</v>
      </c>
      <c r="D8" s="334">
        <v>12661</v>
      </c>
      <c r="E8" s="334">
        <v>8118</v>
      </c>
      <c r="F8" s="337">
        <v>7574</v>
      </c>
      <c r="G8" s="352">
        <v>8382</v>
      </c>
    </row>
    <row r="9" spans="1:8" ht="24.75" customHeight="1" x14ac:dyDescent="0.2">
      <c r="A9" s="1670"/>
      <c r="B9" s="591" t="s">
        <v>184</v>
      </c>
      <c r="C9" s="7">
        <v>12594033.07</v>
      </c>
      <c r="D9" s="7">
        <v>12054315</v>
      </c>
      <c r="E9" s="7">
        <v>8646696</v>
      </c>
      <c r="F9" s="8">
        <v>8463696</v>
      </c>
      <c r="G9" s="9">
        <v>9828590</v>
      </c>
      <c r="H9" s="567"/>
    </row>
    <row r="10" spans="1:8" ht="24.75" customHeight="1" x14ac:dyDescent="0.2">
      <c r="A10" s="1657" t="s">
        <v>201</v>
      </c>
      <c r="B10" s="532" t="s">
        <v>28</v>
      </c>
      <c r="C10" s="335">
        <v>69037</v>
      </c>
      <c r="D10" s="335">
        <v>64883</v>
      </c>
      <c r="E10" s="335">
        <v>46211</v>
      </c>
      <c r="F10" s="336">
        <v>46365</v>
      </c>
      <c r="G10" s="351">
        <v>48738</v>
      </c>
    </row>
    <row r="11" spans="1:8" ht="24.75" customHeight="1" x14ac:dyDescent="0.2">
      <c r="A11" s="1657"/>
      <c r="B11" s="590" t="s">
        <v>183</v>
      </c>
      <c r="C11" s="334">
        <v>10778</v>
      </c>
      <c r="D11" s="334">
        <v>10023</v>
      </c>
      <c r="E11" s="334">
        <v>6537</v>
      </c>
      <c r="F11" s="337">
        <v>6547</v>
      </c>
      <c r="G11" s="352">
        <v>7127</v>
      </c>
    </row>
    <row r="12" spans="1:8" ht="24.75" customHeight="1" x14ac:dyDescent="0.2">
      <c r="A12" s="1670"/>
      <c r="B12" s="591" t="s">
        <v>184</v>
      </c>
      <c r="C12" s="7">
        <v>10739728</v>
      </c>
      <c r="D12" s="7">
        <v>10102331</v>
      </c>
      <c r="E12" s="7">
        <v>6747992</v>
      </c>
      <c r="F12" s="8">
        <v>6958315</v>
      </c>
      <c r="G12" s="9">
        <v>7885751</v>
      </c>
    </row>
    <row r="13" spans="1:8" ht="24.75" customHeight="1" x14ac:dyDescent="0.2">
      <c r="A13" s="1657" t="s">
        <v>202</v>
      </c>
      <c r="B13" s="532" t="s">
        <v>28</v>
      </c>
      <c r="C13" s="333">
        <v>160091</v>
      </c>
      <c r="D13" s="333">
        <v>150257</v>
      </c>
      <c r="E13" s="333">
        <v>97757</v>
      </c>
      <c r="F13" s="338">
        <v>103298</v>
      </c>
      <c r="G13" s="353">
        <v>113397.23689999999</v>
      </c>
    </row>
    <row r="14" spans="1:8" ht="24.75" customHeight="1" x14ac:dyDescent="0.2">
      <c r="A14" s="1657"/>
      <c r="B14" s="590" t="s">
        <v>183</v>
      </c>
      <c r="C14" s="334">
        <v>24414</v>
      </c>
      <c r="D14" s="334">
        <v>22504</v>
      </c>
      <c r="E14" s="334">
        <v>13563</v>
      </c>
      <c r="F14" s="337">
        <v>14066</v>
      </c>
      <c r="G14" s="352">
        <v>16310.672999999999</v>
      </c>
    </row>
    <row r="15" spans="1:8" ht="24.75" customHeight="1" x14ac:dyDescent="0.2">
      <c r="A15" s="1670"/>
      <c r="B15" s="591" t="s">
        <v>184</v>
      </c>
      <c r="C15" s="7">
        <v>24043882</v>
      </c>
      <c r="D15" s="7">
        <v>22543560</v>
      </c>
      <c r="E15" s="7">
        <v>13919599</v>
      </c>
      <c r="F15" s="8">
        <v>15486713</v>
      </c>
      <c r="G15" s="9">
        <v>18994682.958000001</v>
      </c>
    </row>
    <row r="16" spans="1:8" ht="24.75" customHeight="1" x14ac:dyDescent="0.2">
      <c r="A16" s="1657" t="s">
        <v>203</v>
      </c>
      <c r="B16" s="532" t="s">
        <v>28</v>
      </c>
      <c r="C16" s="333">
        <v>34734</v>
      </c>
      <c r="D16" s="333">
        <v>32579</v>
      </c>
      <c r="E16" s="333">
        <v>22784</v>
      </c>
      <c r="F16" s="338">
        <v>22995</v>
      </c>
      <c r="G16" s="353">
        <v>24792</v>
      </c>
    </row>
    <row r="17" spans="1:8" ht="24.75" customHeight="1" x14ac:dyDescent="0.2">
      <c r="A17" s="1657"/>
      <c r="B17" s="590" t="s">
        <v>183</v>
      </c>
      <c r="C17" s="334">
        <v>6046</v>
      </c>
      <c r="D17" s="334">
        <v>5553</v>
      </c>
      <c r="E17" s="334">
        <v>3704</v>
      </c>
      <c r="F17" s="337">
        <v>3806</v>
      </c>
      <c r="G17" s="352">
        <v>4165</v>
      </c>
    </row>
    <row r="18" spans="1:8" ht="24.75" customHeight="1" x14ac:dyDescent="0.2">
      <c r="A18" s="1670"/>
      <c r="B18" s="591" t="s">
        <v>184</v>
      </c>
      <c r="C18" s="7">
        <v>5950165</v>
      </c>
      <c r="D18" s="7">
        <v>5547618</v>
      </c>
      <c r="E18" s="7">
        <v>3692577</v>
      </c>
      <c r="F18" s="8">
        <v>3817192</v>
      </c>
      <c r="G18" s="9">
        <v>4260202</v>
      </c>
    </row>
    <row r="19" spans="1:8" ht="24.75" customHeight="1" x14ac:dyDescent="0.2">
      <c r="A19" s="1657" t="s">
        <v>204</v>
      </c>
      <c r="B19" s="532" t="s">
        <v>28</v>
      </c>
      <c r="C19" s="339">
        <v>36094</v>
      </c>
      <c r="D19" s="339">
        <v>33520</v>
      </c>
      <c r="E19" s="339">
        <v>20984</v>
      </c>
      <c r="F19" s="340">
        <v>22375.473999999998</v>
      </c>
      <c r="G19" s="354">
        <v>25257</v>
      </c>
    </row>
    <row r="20" spans="1:8" ht="24.75" customHeight="1" x14ac:dyDescent="0.2">
      <c r="A20" s="1657"/>
      <c r="B20" s="590" t="s">
        <v>183</v>
      </c>
      <c r="C20" s="334">
        <v>6147</v>
      </c>
      <c r="D20" s="334">
        <v>5685</v>
      </c>
      <c r="E20" s="334">
        <v>3366</v>
      </c>
      <c r="F20" s="337">
        <v>3544.5720000000001</v>
      </c>
      <c r="G20" s="352">
        <v>4070</v>
      </c>
    </row>
    <row r="21" spans="1:8" ht="24.75" customHeight="1" x14ac:dyDescent="0.2">
      <c r="A21" s="1670"/>
      <c r="B21" s="591" t="s">
        <v>184</v>
      </c>
      <c r="C21" s="339">
        <v>6111542</v>
      </c>
      <c r="D21" s="339">
        <v>5755788</v>
      </c>
      <c r="E21" s="339">
        <v>3432319</v>
      </c>
      <c r="F21" s="340">
        <v>3665297</v>
      </c>
      <c r="G21" s="354">
        <v>4336719</v>
      </c>
    </row>
    <row r="22" spans="1:8" ht="24.75" customHeight="1" x14ac:dyDescent="0.2">
      <c r="A22" s="1657" t="s">
        <v>205</v>
      </c>
      <c r="B22" s="532" t="s">
        <v>28</v>
      </c>
      <c r="C22" s="333">
        <v>72717</v>
      </c>
      <c r="D22" s="333">
        <v>68948</v>
      </c>
      <c r="E22" s="341">
        <v>45454</v>
      </c>
      <c r="F22" s="338">
        <v>46605</v>
      </c>
      <c r="G22" s="353">
        <v>51354</v>
      </c>
    </row>
    <row r="23" spans="1:8" ht="24.75" customHeight="1" x14ac:dyDescent="0.2">
      <c r="A23" s="1657"/>
      <c r="B23" s="590" t="s">
        <v>183</v>
      </c>
      <c r="C23" s="334">
        <v>10709</v>
      </c>
      <c r="D23" s="334">
        <v>10343</v>
      </c>
      <c r="E23" s="342">
        <v>6418</v>
      </c>
      <c r="F23" s="337">
        <v>6530</v>
      </c>
      <c r="G23" s="352">
        <v>6987</v>
      </c>
    </row>
    <row r="24" spans="1:8" ht="24.75" customHeight="1" thickBot="1" x14ac:dyDescent="0.25">
      <c r="A24" s="1657"/>
      <c r="B24" s="535" t="s">
        <v>184</v>
      </c>
      <c r="C24" s="343">
        <v>11908736</v>
      </c>
      <c r="D24" s="343">
        <v>11504450</v>
      </c>
      <c r="E24" s="344">
        <v>7594776</v>
      </c>
      <c r="F24" s="345">
        <v>7836510</v>
      </c>
      <c r="G24" s="355">
        <v>9564669</v>
      </c>
      <c r="H24" s="568"/>
    </row>
    <row r="25" spans="1:8" ht="24.75" customHeight="1" x14ac:dyDescent="0.2">
      <c r="A25" s="1656" t="s">
        <v>206</v>
      </c>
      <c r="B25" s="592" t="s">
        <v>28</v>
      </c>
      <c r="C25" s="346">
        <v>469367.61900000001</v>
      </c>
      <c r="D25" s="391">
        <v>446000</v>
      </c>
      <c r="E25" s="346">
        <v>297007</v>
      </c>
      <c r="F25" s="392">
        <v>302696.47399999999</v>
      </c>
      <c r="G25" s="348">
        <v>329562.23690000002</v>
      </c>
    </row>
    <row r="26" spans="1:8" ht="24.75" customHeight="1" x14ac:dyDescent="0.2">
      <c r="A26" s="1657"/>
      <c r="B26" s="590" t="s">
        <v>183</v>
      </c>
      <c r="C26" s="342">
        <v>71538.899999999994</v>
      </c>
      <c r="D26" s="393">
        <v>66769</v>
      </c>
      <c r="E26" s="342">
        <v>41706</v>
      </c>
      <c r="F26" s="394">
        <v>42067.572</v>
      </c>
      <c r="G26" s="349">
        <v>47041.672999999995</v>
      </c>
    </row>
    <row r="27" spans="1:8" ht="24.75" customHeight="1" x14ac:dyDescent="0.2">
      <c r="A27" s="1670"/>
      <c r="B27" s="591" t="s">
        <v>184</v>
      </c>
      <c r="C27" s="344">
        <v>71348086.069999993</v>
      </c>
      <c r="D27" s="395">
        <v>67508062</v>
      </c>
      <c r="E27" s="344">
        <v>44033959</v>
      </c>
      <c r="F27" s="396">
        <v>46227723</v>
      </c>
      <c r="G27" s="350">
        <v>54870613.958000004</v>
      </c>
    </row>
    <row r="28" spans="1:8" ht="24.75" customHeight="1" x14ac:dyDescent="0.2">
      <c r="A28" s="1667" t="s">
        <v>207</v>
      </c>
      <c r="B28" s="524" t="s">
        <v>28</v>
      </c>
      <c r="C28" s="569">
        <v>100</v>
      </c>
      <c r="D28" s="570">
        <v>95.021467597235329</v>
      </c>
      <c r="E28" s="347">
        <v>63.27811889383873</v>
      </c>
      <c r="F28" s="571">
        <v>64.490276224189202</v>
      </c>
      <c r="G28" s="572">
        <v>70.214097342748303</v>
      </c>
    </row>
    <row r="29" spans="1:8" ht="24.75" customHeight="1" x14ac:dyDescent="0.2">
      <c r="A29" s="1668"/>
      <c r="B29" s="566" t="s">
        <v>183</v>
      </c>
      <c r="C29" s="573">
        <v>100</v>
      </c>
      <c r="D29" s="574">
        <v>93.332438715160578</v>
      </c>
      <c r="E29" s="573">
        <v>58.298352364937124</v>
      </c>
      <c r="F29" s="575">
        <v>58.803772493007308</v>
      </c>
      <c r="G29" s="576">
        <v>65.756774286437164</v>
      </c>
    </row>
    <row r="30" spans="1:8" ht="24.75" customHeight="1" thickBot="1" x14ac:dyDescent="0.25">
      <c r="A30" s="1669"/>
      <c r="B30" s="515" t="s">
        <v>184</v>
      </c>
      <c r="C30" s="577">
        <v>100</v>
      </c>
      <c r="D30" s="578">
        <v>94.617901780529152</v>
      </c>
      <c r="E30" s="577">
        <v>61.717085104144275</v>
      </c>
      <c r="F30" s="579">
        <v>64.791819299323222</v>
      </c>
      <c r="G30" s="580">
        <v>76.905516293970592</v>
      </c>
    </row>
    <row r="31" spans="1:8" ht="18" customHeight="1" x14ac:dyDescent="0.2">
      <c r="A31" s="514"/>
      <c r="B31" s="513"/>
      <c r="C31" s="581"/>
      <c r="D31" s="581"/>
      <c r="E31" s="581"/>
      <c r="F31" s="581"/>
    </row>
    <row r="32" spans="1:8" ht="18" customHeight="1" x14ac:dyDescent="0.2">
      <c r="A32" s="514" t="s">
        <v>600</v>
      </c>
      <c r="B32" s="514"/>
      <c r="C32" s="514"/>
      <c r="D32" s="514"/>
      <c r="E32" s="514"/>
      <c r="F32" s="514"/>
    </row>
    <row r="33" spans="1:6" ht="18" customHeight="1" x14ac:dyDescent="0.2">
      <c r="A33" s="513"/>
      <c r="B33" s="513"/>
      <c r="C33" s="581"/>
      <c r="D33" s="581"/>
      <c r="E33" s="581"/>
      <c r="F33" s="581"/>
    </row>
    <row r="34" spans="1:6" x14ac:dyDescent="0.2">
      <c r="A34" s="514"/>
      <c r="B34" s="514"/>
      <c r="C34" s="514"/>
      <c r="D34" s="514"/>
      <c r="E34" s="514"/>
      <c r="F34" s="514"/>
    </row>
    <row r="35" spans="1:6" x14ac:dyDescent="0.2">
      <c r="A35" s="513"/>
      <c r="B35" s="513"/>
      <c r="C35" s="581"/>
      <c r="D35" s="581"/>
      <c r="E35" s="581"/>
      <c r="F35" s="581"/>
    </row>
    <row r="36" spans="1:6" x14ac:dyDescent="0.2">
      <c r="A36" s="514"/>
      <c r="B36" s="514"/>
      <c r="C36" s="514"/>
      <c r="D36" s="514"/>
      <c r="E36" s="514"/>
      <c r="F36" s="514"/>
    </row>
    <row r="37" spans="1:6" x14ac:dyDescent="0.2">
      <c r="A37" s="513"/>
      <c r="B37" s="513"/>
      <c r="C37" s="581"/>
      <c r="D37" s="581"/>
      <c r="E37" s="581"/>
      <c r="F37" s="581"/>
    </row>
    <row r="38" spans="1:6" x14ac:dyDescent="0.2">
      <c r="A38" s="514"/>
      <c r="B38" s="514"/>
      <c r="C38" s="514"/>
      <c r="D38" s="514"/>
      <c r="E38" s="514"/>
      <c r="F38" s="514"/>
    </row>
    <row r="39" spans="1:6" x14ac:dyDescent="0.2">
      <c r="A39" s="513"/>
      <c r="B39" s="513"/>
      <c r="C39" s="581"/>
      <c r="D39" s="581"/>
      <c r="E39" s="581"/>
      <c r="F39" s="581"/>
    </row>
    <row r="40" spans="1:6" ht="14.4" x14ac:dyDescent="0.2">
      <c r="A40" s="582"/>
      <c r="B40" s="582"/>
      <c r="C40" s="582"/>
      <c r="D40" s="582"/>
      <c r="E40" s="582"/>
      <c r="F40" s="582"/>
    </row>
    <row r="41" spans="1:6" ht="14.4" x14ac:dyDescent="0.2">
      <c r="A41" s="582"/>
      <c r="B41" s="582"/>
      <c r="C41" s="582"/>
      <c r="D41" s="582"/>
      <c r="E41" s="582"/>
      <c r="F41" s="582"/>
    </row>
    <row r="42" spans="1:6" ht="14.4" x14ac:dyDescent="0.2">
      <c r="A42" s="582"/>
      <c r="B42" s="582"/>
      <c r="C42" s="582"/>
      <c r="D42" s="582"/>
      <c r="E42" s="582"/>
      <c r="F42" s="582"/>
    </row>
    <row r="43" spans="1:6" ht="14.4" x14ac:dyDescent="0.2">
      <c r="A43" s="582"/>
      <c r="B43" s="582"/>
      <c r="C43" s="582"/>
      <c r="D43" s="582"/>
      <c r="E43" s="582"/>
      <c r="F43" s="582"/>
    </row>
    <row r="44" spans="1:6" ht="14.4" x14ac:dyDescent="0.2">
      <c r="A44" s="582"/>
      <c r="B44" s="582"/>
      <c r="C44" s="582"/>
      <c r="D44" s="582"/>
      <c r="E44" s="582"/>
      <c r="F44" s="582"/>
    </row>
    <row r="45" spans="1:6" ht="14.4" x14ac:dyDescent="0.2">
      <c r="A45" s="582"/>
      <c r="B45" s="582"/>
      <c r="C45" s="582"/>
      <c r="D45" s="582"/>
      <c r="E45" s="582"/>
      <c r="F45" s="582"/>
    </row>
    <row r="46" spans="1:6" ht="14.4" x14ac:dyDescent="0.2">
      <c r="A46" s="582"/>
      <c r="B46" s="582"/>
      <c r="C46" s="582"/>
      <c r="D46" s="582"/>
      <c r="E46" s="582"/>
      <c r="F46" s="582"/>
    </row>
    <row r="47" spans="1:6" ht="14.4" x14ac:dyDescent="0.2">
      <c r="A47" s="582"/>
      <c r="B47" s="582"/>
      <c r="C47" s="582"/>
      <c r="D47" s="582"/>
      <c r="E47" s="582"/>
      <c r="F47" s="582"/>
    </row>
    <row r="48" spans="1:6" ht="14.4" x14ac:dyDescent="0.2">
      <c r="A48" s="582"/>
      <c r="B48" s="582"/>
      <c r="C48" s="582"/>
      <c r="D48" s="582"/>
      <c r="E48" s="582"/>
      <c r="F48" s="582"/>
    </row>
  </sheetData>
  <mergeCells count="13">
    <mergeCell ref="G5:G6"/>
    <mergeCell ref="A28:A30"/>
    <mergeCell ref="A10:A12"/>
    <mergeCell ref="A13:A15"/>
    <mergeCell ref="A16:A18"/>
    <mergeCell ref="A19:A21"/>
    <mergeCell ref="A22:A24"/>
    <mergeCell ref="A25:A27"/>
    <mergeCell ref="A7:A9"/>
    <mergeCell ref="C5:C6"/>
    <mergeCell ref="D5:D6"/>
    <mergeCell ref="E5:E6"/>
    <mergeCell ref="F5:F6"/>
  </mergeCells>
  <phoneticPr fontId="7"/>
  <printOptions horizontalCentered="1"/>
  <pageMargins left="0.78740157480314965" right="0.78740157480314965" top="0.98425196850393704" bottom="0.78740157480314965"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6C46D-A122-48A7-BDED-1916A45A4CEC}">
  <sheetPr>
    <tabColor rgb="FF00FFFF"/>
  </sheetPr>
  <dimension ref="A1:G42"/>
  <sheetViews>
    <sheetView tabSelected="1" view="pageBreakPreview" zoomScale="85" zoomScaleNormal="100" zoomScaleSheetLayoutView="85" workbookViewId="0">
      <pane xSplit="1" ySplit="4" topLeftCell="B5" activePane="bottomRight" state="frozen"/>
      <selection activeCell="G16" sqref="G16"/>
      <selection pane="topRight" activeCell="G16" sqref="G16"/>
      <selection pane="bottomLeft" activeCell="G16" sqref="G16"/>
      <selection pane="bottomRight" activeCell="K31" sqref="K31"/>
    </sheetView>
  </sheetViews>
  <sheetFormatPr defaultColWidth="9" defaultRowHeight="13.2" x14ac:dyDescent="0.2"/>
  <cols>
    <col min="1" max="1" width="8.21875" style="6" customWidth="1"/>
    <col min="2" max="7" width="13" style="6" customWidth="1"/>
    <col min="8" max="16384" width="9" style="6"/>
  </cols>
  <sheetData>
    <row r="1" spans="1:7" ht="18" customHeight="1" x14ac:dyDescent="0.2">
      <c r="A1" s="564" t="s">
        <v>208</v>
      </c>
      <c r="B1" s="565"/>
      <c r="C1" s="565"/>
      <c r="D1" s="565"/>
      <c r="E1" s="514"/>
      <c r="F1" s="565"/>
      <c r="G1" s="565"/>
    </row>
    <row r="2" spans="1:7" ht="13.5" customHeight="1" thickBot="1" x14ac:dyDescent="0.25">
      <c r="A2" s="564"/>
      <c r="B2" s="565"/>
      <c r="C2" s="565"/>
      <c r="D2" s="565"/>
      <c r="E2" s="514"/>
      <c r="F2" s="565"/>
      <c r="G2" s="565"/>
    </row>
    <row r="3" spans="1:7" ht="23.25" customHeight="1" x14ac:dyDescent="0.2">
      <c r="A3" s="593"/>
      <c r="B3" s="594" t="s">
        <v>197</v>
      </c>
      <c r="C3" s="1673" t="s">
        <v>969</v>
      </c>
      <c r="D3" s="1673" t="s">
        <v>970</v>
      </c>
      <c r="E3" s="1673" t="s">
        <v>971</v>
      </c>
      <c r="F3" s="1673" t="s">
        <v>972</v>
      </c>
      <c r="G3" s="1665" t="s">
        <v>973</v>
      </c>
    </row>
    <row r="4" spans="1:7" ht="25.05" customHeight="1" x14ac:dyDescent="0.2">
      <c r="A4" s="595" t="s">
        <v>198</v>
      </c>
      <c r="B4" s="596" t="s">
        <v>199</v>
      </c>
      <c r="C4" s="1674"/>
      <c r="D4" s="1674"/>
      <c r="E4" s="1674"/>
      <c r="F4" s="1674"/>
      <c r="G4" s="1666"/>
    </row>
    <row r="5" spans="1:7" ht="20.100000000000001" customHeight="1" x14ac:dyDescent="0.2">
      <c r="A5" s="1675" t="s">
        <v>200</v>
      </c>
      <c r="B5" s="1679" t="s">
        <v>209</v>
      </c>
      <c r="C5" s="11">
        <v>101</v>
      </c>
      <c r="D5" s="12">
        <v>97</v>
      </c>
      <c r="E5" s="13">
        <v>95</v>
      </c>
      <c r="F5" s="11">
        <v>91</v>
      </c>
      <c r="G5" s="14">
        <v>85</v>
      </c>
    </row>
    <row r="6" spans="1:7" ht="20.100000000000001" customHeight="1" x14ac:dyDescent="0.2">
      <c r="A6" s="1676"/>
      <c r="B6" s="1683"/>
      <c r="C6" s="15">
        <v>344</v>
      </c>
      <c r="D6" s="16">
        <v>345</v>
      </c>
      <c r="E6" s="17">
        <v>334</v>
      </c>
      <c r="F6" s="15">
        <v>331</v>
      </c>
      <c r="G6" s="18">
        <v>322</v>
      </c>
    </row>
    <row r="7" spans="1:7" ht="20.100000000000001" customHeight="1" x14ac:dyDescent="0.2">
      <c r="A7" s="1676"/>
      <c r="B7" s="1684" t="s">
        <v>210</v>
      </c>
      <c r="C7" s="19">
        <v>101</v>
      </c>
      <c r="D7" s="20">
        <v>97</v>
      </c>
      <c r="E7" s="21">
        <v>95</v>
      </c>
      <c r="F7" s="19">
        <v>91</v>
      </c>
      <c r="G7" s="22">
        <v>85</v>
      </c>
    </row>
    <row r="8" spans="1:7" ht="20.100000000000001" customHeight="1" x14ac:dyDescent="0.2">
      <c r="A8" s="1678"/>
      <c r="B8" s="1682"/>
      <c r="C8" s="23">
        <v>2774</v>
      </c>
      <c r="D8" s="7">
        <v>2753</v>
      </c>
      <c r="E8" s="8">
        <v>2720</v>
      </c>
      <c r="F8" s="23">
        <v>2671</v>
      </c>
      <c r="G8" s="9">
        <v>2613</v>
      </c>
    </row>
    <row r="9" spans="1:7" ht="20.100000000000001" customHeight="1" x14ac:dyDescent="0.2">
      <c r="A9" s="1675" t="s">
        <v>201</v>
      </c>
      <c r="B9" s="1679" t="s">
        <v>209</v>
      </c>
      <c r="C9" s="11">
        <v>80</v>
      </c>
      <c r="D9" s="12">
        <v>80</v>
      </c>
      <c r="E9" s="11">
        <v>80</v>
      </c>
      <c r="F9" s="11">
        <v>79</v>
      </c>
      <c r="G9" s="14">
        <v>78</v>
      </c>
    </row>
    <row r="10" spans="1:7" ht="20.100000000000001" customHeight="1" x14ac:dyDescent="0.2">
      <c r="A10" s="1676"/>
      <c r="B10" s="1680"/>
      <c r="C10" s="24">
        <v>204</v>
      </c>
      <c r="D10" s="25">
        <v>204</v>
      </c>
      <c r="E10" s="26">
        <v>201</v>
      </c>
      <c r="F10" s="24">
        <v>201</v>
      </c>
      <c r="G10" s="27">
        <v>200</v>
      </c>
    </row>
    <row r="11" spans="1:7" ht="20.100000000000001" customHeight="1" x14ac:dyDescent="0.2">
      <c r="A11" s="1677"/>
      <c r="B11" s="1681" t="s">
        <v>210</v>
      </c>
      <c r="C11" s="28">
        <v>80</v>
      </c>
      <c r="D11" s="29">
        <v>80</v>
      </c>
      <c r="E11" s="28">
        <v>80</v>
      </c>
      <c r="F11" s="28">
        <v>79</v>
      </c>
      <c r="G11" s="30">
        <v>78</v>
      </c>
    </row>
    <row r="12" spans="1:7" ht="20.100000000000001" customHeight="1" x14ac:dyDescent="0.2">
      <c r="A12" s="1678"/>
      <c r="B12" s="1682"/>
      <c r="C12" s="31">
        <v>2303</v>
      </c>
      <c r="D12" s="32">
        <v>2217</v>
      </c>
      <c r="E12" s="33">
        <v>2182</v>
      </c>
      <c r="F12" s="31">
        <v>2145</v>
      </c>
      <c r="G12" s="34">
        <v>2082</v>
      </c>
    </row>
    <row r="13" spans="1:7" ht="20.100000000000001" customHeight="1" x14ac:dyDescent="0.2">
      <c r="A13" s="1675" t="s">
        <v>202</v>
      </c>
      <c r="B13" s="1679" t="s">
        <v>209</v>
      </c>
      <c r="C13" s="11">
        <v>610</v>
      </c>
      <c r="D13" s="11">
        <v>585</v>
      </c>
      <c r="E13" s="12">
        <v>570</v>
      </c>
      <c r="F13" s="13">
        <v>541</v>
      </c>
      <c r="G13" s="14">
        <v>524</v>
      </c>
    </row>
    <row r="14" spans="1:7" ht="20.100000000000001" customHeight="1" x14ac:dyDescent="0.2">
      <c r="A14" s="1676"/>
      <c r="B14" s="1683"/>
      <c r="C14" s="15">
        <v>302</v>
      </c>
      <c r="D14" s="15">
        <v>292</v>
      </c>
      <c r="E14" s="16">
        <v>308</v>
      </c>
      <c r="F14" s="17">
        <v>306</v>
      </c>
      <c r="G14" s="18">
        <v>291</v>
      </c>
    </row>
    <row r="15" spans="1:7" ht="20.100000000000001" customHeight="1" x14ac:dyDescent="0.2">
      <c r="A15" s="1677"/>
      <c r="B15" s="1684" t="s">
        <v>210</v>
      </c>
      <c r="C15" s="19">
        <v>610</v>
      </c>
      <c r="D15" s="19">
        <v>585</v>
      </c>
      <c r="E15" s="20">
        <v>570</v>
      </c>
      <c r="F15" s="21">
        <v>541</v>
      </c>
      <c r="G15" s="22">
        <v>524</v>
      </c>
    </row>
    <row r="16" spans="1:7" ht="20.100000000000001" customHeight="1" x14ac:dyDescent="0.2">
      <c r="A16" s="1685"/>
      <c r="B16" s="1682"/>
      <c r="C16" s="31">
        <v>4018</v>
      </c>
      <c r="D16" s="31">
        <v>3908</v>
      </c>
      <c r="E16" s="32">
        <v>3786</v>
      </c>
      <c r="F16" s="33">
        <v>3756</v>
      </c>
      <c r="G16" s="34">
        <v>3717</v>
      </c>
    </row>
    <row r="17" spans="1:7" ht="20.100000000000001" customHeight="1" x14ac:dyDescent="0.2">
      <c r="A17" s="1675" t="s">
        <v>203</v>
      </c>
      <c r="B17" s="1679" t="s">
        <v>209</v>
      </c>
      <c r="C17" s="11">
        <v>60</v>
      </c>
      <c r="D17" s="12">
        <v>59</v>
      </c>
      <c r="E17" s="35">
        <v>56</v>
      </c>
      <c r="F17" s="35">
        <v>48</v>
      </c>
      <c r="G17" s="36">
        <v>44</v>
      </c>
    </row>
    <row r="18" spans="1:7" ht="20.100000000000001" customHeight="1" x14ac:dyDescent="0.2">
      <c r="A18" s="1676"/>
      <c r="B18" s="1680"/>
      <c r="C18" s="24">
        <v>127</v>
      </c>
      <c r="D18" s="25">
        <v>125</v>
      </c>
      <c r="E18" s="26">
        <v>122</v>
      </c>
      <c r="F18" s="24">
        <v>127</v>
      </c>
      <c r="G18" s="27">
        <v>129</v>
      </c>
    </row>
    <row r="19" spans="1:7" ht="20.100000000000001" customHeight="1" x14ac:dyDescent="0.2">
      <c r="A19" s="1677"/>
      <c r="B19" s="1681" t="s">
        <v>210</v>
      </c>
      <c r="C19" s="28">
        <v>60</v>
      </c>
      <c r="D19" s="29">
        <v>59</v>
      </c>
      <c r="E19" s="37">
        <v>56</v>
      </c>
      <c r="F19" s="37">
        <v>48</v>
      </c>
      <c r="G19" s="38">
        <v>44</v>
      </c>
    </row>
    <row r="20" spans="1:7" ht="20.100000000000001" customHeight="1" x14ac:dyDescent="0.2">
      <c r="A20" s="1685"/>
      <c r="B20" s="1682"/>
      <c r="C20" s="31">
        <v>1272</v>
      </c>
      <c r="D20" s="32">
        <v>1246</v>
      </c>
      <c r="E20" s="33">
        <v>1187</v>
      </c>
      <c r="F20" s="31">
        <v>1171</v>
      </c>
      <c r="G20" s="34">
        <v>1169</v>
      </c>
    </row>
    <row r="21" spans="1:7" ht="20.100000000000001" customHeight="1" x14ac:dyDescent="0.2">
      <c r="A21" s="1675" t="s">
        <v>204</v>
      </c>
      <c r="B21" s="1679" t="s">
        <v>209</v>
      </c>
      <c r="C21" s="11">
        <v>73</v>
      </c>
      <c r="D21" s="12">
        <v>72</v>
      </c>
      <c r="E21" s="11">
        <v>72</v>
      </c>
      <c r="F21" s="11">
        <v>72</v>
      </c>
      <c r="G21" s="14">
        <v>66</v>
      </c>
    </row>
    <row r="22" spans="1:7" ht="20.100000000000001" customHeight="1" x14ac:dyDescent="0.2">
      <c r="A22" s="1676"/>
      <c r="B22" s="1683"/>
      <c r="C22" s="15">
        <v>126</v>
      </c>
      <c r="D22" s="16">
        <v>128</v>
      </c>
      <c r="E22" s="17">
        <v>128</v>
      </c>
      <c r="F22" s="15">
        <v>125</v>
      </c>
      <c r="G22" s="18">
        <v>128</v>
      </c>
    </row>
    <row r="23" spans="1:7" ht="20.100000000000001" customHeight="1" x14ac:dyDescent="0.2">
      <c r="A23" s="1677"/>
      <c r="B23" s="1684" t="s">
        <v>210</v>
      </c>
      <c r="C23" s="19">
        <v>73</v>
      </c>
      <c r="D23" s="20">
        <v>72</v>
      </c>
      <c r="E23" s="21">
        <v>72</v>
      </c>
      <c r="F23" s="19">
        <v>72</v>
      </c>
      <c r="G23" s="22">
        <v>66</v>
      </c>
    </row>
    <row r="24" spans="1:7" ht="20.100000000000001" customHeight="1" x14ac:dyDescent="0.2">
      <c r="A24" s="1685"/>
      <c r="B24" s="1682"/>
      <c r="C24" s="31">
        <v>1381</v>
      </c>
      <c r="D24" s="32">
        <v>1354</v>
      </c>
      <c r="E24" s="39">
        <v>1320</v>
      </c>
      <c r="F24" s="39">
        <v>1296</v>
      </c>
      <c r="G24" s="40">
        <v>1301</v>
      </c>
    </row>
    <row r="25" spans="1:7" ht="20.100000000000001" customHeight="1" x14ac:dyDescent="0.2">
      <c r="A25" s="1675" t="s">
        <v>205</v>
      </c>
      <c r="B25" s="1679" t="s">
        <v>209</v>
      </c>
      <c r="C25" s="41">
        <v>60</v>
      </c>
      <c r="D25" s="42">
        <v>59</v>
      </c>
      <c r="E25" s="43">
        <v>56</v>
      </c>
      <c r="F25" s="41">
        <v>55</v>
      </c>
      <c r="G25" s="44">
        <v>51</v>
      </c>
    </row>
    <row r="26" spans="1:7" ht="20.100000000000001" customHeight="1" x14ac:dyDescent="0.2">
      <c r="A26" s="1676"/>
      <c r="B26" s="1680"/>
      <c r="C26" s="45">
        <v>361</v>
      </c>
      <c r="D26" s="46">
        <v>354</v>
      </c>
      <c r="E26" s="47">
        <v>351</v>
      </c>
      <c r="F26" s="45">
        <v>356</v>
      </c>
      <c r="G26" s="48">
        <v>360</v>
      </c>
    </row>
    <row r="27" spans="1:7" ht="20.100000000000001" customHeight="1" x14ac:dyDescent="0.2">
      <c r="A27" s="1677"/>
      <c r="B27" s="1681" t="s">
        <v>210</v>
      </c>
      <c r="C27" s="28">
        <v>60</v>
      </c>
      <c r="D27" s="29">
        <v>59</v>
      </c>
      <c r="E27" s="49">
        <v>56</v>
      </c>
      <c r="F27" s="28">
        <v>55</v>
      </c>
      <c r="G27" s="30">
        <v>51</v>
      </c>
    </row>
    <row r="28" spans="1:7" ht="20.100000000000001" customHeight="1" x14ac:dyDescent="0.2">
      <c r="A28" s="1685"/>
      <c r="B28" s="1683"/>
      <c r="C28" s="50">
        <v>2657</v>
      </c>
      <c r="D28" s="51">
        <v>2673</v>
      </c>
      <c r="E28" s="52">
        <v>2577</v>
      </c>
      <c r="F28" s="50">
        <v>2606</v>
      </c>
      <c r="G28" s="53">
        <v>2563</v>
      </c>
    </row>
    <row r="29" spans="1:7" ht="20.100000000000001" customHeight="1" x14ac:dyDescent="0.2">
      <c r="A29" s="1675" t="s">
        <v>206</v>
      </c>
      <c r="B29" s="1679" t="s">
        <v>209</v>
      </c>
      <c r="C29" s="597">
        <v>984</v>
      </c>
      <c r="D29" s="597">
        <v>952</v>
      </c>
      <c r="E29" s="597">
        <v>929</v>
      </c>
      <c r="F29" s="598">
        <v>886</v>
      </c>
      <c r="G29" s="397">
        <v>848</v>
      </c>
    </row>
    <row r="30" spans="1:7" ht="20.100000000000001" customHeight="1" x14ac:dyDescent="0.2">
      <c r="A30" s="1676"/>
      <c r="B30" s="1680"/>
      <c r="C30" s="599">
        <v>1464</v>
      </c>
      <c r="D30" s="599">
        <v>1448</v>
      </c>
      <c r="E30" s="599">
        <v>1444</v>
      </c>
      <c r="F30" s="600">
        <v>1446</v>
      </c>
      <c r="G30" s="601">
        <v>1430</v>
      </c>
    </row>
    <row r="31" spans="1:7" ht="20.100000000000001" customHeight="1" x14ac:dyDescent="0.2">
      <c r="A31" s="1677"/>
      <c r="B31" s="1684" t="s">
        <v>210</v>
      </c>
      <c r="C31" s="602">
        <v>984</v>
      </c>
      <c r="D31" s="602">
        <v>952</v>
      </c>
      <c r="E31" s="602">
        <v>929</v>
      </c>
      <c r="F31" s="603">
        <v>886</v>
      </c>
      <c r="G31" s="604">
        <v>848</v>
      </c>
    </row>
    <row r="32" spans="1:7" ht="20.100000000000001" customHeight="1" x14ac:dyDescent="0.2">
      <c r="A32" s="1685"/>
      <c r="B32" s="1682"/>
      <c r="C32" s="605">
        <v>14405</v>
      </c>
      <c r="D32" s="605">
        <v>14151</v>
      </c>
      <c r="E32" s="605">
        <v>13772</v>
      </c>
      <c r="F32" s="606">
        <v>13645</v>
      </c>
      <c r="G32" s="607">
        <v>13445</v>
      </c>
    </row>
    <row r="33" spans="1:7" ht="20.100000000000001" customHeight="1" x14ac:dyDescent="0.2">
      <c r="A33" s="1667" t="s">
        <v>211</v>
      </c>
      <c r="B33" s="1679" t="s">
        <v>209</v>
      </c>
      <c r="C33" s="608">
        <v>100</v>
      </c>
      <c r="D33" s="608">
        <v>96.747967479674799</v>
      </c>
      <c r="E33" s="608">
        <v>94.410569105691053</v>
      </c>
      <c r="F33" s="609">
        <v>90.040650406504056</v>
      </c>
      <c r="G33" s="610">
        <v>86.178861788617894</v>
      </c>
    </row>
    <row r="34" spans="1:7" ht="20.100000000000001" customHeight="1" x14ac:dyDescent="0.2">
      <c r="A34" s="1668"/>
      <c r="B34" s="1680"/>
      <c r="C34" s="611">
        <v>100</v>
      </c>
      <c r="D34" s="611">
        <v>98.907103825136616</v>
      </c>
      <c r="E34" s="611">
        <v>98.63387978142076</v>
      </c>
      <c r="F34" s="612">
        <v>98.770491803278688</v>
      </c>
      <c r="G34" s="613">
        <v>97.677595628415304</v>
      </c>
    </row>
    <row r="35" spans="1:7" ht="20.100000000000001" customHeight="1" x14ac:dyDescent="0.2">
      <c r="A35" s="1686"/>
      <c r="B35" s="1681" t="s">
        <v>210</v>
      </c>
      <c r="C35" s="614">
        <v>100</v>
      </c>
      <c r="D35" s="614">
        <v>96.747967479674799</v>
      </c>
      <c r="E35" s="614">
        <v>94.410569105691053</v>
      </c>
      <c r="F35" s="615">
        <v>90.040650406504056</v>
      </c>
      <c r="G35" s="616">
        <v>86.178861788617894</v>
      </c>
    </row>
    <row r="36" spans="1:7" ht="20.100000000000001" customHeight="1" thickBot="1" x14ac:dyDescent="0.25">
      <c r="A36" s="1687"/>
      <c r="B36" s="1688"/>
      <c r="C36" s="617">
        <v>100</v>
      </c>
      <c r="D36" s="617">
        <v>98.236723359944463</v>
      </c>
      <c r="E36" s="617">
        <v>95.605692467893093</v>
      </c>
      <c r="F36" s="618">
        <v>94.724054147865317</v>
      </c>
      <c r="G36" s="619">
        <v>93.335647344671997</v>
      </c>
    </row>
    <row r="37" spans="1:7" ht="14.1" customHeight="1" x14ac:dyDescent="0.2">
      <c r="A37" s="514" t="s">
        <v>212</v>
      </c>
      <c r="B37" s="582"/>
      <c r="C37" s="582"/>
      <c r="D37" s="582"/>
      <c r="E37" s="582"/>
      <c r="F37" s="582"/>
      <c r="G37" s="582"/>
    </row>
    <row r="38" spans="1:7" ht="14.1" customHeight="1" x14ac:dyDescent="0.2">
      <c r="A38" s="514"/>
      <c r="B38" s="582"/>
      <c r="C38" s="582"/>
      <c r="D38" s="582"/>
      <c r="E38" s="582"/>
      <c r="F38" s="582"/>
      <c r="G38" s="582"/>
    </row>
    <row r="39" spans="1:7" ht="14.1" customHeight="1" x14ac:dyDescent="0.2"/>
    <row r="40" spans="1:7" ht="14.1" customHeight="1" x14ac:dyDescent="0.2"/>
    <row r="41" spans="1:7" ht="14.1" customHeight="1" x14ac:dyDescent="0.2"/>
    <row r="42" spans="1:7" ht="14.1" customHeight="1" x14ac:dyDescent="0.2"/>
  </sheetData>
  <mergeCells count="29">
    <mergeCell ref="A21:A24"/>
    <mergeCell ref="B21:B22"/>
    <mergeCell ref="B23:B24"/>
    <mergeCell ref="A33:A36"/>
    <mergeCell ref="B33:B34"/>
    <mergeCell ref="B35:B36"/>
    <mergeCell ref="A25:A28"/>
    <mergeCell ref="B25:B26"/>
    <mergeCell ref="B27:B28"/>
    <mergeCell ref="A29:A32"/>
    <mergeCell ref="B29:B30"/>
    <mergeCell ref="B31:B32"/>
    <mergeCell ref="A13:A16"/>
    <mergeCell ref="B13:B14"/>
    <mergeCell ref="B15:B16"/>
    <mergeCell ref="A17:A20"/>
    <mergeCell ref="B17:B18"/>
    <mergeCell ref="B19:B20"/>
    <mergeCell ref="E3:E4"/>
    <mergeCell ref="F3:F4"/>
    <mergeCell ref="G3:G4"/>
    <mergeCell ref="A9:A12"/>
    <mergeCell ref="B9:B10"/>
    <mergeCell ref="B11:B12"/>
    <mergeCell ref="A5:A8"/>
    <mergeCell ref="B5:B6"/>
    <mergeCell ref="B7:B8"/>
    <mergeCell ref="C3:C4"/>
    <mergeCell ref="D3:D4"/>
  </mergeCells>
  <phoneticPr fontId="7"/>
  <pageMargins left="0.78740157480314965" right="0.78740157480314965" top="0.98425196850393704" bottom="0.78740157480314965"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FBC0B-620D-4F25-A49E-DF6ACA5FAB2E}">
  <sheetPr>
    <tabColor rgb="FF00FFFF"/>
  </sheetPr>
  <dimension ref="A1:H43"/>
  <sheetViews>
    <sheetView view="pageBreakPreview" zoomScaleNormal="100" zoomScaleSheetLayoutView="100" workbookViewId="0">
      <pane xSplit="1" ySplit="5" topLeftCell="B6" activePane="bottomRight" state="frozen"/>
      <selection activeCell="G16" sqref="G16"/>
      <selection pane="topRight" activeCell="G16" sqref="G16"/>
      <selection pane="bottomLeft" activeCell="G16" sqref="G16"/>
      <selection pane="bottomRight" activeCell="N15" sqref="N15"/>
    </sheetView>
  </sheetViews>
  <sheetFormatPr defaultColWidth="9" defaultRowHeight="13.2" x14ac:dyDescent="0.2"/>
  <cols>
    <col min="1" max="1" width="8.21875" style="6" customWidth="1"/>
    <col min="2" max="8" width="10.6640625" style="6" customWidth="1"/>
    <col min="9" max="16384" width="9" style="6"/>
  </cols>
  <sheetData>
    <row r="1" spans="1:8" ht="18" customHeight="1" x14ac:dyDescent="0.2">
      <c r="A1" s="564" t="s">
        <v>213</v>
      </c>
      <c r="B1" s="565"/>
      <c r="C1" s="565"/>
      <c r="D1" s="565"/>
      <c r="E1" s="514"/>
      <c r="F1" s="565"/>
    </row>
    <row r="2" spans="1:8" ht="18" customHeight="1" x14ac:dyDescent="0.2">
      <c r="A2" s="564"/>
      <c r="B2" s="565"/>
      <c r="C2" s="565"/>
      <c r="D2" s="584"/>
      <c r="E2" s="523"/>
      <c r="F2" s="584"/>
      <c r="G2" s="644"/>
      <c r="H2" s="644"/>
    </row>
    <row r="3" spans="1:8" ht="13.5" customHeight="1" thickBot="1" x14ac:dyDescent="0.25">
      <c r="A3" s="564"/>
      <c r="B3" s="565"/>
      <c r="C3" s="565"/>
      <c r="D3" s="584"/>
      <c r="E3" s="523"/>
      <c r="F3" s="584"/>
      <c r="G3" s="640"/>
      <c r="H3" s="1048" t="s">
        <v>974</v>
      </c>
    </row>
    <row r="4" spans="1:8" ht="20.100000000000001" customHeight="1" x14ac:dyDescent="0.2">
      <c r="A4" s="620" t="s">
        <v>199</v>
      </c>
      <c r="B4" s="1689" t="s">
        <v>214</v>
      </c>
      <c r="C4" s="1690" t="s">
        <v>215</v>
      </c>
      <c r="D4" s="1692" t="s">
        <v>216</v>
      </c>
      <c r="E4" s="1693"/>
      <c r="F4" s="1693"/>
      <c r="G4" s="1693"/>
      <c r="H4" s="1694"/>
    </row>
    <row r="5" spans="1:8" ht="24.75" customHeight="1" x14ac:dyDescent="0.2">
      <c r="A5" s="621" t="s">
        <v>198</v>
      </c>
      <c r="B5" s="1674"/>
      <c r="C5" s="1691"/>
      <c r="D5" s="641" t="s">
        <v>217</v>
      </c>
      <c r="E5" s="642" t="s">
        <v>218</v>
      </c>
      <c r="F5" s="642" t="s">
        <v>219</v>
      </c>
      <c r="G5" s="642" t="s">
        <v>220</v>
      </c>
      <c r="H5" s="643" t="s">
        <v>221</v>
      </c>
    </row>
    <row r="6" spans="1:8" ht="20.100000000000001" customHeight="1" x14ac:dyDescent="0.2">
      <c r="A6" s="1676" t="s">
        <v>200</v>
      </c>
      <c r="B6" s="622">
        <v>85</v>
      </c>
      <c r="C6" s="623">
        <v>85</v>
      </c>
      <c r="D6" s="1695">
        <v>274</v>
      </c>
      <c r="E6" s="1697">
        <v>29</v>
      </c>
      <c r="F6" s="1697">
        <v>7</v>
      </c>
      <c r="G6" s="1697">
        <v>8</v>
      </c>
      <c r="H6" s="1699">
        <v>4</v>
      </c>
    </row>
    <row r="7" spans="1:8" ht="20.100000000000001" customHeight="1" x14ac:dyDescent="0.2">
      <c r="A7" s="1677"/>
      <c r="B7" s="624">
        <v>322</v>
      </c>
      <c r="C7" s="625">
        <v>2613</v>
      </c>
      <c r="D7" s="1696"/>
      <c r="E7" s="1698"/>
      <c r="F7" s="1698"/>
      <c r="G7" s="1698"/>
      <c r="H7" s="1700"/>
    </row>
    <row r="8" spans="1:8" ht="20.100000000000001" customHeight="1" x14ac:dyDescent="0.2">
      <c r="A8" s="1675" t="s">
        <v>201</v>
      </c>
      <c r="B8" s="622">
        <v>78</v>
      </c>
      <c r="C8" s="623">
        <v>78</v>
      </c>
      <c r="D8" s="1695">
        <v>141</v>
      </c>
      <c r="E8" s="1697">
        <v>46</v>
      </c>
      <c r="F8" s="1697">
        <v>8</v>
      </c>
      <c r="G8" s="1697">
        <v>5</v>
      </c>
      <c r="H8" s="1701">
        <v>0</v>
      </c>
    </row>
    <row r="9" spans="1:8" ht="18.75" customHeight="1" x14ac:dyDescent="0.2">
      <c r="A9" s="1677"/>
      <c r="B9" s="624">
        <v>200</v>
      </c>
      <c r="C9" s="625">
        <v>2082</v>
      </c>
      <c r="D9" s="1696"/>
      <c r="E9" s="1698"/>
      <c r="F9" s="1698"/>
      <c r="G9" s="1698"/>
      <c r="H9" s="1702"/>
    </row>
    <row r="10" spans="1:8" ht="20.100000000000001" customHeight="1" x14ac:dyDescent="0.2">
      <c r="A10" s="1675" t="s">
        <v>202</v>
      </c>
      <c r="B10" s="622">
        <v>525</v>
      </c>
      <c r="C10" s="623">
        <v>525</v>
      </c>
      <c r="D10" s="1695">
        <v>203</v>
      </c>
      <c r="E10" s="1697">
        <v>58</v>
      </c>
      <c r="F10" s="1697">
        <v>15</v>
      </c>
      <c r="G10" s="1697">
        <v>10</v>
      </c>
      <c r="H10" s="1699">
        <v>5</v>
      </c>
    </row>
    <row r="11" spans="1:8" ht="20.100000000000001" customHeight="1" x14ac:dyDescent="0.2">
      <c r="A11" s="1677"/>
      <c r="B11" s="624">
        <v>291</v>
      </c>
      <c r="C11" s="625">
        <v>3717</v>
      </c>
      <c r="D11" s="1696"/>
      <c r="E11" s="1698"/>
      <c r="F11" s="1698"/>
      <c r="G11" s="1698"/>
      <c r="H11" s="1700"/>
    </row>
    <row r="12" spans="1:8" ht="20.100000000000001" customHeight="1" x14ac:dyDescent="0.2">
      <c r="A12" s="1675" t="s">
        <v>203</v>
      </c>
      <c r="B12" s="622">
        <v>44</v>
      </c>
      <c r="C12" s="623">
        <v>44</v>
      </c>
      <c r="D12" s="1695">
        <v>97</v>
      </c>
      <c r="E12" s="1697">
        <v>21</v>
      </c>
      <c r="F12" s="1697">
        <v>7</v>
      </c>
      <c r="G12" s="1697">
        <v>4</v>
      </c>
      <c r="H12" s="1703">
        <v>0</v>
      </c>
    </row>
    <row r="13" spans="1:8" ht="20.100000000000001" customHeight="1" x14ac:dyDescent="0.2">
      <c r="A13" s="1677"/>
      <c r="B13" s="624">
        <v>129</v>
      </c>
      <c r="C13" s="625">
        <v>1169</v>
      </c>
      <c r="D13" s="1696"/>
      <c r="E13" s="1698"/>
      <c r="F13" s="1698"/>
      <c r="G13" s="1698"/>
      <c r="H13" s="1704"/>
    </row>
    <row r="14" spans="1:8" ht="20.100000000000001" customHeight="1" x14ac:dyDescent="0.2">
      <c r="A14" s="1675" t="s">
        <v>204</v>
      </c>
      <c r="B14" s="622">
        <v>66</v>
      </c>
      <c r="C14" s="623">
        <v>66</v>
      </c>
      <c r="D14" s="1695">
        <v>88</v>
      </c>
      <c r="E14" s="1697">
        <v>33</v>
      </c>
      <c r="F14" s="1697">
        <v>4</v>
      </c>
      <c r="G14" s="1697">
        <v>2</v>
      </c>
      <c r="H14" s="1699">
        <v>1</v>
      </c>
    </row>
    <row r="15" spans="1:8" ht="20.100000000000001" customHeight="1" x14ac:dyDescent="0.2">
      <c r="A15" s="1677"/>
      <c r="B15" s="624">
        <v>128</v>
      </c>
      <c r="C15" s="625">
        <v>1301</v>
      </c>
      <c r="D15" s="1696"/>
      <c r="E15" s="1698"/>
      <c r="F15" s="1698"/>
      <c r="G15" s="1698"/>
      <c r="H15" s="1700"/>
    </row>
    <row r="16" spans="1:8" ht="20.100000000000001" customHeight="1" x14ac:dyDescent="0.2">
      <c r="A16" s="1675" t="s">
        <v>205</v>
      </c>
      <c r="B16" s="622">
        <v>51</v>
      </c>
      <c r="C16" s="623">
        <v>51</v>
      </c>
      <c r="D16" s="1695">
        <v>292</v>
      </c>
      <c r="E16" s="1697">
        <v>44</v>
      </c>
      <c r="F16" s="1697">
        <v>16</v>
      </c>
      <c r="G16" s="1697">
        <v>8</v>
      </c>
      <c r="H16" s="1711">
        <v>0</v>
      </c>
    </row>
    <row r="17" spans="1:8" ht="20.100000000000001" customHeight="1" thickBot="1" x14ac:dyDescent="0.25">
      <c r="A17" s="1677"/>
      <c r="B17" s="624">
        <v>360</v>
      </c>
      <c r="C17" s="626">
        <v>2563</v>
      </c>
      <c r="D17" s="1709"/>
      <c r="E17" s="1710"/>
      <c r="F17" s="1710"/>
      <c r="G17" s="1710"/>
      <c r="H17" s="1712"/>
    </row>
    <row r="18" spans="1:8" ht="20.100000000000001" customHeight="1" x14ac:dyDescent="0.2">
      <c r="A18" s="1717" t="s">
        <v>53</v>
      </c>
      <c r="B18" s="627">
        <v>849</v>
      </c>
      <c r="C18" s="628">
        <v>849</v>
      </c>
      <c r="D18" s="1719">
        <v>1095</v>
      </c>
      <c r="E18" s="1705">
        <v>231</v>
      </c>
      <c r="F18" s="1705">
        <v>57</v>
      </c>
      <c r="G18" s="1705">
        <v>37</v>
      </c>
      <c r="H18" s="1707">
        <v>10</v>
      </c>
    </row>
    <row r="19" spans="1:8" ht="20.100000000000001" customHeight="1" thickBot="1" x14ac:dyDescent="0.25">
      <c r="A19" s="1718"/>
      <c r="B19" s="629">
        <v>1430</v>
      </c>
      <c r="C19" s="630">
        <v>13445</v>
      </c>
      <c r="D19" s="1720"/>
      <c r="E19" s="1706"/>
      <c r="F19" s="1706"/>
      <c r="G19" s="1706"/>
      <c r="H19" s="1708"/>
    </row>
    <row r="20" spans="1:8" ht="16.05" customHeight="1" x14ac:dyDescent="0.2">
      <c r="A20" s="514" t="s">
        <v>222</v>
      </c>
      <c r="B20" s="631"/>
      <c r="C20" s="631"/>
      <c r="D20" s="631"/>
      <c r="E20" s="631"/>
      <c r="F20" s="631"/>
      <c r="G20" s="631"/>
      <c r="H20" s="631"/>
    </row>
    <row r="21" spans="1:8" ht="16.05" customHeight="1" x14ac:dyDescent="0.2">
      <c r="A21" s="632"/>
      <c r="B21" s="633"/>
      <c r="C21" s="633"/>
      <c r="D21" s="633"/>
      <c r="E21" s="633"/>
      <c r="F21" s="633"/>
      <c r="G21" s="633"/>
      <c r="H21" s="633"/>
    </row>
    <row r="22" spans="1:8" ht="16.05" customHeight="1" x14ac:dyDescent="0.2">
      <c r="A22" s="634"/>
      <c r="B22" s="631"/>
      <c r="C22" s="631"/>
      <c r="D22" s="631"/>
      <c r="E22" s="631"/>
      <c r="F22" s="631"/>
      <c r="G22" s="631"/>
      <c r="H22" s="631"/>
    </row>
    <row r="23" spans="1:8" ht="16.05" customHeight="1" x14ac:dyDescent="0.2">
      <c r="A23" s="634"/>
      <c r="B23" s="633"/>
      <c r="C23" s="633"/>
      <c r="D23" s="633"/>
      <c r="E23" s="633"/>
      <c r="F23" s="633"/>
      <c r="G23" s="633"/>
      <c r="H23" s="633"/>
    </row>
    <row r="24" spans="1:8" ht="16.05" customHeight="1" x14ac:dyDescent="0.2">
      <c r="A24" s="632"/>
      <c r="B24" s="631"/>
      <c r="C24" s="631"/>
      <c r="D24" s="631"/>
      <c r="E24" s="631"/>
      <c r="F24" s="631"/>
      <c r="G24" s="631"/>
      <c r="H24" s="631"/>
    </row>
    <row r="25" spans="1:8" ht="16.05" customHeight="1" x14ac:dyDescent="0.2">
      <c r="A25" s="632"/>
      <c r="B25" s="633"/>
      <c r="C25" s="633"/>
      <c r="D25" s="633"/>
      <c r="E25" s="633"/>
      <c r="F25" s="633"/>
      <c r="G25" s="633"/>
      <c r="H25" s="633"/>
    </row>
    <row r="26" spans="1:8" ht="16.05" customHeight="1" x14ac:dyDescent="0.2">
      <c r="A26" s="634"/>
      <c r="B26" s="631"/>
      <c r="C26" s="631"/>
      <c r="D26" s="631"/>
      <c r="E26" s="631"/>
      <c r="F26" s="631"/>
      <c r="G26" s="631"/>
      <c r="H26" s="631"/>
    </row>
    <row r="27" spans="1:8" ht="16.05" customHeight="1" x14ac:dyDescent="0.2">
      <c r="A27" s="634"/>
      <c r="B27" s="633"/>
      <c r="C27" s="633"/>
      <c r="D27" s="633"/>
      <c r="E27" s="633"/>
      <c r="F27" s="633"/>
      <c r="G27" s="633"/>
      <c r="H27" s="633"/>
    </row>
    <row r="28" spans="1:8" ht="16.05" customHeight="1" x14ac:dyDescent="0.2">
      <c r="A28" s="632"/>
      <c r="B28" s="631"/>
      <c r="C28" s="631"/>
      <c r="D28" s="631"/>
      <c r="E28" s="631"/>
      <c r="F28" s="631"/>
      <c r="G28" s="631"/>
      <c r="H28" s="631"/>
    </row>
    <row r="29" spans="1:8" ht="16.05" customHeight="1" x14ac:dyDescent="0.2">
      <c r="A29" s="632"/>
      <c r="B29" s="633"/>
      <c r="C29" s="633"/>
      <c r="D29" s="633"/>
      <c r="E29" s="633"/>
      <c r="F29" s="633"/>
      <c r="G29" s="633"/>
      <c r="H29" s="633"/>
    </row>
    <row r="30" spans="1:8" ht="16.05" customHeight="1" x14ac:dyDescent="0.2">
      <c r="A30" s="1713"/>
      <c r="B30" s="631"/>
      <c r="C30" s="631"/>
      <c r="D30" s="631"/>
      <c r="E30" s="631"/>
      <c r="F30" s="631"/>
      <c r="G30" s="631"/>
      <c r="H30" s="631"/>
    </row>
    <row r="31" spans="1:8" ht="16.05" customHeight="1" x14ac:dyDescent="0.2">
      <c r="A31" s="1713"/>
      <c r="B31" s="633"/>
      <c r="C31" s="633"/>
      <c r="D31" s="633"/>
      <c r="E31" s="633"/>
      <c r="F31" s="633"/>
      <c r="G31" s="633"/>
      <c r="H31" s="633"/>
    </row>
    <row r="32" spans="1:8" ht="16.05" customHeight="1" x14ac:dyDescent="0.2">
      <c r="A32" s="1714"/>
      <c r="B32" s="631"/>
      <c r="C32" s="631"/>
      <c r="D32" s="631"/>
      <c r="E32" s="631"/>
      <c r="F32" s="631"/>
      <c r="G32" s="631"/>
      <c r="H32" s="631"/>
    </row>
    <row r="33" spans="1:8" ht="16.05" customHeight="1" x14ac:dyDescent="0.2">
      <c r="A33" s="1714"/>
      <c r="B33" s="633"/>
      <c r="C33" s="633"/>
      <c r="D33" s="633"/>
      <c r="E33" s="633"/>
      <c r="F33" s="633"/>
      <c r="G33" s="633"/>
      <c r="H33" s="633"/>
    </row>
    <row r="34" spans="1:8" ht="16.05" customHeight="1" x14ac:dyDescent="0.2">
      <c r="A34" s="1715"/>
      <c r="B34" s="635"/>
      <c r="C34" s="636"/>
      <c r="D34" s="636"/>
      <c r="E34" s="636"/>
      <c r="F34" s="636"/>
    </row>
    <row r="35" spans="1:8" ht="16.05" customHeight="1" x14ac:dyDescent="0.2">
      <c r="A35" s="1715"/>
      <c r="B35" s="637"/>
      <c r="C35" s="638"/>
      <c r="D35" s="638"/>
      <c r="E35" s="638"/>
      <c r="F35" s="638"/>
    </row>
    <row r="36" spans="1:8" ht="16.05" customHeight="1" x14ac:dyDescent="0.2">
      <c r="A36" s="1716"/>
      <c r="B36" s="637"/>
      <c r="C36" s="639"/>
      <c r="D36" s="639"/>
      <c r="E36" s="639"/>
      <c r="F36" s="639"/>
    </row>
    <row r="37" spans="1:8" ht="16.05" customHeight="1" x14ac:dyDescent="0.2">
      <c r="A37" s="1716"/>
      <c r="B37" s="637"/>
      <c r="C37" s="637"/>
      <c r="D37" s="637"/>
      <c r="E37" s="637"/>
      <c r="F37" s="637"/>
    </row>
    <row r="38" spans="1:8" ht="14.1" customHeight="1" x14ac:dyDescent="0.2">
      <c r="A38" s="582"/>
      <c r="B38" s="582"/>
      <c r="C38" s="582"/>
      <c r="D38" s="582"/>
      <c r="E38" s="582"/>
      <c r="F38" s="582"/>
    </row>
    <row r="39" spans="1:8" ht="14.1" customHeight="1" x14ac:dyDescent="0.2">
      <c r="A39" s="582"/>
      <c r="B39" s="582"/>
      <c r="C39" s="582"/>
      <c r="D39" s="582"/>
      <c r="E39" s="582"/>
      <c r="F39" s="582"/>
    </row>
    <row r="40" spans="1:8" ht="14.1" customHeight="1" x14ac:dyDescent="0.2"/>
    <row r="41" spans="1:8" ht="14.1" customHeight="1" x14ac:dyDescent="0.2"/>
    <row r="42" spans="1:8" ht="14.1" customHeight="1" x14ac:dyDescent="0.2"/>
    <row r="43" spans="1:8" ht="14.1" customHeight="1" x14ac:dyDescent="0.2"/>
  </sheetData>
  <mergeCells count="47">
    <mergeCell ref="A30:A33"/>
    <mergeCell ref="A34:A37"/>
    <mergeCell ref="A18:A19"/>
    <mergeCell ref="D18:D19"/>
    <mergeCell ref="E18:E19"/>
    <mergeCell ref="F18:F19"/>
    <mergeCell ref="G18:G19"/>
    <mergeCell ref="H18:H19"/>
    <mergeCell ref="A16:A17"/>
    <mergeCell ref="D16:D17"/>
    <mergeCell ref="E16:E17"/>
    <mergeCell ref="F16:F17"/>
    <mergeCell ref="G16:G17"/>
    <mergeCell ref="H16:H17"/>
    <mergeCell ref="H14:H15"/>
    <mergeCell ref="A12:A13"/>
    <mergeCell ref="D12:D13"/>
    <mergeCell ref="E12:E13"/>
    <mergeCell ref="F12:F13"/>
    <mergeCell ref="G12:G13"/>
    <mergeCell ref="H12:H13"/>
    <mergeCell ref="A14:A15"/>
    <mergeCell ref="D14:D15"/>
    <mergeCell ref="E14:E15"/>
    <mergeCell ref="F14:F15"/>
    <mergeCell ref="G14:G15"/>
    <mergeCell ref="H10:H11"/>
    <mergeCell ref="A8:A9"/>
    <mergeCell ref="D8:D9"/>
    <mergeCell ref="E8:E9"/>
    <mergeCell ref="F8:F9"/>
    <mergeCell ref="G8:G9"/>
    <mergeCell ref="H8:H9"/>
    <mergeCell ref="A10:A11"/>
    <mergeCell ref="D10:D11"/>
    <mergeCell ref="E10:E11"/>
    <mergeCell ref="F10:F11"/>
    <mergeCell ref="G10:G11"/>
    <mergeCell ref="B4:B5"/>
    <mergeCell ref="C4:C5"/>
    <mergeCell ref="D4:H4"/>
    <mergeCell ref="A6:A7"/>
    <mergeCell ref="D6:D7"/>
    <mergeCell ref="E6:E7"/>
    <mergeCell ref="F6:F7"/>
    <mergeCell ref="G6:G7"/>
    <mergeCell ref="H6:H7"/>
  </mergeCells>
  <phoneticPr fontId="7"/>
  <pageMargins left="0.74803149606299213" right="0.78740157480314965" top="0.98425196850393704" bottom="0.78740157480314965" header="0.51181102362204722" footer="0.51181102362204722"/>
  <pageSetup paperSize="9" scale="10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15</vt:i4>
      </vt:variant>
    </vt:vector>
  </HeadingPairs>
  <TitlesOfParts>
    <vt:vector size="43" baseType="lpstr">
      <vt:lpstr>目次</vt:lpstr>
      <vt:lpstr>Ⅲ-5-1</vt:lpstr>
      <vt:lpstr>Ⅲ-5-5</vt:lpstr>
      <vt:lpstr>Ⅲ-5-7</vt:lpstr>
      <vt:lpstr>Ⅲ-5-8-1</vt:lpstr>
      <vt:lpstr>Ⅲ-5-8-2</vt:lpstr>
      <vt:lpstr>Ⅲ-5-9</vt:lpstr>
      <vt:lpstr>Ⅲ-5-10</vt:lpstr>
      <vt:lpstr>Ⅲ-5-11</vt:lpstr>
      <vt:lpstr>Ⅲ-6-1</vt:lpstr>
      <vt:lpstr>Ⅲ-6-2</vt:lpstr>
      <vt:lpstr>Ⅲ-6-3</vt:lpstr>
      <vt:lpstr>Ⅲ-6-4</vt:lpstr>
      <vt:lpstr>Ⅲ-6-5</vt:lpstr>
      <vt:lpstr>Ⅲ-6-6</vt:lpstr>
      <vt:lpstr>Ⅲ-6-7</vt:lpstr>
      <vt:lpstr>目次 </vt:lpstr>
      <vt:lpstr>Ⅲ-9-1</vt:lpstr>
      <vt:lpstr>Ⅲ-9-2</vt:lpstr>
      <vt:lpstr>Ⅲ-9-3</vt:lpstr>
      <vt:lpstr>Ⅲ-9-4</vt:lpstr>
      <vt:lpstr>Ⅲ-9-5</vt:lpstr>
      <vt:lpstr>Ⅲ-10-1</vt:lpstr>
      <vt:lpstr>Ⅲ-10-2</vt:lpstr>
      <vt:lpstr>Ⅲ-10-4</vt:lpstr>
      <vt:lpstr>Ⅲ-12-1</vt:lpstr>
      <vt:lpstr>Ⅲ-12-2,3</vt:lpstr>
      <vt:lpstr>Ⅲ-12-4,5</vt:lpstr>
      <vt:lpstr>'Ⅲ-10-1'!Print_Area</vt:lpstr>
      <vt:lpstr>'Ⅲ-10-2'!Print_Area</vt:lpstr>
      <vt:lpstr>'Ⅲ-12-2,3'!Print_Area</vt:lpstr>
      <vt:lpstr>'Ⅲ-12-4,5'!Print_Area</vt:lpstr>
      <vt:lpstr>'Ⅲ-5-10'!Print_Area</vt:lpstr>
      <vt:lpstr>'Ⅲ-5-11'!Print_Area</vt:lpstr>
      <vt:lpstr>'Ⅲ-5-5'!Print_Area</vt:lpstr>
      <vt:lpstr>'Ⅲ-5-8-1'!Print_Area</vt:lpstr>
      <vt:lpstr>'Ⅲ-5-8-2'!Print_Area</vt:lpstr>
      <vt:lpstr>'Ⅲ-5-9'!Print_Area</vt:lpstr>
      <vt:lpstr>'Ⅲ-6-1'!Print_Area</vt:lpstr>
      <vt:lpstr>'Ⅲ-6-6'!Print_Area</vt:lpstr>
      <vt:lpstr>'Ⅲ-9-1'!Print_Area</vt:lpstr>
      <vt:lpstr>目次!Print_Area</vt:lpstr>
      <vt:lpstr>'目次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2023-12-27T01:32:39Z</dcterms:modified>
</cp:coreProperties>
</file>