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Up-ths-fs01s2\共有\東北運輸局\! 01.(共有)東北運輸局共用\01.総務部_1年未満（作業終了後廃棄）\05.広報対策官\04.運輸要覧_３月末廃棄\02_作業済みファイル（Ｒ6年度版）\作業フォルダ\Excel版（R6)\完成版（EXCEL)\"/>
    </mc:Choice>
  </mc:AlternateContent>
  <xr:revisionPtr revIDLastSave="0" documentId="13_ncr:1_{330B64F2-60DE-4501-9BF1-A87B50F18E8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7" r:id="rId1"/>
    <sheet name="Ⅱ‐1" sheetId="14" r:id="rId2"/>
    <sheet name="Ⅱ-2" sheetId="15" r:id="rId3"/>
    <sheet name="Ⅱ-3" sheetId="16" r:id="rId4"/>
    <sheet name="Ⅱ-4" sheetId="17" r:id="rId5"/>
    <sheet name="Ⅱ-5-1,2" sheetId="18" r:id="rId6"/>
    <sheet name="Ⅱ-5-3" sheetId="19" r:id="rId7"/>
  </sheets>
  <definedNames>
    <definedName name="_xlnm.Print_Area" localSheetId="1">Ⅱ‐1!$A$1:$H$38</definedName>
    <definedName name="_xlnm.Print_Area" localSheetId="2">'Ⅱ-2'!$A$1:$I$81</definedName>
    <definedName name="_xlnm.Print_Area" localSheetId="3">'Ⅱ-3'!$A$1:$J$112</definedName>
    <definedName name="_xlnm.Print_Area" localSheetId="4">'Ⅱ-4'!$A$1:$I$69</definedName>
    <definedName name="_xlnm.Print_Area" localSheetId="5">'Ⅱ-5-1,2'!$A$1:$K$68</definedName>
    <definedName name="_xlnm.Print_Area" localSheetId="6">'Ⅱ-5-3'!$A$1:$J$34</definedName>
    <definedName name="_xlnm.Print_Area" localSheetId="0">目次!$A$1:$C$12</definedName>
    <definedName name="_xlnm.Print_Titles" localSheetId="2">'Ⅱ-2'!$3:$3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9" l="1"/>
  <c r="J6" i="19"/>
  <c r="J7" i="19"/>
  <c r="D8" i="19"/>
  <c r="J8" i="19" s="1"/>
  <c r="E8" i="19"/>
  <c r="F8" i="19"/>
  <c r="G8" i="19"/>
  <c r="H8" i="19"/>
  <c r="I8" i="19"/>
  <c r="J9" i="19"/>
  <c r="J10" i="19"/>
  <c r="J11" i="19"/>
  <c r="D12" i="19"/>
  <c r="E12" i="19"/>
  <c r="J12" i="19" s="1"/>
  <c r="F12" i="19"/>
  <c r="G12" i="19"/>
  <c r="H12" i="19"/>
  <c r="I12" i="19"/>
  <c r="J13" i="19"/>
  <c r="J14" i="19"/>
  <c r="J15" i="19"/>
  <c r="D16" i="19"/>
  <c r="J16" i="19" s="1"/>
  <c r="E16" i="19"/>
  <c r="F16" i="19"/>
  <c r="G16" i="19"/>
  <c r="H16" i="19"/>
  <c r="I16" i="19"/>
  <c r="J17" i="19"/>
  <c r="J18" i="19"/>
  <c r="J19" i="19"/>
  <c r="D20" i="19"/>
  <c r="E20" i="19"/>
  <c r="J20" i="19" s="1"/>
  <c r="F20" i="19"/>
  <c r="G20" i="19"/>
  <c r="H20" i="19"/>
  <c r="I20" i="19"/>
  <c r="J21" i="19"/>
  <c r="J22" i="19"/>
  <c r="J23" i="19"/>
  <c r="D24" i="19"/>
  <c r="J24" i="19" s="1"/>
  <c r="E24" i="19"/>
  <c r="F24" i="19"/>
  <c r="G24" i="19"/>
  <c r="H24" i="19"/>
  <c r="I24" i="19"/>
  <c r="J25" i="19"/>
  <c r="J26" i="19"/>
  <c r="J27" i="19"/>
  <c r="D28" i="19"/>
  <c r="E28" i="19"/>
  <c r="F28" i="19"/>
  <c r="G28" i="19"/>
  <c r="H28" i="19"/>
  <c r="I28" i="19"/>
  <c r="J28" i="19"/>
  <c r="D29" i="19"/>
  <c r="E29" i="19"/>
  <c r="F29" i="19"/>
  <c r="G29" i="19"/>
  <c r="G32" i="19" s="1"/>
  <c r="H29" i="19"/>
  <c r="H32" i="19" s="1"/>
  <c r="I29" i="19"/>
  <c r="I32" i="19" s="1"/>
  <c r="J29" i="19"/>
  <c r="D30" i="19"/>
  <c r="J30" i="19" s="1"/>
  <c r="E30" i="19"/>
  <c r="F30" i="19"/>
  <c r="G30" i="19"/>
  <c r="H30" i="19"/>
  <c r="I30" i="19"/>
  <c r="D31" i="19"/>
  <c r="E31" i="19"/>
  <c r="J31" i="19" s="1"/>
  <c r="F31" i="19"/>
  <c r="G31" i="19"/>
  <c r="H31" i="19"/>
  <c r="I31" i="19"/>
  <c r="D32" i="19"/>
  <c r="E32" i="19"/>
  <c r="F32" i="19"/>
  <c r="K5" i="18"/>
  <c r="K6" i="18"/>
  <c r="K7" i="18"/>
  <c r="C8" i="18"/>
  <c r="D8" i="18"/>
  <c r="E8" i="18"/>
  <c r="F8" i="18"/>
  <c r="G8" i="18"/>
  <c r="H8" i="18"/>
  <c r="I8" i="18"/>
  <c r="J8" i="18"/>
  <c r="K8" i="18"/>
  <c r="K9" i="18"/>
  <c r="K10" i="18"/>
  <c r="K11" i="18"/>
  <c r="C12" i="18"/>
  <c r="D12" i="18"/>
  <c r="E12" i="18"/>
  <c r="F12" i="18"/>
  <c r="G12" i="18"/>
  <c r="H12" i="18"/>
  <c r="I12" i="18"/>
  <c r="J12" i="18"/>
  <c r="K12" i="18"/>
  <c r="K13" i="18"/>
  <c r="K14" i="18"/>
  <c r="K15" i="18"/>
  <c r="C16" i="18"/>
  <c r="D16" i="18"/>
  <c r="E16" i="18"/>
  <c r="F16" i="18"/>
  <c r="G16" i="18"/>
  <c r="H16" i="18"/>
  <c r="I16" i="18"/>
  <c r="J16" i="18"/>
  <c r="K16" i="18"/>
  <c r="K17" i="18"/>
  <c r="K18" i="18"/>
  <c r="K19" i="18"/>
  <c r="C20" i="18"/>
  <c r="D20" i="18"/>
  <c r="E20" i="18"/>
  <c r="F20" i="18"/>
  <c r="G20" i="18"/>
  <c r="H20" i="18"/>
  <c r="I20" i="18"/>
  <c r="J20" i="18"/>
  <c r="K20" i="18"/>
  <c r="K21" i="18"/>
  <c r="K22" i="18"/>
  <c r="K23" i="18"/>
  <c r="C24" i="18"/>
  <c r="D24" i="18"/>
  <c r="E24" i="18"/>
  <c r="F24" i="18"/>
  <c r="G24" i="18"/>
  <c r="H24" i="18"/>
  <c r="I24" i="18"/>
  <c r="J24" i="18"/>
  <c r="K24" i="18"/>
  <c r="K25" i="18"/>
  <c r="K26" i="18"/>
  <c r="K27" i="18"/>
  <c r="C28" i="18"/>
  <c r="D28" i="18"/>
  <c r="E28" i="18"/>
  <c r="F28" i="18"/>
  <c r="G28" i="18"/>
  <c r="H28" i="18"/>
  <c r="I28" i="18"/>
  <c r="J28" i="18"/>
  <c r="K28" i="18"/>
  <c r="C29" i="18"/>
  <c r="D29" i="18"/>
  <c r="E29" i="18"/>
  <c r="F29" i="18"/>
  <c r="G29" i="18"/>
  <c r="H29" i="18"/>
  <c r="I29" i="18"/>
  <c r="J29" i="18"/>
  <c r="K29" i="18"/>
  <c r="C30" i="18"/>
  <c r="C32" i="18" s="1"/>
  <c r="D30" i="18"/>
  <c r="D32" i="18" s="1"/>
  <c r="E30" i="18"/>
  <c r="E32" i="18" s="1"/>
  <c r="F30" i="18"/>
  <c r="G30" i="18"/>
  <c r="H30" i="18"/>
  <c r="I30" i="18"/>
  <c r="J30" i="18"/>
  <c r="C31" i="18"/>
  <c r="K31" i="18" s="1"/>
  <c r="D31" i="18"/>
  <c r="E31" i="18"/>
  <c r="F31" i="18"/>
  <c r="F32" i="18" s="1"/>
  <c r="G31" i="18"/>
  <c r="G32" i="18" s="1"/>
  <c r="H31" i="18"/>
  <c r="H32" i="18" s="1"/>
  <c r="I31" i="18"/>
  <c r="J31" i="18"/>
  <c r="I32" i="18"/>
  <c r="J32" i="18"/>
  <c r="K39" i="18"/>
  <c r="K40" i="18"/>
  <c r="K41" i="18"/>
  <c r="C42" i="18"/>
  <c r="D42" i="18"/>
  <c r="E42" i="18"/>
  <c r="F42" i="18"/>
  <c r="G42" i="18"/>
  <c r="H42" i="18"/>
  <c r="I42" i="18"/>
  <c r="J42" i="18"/>
  <c r="K42" i="18"/>
  <c r="K43" i="18"/>
  <c r="K44" i="18"/>
  <c r="K45" i="18"/>
  <c r="C46" i="18"/>
  <c r="D46" i="18"/>
  <c r="E46" i="18"/>
  <c r="F46" i="18"/>
  <c r="G46" i="18"/>
  <c r="H46" i="18"/>
  <c r="I46" i="18"/>
  <c r="J46" i="18"/>
  <c r="K46" i="18"/>
  <c r="K47" i="18"/>
  <c r="K48" i="18"/>
  <c r="K49" i="18"/>
  <c r="C50" i="18"/>
  <c r="D50" i="18"/>
  <c r="E50" i="18"/>
  <c r="F50" i="18"/>
  <c r="G50" i="18"/>
  <c r="H50" i="18"/>
  <c r="I50" i="18"/>
  <c r="J50" i="18"/>
  <c r="K50" i="18"/>
  <c r="K51" i="18"/>
  <c r="K52" i="18"/>
  <c r="K53" i="18"/>
  <c r="C54" i="18"/>
  <c r="D54" i="18"/>
  <c r="E54" i="18"/>
  <c r="F54" i="18"/>
  <c r="G54" i="18"/>
  <c r="H54" i="18"/>
  <c r="I54" i="18"/>
  <c r="J54" i="18"/>
  <c r="K54" i="18"/>
  <c r="K55" i="18"/>
  <c r="K56" i="18"/>
  <c r="K57" i="18"/>
  <c r="C58" i="18"/>
  <c r="D58" i="18"/>
  <c r="E58" i="18"/>
  <c r="F58" i="18"/>
  <c r="G58" i="18"/>
  <c r="H58" i="18"/>
  <c r="I58" i="18"/>
  <c r="J58" i="18"/>
  <c r="K58" i="18"/>
  <c r="K59" i="18"/>
  <c r="K60" i="18"/>
  <c r="K61" i="18"/>
  <c r="C62" i="18"/>
  <c r="D62" i="18"/>
  <c r="E62" i="18"/>
  <c r="F62" i="18"/>
  <c r="G62" i="18"/>
  <c r="H62" i="18"/>
  <c r="I62" i="18"/>
  <c r="J62" i="18"/>
  <c r="K62" i="18"/>
  <c r="C63" i="18"/>
  <c r="D63" i="18"/>
  <c r="E63" i="18"/>
  <c r="E66" i="18" s="1"/>
  <c r="F63" i="18"/>
  <c r="G63" i="18"/>
  <c r="H63" i="18"/>
  <c r="I63" i="18"/>
  <c r="J63" i="18"/>
  <c r="K63" i="18"/>
  <c r="C64" i="18"/>
  <c r="C66" i="18" s="1"/>
  <c r="D64" i="18"/>
  <c r="D66" i="18" s="1"/>
  <c r="E64" i="18"/>
  <c r="F64" i="18"/>
  <c r="G64" i="18"/>
  <c r="H64" i="18"/>
  <c r="I64" i="18"/>
  <c r="J64" i="18"/>
  <c r="C65" i="18"/>
  <c r="K65" i="18" s="1"/>
  <c r="D65" i="18"/>
  <c r="E65" i="18"/>
  <c r="F65" i="18"/>
  <c r="F66" i="18" s="1"/>
  <c r="G65" i="18"/>
  <c r="G66" i="18" s="1"/>
  <c r="H65" i="18"/>
  <c r="H66" i="18" s="1"/>
  <c r="I65" i="18"/>
  <c r="J65" i="18"/>
  <c r="I66" i="18"/>
  <c r="J66" i="18"/>
  <c r="G6" i="17"/>
  <c r="I6" i="17"/>
  <c r="G7" i="17"/>
  <c r="I7" i="17"/>
  <c r="G8" i="17"/>
  <c r="I8" i="17"/>
  <c r="G9" i="17"/>
  <c r="I9" i="17"/>
  <c r="G10" i="17"/>
  <c r="I10" i="17"/>
  <c r="G11" i="17"/>
  <c r="I11" i="17"/>
  <c r="G12" i="17"/>
  <c r="I12" i="17"/>
  <c r="G13" i="17"/>
  <c r="I13" i="17"/>
  <c r="G14" i="17"/>
  <c r="I14" i="17"/>
  <c r="G15" i="17"/>
  <c r="I15" i="17"/>
  <c r="G16" i="17"/>
  <c r="I16" i="17"/>
  <c r="G17" i="17"/>
  <c r="I17" i="17"/>
  <c r="G18" i="17"/>
  <c r="I18" i="17"/>
  <c r="G19" i="17"/>
  <c r="I19" i="17"/>
  <c r="G20" i="17"/>
  <c r="I20" i="17"/>
  <c r="G21" i="17"/>
  <c r="I21" i="17"/>
  <c r="G22" i="17"/>
  <c r="I22" i="17"/>
  <c r="G23" i="17"/>
  <c r="I23" i="17"/>
  <c r="G24" i="17"/>
  <c r="I24" i="17"/>
  <c r="G25" i="17"/>
  <c r="I25" i="17"/>
  <c r="G26" i="17"/>
  <c r="I26" i="17"/>
  <c r="G27" i="17"/>
  <c r="I27" i="17"/>
  <c r="G28" i="17"/>
  <c r="I28" i="17"/>
  <c r="G29" i="17"/>
  <c r="I29" i="17"/>
  <c r="G30" i="17"/>
  <c r="I30" i="17"/>
  <c r="G31" i="17"/>
  <c r="I31" i="17"/>
  <c r="G32" i="17"/>
  <c r="I32" i="17"/>
  <c r="G33" i="17"/>
  <c r="I33" i="17"/>
  <c r="G39" i="17"/>
  <c r="I39" i="17"/>
  <c r="G40" i="17"/>
  <c r="I40" i="17"/>
  <c r="G41" i="17"/>
  <c r="I41" i="17"/>
  <c r="G42" i="17"/>
  <c r="I42" i="17"/>
  <c r="G43" i="17"/>
  <c r="I43" i="17"/>
  <c r="G44" i="17"/>
  <c r="I44" i="17"/>
  <c r="G45" i="17"/>
  <c r="I45" i="17"/>
  <c r="G46" i="17"/>
  <c r="I46" i="17"/>
  <c r="G47" i="17"/>
  <c r="I47" i="17"/>
  <c r="G48" i="17"/>
  <c r="I48" i="17"/>
  <c r="G49" i="17"/>
  <c r="I49" i="17"/>
  <c r="G50" i="17"/>
  <c r="I50" i="17"/>
  <c r="G51" i="17"/>
  <c r="I51" i="17"/>
  <c r="G52" i="17"/>
  <c r="I52" i="17"/>
  <c r="G53" i="17"/>
  <c r="I53" i="17"/>
  <c r="G54" i="17"/>
  <c r="I54" i="17"/>
  <c r="G55" i="17"/>
  <c r="I55" i="17"/>
  <c r="G56" i="17"/>
  <c r="I56" i="17"/>
  <c r="G57" i="17"/>
  <c r="I57" i="17"/>
  <c r="G58" i="17"/>
  <c r="I58" i="17"/>
  <c r="G59" i="17"/>
  <c r="I59" i="17"/>
  <c r="G60" i="17"/>
  <c r="I60" i="17"/>
  <c r="G61" i="17"/>
  <c r="I61" i="17"/>
  <c r="G62" i="17"/>
  <c r="I62" i="17"/>
  <c r="G63" i="17"/>
  <c r="I63" i="17"/>
  <c r="G64" i="17"/>
  <c r="I64" i="17"/>
  <c r="G65" i="17"/>
  <c r="I65" i="17"/>
  <c r="G66" i="17"/>
  <c r="I66" i="17"/>
  <c r="L22" i="16"/>
  <c r="B23" i="16" s="1"/>
  <c r="C23" i="16"/>
  <c r="E23" i="16"/>
  <c r="F23" i="16"/>
  <c r="L24" i="16"/>
  <c r="C25" i="16" s="1"/>
  <c r="H25" i="16"/>
  <c r="L26" i="16"/>
  <c r="F27" i="16" s="1"/>
  <c r="C27" i="16"/>
  <c r="D27" i="16"/>
  <c r="E27" i="16"/>
  <c r="G27" i="16"/>
  <c r="I27" i="16"/>
  <c r="J27" i="16"/>
  <c r="L28" i="16"/>
  <c r="H29" i="16" s="1"/>
  <c r="C29" i="16"/>
  <c r="E29" i="16"/>
  <c r="F29" i="16"/>
  <c r="G29" i="16"/>
  <c r="I29" i="16"/>
  <c r="L30" i="16"/>
  <c r="I31" i="16" s="1"/>
  <c r="B31" i="16"/>
  <c r="G31" i="16"/>
  <c r="L32" i="16"/>
  <c r="B33" i="16" s="1"/>
  <c r="D33" i="16"/>
  <c r="I33" i="16"/>
  <c r="L34" i="16"/>
  <c r="B35" i="16"/>
  <c r="L35" i="16" s="1"/>
  <c r="C35" i="16"/>
  <c r="D35" i="16"/>
  <c r="E35" i="16"/>
  <c r="F35" i="16"/>
  <c r="G35" i="16"/>
  <c r="H35" i="16"/>
  <c r="I35" i="16"/>
  <c r="J35" i="16"/>
  <c r="L36" i="16"/>
  <c r="B37" i="16" s="1"/>
  <c r="L38" i="16"/>
  <c r="C39" i="16" s="1"/>
  <c r="B39" i="16"/>
  <c r="L40" i="16"/>
  <c r="C41" i="16" s="1"/>
  <c r="L42" i="16"/>
  <c r="E43" i="16" s="1"/>
  <c r="B43" i="16"/>
  <c r="C43" i="16"/>
  <c r="D43" i="16"/>
  <c r="L44" i="16"/>
  <c r="F45" i="16" s="1"/>
  <c r="C45" i="16"/>
  <c r="E45" i="16"/>
  <c r="M46" i="16"/>
  <c r="B47" i="16"/>
  <c r="L47" i="16" s="1"/>
  <c r="C47" i="16"/>
  <c r="D47" i="16"/>
  <c r="E47" i="16"/>
  <c r="F47" i="16"/>
  <c r="G47" i="16"/>
  <c r="H47" i="16"/>
  <c r="I47" i="16"/>
  <c r="J47" i="16"/>
  <c r="L48" i="16"/>
  <c r="F49" i="16" s="1"/>
  <c r="M48" i="16"/>
  <c r="L50" i="16"/>
  <c r="G51" i="16" s="1"/>
  <c r="L52" i="16"/>
  <c r="H53" i="16" s="1"/>
  <c r="B53" i="16"/>
  <c r="F53" i="16"/>
  <c r="L54" i="16"/>
  <c r="I55" i="16" s="1"/>
  <c r="B55" i="16"/>
  <c r="C55" i="16"/>
  <c r="G55" i="16"/>
  <c r="L78" i="16"/>
  <c r="J79" i="16" s="1"/>
  <c r="C79" i="16"/>
  <c r="D79" i="16"/>
  <c r="H79" i="16"/>
  <c r="L80" i="16"/>
  <c r="B81" i="16"/>
  <c r="C81" i="16"/>
  <c r="D81" i="16"/>
  <c r="E81" i="16"/>
  <c r="F81" i="16"/>
  <c r="G81" i="16"/>
  <c r="H81" i="16"/>
  <c r="I81" i="16"/>
  <c r="J81" i="16"/>
  <c r="L82" i="16"/>
  <c r="C83" i="16" s="1"/>
  <c r="B83" i="16"/>
  <c r="E83" i="16"/>
  <c r="F83" i="16"/>
  <c r="G83" i="16"/>
  <c r="H83" i="16"/>
  <c r="I83" i="16"/>
  <c r="J83" i="16"/>
  <c r="L84" i="16"/>
  <c r="E85" i="16" s="1"/>
  <c r="B85" i="16"/>
  <c r="C85" i="16"/>
  <c r="D85" i="16"/>
  <c r="G85" i="16"/>
  <c r="H85" i="16"/>
  <c r="I85" i="16"/>
  <c r="J85" i="16"/>
  <c r="L86" i="16"/>
  <c r="F87" i="16" s="1"/>
  <c r="D87" i="16"/>
  <c r="I87" i="16"/>
  <c r="J87" i="16"/>
  <c r="L88" i="16"/>
  <c r="H89" i="16" s="1"/>
  <c r="B89" i="16"/>
  <c r="L90" i="16"/>
  <c r="I91" i="16" s="1"/>
  <c r="B91" i="16"/>
  <c r="C91" i="16"/>
  <c r="G91" i="16"/>
  <c r="L92" i="16"/>
  <c r="J93" i="16" s="1"/>
  <c r="C93" i="16"/>
  <c r="D93" i="16"/>
  <c r="H93" i="16"/>
  <c r="L94" i="16"/>
  <c r="B95" i="16"/>
  <c r="L95" i="16" s="1"/>
  <c r="C95" i="16"/>
  <c r="D95" i="16"/>
  <c r="E95" i="16"/>
  <c r="F95" i="16"/>
  <c r="G95" i="16"/>
  <c r="H95" i="16"/>
  <c r="I95" i="16"/>
  <c r="J95" i="16"/>
  <c r="L96" i="16"/>
  <c r="B97" i="16" s="1"/>
  <c r="C97" i="16"/>
  <c r="E97" i="16"/>
  <c r="F97" i="16"/>
  <c r="J97" i="16"/>
  <c r="L98" i="16"/>
  <c r="C99" i="16" s="1"/>
  <c r="B99" i="16"/>
  <c r="D99" i="16"/>
  <c r="E99" i="16"/>
  <c r="F99" i="16"/>
  <c r="G99" i="16"/>
  <c r="H99" i="16"/>
  <c r="I99" i="16"/>
  <c r="L100" i="16"/>
  <c r="D101" i="16" s="1"/>
  <c r="B101" i="16"/>
  <c r="L101" i="16" s="1"/>
  <c r="C101" i="16"/>
  <c r="E101" i="16"/>
  <c r="F101" i="16"/>
  <c r="G101" i="16"/>
  <c r="H101" i="16"/>
  <c r="I101" i="16"/>
  <c r="J101" i="16"/>
  <c r="M102" i="16"/>
  <c r="B103" i="16"/>
  <c r="C103" i="16"/>
  <c r="D103" i="16"/>
  <c r="L103" i="16" s="1"/>
  <c r="E103" i="16"/>
  <c r="F103" i="16"/>
  <c r="G103" i="16"/>
  <c r="H103" i="16"/>
  <c r="I103" i="16"/>
  <c r="J103" i="16"/>
  <c r="L104" i="16"/>
  <c r="E105" i="16" s="1"/>
  <c r="M104" i="16"/>
  <c r="C105" i="16"/>
  <c r="D105" i="16"/>
  <c r="F105" i="16"/>
  <c r="G105" i="16"/>
  <c r="H105" i="16"/>
  <c r="I105" i="16"/>
  <c r="J105" i="16"/>
  <c r="L106" i="16"/>
  <c r="F107" i="16" s="1"/>
  <c r="B107" i="16"/>
  <c r="D107" i="16"/>
  <c r="E107" i="16"/>
  <c r="G107" i="16"/>
  <c r="H107" i="16"/>
  <c r="I107" i="16"/>
  <c r="J107" i="16"/>
  <c r="L108" i="16"/>
  <c r="E109" i="16" s="1"/>
  <c r="C109" i="16"/>
  <c r="F109" i="16"/>
  <c r="H109" i="16"/>
  <c r="I109" i="16"/>
  <c r="J109" i="16"/>
  <c r="L110" i="16"/>
  <c r="F111" i="16" s="1"/>
  <c r="D111" i="16"/>
  <c r="G111" i="16"/>
  <c r="I111" i="16"/>
  <c r="J111" i="16"/>
  <c r="I4" i="15"/>
  <c r="I6" i="15"/>
  <c r="I10" i="15"/>
  <c r="I18" i="15"/>
  <c r="I24" i="15"/>
  <c r="I26" i="15"/>
  <c r="I28" i="15"/>
  <c r="I32" i="15"/>
  <c r="I34" i="15"/>
  <c r="I36" i="15"/>
  <c r="I40" i="15"/>
  <c r="B43" i="15"/>
  <c r="C43" i="15"/>
  <c r="D43" i="15"/>
  <c r="E43" i="15"/>
  <c r="F43" i="15"/>
  <c r="G43" i="15"/>
  <c r="H43" i="15"/>
  <c r="I44" i="15"/>
  <c r="I46" i="15"/>
  <c r="G47" i="15"/>
  <c r="H47" i="15"/>
  <c r="I48" i="15"/>
  <c r="C49" i="15" s="1"/>
  <c r="B49" i="15"/>
  <c r="I50" i="15"/>
  <c r="G51" i="15" s="1"/>
  <c r="B51" i="15"/>
  <c r="C51" i="15"/>
  <c r="D51" i="15"/>
  <c r="E51" i="15"/>
  <c r="F51" i="15"/>
  <c r="I52" i="15"/>
  <c r="B53" i="15"/>
  <c r="C53" i="15"/>
  <c r="D53" i="15"/>
  <c r="E53" i="15"/>
  <c r="F53" i="15"/>
  <c r="G53" i="15"/>
  <c r="H53" i="15"/>
  <c r="I54" i="15"/>
  <c r="C55" i="15" s="1"/>
  <c r="B55" i="15"/>
  <c r="I56" i="15"/>
  <c r="H57" i="15" s="1"/>
  <c r="B57" i="15"/>
  <c r="C57" i="15"/>
  <c r="D57" i="15"/>
  <c r="E57" i="15"/>
  <c r="G57" i="15"/>
  <c r="I58" i="15"/>
  <c r="B59" i="15"/>
  <c r="C59" i="15"/>
  <c r="D59" i="15"/>
  <c r="E59" i="15"/>
  <c r="G59" i="15"/>
  <c r="H59" i="15"/>
  <c r="I60" i="15"/>
  <c r="E61" i="15" s="1"/>
  <c r="B61" i="15"/>
  <c r="C61" i="15"/>
  <c r="D61" i="15"/>
  <c r="I62" i="15"/>
  <c r="B63" i="15"/>
  <c r="C63" i="15"/>
  <c r="D63" i="15"/>
  <c r="E63" i="15"/>
  <c r="G63" i="15"/>
  <c r="H63" i="15"/>
  <c r="I64" i="15"/>
  <c r="C65" i="15" s="1"/>
  <c r="B65" i="15"/>
  <c r="I66" i="15"/>
  <c r="B67" i="15" s="1"/>
  <c r="C67" i="15"/>
  <c r="D67" i="15"/>
  <c r="E67" i="15"/>
  <c r="G67" i="15"/>
  <c r="H67" i="15"/>
  <c r="I68" i="15"/>
  <c r="B69" i="15"/>
  <c r="C69" i="15"/>
  <c r="D69" i="15"/>
  <c r="E69" i="15"/>
  <c r="G69" i="15"/>
  <c r="H69" i="15"/>
  <c r="I70" i="15"/>
  <c r="G71" i="15" s="1"/>
  <c r="B71" i="15"/>
  <c r="C71" i="15"/>
  <c r="D71" i="15"/>
  <c r="E71" i="15"/>
  <c r="I72" i="15"/>
  <c r="B73" i="15"/>
  <c r="C73" i="15"/>
  <c r="D73" i="15"/>
  <c r="E73" i="15"/>
  <c r="G73" i="15"/>
  <c r="H73" i="15"/>
  <c r="I74" i="15"/>
  <c r="D75" i="15" s="1"/>
  <c r="B75" i="15"/>
  <c r="C75" i="15"/>
  <c r="M75" i="15"/>
  <c r="I76" i="15"/>
  <c r="B77" i="15" s="1"/>
  <c r="C77" i="15"/>
  <c r="D77" i="15"/>
  <c r="E77" i="15"/>
  <c r="G77" i="15"/>
  <c r="H77" i="15"/>
  <c r="M77" i="15"/>
  <c r="I78" i="15"/>
  <c r="B79" i="15" s="1"/>
  <c r="D79" i="15"/>
  <c r="E79" i="15"/>
  <c r="G79" i="15"/>
  <c r="H79" i="15"/>
  <c r="M79" i="15"/>
  <c r="I80" i="15"/>
  <c r="D81" i="15" s="1"/>
  <c r="B81" i="15"/>
  <c r="C81" i="15"/>
  <c r="M81" i="15"/>
  <c r="C17" i="14"/>
  <c r="E25" i="14"/>
  <c r="G25" i="14"/>
  <c r="I25" i="14"/>
  <c r="D4" i="14" s="1"/>
  <c r="E4" i="14" s="1"/>
  <c r="I26" i="14"/>
  <c r="D5" i="14" s="1"/>
  <c r="E5" i="14" s="1"/>
  <c r="I27" i="14"/>
  <c r="D6" i="14" s="1"/>
  <c r="I28" i="14"/>
  <c r="D7" i="14" s="1"/>
  <c r="E7" i="14" s="1"/>
  <c r="I29" i="14"/>
  <c r="D8" i="14" s="1"/>
  <c r="E8" i="14" s="1"/>
  <c r="I30" i="14"/>
  <c r="D9" i="14" s="1"/>
  <c r="E9" i="14" s="1"/>
  <c r="I31" i="14"/>
  <c r="D10" i="14" s="1"/>
  <c r="E10" i="14" s="1"/>
  <c r="I32" i="14"/>
  <c r="D11" i="14" s="1"/>
  <c r="E11" i="14" s="1"/>
  <c r="I33" i="14"/>
  <c r="D12" i="14" s="1"/>
  <c r="I34" i="14"/>
  <c r="D13" i="14" s="1"/>
  <c r="I35" i="14"/>
  <c r="D14" i="14" s="1"/>
  <c r="I36" i="14"/>
  <c r="D15" i="14" s="1"/>
  <c r="I37" i="14"/>
  <c r="D16" i="14" s="1"/>
  <c r="E16" i="14" s="1"/>
  <c r="C38" i="14"/>
  <c r="D38" i="14"/>
  <c r="E38" i="14"/>
  <c r="F38" i="14"/>
  <c r="G38" i="14"/>
  <c r="H38" i="14"/>
  <c r="I39" i="14"/>
  <c r="I38" i="14" s="1"/>
  <c r="J32" i="19" l="1"/>
  <c r="K32" i="18"/>
  <c r="K66" i="18"/>
  <c r="K64" i="18"/>
  <c r="K30" i="18"/>
  <c r="L107" i="16"/>
  <c r="E111" i="16"/>
  <c r="D109" i="16"/>
  <c r="C107" i="16"/>
  <c r="B105" i="16"/>
  <c r="L105" i="16" s="1"/>
  <c r="I93" i="16"/>
  <c r="H91" i="16"/>
  <c r="G89" i="16"/>
  <c r="E87" i="16"/>
  <c r="I79" i="16"/>
  <c r="H55" i="16"/>
  <c r="G53" i="16"/>
  <c r="F51" i="16"/>
  <c r="E49" i="16"/>
  <c r="D45" i="16"/>
  <c r="B41" i="16"/>
  <c r="J33" i="16"/>
  <c r="H31" i="16"/>
  <c r="B25" i="16"/>
  <c r="F89" i="16"/>
  <c r="C111" i="16"/>
  <c r="B109" i="16"/>
  <c r="L109" i="16" s="1"/>
  <c r="J99" i="16"/>
  <c r="L99" i="16" s="1"/>
  <c r="I97" i="16"/>
  <c r="G93" i="16"/>
  <c r="F91" i="16"/>
  <c r="E89" i="16"/>
  <c r="C87" i="16"/>
  <c r="G79" i="16"/>
  <c r="F55" i="16"/>
  <c r="E53" i="16"/>
  <c r="D51" i="16"/>
  <c r="C49" i="16"/>
  <c r="B45" i="16"/>
  <c r="J37" i="16"/>
  <c r="H33" i="16"/>
  <c r="F31" i="16"/>
  <c r="D29" i="16"/>
  <c r="B27" i="16"/>
  <c r="J23" i="16"/>
  <c r="D49" i="16"/>
  <c r="B111" i="16"/>
  <c r="H97" i="16"/>
  <c r="F93" i="16"/>
  <c r="E91" i="16"/>
  <c r="D89" i="16"/>
  <c r="B87" i="16"/>
  <c r="F79" i="16"/>
  <c r="E55" i="16"/>
  <c r="L55" i="16" s="1"/>
  <c r="D53" i="16"/>
  <c r="L53" i="16" s="1"/>
  <c r="C51" i="16"/>
  <c r="B49" i="16"/>
  <c r="J39" i="16"/>
  <c r="I37" i="16"/>
  <c r="G33" i="16"/>
  <c r="E31" i="16"/>
  <c r="I23" i="16"/>
  <c r="E51" i="16"/>
  <c r="G97" i="16"/>
  <c r="L97" i="16" s="1"/>
  <c r="E93" i="16"/>
  <c r="D91" i="16"/>
  <c r="L91" i="16" s="1"/>
  <c r="C89" i="16"/>
  <c r="L89" i="16" s="1"/>
  <c r="E79" i="16"/>
  <c r="D55" i="16"/>
  <c r="C53" i="16"/>
  <c r="B51" i="16"/>
  <c r="J41" i="16"/>
  <c r="I39" i="16"/>
  <c r="H37" i="16"/>
  <c r="F33" i="16"/>
  <c r="D31" i="16"/>
  <c r="B29" i="16"/>
  <c r="J25" i="16"/>
  <c r="H23" i="16"/>
  <c r="J43" i="16"/>
  <c r="I41" i="16"/>
  <c r="H39" i="16"/>
  <c r="G37" i="16"/>
  <c r="E33" i="16"/>
  <c r="C31" i="16"/>
  <c r="I25" i="16"/>
  <c r="G23" i="16"/>
  <c r="J45" i="16"/>
  <c r="I43" i="16"/>
  <c r="H41" i="16"/>
  <c r="G39" i="16"/>
  <c r="F37" i="16"/>
  <c r="D97" i="16"/>
  <c r="B93" i="16"/>
  <c r="B79" i="16"/>
  <c r="J49" i="16"/>
  <c r="I45" i="16"/>
  <c r="H43" i="16"/>
  <c r="G41" i="16"/>
  <c r="F39" i="16"/>
  <c r="E37" i="16"/>
  <c r="C33" i="16"/>
  <c r="L33" i="16" s="1"/>
  <c r="G25" i="16"/>
  <c r="J51" i="16"/>
  <c r="I49" i="16"/>
  <c r="H45" i="16"/>
  <c r="G43" i="16"/>
  <c r="F41" i="16"/>
  <c r="E39" i="16"/>
  <c r="D37" i="16"/>
  <c r="J29" i="16"/>
  <c r="H27" i="16"/>
  <c r="F25" i="16"/>
  <c r="D23" i="16"/>
  <c r="H111" i="16"/>
  <c r="G109" i="16"/>
  <c r="J89" i="16"/>
  <c r="H87" i="16"/>
  <c r="F85" i="16"/>
  <c r="D83" i="16"/>
  <c r="J53" i="16"/>
  <c r="I51" i="16"/>
  <c r="H49" i="16"/>
  <c r="G45" i="16"/>
  <c r="F43" i="16"/>
  <c r="L43" i="16" s="1"/>
  <c r="E41" i="16"/>
  <c r="D39" i="16"/>
  <c r="L39" i="16" s="1"/>
  <c r="C37" i="16"/>
  <c r="L37" i="16" s="1"/>
  <c r="E25" i="16"/>
  <c r="J91" i="16"/>
  <c r="I89" i="16"/>
  <c r="G87" i="16"/>
  <c r="J55" i="16"/>
  <c r="I53" i="16"/>
  <c r="H51" i="16"/>
  <c r="G49" i="16"/>
  <c r="D41" i="16"/>
  <c r="J31" i="16"/>
  <c r="D25" i="16"/>
  <c r="H55" i="15"/>
  <c r="H49" i="15"/>
  <c r="H65" i="15"/>
  <c r="G55" i="15"/>
  <c r="G49" i="15"/>
  <c r="H81" i="15"/>
  <c r="C79" i="15"/>
  <c r="H75" i="15"/>
  <c r="G65" i="15"/>
  <c r="F55" i="15"/>
  <c r="F49" i="15"/>
  <c r="G81" i="15"/>
  <c r="G75" i="15"/>
  <c r="E65" i="15"/>
  <c r="H61" i="15"/>
  <c r="E55" i="15"/>
  <c r="E49" i="15"/>
  <c r="E81" i="15"/>
  <c r="E75" i="15"/>
  <c r="H71" i="15"/>
  <c r="D65" i="15"/>
  <c r="G61" i="15"/>
  <c r="D55" i="15"/>
  <c r="H51" i="15"/>
  <c r="D49" i="15"/>
  <c r="E6" i="14"/>
  <c r="D17" i="14"/>
  <c r="L45" i="16" l="1"/>
  <c r="L51" i="16"/>
  <c r="L111" i="16"/>
  <c r="L93" i="16"/>
  <c r="L49" i="16"/>
  <c r="L41" i="16"/>
</calcChain>
</file>

<file path=xl/sharedStrings.xml><?xml version="1.0" encoding="utf-8"?>
<sst xmlns="http://schemas.openxmlformats.org/spreadsheetml/2006/main" count="598" uniqueCount="238">
  <si>
    <t>1　主要経済指標</t>
    <rPh sb="2" eb="4">
      <t>シュヨウ</t>
    </rPh>
    <rPh sb="4" eb="6">
      <t>ケイザイ</t>
    </rPh>
    <rPh sb="6" eb="8">
      <t>シヒョウ</t>
    </rPh>
    <phoneticPr fontId="3"/>
  </si>
  <si>
    <t>単位</t>
    <rPh sb="0" eb="2">
      <t>タンイ</t>
    </rPh>
    <phoneticPr fontId="3"/>
  </si>
  <si>
    <t>全国</t>
    <rPh sb="0" eb="2">
      <t>ゼンコク</t>
    </rPh>
    <phoneticPr fontId="3"/>
  </si>
  <si>
    <t>東北</t>
    <rPh sb="0" eb="2">
      <t>トウホク</t>
    </rPh>
    <phoneticPr fontId="3"/>
  </si>
  <si>
    <t>資　料　出　所</t>
    <rPh sb="0" eb="1">
      <t>シ</t>
    </rPh>
    <rPh sb="2" eb="3">
      <t>リョウ</t>
    </rPh>
    <rPh sb="4" eb="5">
      <t>デ</t>
    </rPh>
    <rPh sb="6" eb="7">
      <t>ショ</t>
    </rPh>
    <phoneticPr fontId="3"/>
  </si>
  <si>
    <t>全国比％</t>
    <rPh sb="0" eb="3">
      <t>ゼンコクヒ</t>
    </rPh>
    <phoneticPr fontId="3"/>
  </si>
  <si>
    <t>総面積</t>
    <rPh sb="0" eb="3">
      <t>ソウメンセキ</t>
    </rPh>
    <phoneticPr fontId="3"/>
  </si>
  <si>
    <t>耕地面積</t>
    <rPh sb="0" eb="2">
      <t>コウチ</t>
    </rPh>
    <rPh sb="2" eb="4">
      <t>メンセキ</t>
    </rPh>
    <phoneticPr fontId="3"/>
  </si>
  <si>
    <t>千ha</t>
    <rPh sb="0" eb="1">
      <t>セン</t>
    </rPh>
    <phoneticPr fontId="3"/>
  </si>
  <si>
    <t>人口</t>
    <rPh sb="0" eb="2">
      <t>ジンコウ</t>
    </rPh>
    <phoneticPr fontId="3"/>
  </si>
  <si>
    <t>千人</t>
    <rPh sb="0" eb="2">
      <t>センニン</t>
    </rPh>
    <phoneticPr fontId="3"/>
  </si>
  <si>
    <t>就業人口</t>
    <rPh sb="0" eb="2">
      <t>シュウギョウ</t>
    </rPh>
    <rPh sb="2" eb="4">
      <t>ジンコウ</t>
    </rPh>
    <phoneticPr fontId="3"/>
  </si>
  <si>
    <t>第一次産業</t>
    <rPh sb="0" eb="3">
      <t>ダイイチジ</t>
    </rPh>
    <rPh sb="3" eb="5">
      <t>サンギョウ</t>
    </rPh>
    <phoneticPr fontId="3"/>
  </si>
  <si>
    <t>第二次産業</t>
    <rPh sb="0" eb="3">
      <t>ダイニジ</t>
    </rPh>
    <rPh sb="3" eb="5">
      <t>サンギョウ</t>
    </rPh>
    <phoneticPr fontId="3"/>
  </si>
  <si>
    <t>第三次産業</t>
    <rPh sb="0" eb="3">
      <t>ダイサンジ</t>
    </rPh>
    <rPh sb="3" eb="5">
      <t>サンギョウ</t>
    </rPh>
    <phoneticPr fontId="3"/>
  </si>
  <si>
    <t>製造品出荷額</t>
    <rPh sb="0" eb="2">
      <t>セイゾウ</t>
    </rPh>
    <rPh sb="2" eb="3">
      <t>ヒン</t>
    </rPh>
    <rPh sb="3" eb="5">
      <t>シュッカ</t>
    </rPh>
    <rPh sb="5" eb="6">
      <t>ガク</t>
    </rPh>
    <phoneticPr fontId="3"/>
  </si>
  <si>
    <t>億円</t>
    <rPh sb="0" eb="2">
      <t>オクエン</t>
    </rPh>
    <phoneticPr fontId="3"/>
  </si>
  <si>
    <t>産業別県内総生産</t>
    <rPh sb="0" eb="3">
      <t>サンギョウベツ</t>
    </rPh>
    <rPh sb="3" eb="5">
      <t>ケンナイ</t>
    </rPh>
    <rPh sb="5" eb="8">
      <t>ソウセイサン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</si>
  <si>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</si>
  <si>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台</t>
    <rPh sb="0" eb="1">
      <t>ダイ</t>
    </rPh>
    <phoneticPr fontId="3"/>
  </si>
  <si>
    <t>人口当たり自家用乗用自動車普及率</t>
    <rPh sb="0" eb="2">
      <t>ジンコウ</t>
    </rPh>
    <rPh sb="2" eb="3">
      <t>ア</t>
    </rPh>
    <rPh sb="5" eb="8">
      <t>ジカヨウ</t>
    </rPh>
    <rPh sb="8" eb="10">
      <t>ジョウヨウ</t>
    </rPh>
    <rPh sb="10" eb="13">
      <t>ジドウシャ</t>
    </rPh>
    <rPh sb="13" eb="16">
      <t>フキュウリツ</t>
    </rPh>
    <phoneticPr fontId="3"/>
  </si>
  <si>
    <t>台／人</t>
    <rPh sb="0" eb="1">
      <t>ダイ</t>
    </rPh>
    <rPh sb="2" eb="3">
      <t>ニン</t>
    </rPh>
    <phoneticPr fontId="3"/>
  </si>
  <si>
    <t>※東北、各県とも面積値に境界未定分は含まない。</t>
    <rPh sb="1" eb="3">
      <t>トウホク</t>
    </rPh>
    <rPh sb="4" eb="6">
      <t>カクケン</t>
    </rPh>
    <rPh sb="8" eb="10">
      <t>メンセキ</t>
    </rPh>
    <rPh sb="10" eb="11">
      <t>チ</t>
    </rPh>
    <rPh sb="12" eb="14">
      <t>キョウカイ</t>
    </rPh>
    <rPh sb="14" eb="16">
      <t>ミテイ</t>
    </rPh>
    <rPh sb="16" eb="17">
      <t>ブン</t>
    </rPh>
    <rPh sb="18" eb="19">
      <t>フク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</si>
  <si>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</si>
  <si>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</si>
  <si>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</si>
  <si>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</si>
  <si>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</si>
  <si>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</si>
  <si>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２  輸送機関別旅客輸送人員と分担率の推移</t>
    <rPh sb="3" eb="5">
      <t>ユソウ</t>
    </rPh>
    <rPh sb="5" eb="8">
      <t>キカンベツ</t>
    </rPh>
    <rPh sb="8" eb="10">
      <t>リョカク</t>
    </rPh>
    <rPh sb="10" eb="12">
      <t>ユソウ</t>
    </rPh>
    <rPh sb="12" eb="14">
      <t>ジンイン</t>
    </rPh>
    <rPh sb="15" eb="18">
      <t>ブンタンリツ</t>
    </rPh>
    <rPh sb="19" eb="21">
      <t>スイイ</t>
    </rPh>
    <phoneticPr fontId="3"/>
  </si>
  <si>
    <t>単位：千人</t>
    <rPh sb="0" eb="2">
      <t>タンイ</t>
    </rPh>
    <rPh sb="3" eb="4">
      <t>セン</t>
    </rPh>
    <rPh sb="4" eb="5">
      <t>ニン</t>
    </rPh>
    <phoneticPr fontId="3"/>
  </si>
  <si>
    <t>ＪＲ（国鉄）</t>
    <rPh sb="3" eb="5">
      <t>コクテツ</t>
    </rPh>
    <phoneticPr fontId="3"/>
  </si>
  <si>
    <t>民鉄</t>
    <rPh sb="0" eb="1">
      <t>ミン</t>
    </rPh>
    <rPh sb="1" eb="2">
      <t>テツ</t>
    </rPh>
    <phoneticPr fontId="3"/>
  </si>
  <si>
    <t>自家用車</t>
    <rPh sb="0" eb="4">
      <t>ジカヨウシャ</t>
    </rPh>
    <phoneticPr fontId="3"/>
  </si>
  <si>
    <t>旅客船</t>
    <rPh sb="0" eb="3">
      <t>リョカクセン</t>
    </rPh>
    <phoneticPr fontId="3"/>
  </si>
  <si>
    <t>航空</t>
    <rPh sb="0" eb="2">
      <t>コウクウ</t>
    </rPh>
    <phoneticPr fontId="3"/>
  </si>
  <si>
    <t>合計</t>
    <rPh sb="0" eb="2">
      <t>ゴウケイ</t>
    </rPh>
    <phoneticPr fontId="3"/>
  </si>
  <si>
    <t>昭和55年度</t>
    <rPh sb="0" eb="2">
      <t>ショウワ</t>
    </rPh>
    <rPh sb="4" eb="5">
      <t>ネン</t>
    </rPh>
    <rPh sb="5" eb="6">
      <t>ド</t>
    </rPh>
    <phoneticPr fontId="3"/>
  </si>
  <si>
    <t>昭和60年度</t>
    <rPh sb="0" eb="2">
      <t>ショウワ</t>
    </rPh>
    <rPh sb="4" eb="5">
      <t>ネン</t>
    </rPh>
    <rPh sb="5" eb="6">
      <t>ド</t>
    </rPh>
    <phoneticPr fontId="3"/>
  </si>
  <si>
    <t>昭和61年度</t>
    <rPh sb="0" eb="2">
      <t>ショウワ</t>
    </rPh>
    <rPh sb="4" eb="5">
      <t>ネン</t>
    </rPh>
    <rPh sb="5" eb="6">
      <t>ド</t>
    </rPh>
    <phoneticPr fontId="3"/>
  </si>
  <si>
    <t>昭和62年度</t>
    <rPh sb="0" eb="2">
      <t>ショウワ</t>
    </rPh>
    <rPh sb="4" eb="6">
      <t>ネンド</t>
    </rPh>
    <phoneticPr fontId="3"/>
  </si>
  <si>
    <t>昭和63年度</t>
    <rPh sb="0" eb="2">
      <t>ショウワ</t>
    </rPh>
    <rPh sb="4" eb="6">
      <t>ネンド</t>
    </rPh>
    <phoneticPr fontId="3"/>
  </si>
  <si>
    <t>平成元年度</t>
    <rPh sb="0" eb="2">
      <t>ヘイセイ</t>
    </rPh>
    <rPh sb="2" eb="4">
      <t>ガンネン</t>
    </rPh>
    <rPh sb="4" eb="5">
      <t>ド</t>
    </rPh>
    <phoneticPr fontId="3"/>
  </si>
  <si>
    <t>平成２年度</t>
    <rPh sb="0" eb="2">
      <t>ヘイセイ</t>
    </rPh>
    <rPh sb="3" eb="4">
      <t>ネン</t>
    </rPh>
    <rPh sb="4" eb="5">
      <t>ド</t>
    </rPh>
    <phoneticPr fontId="3"/>
  </si>
  <si>
    <t>平成３年度</t>
    <rPh sb="0" eb="2">
      <t>ヘイセイ</t>
    </rPh>
    <rPh sb="3" eb="4">
      <t>ネン</t>
    </rPh>
    <rPh sb="4" eb="5">
      <t>ド</t>
    </rPh>
    <phoneticPr fontId="3"/>
  </si>
  <si>
    <t>平成４年度</t>
    <rPh sb="0" eb="2">
      <t>ヘイセイ</t>
    </rPh>
    <rPh sb="3" eb="4">
      <t>ネン</t>
    </rPh>
    <rPh sb="4" eb="5">
      <t>ド</t>
    </rPh>
    <phoneticPr fontId="3"/>
  </si>
  <si>
    <t>平成５年度</t>
    <rPh sb="0" eb="2">
      <t>ヘイセイ</t>
    </rPh>
    <rPh sb="3" eb="4">
      <t>ネン</t>
    </rPh>
    <rPh sb="4" eb="5">
      <t>ド</t>
    </rPh>
    <phoneticPr fontId="3"/>
  </si>
  <si>
    <t>平成６年度</t>
    <rPh sb="0" eb="2">
      <t>ヘイセイ</t>
    </rPh>
    <rPh sb="3" eb="4">
      <t>ネン</t>
    </rPh>
    <rPh sb="4" eb="5">
      <t>ド</t>
    </rPh>
    <phoneticPr fontId="3"/>
  </si>
  <si>
    <t>平成７年度</t>
    <rPh sb="0" eb="2">
      <t>ヘイセイ</t>
    </rPh>
    <rPh sb="3" eb="4">
      <t>ネン</t>
    </rPh>
    <rPh sb="4" eb="5">
      <t>ド</t>
    </rPh>
    <phoneticPr fontId="3"/>
  </si>
  <si>
    <t>平成８年度</t>
    <rPh sb="0" eb="2">
      <t>ヘイセイ</t>
    </rPh>
    <rPh sb="3" eb="4">
      <t>ネン</t>
    </rPh>
    <rPh sb="4" eb="5">
      <t>ド</t>
    </rPh>
    <phoneticPr fontId="3"/>
  </si>
  <si>
    <t>平成９年度</t>
    <rPh sb="0" eb="2">
      <t>ヘイセイ</t>
    </rPh>
    <rPh sb="3" eb="4">
      <t>ネン</t>
    </rPh>
    <rPh sb="4" eb="5">
      <t>ド</t>
    </rPh>
    <phoneticPr fontId="3"/>
  </si>
  <si>
    <t>平成10年度</t>
    <rPh sb="0" eb="2">
      <t>ヘイセイ</t>
    </rPh>
    <rPh sb="4" eb="5">
      <t>ネン</t>
    </rPh>
    <rPh sb="5" eb="6">
      <t>ド</t>
    </rPh>
    <phoneticPr fontId="3"/>
  </si>
  <si>
    <t>平成11年度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</si>
  <si>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</si>
  <si>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</si>
  <si>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</si>
  <si>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</si>
  <si>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</si>
  <si>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</si>
  <si>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</si>
  <si>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</si>
  <si>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</si>
  <si>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</si>
  <si>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</si>
  <si>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－</t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</si>
  <si>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</si>
  <si>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</si>
  <si>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</si>
  <si>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</si>
  <si>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</si>
  <si>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</si>
  <si>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</si>
  <si>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</si>
  <si>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※平成22年度分より自家用旅客乗用車（登録自動車・軽自動車）を除く。</t>
    <rPh sb="1" eb="3">
      <t>ヘイセイ</t>
    </rPh>
    <rPh sb="5" eb="7">
      <t>ネンド</t>
    </rPh>
    <rPh sb="7" eb="8">
      <t>ブン</t>
    </rPh>
    <rPh sb="10" eb="13">
      <t>ジカヨウ</t>
    </rPh>
    <rPh sb="13" eb="15">
      <t>リョカク</t>
    </rPh>
    <rPh sb="15" eb="17">
      <t>ジョウヨウ</t>
    </rPh>
    <rPh sb="17" eb="18">
      <t>シャ</t>
    </rPh>
    <rPh sb="19" eb="21">
      <t>トウロク</t>
    </rPh>
    <rPh sb="21" eb="24">
      <t>ジドウシャ</t>
    </rPh>
    <rPh sb="25" eb="29">
      <t>ケイジドウシャ</t>
    </rPh>
    <rPh sb="31" eb="32">
      <t>ノゾ</t>
    </rPh>
    <phoneticPr fontId="3"/>
  </si>
  <si>
    <t>３　東北と全国の旅客流動の推移</t>
    <rPh sb="2" eb="4">
      <t>トウホク</t>
    </rPh>
    <rPh sb="5" eb="7">
      <t>ゼンコク</t>
    </rPh>
    <rPh sb="8" eb="10">
      <t>リョカク</t>
    </rPh>
    <rPh sb="10" eb="12">
      <t>リュウドウ</t>
    </rPh>
    <rPh sb="13" eb="15">
      <t>スイイ</t>
    </rPh>
    <phoneticPr fontId="3"/>
  </si>
  <si>
    <t>（1）東北発</t>
    <rPh sb="3" eb="5">
      <t>トウホク</t>
    </rPh>
    <rPh sb="5" eb="6">
      <t>ハツ</t>
    </rPh>
    <phoneticPr fontId="3"/>
  </si>
  <si>
    <t>北海道</t>
    <rPh sb="0" eb="3">
      <t>ホッカイドウ</t>
    </rPh>
    <phoneticPr fontId="3"/>
  </si>
  <si>
    <t>関東</t>
    <rPh sb="0" eb="2">
      <t>カントウ</t>
    </rPh>
    <phoneticPr fontId="3"/>
  </si>
  <si>
    <t>北陸</t>
    <rPh sb="0" eb="2">
      <t>ホクリク</t>
    </rPh>
    <phoneticPr fontId="3"/>
  </si>
  <si>
    <t>中京</t>
    <rPh sb="0" eb="2">
      <t>チュウキョウ</t>
    </rPh>
    <phoneticPr fontId="3"/>
  </si>
  <si>
    <t>近畿</t>
    <rPh sb="0" eb="2">
      <t>キンキ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</si>
  <si>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</si>
  <si>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</si>
  <si>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九州</t>
    <rPh sb="0" eb="2">
      <t>キュウシュウ</t>
    </rPh>
    <phoneticPr fontId="3"/>
  </si>
  <si>
    <t>沖縄</t>
    <rPh sb="0" eb="2">
      <t>オキナワ</t>
    </rPh>
    <phoneticPr fontId="3"/>
  </si>
  <si>
    <t>平成9年度</t>
    <rPh sb="0" eb="2">
      <t>ヘイセイ</t>
    </rPh>
    <rPh sb="3" eb="5">
      <t>ネンド</t>
    </rPh>
    <phoneticPr fontId="3"/>
  </si>
  <si>
    <t>平成10年度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</si>
  <si>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</si>
  <si>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</si>
  <si>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</si>
  <si>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</si>
  <si>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</si>
  <si>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</si>
  <si>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</si>
  <si>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</si>
  <si>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</si>
  <si>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</si>
  <si>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</si>
  <si>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</si>
  <si>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</si>
  <si>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</si>
  <si>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</si>
  <si>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</si>
  <si>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</si>
  <si>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（2）東北着</t>
    <rPh sb="3" eb="5">
      <t>トウホク</t>
    </rPh>
    <rPh sb="5" eb="6">
      <t>チャク</t>
    </rPh>
    <phoneticPr fontId="3"/>
  </si>
  <si>
    <t>４．輸送機関別発着トン数の推移（東北発・着）</t>
    <rPh sb="2" eb="4">
      <t>ユソウ</t>
    </rPh>
    <rPh sb="4" eb="7">
      <t>キカンベツ</t>
    </rPh>
    <rPh sb="7" eb="9">
      <t>ハッチャク</t>
    </rPh>
    <rPh sb="11" eb="12">
      <t>スウ</t>
    </rPh>
    <rPh sb="13" eb="15">
      <t>スイイ</t>
    </rPh>
    <rPh sb="16" eb="18">
      <t>トウホク</t>
    </rPh>
    <rPh sb="18" eb="19">
      <t>ハツ</t>
    </rPh>
    <rPh sb="20" eb="21">
      <t>チャク</t>
    </rPh>
    <phoneticPr fontId="3"/>
  </si>
  <si>
    <t>　　　単位：千トン</t>
    <rPh sb="3" eb="5">
      <t>タンイ</t>
    </rPh>
    <rPh sb="6" eb="7">
      <t>セン</t>
    </rPh>
    <phoneticPr fontId="3"/>
  </si>
  <si>
    <t>種   別</t>
    <rPh sb="0" eb="5">
      <t>シュベツ</t>
    </rPh>
    <phoneticPr fontId="3"/>
  </si>
  <si>
    <t>発　　　　　　　　　　送</t>
    <rPh sb="0" eb="1">
      <t>ハツトウチャク</t>
    </rPh>
    <rPh sb="11" eb="12">
      <t>ソウ</t>
    </rPh>
    <phoneticPr fontId="3"/>
  </si>
  <si>
    <t>年度</t>
    <rPh sb="0" eb="2">
      <t>ネンド</t>
    </rPh>
    <phoneticPr fontId="3"/>
  </si>
  <si>
    <t xml:space="preserve"> 県</t>
    <rPh sb="1" eb="2">
      <t>ケン</t>
    </rPh>
    <phoneticPr fontId="3"/>
  </si>
  <si>
    <t>輸送機関</t>
    <rPh sb="0" eb="2">
      <t>ユソウ</t>
    </rPh>
    <rPh sb="2" eb="4">
      <t>キカン</t>
    </rPh>
    <phoneticPr fontId="3"/>
  </si>
  <si>
    <t>比較（%）</t>
    <rPh sb="0" eb="2">
      <t>ヒカク</t>
    </rPh>
    <phoneticPr fontId="3"/>
  </si>
  <si>
    <t>鉄         道</t>
    <rPh sb="0" eb="1">
      <t>テツ</t>
    </rPh>
    <rPh sb="10" eb="11">
      <t>ミチ</t>
    </rPh>
    <phoneticPr fontId="3"/>
  </si>
  <si>
    <t>青</t>
    <rPh sb="0" eb="1">
      <t>アオ</t>
    </rPh>
    <phoneticPr fontId="3"/>
  </si>
  <si>
    <t>海         運</t>
    <rPh sb="0" eb="1">
      <t>ウミ</t>
    </rPh>
    <rPh sb="10" eb="11">
      <t>ウン</t>
    </rPh>
    <phoneticPr fontId="3"/>
  </si>
  <si>
    <t>森</t>
    <rPh sb="0" eb="1">
      <t>モリ</t>
    </rPh>
    <phoneticPr fontId="3"/>
  </si>
  <si>
    <t>自   動   車</t>
    <rPh sb="0" eb="1">
      <t>ジ</t>
    </rPh>
    <rPh sb="4" eb="5">
      <t>ドウ</t>
    </rPh>
    <rPh sb="8" eb="9">
      <t>クルマ</t>
    </rPh>
    <phoneticPr fontId="3"/>
  </si>
  <si>
    <t>計</t>
    <rPh sb="0" eb="1">
      <t>ケイ</t>
    </rPh>
    <phoneticPr fontId="3"/>
  </si>
  <si>
    <t>岩</t>
    <rPh sb="0" eb="1">
      <t>イワ</t>
    </rPh>
    <phoneticPr fontId="3"/>
  </si>
  <si>
    <t>手</t>
    <rPh sb="0" eb="1">
      <t>テ</t>
    </rPh>
    <phoneticPr fontId="3"/>
  </si>
  <si>
    <t>宮</t>
    <rPh sb="0" eb="1">
      <t>ミヤ</t>
    </rPh>
    <phoneticPr fontId="3"/>
  </si>
  <si>
    <t>城</t>
    <rPh sb="0" eb="1">
      <t>シロ</t>
    </rPh>
    <phoneticPr fontId="3"/>
  </si>
  <si>
    <t>福</t>
    <rPh sb="0" eb="1">
      <t>フク</t>
    </rPh>
    <phoneticPr fontId="3"/>
  </si>
  <si>
    <t>島</t>
    <rPh sb="0" eb="1">
      <t>シマ</t>
    </rPh>
    <phoneticPr fontId="3"/>
  </si>
  <si>
    <t>秋</t>
    <rPh sb="0" eb="1">
      <t>アキ</t>
    </rPh>
    <phoneticPr fontId="3"/>
  </si>
  <si>
    <t>田</t>
    <rPh sb="0" eb="1">
      <t>タ</t>
    </rPh>
    <phoneticPr fontId="3"/>
  </si>
  <si>
    <t>山</t>
    <rPh sb="0" eb="1">
      <t>ヤマ</t>
    </rPh>
    <phoneticPr fontId="3"/>
  </si>
  <si>
    <t>形</t>
    <rPh sb="0" eb="1">
      <t>ガタ</t>
    </rPh>
    <phoneticPr fontId="3"/>
  </si>
  <si>
    <t>合</t>
    <rPh sb="0" eb="1">
      <t>ゴウ</t>
    </rPh>
    <phoneticPr fontId="3"/>
  </si>
  <si>
    <t>到　　　　　　　　　　着</t>
    <rPh sb="0" eb="12">
      <t>トウチャク</t>
    </rPh>
    <phoneticPr fontId="3"/>
  </si>
  <si>
    <t>　　　資料：「貨物地域流動調査」</t>
    <rPh sb="3" eb="5">
      <t>シリョウ</t>
    </rPh>
    <rPh sb="7" eb="9">
      <t>カモツ</t>
    </rPh>
    <rPh sb="9" eb="11">
      <t>チイキ</t>
    </rPh>
    <rPh sb="11" eb="13">
      <t>リュウドウ</t>
    </rPh>
    <rPh sb="13" eb="15">
      <t>チョウサ</t>
    </rPh>
    <phoneticPr fontId="3"/>
  </si>
  <si>
    <t>２．東北発着相互輸送量を含む。</t>
    <rPh sb="2" eb="4">
      <t>トウホク</t>
    </rPh>
    <rPh sb="4" eb="6">
      <t>ハッチャク</t>
    </rPh>
    <rPh sb="6" eb="8">
      <t>ソウゴ</t>
    </rPh>
    <rPh sb="8" eb="11">
      <t>ユソウリョウ</t>
    </rPh>
    <rPh sb="12" eb="13">
      <t>フク</t>
    </rPh>
    <phoneticPr fontId="3"/>
  </si>
  <si>
    <t>５．輸送機関別貨物流動量</t>
    <rPh sb="2" eb="4">
      <t>ユソウ</t>
    </rPh>
    <rPh sb="4" eb="7">
      <t>キカンベツ</t>
    </rPh>
    <rPh sb="7" eb="9">
      <t>カモツ</t>
    </rPh>
    <rPh sb="9" eb="11">
      <t>リュウドウ</t>
    </rPh>
    <rPh sb="11" eb="12">
      <t>リョウ</t>
    </rPh>
    <phoneticPr fontId="3"/>
  </si>
  <si>
    <t>単位：千トン</t>
    <rPh sb="0" eb="2">
      <t>タンイ</t>
    </rPh>
    <rPh sb="3" eb="4">
      <t>セン</t>
    </rPh>
    <phoneticPr fontId="3"/>
  </si>
  <si>
    <t>発</t>
    <rPh sb="0" eb="1">
      <t>ハツ</t>
    </rPh>
    <phoneticPr fontId="3"/>
  </si>
  <si>
    <t>機関別</t>
    <rPh sb="0" eb="3">
      <t>キカンベツ</t>
    </rPh>
    <phoneticPr fontId="3"/>
  </si>
  <si>
    <t>着　　　　　　　　　　地</t>
    <rPh sb="0" eb="1">
      <t>チャク</t>
    </rPh>
    <rPh sb="11" eb="12">
      <t>チ</t>
    </rPh>
    <phoneticPr fontId="3"/>
  </si>
  <si>
    <t>地</t>
    <rPh sb="0" eb="1">
      <t>チ</t>
    </rPh>
    <phoneticPr fontId="3"/>
  </si>
  <si>
    <t>関　東</t>
    <rPh sb="0" eb="3">
      <t>カントウ</t>
    </rPh>
    <phoneticPr fontId="3"/>
  </si>
  <si>
    <t>北　陸</t>
    <rPh sb="0" eb="3">
      <t>ホクリク</t>
    </rPh>
    <phoneticPr fontId="3"/>
  </si>
  <si>
    <t>中　京</t>
    <rPh sb="0" eb="3">
      <t>チュウキョウ</t>
    </rPh>
    <phoneticPr fontId="3"/>
  </si>
  <si>
    <t>近　畿</t>
    <rPh sb="0" eb="3">
      <t>キンキ</t>
    </rPh>
    <phoneticPr fontId="3"/>
  </si>
  <si>
    <t>中　国</t>
    <rPh sb="0" eb="3">
      <t>チュウゴク</t>
    </rPh>
    <phoneticPr fontId="3"/>
  </si>
  <si>
    <t>四　国</t>
    <rPh sb="0" eb="3">
      <t>シコク</t>
    </rPh>
    <phoneticPr fontId="3"/>
  </si>
  <si>
    <t>九　州</t>
    <rPh sb="0" eb="3">
      <t>キュウシュウ</t>
    </rPh>
    <phoneticPr fontId="3"/>
  </si>
  <si>
    <t>合　計</t>
    <rPh sb="0" eb="3">
      <t>ゴウケイ</t>
    </rPh>
    <phoneticPr fontId="3"/>
  </si>
  <si>
    <t>鉄     道</t>
    <rPh sb="0" eb="1">
      <t>テツ</t>
    </rPh>
    <rPh sb="6" eb="7">
      <t>ミチ</t>
    </rPh>
    <phoneticPr fontId="3"/>
  </si>
  <si>
    <t>海     運</t>
    <rPh sb="0" eb="1">
      <t>ウミ</t>
    </rPh>
    <rPh sb="6" eb="7">
      <t>ウン</t>
    </rPh>
    <phoneticPr fontId="3"/>
  </si>
  <si>
    <t>自 動 車</t>
    <rPh sb="0" eb="1">
      <t>ジ</t>
    </rPh>
    <rPh sb="2" eb="3">
      <t>ドウ</t>
    </rPh>
    <rPh sb="4" eb="5">
      <t>クルマ</t>
    </rPh>
    <phoneticPr fontId="3"/>
  </si>
  <si>
    <t>（注）千トン未満四捨五入のため、必ずしも合計と一致しない。</t>
    <rPh sb="1" eb="2">
      <t>チュウ</t>
    </rPh>
    <rPh sb="3" eb="4">
      <t>セン</t>
    </rPh>
    <rPh sb="6" eb="8">
      <t>ミマン</t>
    </rPh>
    <rPh sb="8" eb="12">
      <t>シシャゴニュウ</t>
    </rPh>
    <rPh sb="16" eb="17">
      <t>カナラ</t>
    </rPh>
    <rPh sb="20" eb="22">
      <t>ゴウケイ</t>
    </rPh>
    <rPh sb="23" eb="25">
      <t>イッチ</t>
    </rPh>
    <phoneticPr fontId="3"/>
  </si>
  <si>
    <t>着</t>
    <rPh sb="0" eb="1">
      <t>チャク</t>
    </rPh>
    <phoneticPr fontId="3"/>
  </si>
  <si>
    <t>発　　　　　　　　　　地</t>
    <rPh sb="0" eb="1">
      <t>ハツ</t>
    </rPh>
    <rPh sb="11" eb="12">
      <t>チ</t>
    </rPh>
    <phoneticPr fontId="3"/>
  </si>
  <si>
    <t>着地</t>
    <rPh sb="0" eb="2">
      <t>チャクチ</t>
    </rPh>
    <phoneticPr fontId="3"/>
  </si>
  <si>
    <t>青　　森</t>
    <rPh sb="0" eb="4">
      <t>アオモリ</t>
    </rPh>
    <phoneticPr fontId="3"/>
  </si>
  <si>
    <t>岩　　手</t>
    <rPh sb="0" eb="4">
      <t>イワテ</t>
    </rPh>
    <phoneticPr fontId="3"/>
  </si>
  <si>
    <t>宮　　城</t>
    <rPh sb="0" eb="4">
      <t>ミヤギ</t>
    </rPh>
    <phoneticPr fontId="3"/>
  </si>
  <si>
    <t>福　　島</t>
    <rPh sb="0" eb="4">
      <t>フクシマ</t>
    </rPh>
    <phoneticPr fontId="3"/>
  </si>
  <si>
    <t>秋　　田</t>
    <rPh sb="0" eb="1">
      <t>アキ</t>
    </rPh>
    <rPh sb="3" eb="4">
      <t>タ</t>
    </rPh>
    <phoneticPr fontId="3"/>
  </si>
  <si>
    <t>山　　形</t>
    <rPh sb="0" eb="1">
      <t>ヤマ</t>
    </rPh>
    <rPh sb="3" eb="4">
      <t>カタチ</t>
    </rPh>
    <phoneticPr fontId="3"/>
  </si>
  <si>
    <t>合　　計</t>
    <rPh sb="0" eb="4">
      <t>ゴウケイ</t>
    </rPh>
    <phoneticPr fontId="3"/>
  </si>
  <si>
    <t>発地</t>
    <rPh sb="0" eb="1">
      <t>ハツ</t>
    </rPh>
    <rPh sb="1" eb="2">
      <t>チ</t>
    </rPh>
    <phoneticPr fontId="3"/>
  </si>
  <si>
    <t>形</t>
    <rPh sb="0" eb="1">
      <t>カタ</t>
    </rPh>
    <phoneticPr fontId="3"/>
  </si>
  <si>
    <t>　　資料：「貨物地域流動調査」</t>
    <rPh sb="2" eb="4">
      <t>シリョウ</t>
    </rPh>
    <rPh sb="6" eb="8">
      <t>カモツ</t>
    </rPh>
    <rPh sb="8" eb="10">
      <t>チイキ</t>
    </rPh>
    <rPh sb="10" eb="12">
      <t>リュウドウ</t>
    </rPh>
    <rPh sb="12" eb="14">
      <t>チョウサ</t>
    </rPh>
    <phoneticPr fontId="3"/>
  </si>
  <si>
    <t>Ⅱ．東北地方の主要経済、運輸等の現況</t>
    <phoneticPr fontId="17"/>
  </si>
  <si>
    <t>主要経済指標</t>
    <phoneticPr fontId="17"/>
  </si>
  <si>
    <t>輸送機関別旅客輸送人員と分担率の推移</t>
    <phoneticPr fontId="17"/>
  </si>
  <si>
    <t>東北と全国の旅客流動の推移</t>
    <phoneticPr fontId="17"/>
  </si>
  <si>
    <t>東北発</t>
    <phoneticPr fontId="17"/>
  </si>
  <si>
    <t>東北着</t>
    <phoneticPr fontId="17"/>
  </si>
  <si>
    <t>輸送機関別発着トン数の推移（東北発・着）</t>
    <phoneticPr fontId="17"/>
  </si>
  <si>
    <t>輸送機関別貨物流動量</t>
    <phoneticPr fontId="3"/>
  </si>
  <si>
    <t>番号</t>
    <rPh sb="0" eb="2">
      <t>バンゴウ</t>
    </rPh>
    <phoneticPr fontId="3"/>
  </si>
  <si>
    <t>Ⅱ-1</t>
    <phoneticPr fontId="3"/>
  </si>
  <si>
    <t>Ⅱ-2</t>
  </si>
  <si>
    <t>Ⅱ-4</t>
    <phoneticPr fontId="3"/>
  </si>
  <si>
    <t>Ⅱ-3</t>
    <phoneticPr fontId="3"/>
  </si>
  <si>
    <t>Ⅱ-5-1,2</t>
    <phoneticPr fontId="3"/>
  </si>
  <si>
    <t>Ⅱ-5-3</t>
    <phoneticPr fontId="3"/>
  </si>
  <si>
    <t>タイトル</t>
    <phoneticPr fontId="3"/>
  </si>
  <si>
    <t>令和１年度</t>
    <rPh sb="0" eb="2">
      <t>レイワ</t>
    </rPh>
    <rPh sb="3" eb="5">
      <t>ネンド</t>
    </rPh>
    <rPh sb="4" eb="5">
      <t>ド</t>
    </rPh>
    <phoneticPr fontId="3"/>
  </si>
  <si>
    <t>令和１年度</t>
    <rPh sb="0" eb="2">
      <t>レイワ</t>
    </rPh>
    <rPh sb="3" eb="5">
      <t>ネンド</t>
    </rPh>
    <phoneticPr fontId="3"/>
  </si>
  <si>
    <r>
      <t>Km</t>
    </r>
    <r>
      <rPr>
        <vertAlign val="superscript"/>
        <sz val="10"/>
        <rFont val="ＭＳ 明朝"/>
        <family val="1"/>
        <charset val="128"/>
      </rPr>
      <t>2</t>
    </r>
    <phoneticPr fontId="3"/>
  </si>
  <si>
    <t>〃</t>
    <phoneticPr fontId="3"/>
  </si>
  <si>
    <t>バス</t>
    <phoneticPr fontId="3"/>
  </si>
  <si>
    <t>タクシー</t>
    <phoneticPr fontId="3"/>
  </si>
  <si>
    <t xml:space="preserve"> </t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</si>
  <si>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</si>
  <si>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令和２年度</t>
    <rPh sb="0" eb="2">
      <t>レイワ</t>
    </rPh>
    <rPh sb="3" eb="5">
      <t>ネンド</t>
    </rPh>
    <phoneticPr fontId="3"/>
  </si>
  <si>
    <t xml:space="preserve">令和４年就業構造基本調査
（総務省統計局）  </t>
    <rPh sb="0" eb="2">
      <t>レイワ</t>
    </rPh>
    <rPh sb="3" eb="4">
      <t>ネン</t>
    </rPh>
    <rPh sb="4" eb="6">
      <t>シュウギョウ</t>
    </rPh>
    <rPh sb="6" eb="8">
      <t>コウゾウ</t>
    </rPh>
    <rPh sb="8" eb="10">
      <t>キホン</t>
    </rPh>
    <rPh sb="10" eb="12">
      <t>チョウサ</t>
    </rPh>
    <rPh sb="17" eb="20">
      <t>トウケイキョク</t>
    </rPh>
    <phoneticPr fontId="3"/>
  </si>
  <si>
    <t>令和３年経済センサス-活動調査「産業編」
(経済産業省)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6" eb="18">
      <t>サンギョウ</t>
    </rPh>
    <rPh sb="18" eb="19">
      <t>ヘン</t>
    </rPh>
    <rPh sb="22" eb="24">
      <t>ケイザイ</t>
    </rPh>
    <rPh sb="24" eb="27">
      <t>サンギョウショウ</t>
    </rPh>
    <phoneticPr fontId="3"/>
  </si>
  <si>
    <t>令和３年度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</si>
  <si>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</si>
  <si>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１．千トン未満四捨五入のため、必ずしも合計と一致しない。</t>
    <phoneticPr fontId="3"/>
  </si>
  <si>
    <t>自家用乗用車数</t>
    <rPh sb="0" eb="3">
      <t>ジカヨウ</t>
    </rPh>
    <rPh sb="3" eb="6">
      <t>ジョウヨウシャ</t>
    </rPh>
    <rPh sb="6" eb="7">
      <t>スウ</t>
    </rPh>
    <phoneticPr fontId="3"/>
  </si>
  <si>
    <t>「自家用乗用車の世帯当たり普及台数（都道府県別）令和６年３月末現在」</t>
    <phoneticPr fontId="3"/>
  </si>
  <si>
    <t>自家用乗用車数（東北）</t>
    <rPh sb="0" eb="3">
      <t>ジカヨウ</t>
    </rPh>
    <rPh sb="3" eb="6">
      <t>ジョウヨウシャ</t>
    </rPh>
    <rPh sb="6" eb="7">
      <t>スウ</t>
    </rPh>
    <rPh sb="8" eb="10">
      <t>トウホク</t>
    </rPh>
    <phoneticPr fontId="3"/>
  </si>
  <si>
    <t>自家用乗用車数（全国）</t>
    <rPh sb="0" eb="3">
      <t>ジカヨウ</t>
    </rPh>
    <rPh sb="3" eb="6">
      <t>ジョウヨウシャ</t>
    </rPh>
    <rPh sb="6" eb="7">
      <t>スウ</t>
    </rPh>
    <rPh sb="8" eb="10">
      <t>ゼンコク</t>
    </rPh>
    <phoneticPr fontId="3"/>
  </si>
  <si>
    <t>東北運輸局調べ（令和６年７月末現在）</t>
    <rPh sb="0" eb="2">
      <t>トウホク</t>
    </rPh>
    <rPh sb="2" eb="5">
      <t>ウンユキョク</t>
    </rPh>
    <rPh sb="5" eb="6">
      <t>シラ</t>
    </rPh>
    <rPh sb="8" eb="10">
      <t>レイワ</t>
    </rPh>
    <rPh sb="11" eb="12">
      <t>ネン</t>
    </rPh>
    <rPh sb="13" eb="14">
      <t>ガツ</t>
    </rPh>
    <rPh sb="15" eb="17">
      <t>ゲンザイ</t>
    </rPh>
    <phoneticPr fontId="3"/>
  </si>
  <si>
    <t>令和３年度の統計では、４７都道府県、５政令指定都市分のみとなる</t>
    <rPh sb="0" eb="2">
      <t>レイワ</t>
    </rPh>
    <rPh sb="3" eb="5">
      <t>ネンド</t>
    </rPh>
    <rPh sb="6" eb="8">
      <t>トウケイ</t>
    </rPh>
    <rPh sb="13" eb="17">
      <t>トドウフケン</t>
    </rPh>
    <rPh sb="19" eb="26">
      <t>セイレイシテイトシブン</t>
    </rPh>
    <phoneticPr fontId="3"/>
  </si>
  <si>
    <t>県民経済計算年報（内閣府）（令和３年度）</t>
    <rPh sb="0" eb="2">
      <t>ケンミン</t>
    </rPh>
    <rPh sb="2" eb="4">
      <t>ケイザイ</t>
    </rPh>
    <rPh sb="4" eb="6">
      <t>ケイサン</t>
    </rPh>
    <rPh sb="6" eb="7">
      <t>ネン</t>
    </rPh>
    <rPh sb="7" eb="8">
      <t>ホウ</t>
    </rPh>
    <rPh sb="9" eb="11">
      <t>ナイカク</t>
    </rPh>
    <rPh sb="11" eb="12">
      <t>フ</t>
    </rPh>
    <rPh sb="14" eb="16">
      <t>レイワ</t>
    </rPh>
    <rPh sb="17" eb="19">
      <t>ネンド</t>
    </rPh>
    <rPh sb="18" eb="19">
      <t>ガンネン</t>
    </rPh>
    <phoneticPr fontId="3"/>
  </si>
  <si>
    <r>
      <t>更新なし→次回の調査は令和８年　従業者４人以上の事業所</t>
    </r>
    <r>
      <rPr>
        <sz val="10"/>
        <color indexed="10"/>
        <rFont val="ＭＳ 明朝"/>
        <family val="1"/>
        <charset val="128"/>
      </rPr>
      <t>（参照：https://www.stat.go.jp/data/e-census/2021/shiken/gaiyo.html#a）（参照：https://www.meti.go.jp/press/2022/09/20220930003/20220930003.html）</t>
    </r>
    <rPh sb="0" eb="2">
      <t>コウシン</t>
    </rPh>
    <rPh sb="5" eb="7">
      <t>ジカイ</t>
    </rPh>
    <rPh sb="8" eb="10">
      <t>チョウサ</t>
    </rPh>
    <rPh sb="11" eb="13">
      <t>レイワ</t>
    </rPh>
    <rPh sb="14" eb="15">
      <t>ネン</t>
    </rPh>
    <rPh sb="16" eb="19">
      <t>ジュウギョウシャ</t>
    </rPh>
    <rPh sb="20" eb="21">
      <t>ニン</t>
    </rPh>
    <rPh sb="21" eb="23">
      <t>イジョウ</t>
    </rPh>
    <rPh sb="24" eb="27">
      <t>ジギョウショ</t>
    </rPh>
    <rPh sb="28" eb="30">
      <t>サンショウ</t>
    </rPh>
    <rPh sb="94" eb="96">
      <t>サンショウ</t>
    </rPh>
    <phoneticPr fontId="3"/>
  </si>
  <si>
    <t>5年に1度の調査（H19,H24,H29,R4）（参照：https://www.stat.go.jp/data/shugyou/2025/gaiyou.html）</t>
    <rPh sb="1" eb="2">
      <t>ネン</t>
    </rPh>
    <rPh sb="4" eb="5">
      <t>ド</t>
    </rPh>
    <rPh sb="6" eb="8">
      <t>チョウサ</t>
    </rPh>
    <rPh sb="25" eb="27">
      <t>サンショウ</t>
    </rPh>
    <phoneticPr fontId="3"/>
  </si>
  <si>
    <t>5年に1度の調査（H19,H24,H29,R4）（参照：https://www.stat.go.jp/data/shugyou/2024/gaiyou.html）</t>
    <rPh sb="1" eb="2">
      <t>ネン</t>
    </rPh>
    <rPh sb="4" eb="5">
      <t>ド</t>
    </rPh>
    <rPh sb="6" eb="8">
      <t>チョウサ</t>
    </rPh>
    <rPh sb="25" eb="27">
      <t>サンショウ</t>
    </rPh>
    <phoneticPr fontId="3"/>
  </si>
  <si>
    <t>5年に1度の調査（H19,H24,H29,R4）（参照：https://www.stat.go.jp/data/shugyou/2023/gaiyou.html）</t>
    <rPh sb="1" eb="2">
      <t>ネン</t>
    </rPh>
    <rPh sb="4" eb="5">
      <t>ド</t>
    </rPh>
    <rPh sb="6" eb="8">
      <t>チョウサ</t>
    </rPh>
    <rPh sb="25" eb="27">
      <t>サンショウ</t>
    </rPh>
    <phoneticPr fontId="3"/>
  </si>
  <si>
    <t xml:space="preserve">5年に1度の調査（H19,H24,H29,R4）（参照：https://www.stat.go.jp/data/shugyou/2022/gaiyou.html） </t>
    <rPh sb="1" eb="2">
      <t>ネン</t>
    </rPh>
    <rPh sb="4" eb="5">
      <t>ド</t>
    </rPh>
    <rPh sb="6" eb="8">
      <t>チョウサ</t>
    </rPh>
    <rPh sb="25" eb="27">
      <t>サンショウ</t>
    </rPh>
    <phoneticPr fontId="3"/>
  </si>
  <si>
    <t>住民基本台帳に基づく人口、人口動態及び世帯数（総務省）
（令和６年１月１日現在）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3" eb="26">
      <t>ソウムショウ</t>
    </rPh>
    <rPh sb="29" eb="31">
      <t>レイワ</t>
    </rPh>
    <phoneticPr fontId="3"/>
  </si>
  <si>
    <t>耕地面積（農林水産省）
（令和６年２月２７日現在）</t>
    <rPh sb="0" eb="2">
      <t>コウチ</t>
    </rPh>
    <rPh sb="2" eb="4">
      <t>メンセキ</t>
    </rPh>
    <rPh sb="5" eb="7">
      <t>ノウリン</t>
    </rPh>
    <rPh sb="7" eb="9">
      <t>スイサン</t>
    </rPh>
    <rPh sb="9" eb="10">
      <t>ショウ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phoneticPr fontId="3"/>
  </si>
  <si>
    <t>全国都道府県市区町村別面積調（国土地理院）
（令和６年７月１日現在）</t>
    <rPh sb="0" eb="2">
      <t>ゼンコク</t>
    </rPh>
    <rPh sb="2" eb="6">
      <t>トドウフケン</t>
    </rPh>
    <rPh sb="6" eb="10">
      <t>シクチョウソン</t>
    </rPh>
    <rPh sb="10" eb="11">
      <t>ベツ</t>
    </rPh>
    <rPh sb="11" eb="13">
      <t>メンセキ</t>
    </rPh>
    <rPh sb="13" eb="14">
      <t>シラ</t>
    </rPh>
    <rPh sb="15" eb="17">
      <t>コクド</t>
    </rPh>
    <rPh sb="17" eb="19">
      <t>チリ</t>
    </rPh>
    <rPh sb="19" eb="20">
      <t>イン</t>
    </rPh>
    <rPh sb="23" eb="25">
      <t>レイワ</t>
    </rPh>
    <phoneticPr fontId="3"/>
  </si>
  <si>
    <t>バス内訳</t>
    <rPh sb="2" eb="4">
      <t>ウチワケ</t>
    </rPh>
    <phoneticPr fontId="3"/>
  </si>
  <si>
    <t>貸切</t>
    <rPh sb="0" eb="2">
      <t>カシキリ</t>
    </rPh>
    <phoneticPr fontId="3"/>
  </si>
  <si>
    <t>乗合</t>
    <rPh sb="0" eb="2">
      <t>ノリアイ</t>
    </rPh>
    <phoneticPr fontId="3"/>
  </si>
  <si>
    <t>令和４年度</t>
    <rPh sb="0" eb="2">
      <t>レイワ</t>
    </rPh>
    <rPh sb="3" eb="5">
      <t>ネンド</t>
    </rPh>
    <phoneticPr fontId="3"/>
  </si>
  <si>
    <t>※各モード別に東北６県の合計値を入力</t>
    <rPh sb="1" eb="2">
      <t>カク</t>
    </rPh>
    <rPh sb="5" eb="6">
      <t>ベツ</t>
    </rPh>
    <rPh sb="7" eb="9">
      <t>トウホク</t>
    </rPh>
    <rPh sb="10" eb="11">
      <t>ケン</t>
    </rPh>
    <rPh sb="12" eb="14">
      <t>ゴウケイ</t>
    </rPh>
    <rPh sb="14" eb="15">
      <t>チ</t>
    </rPh>
    <rPh sb="16" eb="18">
      <t>ニュウリョク</t>
    </rPh>
    <phoneticPr fontId="3"/>
  </si>
  <si>
    <t>出典:「貨物・旅客地域流動調査」</t>
    <rPh sb="0" eb="2">
      <t>シュッテン</t>
    </rPh>
    <rPh sb="4" eb="6">
      <t>カモツ</t>
    </rPh>
    <rPh sb="7" eb="9">
      <t>リョカク</t>
    </rPh>
    <rPh sb="9" eb="11">
      <t>チイキ</t>
    </rPh>
    <rPh sb="11" eb="13">
      <t>リュウドウ</t>
    </rPh>
    <rPh sb="13" eb="15">
      <t>チョウサ</t>
    </rPh>
    <phoneticPr fontId="3"/>
  </si>
  <si>
    <t>鳥取県、島根県、岡山県、広島県、山口県</t>
    <rPh sb="0" eb="3">
      <t>トットリケン</t>
    </rPh>
    <rPh sb="4" eb="7">
      <t>シマネケン</t>
    </rPh>
    <rPh sb="8" eb="11">
      <t>オカヤマケン</t>
    </rPh>
    <rPh sb="12" eb="15">
      <t>ヒロシマケン</t>
    </rPh>
    <rPh sb="16" eb="19">
      <t>ヤマグチケン</t>
    </rPh>
    <phoneticPr fontId="3"/>
  </si>
  <si>
    <t>中国：</t>
    <rPh sb="0" eb="2">
      <t>チュウゴク</t>
    </rPh>
    <phoneticPr fontId="3"/>
  </si>
  <si>
    <t>滋賀県、京都府、奈良県、和歌山県、大阪府、兵庫県</t>
    <rPh sb="0" eb="3">
      <t>シガケン</t>
    </rPh>
    <rPh sb="4" eb="7">
      <t>キョウトフ</t>
    </rPh>
    <rPh sb="8" eb="11">
      <t>ナラケン</t>
    </rPh>
    <rPh sb="12" eb="16">
      <t>ワカヤマケン</t>
    </rPh>
    <rPh sb="17" eb="20">
      <t>オオサカフ</t>
    </rPh>
    <rPh sb="21" eb="24">
      <t>ヒョウゴケン</t>
    </rPh>
    <phoneticPr fontId="3"/>
  </si>
  <si>
    <t>近畿：</t>
    <rPh sb="0" eb="2">
      <t>キンキ</t>
    </rPh>
    <phoneticPr fontId="3"/>
  </si>
  <si>
    <t>岐阜県、静岡県、愛知県、三重県</t>
    <rPh sb="0" eb="3">
      <t>ギフケン</t>
    </rPh>
    <rPh sb="4" eb="7">
      <t>シズオカケン</t>
    </rPh>
    <rPh sb="8" eb="11">
      <t>アイチケン</t>
    </rPh>
    <rPh sb="12" eb="15">
      <t>ミエケン</t>
    </rPh>
    <phoneticPr fontId="3"/>
  </si>
  <si>
    <t>中京：</t>
    <rPh sb="0" eb="2">
      <t>チュウキョウ</t>
    </rPh>
    <phoneticPr fontId="3"/>
  </si>
  <si>
    <t>新潟県、富山県、石川県、福井県、山梨県、長野県</t>
    <rPh sb="0" eb="3">
      <t>ニイガタケン</t>
    </rPh>
    <rPh sb="4" eb="7">
      <t>トヤマケン</t>
    </rPh>
    <rPh sb="8" eb="11">
      <t>イシカワケン</t>
    </rPh>
    <rPh sb="12" eb="15">
      <t>フクイケン</t>
    </rPh>
    <rPh sb="16" eb="19">
      <t>ヤマナシケン</t>
    </rPh>
    <rPh sb="20" eb="23">
      <t>ナガノケン</t>
    </rPh>
    <phoneticPr fontId="3"/>
  </si>
  <si>
    <t>北陸：</t>
    <rPh sb="0" eb="2">
      <t>ホクリク</t>
    </rPh>
    <phoneticPr fontId="3"/>
  </si>
  <si>
    <t>茨城県、栃木県、群馬県、埼玉県、千葉県、東京都、神奈川県</t>
    <rPh sb="0" eb="3">
      <t>イバラギケン</t>
    </rPh>
    <rPh sb="4" eb="7">
      <t>トチギケン</t>
    </rPh>
    <rPh sb="8" eb="11">
      <t>グンマケン</t>
    </rPh>
    <rPh sb="12" eb="15">
      <t>サイタマケン</t>
    </rPh>
    <rPh sb="16" eb="19">
      <t>チバケン</t>
    </rPh>
    <rPh sb="20" eb="23">
      <t>トウキョウト</t>
    </rPh>
    <rPh sb="24" eb="28">
      <t>カナガワケン</t>
    </rPh>
    <phoneticPr fontId="3"/>
  </si>
  <si>
    <t>関東：</t>
    <rPh sb="0" eb="2">
      <t>カントウ</t>
    </rPh>
    <phoneticPr fontId="3"/>
  </si>
  <si>
    <t>青森県、岩手県、宮城県、秋田県、山形県、福島県</t>
    <rPh sb="0" eb="3">
      <t>アオモリケン</t>
    </rPh>
    <rPh sb="4" eb="7">
      <t>イワテケン</t>
    </rPh>
    <rPh sb="8" eb="11">
      <t>ミヤギケン</t>
    </rPh>
    <rPh sb="12" eb="15">
      <t>アキタケン</t>
    </rPh>
    <rPh sb="16" eb="19">
      <t>ヤマガタケン</t>
    </rPh>
    <rPh sb="20" eb="23">
      <t>フクシマケン</t>
    </rPh>
    <phoneticPr fontId="3"/>
  </si>
  <si>
    <t>東北：</t>
    <rPh sb="0" eb="2">
      <t>トウホク</t>
    </rPh>
    <phoneticPr fontId="3"/>
  </si>
  <si>
    <t>　　　(注）　北海道、四国、九州、沖縄以外の地域区分は次のとおり</t>
    <rPh sb="4" eb="5">
      <t>チュウ</t>
    </rPh>
    <rPh sb="7" eb="10">
      <t>ホッカイドウ</t>
    </rPh>
    <rPh sb="11" eb="13">
      <t>シコク</t>
    </rPh>
    <rPh sb="14" eb="16">
      <t>キュウシュウ</t>
    </rPh>
    <rPh sb="17" eb="19">
      <t>オキナワ</t>
    </rPh>
    <rPh sb="19" eb="21">
      <t>イガイ</t>
    </rPh>
    <rPh sb="22" eb="24">
      <t>チイキ</t>
    </rPh>
    <rPh sb="24" eb="26">
      <t>クブン</t>
    </rPh>
    <rPh sb="27" eb="28">
      <t>ツギ</t>
    </rPh>
    <phoneticPr fontId="3"/>
  </si>
  <si>
    <t>３．比較欄は令和２年度比</t>
    <rPh sb="2" eb="4">
      <t>ヒカク</t>
    </rPh>
    <rPh sb="4" eb="5">
      <t>ラン</t>
    </rPh>
    <rPh sb="6" eb="8">
      <t>レイワ</t>
    </rPh>
    <rPh sb="9" eb="11">
      <t>ネンド</t>
    </rPh>
    <rPh sb="11" eb="12">
      <t>ヒ</t>
    </rPh>
    <phoneticPr fontId="3"/>
  </si>
  <si>
    <t>(注)</t>
    <rPh sb="1" eb="2">
      <t>チュウ</t>
    </rPh>
    <phoneticPr fontId="3"/>
  </si>
  <si>
    <t>令和４年度</t>
    <phoneticPr fontId="3"/>
  </si>
  <si>
    <t>Ⅱ-</t>
    <phoneticPr fontId="3"/>
  </si>
  <si>
    <t xml:space="preserve">       資料：「貨物地域流動調査」</t>
    <rPh sb="7" eb="9">
      <t>シリョウ</t>
    </rPh>
    <rPh sb="11" eb="13">
      <t>カモツ</t>
    </rPh>
    <rPh sb="13" eb="15">
      <t>チイキ</t>
    </rPh>
    <rPh sb="15" eb="17">
      <t>リュウドウ</t>
    </rPh>
    <rPh sb="17" eb="19">
      <t>チョウサ</t>
    </rPh>
    <phoneticPr fontId="3"/>
  </si>
  <si>
    <t>(2)　東北着（令和４年度）</t>
    <phoneticPr fontId="3"/>
  </si>
  <si>
    <t>(1)　東北発（令和４年度）</t>
    <phoneticPr fontId="3"/>
  </si>
  <si>
    <t>(3)　東北６県域内（令和４年度）</t>
    <phoneticPr fontId="3"/>
  </si>
  <si>
    <t>1. 東北発（令和４年度）
2. 東北着（令和４年度）</t>
    <phoneticPr fontId="17"/>
  </si>
  <si>
    <t>3. 東北６県域内（令和４年度）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</si>
</sst>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 "/>
    <numFmt numFmtId="177" formatCode="#,##0.00_ ;[Red]\-#,##0.00\ "/>
    <numFmt numFmtId="178" formatCode="#,##0_ "/>
    <numFmt numFmtId="179" formatCode="#,##0_ ;[Red]\-#,##0\ "/>
    <numFmt numFmtId="180" formatCode="0.0%"/>
    <numFmt numFmtId="181" formatCode="#,##0_);[Red]\(#,##0\)"/>
    <numFmt numFmtId="182" formatCode="#,##0.0_ ;[Red]\-#,##0.0\ "/>
    <numFmt numFmtId="183" formatCode="#,##0,\ "/>
    <numFmt numFmtId="184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color rgb="FF333333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</font>
    <font>
      <strike/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328">
    <xf numFmtId="0" fontId="0" fillId="0" borderId="0" xfId="0"/>
    <xf numFmtId="0" fontId="4" fillId="0" borderId="0" xfId="0" applyFont="1"/>
    <xf numFmtId="0" fontId="8" fillId="0" borderId="0" xfId="0" applyFont="1"/>
    <xf numFmtId="178" fontId="4" fillId="0" borderId="0" xfId="0" applyNumberFormat="1" applyFont="1" applyAlignment="1">
      <alignment horizontal="center"/>
    </xf>
    <xf numFmtId="0" fontId="4" fillId="0" borderId="28" xfId="0" applyFont="1" applyBorder="1" applyAlignment="1">
      <alignment horizontal="center" vertical="center"/>
    </xf>
    <xf numFmtId="178" fontId="4" fillId="0" borderId="2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31" xfId="0" applyNumberFormat="1" applyFont="1" applyBorder="1"/>
    <xf numFmtId="178" fontId="4" fillId="0" borderId="32" xfId="0" applyNumberFormat="1" applyFont="1" applyBorder="1"/>
    <xf numFmtId="180" fontId="4" fillId="0" borderId="34" xfId="0" applyNumberFormat="1" applyFont="1" applyBorder="1"/>
    <xf numFmtId="180" fontId="4" fillId="0" borderId="35" xfId="0" applyNumberFormat="1" applyFont="1" applyBorder="1"/>
    <xf numFmtId="180" fontId="4" fillId="0" borderId="0" xfId="0" applyNumberFormat="1" applyFont="1"/>
    <xf numFmtId="178" fontId="4" fillId="0" borderId="37" xfId="0" applyNumberFormat="1" applyFont="1" applyBorder="1"/>
    <xf numFmtId="178" fontId="4" fillId="0" borderId="38" xfId="0" applyNumberFormat="1" applyFont="1" applyBorder="1"/>
    <xf numFmtId="180" fontId="4" fillId="0" borderId="40" xfId="0" applyNumberFormat="1" applyFont="1" applyBorder="1"/>
    <xf numFmtId="180" fontId="4" fillId="0" borderId="41" xfId="0" applyNumberFormat="1" applyFont="1" applyBorder="1"/>
    <xf numFmtId="38" fontId="4" fillId="0" borderId="31" xfId="1" applyFont="1" applyBorder="1" applyAlignment="1">
      <alignment vertical="center"/>
    </xf>
    <xf numFmtId="180" fontId="4" fillId="0" borderId="42" xfId="0" applyNumberFormat="1" applyFont="1" applyBorder="1"/>
    <xf numFmtId="180" fontId="4" fillId="0" borderId="43" xfId="0" applyNumberFormat="1" applyFont="1" applyBorder="1"/>
    <xf numFmtId="181" fontId="4" fillId="0" borderId="31" xfId="0" applyNumberFormat="1" applyFont="1" applyBorder="1"/>
    <xf numFmtId="181" fontId="4" fillId="0" borderId="32" xfId="0" applyNumberFormat="1" applyFont="1" applyBorder="1"/>
    <xf numFmtId="178" fontId="4" fillId="0" borderId="35" xfId="0" applyNumberFormat="1" applyFont="1" applyBorder="1"/>
    <xf numFmtId="178" fontId="8" fillId="0" borderId="0" xfId="0" applyNumberFormat="1" applyFont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2" borderId="0" xfId="0" applyFill="1"/>
    <xf numFmtId="0" fontId="4" fillId="0" borderId="32" xfId="0" applyFont="1" applyBorder="1"/>
    <xf numFmtId="38" fontId="4" fillId="0" borderId="32" xfId="0" applyNumberFormat="1" applyFont="1" applyBorder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8" fontId="13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61" xfId="0" applyFont="1" applyBorder="1" applyAlignment="1">
      <alignment horizontal="center" vertical="center"/>
    </xf>
    <xf numFmtId="179" fontId="4" fillId="0" borderId="2" xfId="1" applyNumberFormat="1" applyFont="1" applyFill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179" fontId="4" fillId="0" borderId="9" xfId="1" applyNumberFormat="1" applyFont="1" applyFill="1" applyBorder="1" applyAlignment="1">
      <alignment vertical="center"/>
    </xf>
    <xf numFmtId="179" fontId="4" fillId="0" borderId="68" xfId="1" applyNumberFormat="1" applyFont="1" applyFill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179" fontId="4" fillId="0" borderId="0" xfId="1" applyNumberFormat="1" applyFont="1" applyFill="1" applyBorder="1" applyAlignment="1">
      <alignment vertical="center"/>
    </xf>
    <xf numFmtId="0" fontId="4" fillId="0" borderId="71" xfId="0" applyFont="1" applyBorder="1" applyAlignment="1">
      <alignment horizontal="left" vertical="center"/>
    </xf>
    <xf numFmtId="0" fontId="4" fillId="0" borderId="58" xfId="0" applyFont="1" applyBorder="1" applyAlignment="1">
      <alignment horizontal="distributed" vertical="center"/>
    </xf>
    <xf numFmtId="179" fontId="4" fillId="0" borderId="80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0" fillId="0" borderId="0" xfId="1" applyFont="1" applyFill="1" applyAlignment="1"/>
    <xf numFmtId="0" fontId="0" fillId="0" borderId="0" xfId="0" applyAlignment="1">
      <alignment horizontal="center"/>
    </xf>
    <xf numFmtId="38" fontId="0" fillId="0" borderId="0" xfId="1" applyFont="1" applyFill="1"/>
    <xf numFmtId="38" fontId="4" fillId="0" borderId="0" xfId="1" applyFont="1" applyFill="1"/>
    <xf numFmtId="0" fontId="21" fillId="2" borderId="11" xfId="0" applyFont="1" applyFill="1" applyBorder="1" applyAlignment="1">
      <alignment horizontal="left" vertical="center"/>
    </xf>
    <xf numFmtId="0" fontId="22" fillId="2" borderId="11" xfId="0" applyFont="1" applyFill="1" applyBorder="1"/>
    <xf numFmtId="0" fontId="0" fillId="2" borderId="14" xfId="0" applyFill="1" applyBorder="1" applyAlignment="1">
      <alignment horizontal="center"/>
    </xf>
    <xf numFmtId="0" fontId="0" fillId="2" borderId="0" xfId="0" applyFill="1" applyAlignment="1"/>
    <xf numFmtId="0" fontId="20" fillId="2" borderId="106" xfId="2" applyFill="1" applyBorder="1"/>
    <xf numFmtId="0" fontId="18" fillId="2" borderId="110" xfId="0" applyFont="1" applyFill="1" applyBorder="1" applyAlignment="1">
      <alignment vertical="center"/>
    </xf>
    <xf numFmtId="0" fontId="0" fillId="2" borderId="111" xfId="0" applyFill="1" applyBorder="1" applyAlignment="1"/>
    <xf numFmtId="0" fontId="0" fillId="2" borderId="0" xfId="0" applyFill="1" applyBorder="1"/>
    <xf numFmtId="0" fontId="20" fillId="2" borderId="102" xfId="2" applyFill="1" applyBorder="1"/>
    <xf numFmtId="0" fontId="18" fillId="2" borderId="112" xfId="0" applyFont="1" applyFill="1" applyBorder="1" applyAlignment="1">
      <alignment vertical="center"/>
    </xf>
    <xf numFmtId="0" fontId="0" fillId="2" borderId="113" xfId="0" applyFill="1" applyBorder="1" applyAlignment="1"/>
    <xf numFmtId="0" fontId="19" fillId="2" borderId="112" xfId="0" applyFont="1" applyFill="1" applyBorder="1" applyAlignment="1"/>
    <xf numFmtId="0" fontId="0" fillId="2" borderId="112" xfId="0" applyFill="1" applyBorder="1" applyAlignment="1"/>
    <xf numFmtId="0" fontId="18" fillId="2" borderId="113" xfId="0" applyFont="1" applyFill="1" applyBorder="1" applyAlignment="1">
      <alignment vertical="center"/>
    </xf>
    <xf numFmtId="0" fontId="0" fillId="2" borderId="102" xfId="0" applyFill="1" applyBorder="1"/>
    <xf numFmtId="0" fontId="20" fillId="2" borderId="102" xfId="2" applyFill="1" applyBorder="1" applyAlignment="1">
      <alignment horizontal="left"/>
    </xf>
    <xf numFmtId="0" fontId="18" fillId="2" borderId="113" xfId="0" applyFont="1" applyFill="1" applyBorder="1" applyAlignment="1">
      <alignment vertical="center" wrapText="1"/>
    </xf>
    <xf numFmtId="0" fontId="20" fillId="2" borderId="107" xfId="2" applyFill="1" applyBorder="1"/>
    <xf numFmtId="0" fontId="0" fillId="2" borderId="114" xfId="0" applyFill="1" applyBorder="1" applyAlignment="1"/>
    <xf numFmtId="0" fontId="18" fillId="2" borderId="115" xfId="0" applyFont="1" applyFill="1" applyBorder="1" applyAlignment="1">
      <alignment vertical="center"/>
    </xf>
    <xf numFmtId="38" fontId="23" fillId="0" borderId="9" xfId="1" applyFont="1" applyFill="1" applyBorder="1"/>
    <xf numFmtId="179" fontId="23" fillId="0" borderId="9" xfId="1" applyNumberFormat="1" applyFont="1" applyFill="1" applyBorder="1"/>
    <xf numFmtId="179" fontId="23" fillId="0" borderId="25" xfId="1" applyNumberFormat="1" applyFont="1" applyFill="1" applyBorder="1"/>
    <xf numFmtId="177" fontId="23" fillId="0" borderId="18" xfId="1" applyNumberFormat="1" applyFont="1" applyFill="1" applyBorder="1"/>
    <xf numFmtId="177" fontId="23" fillId="0" borderId="26" xfId="1" applyNumberFormat="1" applyFont="1" applyFill="1" applyBorder="1"/>
    <xf numFmtId="179" fontId="23" fillId="0" borderId="5" xfId="1" applyNumberFormat="1" applyFont="1" applyFill="1" applyBorder="1"/>
    <xf numFmtId="181" fontId="4" fillId="0" borderId="31" xfId="0" applyNumberFormat="1" applyFont="1" applyBorder="1" applyAlignment="1">
      <alignment horizontal="center" vertical="center"/>
    </xf>
    <xf numFmtId="180" fontId="4" fillId="0" borderId="34" xfId="0" applyNumberFormat="1" applyFont="1" applyBorder="1" applyAlignment="1">
      <alignment horizontal="center" vertical="center"/>
    </xf>
    <xf numFmtId="180" fontId="8" fillId="0" borderId="0" xfId="0" applyNumberFormat="1" applyFont="1"/>
    <xf numFmtId="180" fontId="9" fillId="0" borderId="0" xfId="0" applyNumberFormat="1" applyFont="1"/>
    <xf numFmtId="0" fontId="4" fillId="0" borderId="0" xfId="0" applyFont="1" applyAlignment="1">
      <alignment horizontal="distributed" vertical="center"/>
    </xf>
    <xf numFmtId="0" fontId="4" fillId="0" borderId="4" xfId="0" applyFont="1" applyBorder="1"/>
    <xf numFmtId="0" fontId="4" fillId="0" borderId="13" xfId="0" applyFont="1" applyBorder="1"/>
    <xf numFmtId="0" fontId="4" fillId="0" borderId="9" xfId="0" applyFont="1" applyBorder="1" applyAlignment="1">
      <alignment horizontal="center"/>
    </xf>
    <xf numFmtId="176" fontId="23" fillId="0" borderId="9" xfId="0" applyNumberFormat="1" applyFont="1" applyBorder="1"/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horizontal="center"/>
    </xf>
    <xf numFmtId="176" fontId="23" fillId="0" borderId="18" xfId="0" applyNumberFormat="1" applyFont="1" applyBorder="1"/>
    <xf numFmtId="0" fontId="6" fillId="0" borderId="0" xfId="0" applyFont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38" fontId="4" fillId="0" borderId="54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9" fontId="4" fillId="0" borderId="0" xfId="0" applyNumberFormat="1" applyFont="1"/>
    <xf numFmtId="177" fontId="4" fillId="0" borderId="0" xfId="0" applyNumberFormat="1" applyFont="1"/>
    <xf numFmtId="38" fontId="4" fillId="0" borderId="0" xfId="0" applyNumberFormat="1" applyFont="1"/>
    <xf numFmtId="182" fontId="4" fillId="0" borderId="0" xfId="0" applyNumberFormat="1" applyFont="1"/>
    <xf numFmtId="178" fontId="23" fillId="0" borderId="0" xfId="0" applyNumberFormat="1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23" fillId="0" borderId="0" xfId="0" applyFont="1"/>
    <xf numFmtId="0" fontId="2" fillId="0" borderId="0" xfId="0" applyFont="1"/>
    <xf numFmtId="176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180" fontId="8" fillId="0" borderId="116" xfId="0" applyNumberFormat="1" applyFont="1" applyBorder="1" applyAlignment="1">
      <alignment horizontal="center" vertical="center"/>
    </xf>
    <xf numFmtId="184" fontId="4" fillId="0" borderId="0" xfId="0" applyNumberFormat="1" applyFont="1"/>
    <xf numFmtId="178" fontId="4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right"/>
    </xf>
    <xf numFmtId="38" fontId="0" fillId="2" borderId="0" xfId="1" applyFont="1" applyFill="1"/>
    <xf numFmtId="38" fontId="0" fillId="2" borderId="0" xfId="1" applyFont="1" applyFill="1" applyAlignment="1"/>
    <xf numFmtId="38" fontId="1" fillId="2" borderId="0" xfId="1" applyFont="1" applyFill="1" applyAlignment="1"/>
    <xf numFmtId="0" fontId="4" fillId="2" borderId="0" xfId="0" applyFont="1" applyFill="1" applyAlignment="1">
      <alignment vertical="center"/>
    </xf>
    <xf numFmtId="38" fontId="4" fillId="2" borderId="0" xfId="1" applyFont="1" applyFill="1" applyAlignment="1">
      <alignment vertical="center"/>
    </xf>
    <xf numFmtId="38" fontId="28" fillId="2" borderId="0" xfId="1" applyFont="1" applyFill="1" applyAlignment="1">
      <alignment vertical="center"/>
    </xf>
    <xf numFmtId="179" fontId="4" fillId="2" borderId="82" xfId="1" applyNumberFormat="1" applyFont="1" applyFill="1" applyBorder="1" applyAlignment="1">
      <alignment vertical="center"/>
    </xf>
    <xf numFmtId="179" fontId="4" fillId="2" borderId="80" xfId="1" applyNumberFormat="1" applyFont="1" applyFill="1" applyBorder="1" applyAlignment="1">
      <alignment vertical="center"/>
    </xf>
    <xf numFmtId="179" fontId="4" fillId="0" borderId="81" xfId="1" applyNumberFormat="1" applyFont="1" applyFill="1" applyBorder="1" applyAlignment="1">
      <alignment vertical="center"/>
    </xf>
    <xf numFmtId="179" fontId="4" fillId="2" borderId="65" xfId="1" applyNumberFormat="1" applyFont="1" applyFill="1" applyBorder="1" applyAlignment="1">
      <alignment vertical="center"/>
    </xf>
    <xf numFmtId="179" fontId="4" fillId="2" borderId="9" xfId="1" applyNumberFormat="1" applyFont="1" applyFill="1" applyBorder="1" applyAlignment="1">
      <alignment vertical="center"/>
    </xf>
    <xf numFmtId="179" fontId="4" fillId="0" borderId="14" xfId="1" applyNumberFormat="1" applyFont="1" applyFill="1" applyBorder="1" applyAlignment="1">
      <alignment vertical="center"/>
    </xf>
    <xf numFmtId="179" fontId="4" fillId="2" borderId="69" xfId="1" applyNumberFormat="1" applyFont="1" applyFill="1" applyBorder="1" applyAlignment="1">
      <alignment vertical="center"/>
    </xf>
    <xf numFmtId="179" fontId="4" fillId="2" borderId="2" xfId="1" applyNumberFormat="1" applyFont="1" applyFill="1" applyBorder="1" applyAlignment="1">
      <alignment vertical="center"/>
    </xf>
    <xf numFmtId="179" fontId="4" fillId="0" borderId="5" xfId="1" applyNumberFormat="1" applyFont="1" applyFill="1" applyBorder="1" applyAlignment="1">
      <alignment vertical="center"/>
    </xf>
    <xf numFmtId="179" fontId="4" fillId="0" borderId="8" xfId="1" applyNumberFormat="1" applyFont="1" applyFill="1" applyBorder="1" applyAlignment="1">
      <alignment vertical="center"/>
    </xf>
    <xf numFmtId="179" fontId="4" fillId="2" borderId="75" xfId="1" applyNumberFormat="1" applyFont="1" applyFill="1" applyBorder="1" applyAlignment="1">
      <alignment vertical="center"/>
    </xf>
    <xf numFmtId="179" fontId="4" fillId="2" borderId="68" xfId="1" applyNumberFormat="1" applyFont="1" applyFill="1" applyBorder="1" applyAlignment="1">
      <alignment vertical="center"/>
    </xf>
    <xf numFmtId="179" fontId="4" fillId="0" borderId="18" xfId="1" applyNumberFormat="1" applyFont="1" applyFill="1" applyBorder="1" applyAlignment="1">
      <alignment vertical="center"/>
    </xf>
    <xf numFmtId="179" fontId="4" fillId="2" borderId="64" xfId="1" applyNumberFormat="1" applyFont="1" applyFill="1" applyBorder="1" applyAlignment="1">
      <alignment vertical="center"/>
    </xf>
    <xf numFmtId="179" fontId="4" fillId="0" borderId="23" xfId="1" applyNumberFormat="1" applyFont="1" applyFill="1" applyBorder="1" applyAlignment="1">
      <alignment vertical="center"/>
    </xf>
    <xf numFmtId="179" fontId="4" fillId="0" borderId="70" xfId="1" applyNumberFormat="1" applyFont="1" applyFill="1" applyBorder="1" applyAlignment="1">
      <alignment vertical="center"/>
    </xf>
    <xf numFmtId="38" fontId="4" fillId="2" borderId="60" xfId="1" applyFont="1" applyFill="1" applyBorder="1" applyAlignment="1">
      <alignment horizontal="center" vertical="center" shrinkToFit="1"/>
    </xf>
    <xf numFmtId="38" fontId="4" fillId="2" borderId="56" xfId="1" applyFont="1" applyFill="1" applyBorder="1" applyAlignment="1">
      <alignment horizontal="center" vertical="center"/>
    </xf>
    <xf numFmtId="179" fontId="4" fillId="2" borderId="0" xfId="1" applyNumberFormat="1" applyFont="1" applyFill="1" applyBorder="1" applyAlignment="1">
      <alignment vertical="center"/>
    </xf>
    <xf numFmtId="181" fontId="4" fillId="2" borderId="79" xfId="1" applyNumberFormat="1" applyFont="1" applyFill="1" applyBorder="1" applyAlignment="1">
      <alignment vertical="center"/>
    </xf>
    <xf numFmtId="181" fontId="4" fillId="0" borderId="79" xfId="1" applyNumberFormat="1" applyFont="1" applyFill="1" applyBorder="1" applyAlignment="1">
      <alignment vertical="center"/>
    </xf>
    <xf numFmtId="181" fontId="4" fillId="2" borderId="9" xfId="1" applyNumberFormat="1" applyFont="1" applyFill="1" applyBorder="1" applyAlignment="1">
      <alignment vertical="center"/>
    </xf>
    <xf numFmtId="181" fontId="4" fillId="0" borderId="9" xfId="1" applyNumberFormat="1" applyFont="1" applyFill="1" applyBorder="1" applyAlignment="1">
      <alignment vertical="center"/>
    </xf>
    <xf numFmtId="181" fontId="4" fillId="2" borderId="2" xfId="1" applyNumberFormat="1" applyFont="1" applyFill="1" applyBorder="1" applyAlignment="1">
      <alignment vertical="center"/>
    </xf>
    <xf numFmtId="181" fontId="4" fillId="0" borderId="2" xfId="1" applyNumberFormat="1" applyFont="1" applyFill="1" applyBorder="1" applyAlignment="1">
      <alignment vertical="center"/>
    </xf>
    <xf numFmtId="181" fontId="4" fillId="2" borderId="68" xfId="1" applyNumberFormat="1" applyFont="1" applyFill="1" applyBorder="1" applyAlignment="1">
      <alignment vertical="center"/>
    </xf>
    <xf numFmtId="181" fontId="4" fillId="0" borderId="68" xfId="1" applyNumberFormat="1" applyFont="1" applyFill="1" applyBorder="1" applyAlignment="1">
      <alignment vertical="center"/>
    </xf>
    <xf numFmtId="179" fontId="4" fillId="0" borderId="46" xfId="1" applyNumberFormat="1" applyFont="1" applyFill="1" applyBorder="1" applyAlignment="1">
      <alignment vertical="center"/>
    </xf>
    <xf numFmtId="181" fontId="4" fillId="2" borderId="74" xfId="1" applyNumberFormat="1" applyFont="1" applyFill="1" applyBorder="1" applyAlignment="1">
      <alignment vertical="center"/>
    </xf>
    <xf numFmtId="181" fontId="4" fillId="0" borderId="74" xfId="1" applyNumberFormat="1" applyFont="1" applyFill="1" applyBorder="1" applyAlignment="1">
      <alignment vertical="center"/>
    </xf>
    <xf numFmtId="179" fontId="4" fillId="0" borderId="19" xfId="1" applyNumberFormat="1" applyFont="1" applyFill="1" applyBorder="1" applyAlignment="1">
      <alignment vertical="center"/>
    </xf>
    <xf numFmtId="38" fontId="13" fillId="2" borderId="0" xfId="1" applyFont="1" applyFill="1" applyAlignment="1">
      <alignment vertical="center"/>
    </xf>
    <xf numFmtId="0" fontId="7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38" fontId="13" fillId="2" borderId="0" xfId="4" applyFont="1" applyFill="1" applyAlignment="1">
      <alignment vertical="center"/>
    </xf>
    <xf numFmtId="0" fontId="14" fillId="2" borderId="0" xfId="0" applyFont="1" applyFill="1"/>
    <xf numFmtId="1" fontId="0" fillId="2" borderId="0" xfId="0" applyNumberFormat="1" applyFill="1"/>
    <xf numFmtId="0" fontId="10" fillId="2" borderId="0" xfId="3" applyFont="1" applyFill="1" applyAlignment="1">
      <alignment vertical="center"/>
    </xf>
    <xf numFmtId="0" fontId="4" fillId="2" borderId="86" xfId="3" applyFont="1" applyFill="1" applyBorder="1" applyAlignment="1">
      <alignment horizontal="center"/>
    </xf>
    <xf numFmtId="0" fontId="4" fillId="2" borderId="89" xfId="3" applyFont="1" applyFill="1" applyBorder="1" applyAlignment="1">
      <alignment horizontal="center" vertical="top"/>
    </xf>
    <xf numFmtId="38" fontId="4" fillId="2" borderId="70" xfId="4" applyFont="1" applyFill="1" applyBorder="1" applyAlignment="1">
      <alignment horizontal="center" vertical="center"/>
    </xf>
    <xf numFmtId="38" fontId="4" fillId="2" borderId="90" xfId="4" applyFont="1" applyFill="1" applyBorder="1" applyAlignment="1">
      <alignment horizontal="center" vertical="center"/>
    </xf>
    <xf numFmtId="0" fontId="4" fillId="2" borderId="91" xfId="3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horizontal="center" vertical="center"/>
    </xf>
    <xf numFmtId="179" fontId="4" fillId="2" borderId="23" xfId="4" applyNumberFormat="1" applyFont="1" applyFill="1" applyBorder="1" applyAlignment="1">
      <alignment vertical="center"/>
    </xf>
    <xf numFmtId="179" fontId="4" fillId="2" borderId="92" xfId="4" applyNumberFormat="1" applyFont="1" applyFill="1" applyBorder="1" applyAlignment="1">
      <alignment vertical="center"/>
    </xf>
    <xf numFmtId="38" fontId="14" fillId="2" borderId="0" xfId="0" applyNumberFormat="1" applyFont="1" applyFill="1"/>
    <xf numFmtId="0" fontId="4" fillId="2" borderId="93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179" fontId="4" fillId="2" borderId="9" xfId="4" applyNumberFormat="1" applyFont="1" applyFill="1" applyBorder="1" applyAlignment="1">
      <alignment vertical="center"/>
    </xf>
    <xf numFmtId="179" fontId="4" fillId="2" borderId="94" xfId="4" applyNumberFormat="1" applyFont="1" applyFill="1" applyBorder="1" applyAlignment="1">
      <alignment vertical="center"/>
    </xf>
    <xf numFmtId="0" fontId="15" fillId="2" borderId="0" xfId="0" applyFont="1" applyFill="1"/>
    <xf numFmtId="0" fontId="15" fillId="2" borderId="0" xfId="0" applyFont="1" applyFill="1" applyProtection="1">
      <protection locked="0"/>
    </xf>
    <xf numFmtId="0" fontId="15" fillId="2" borderId="0" xfId="0" applyFont="1" applyFill="1" applyAlignment="1">
      <alignment horizontal="right"/>
    </xf>
    <xf numFmtId="0" fontId="4" fillId="2" borderId="70" xfId="3" applyFont="1" applyFill="1" applyBorder="1" applyAlignment="1">
      <alignment horizontal="distributed" vertical="center"/>
    </xf>
    <xf numFmtId="179" fontId="4" fillId="2" borderId="70" xfId="4" applyNumberFormat="1" applyFont="1" applyFill="1" applyBorder="1" applyAlignment="1">
      <alignment vertical="center"/>
    </xf>
    <xf numFmtId="179" fontId="4" fillId="2" borderId="60" xfId="4" applyNumberFormat="1" applyFont="1" applyFill="1" applyBorder="1" applyAlignment="1">
      <alignment vertical="center"/>
    </xf>
    <xf numFmtId="0" fontId="4" fillId="2" borderId="89" xfId="3" applyFont="1" applyFill="1" applyBorder="1" applyAlignment="1">
      <alignment horizontal="center" vertical="center"/>
    </xf>
    <xf numFmtId="0" fontId="4" fillId="2" borderId="18" xfId="3" applyFont="1" applyFill="1" applyBorder="1" applyAlignment="1">
      <alignment horizontal="distributed" vertical="center"/>
    </xf>
    <xf numFmtId="179" fontId="4" fillId="2" borderId="18" xfId="4" applyNumberFormat="1" applyFont="1" applyFill="1" applyBorder="1" applyAlignment="1">
      <alignment vertical="center"/>
    </xf>
    <xf numFmtId="0" fontId="4" fillId="2" borderId="8" xfId="3" applyFont="1" applyFill="1" applyBorder="1" applyAlignment="1">
      <alignment horizontal="center" vertical="center"/>
    </xf>
    <xf numFmtId="179" fontId="4" fillId="2" borderId="8" xfId="4" applyNumberFormat="1" applyFont="1" applyFill="1" applyBorder="1" applyAlignment="1">
      <alignment vertical="center"/>
    </xf>
    <xf numFmtId="179" fontId="4" fillId="2" borderId="94" xfId="4" applyNumberFormat="1" applyFont="1" applyFill="1" applyBorder="1" applyAlignment="1">
      <alignment vertical="center" shrinkToFit="1"/>
    </xf>
    <xf numFmtId="179" fontId="4" fillId="2" borderId="60" xfId="4" applyNumberFormat="1" applyFont="1" applyFill="1" applyBorder="1" applyAlignment="1">
      <alignment vertical="center" shrinkToFit="1"/>
    </xf>
    <xf numFmtId="179" fontId="4" fillId="2" borderId="2" xfId="4" applyNumberFormat="1" applyFont="1" applyFill="1" applyBorder="1" applyAlignment="1">
      <alignment vertical="center"/>
    </xf>
    <xf numFmtId="179" fontId="4" fillId="2" borderId="97" xfId="4" applyNumberFormat="1" applyFont="1" applyFill="1" applyBorder="1" applyAlignment="1">
      <alignment vertical="center" shrinkToFit="1"/>
    </xf>
    <xf numFmtId="0" fontId="4" fillId="2" borderId="0" xfId="3" applyFont="1" applyFill="1" applyAlignment="1">
      <alignment vertical="center"/>
    </xf>
    <xf numFmtId="38" fontId="4" fillId="2" borderId="0" xfId="4" applyFont="1" applyFill="1" applyAlignment="1">
      <alignment vertical="center"/>
    </xf>
    <xf numFmtId="38" fontId="4" fillId="2" borderId="0" xfId="4" applyFont="1" applyFill="1" applyAlignment="1">
      <alignment vertical="top"/>
    </xf>
    <xf numFmtId="0" fontId="13" fillId="2" borderId="0" xfId="3" applyFont="1" applyFill="1" applyAlignment="1">
      <alignment horizontal="center" vertical="center"/>
    </xf>
    <xf numFmtId="0" fontId="8" fillId="2" borderId="86" xfId="3" applyFont="1" applyFill="1" applyBorder="1" applyAlignment="1">
      <alignment horizontal="center"/>
    </xf>
    <xf numFmtId="0" fontId="8" fillId="2" borderId="93" xfId="3" applyFont="1" applyFill="1" applyBorder="1" applyAlignment="1">
      <alignment horizontal="center" vertical="top"/>
    </xf>
    <xf numFmtId="0" fontId="8" fillId="2" borderId="93" xfId="3" applyFont="1" applyFill="1" applyBorder="1" applyAlignment="1">
      <alignment horizontal="center" vertical="center"/>
    </xf>
    <xf numFmtId="0" fontId="4" fillId="2" borderId="96" xfId="3" applyFont="1" applyFill="1" applyBorder="1" applyAlignment="1">
      <alignment horizontal="center" vertical="center"/>
    </xf>
    <xf numFmtId="0" fontId="4" fillId="2" borderId="80" xfId="3" applyFont="1" applyFill="1" applyBorder="1" applyAlignment="1">
      <alignment horizontal="distributed" vertical="center"/>
    </xf>
    <xf numFmtId="179" fontId="4" fillId="2" borderId="80" xfId="4" applyNumberFormat="1" applyFont="1" applyFill="1" applyBorder="1" applyAlignment="1">
      <alignment vertical="center"/>
    </xf>
    <xf numFmtId="0" fontId="1" fillId="2" borderId="0" xfId="3" applyFill="1"/>
    <xf numFmtId="38" fontId="0" fillId="2" borderId="0" xfId="4" applyFont="1" applyFill="1" applyAlignment="1"/>
    <xf numFmtId="0" fontId="1" fillId="2" borderId="0" xfId="3" applyFill="1" applyAlignment="1">
      <alignment horizontal="center"/>
    </xf>
    <xf numFmtId="38" fontId="0" fillId="2" borderId="0" xfId="4" applyFont="1" applyFill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6" fillId="2" borderId="0" xfId="0" applyFont="1" applyFill="1"/>
    <xf numFmtId="0" fontId="10" fillId="2" borderId="0" xfId="0" applyFont="1" applyFill="1" applyAlignment="1">
      <alignment vertical="center"/>
    </xf>
    <xf numFmtId="0" fontId="4" fillId="2" borderId="98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center" vertical="center"/>
    </xf>
    <xf numFmtId="183" fontId="4" fillId="2" borderId="23" xfId="1" applyNumberFormat="1" applyFont="1" applyFill="1" applyBorder="1" applyAlignment="1">
      <alignment vertical="center"/>
    </xf>
    <xf numFmtId="183" fontId="4" fillId="2" borderId="101" xfId="1" applyNumberFormat="1" applyFont="1" applyFill="1" applyBorder="1" applyAlignment="1">
      <alignment vertical="center"/>
    </xf>
    <xf numFmtId="0" fontId="4" fillId="2" borderId="93" xfId="0" applyFont="1" applyFill="1" applyBorder="1" applyAlignment="1">
      <alignment horizontal="center" vertical="center"/>
    </xf>
    <xf numFmtId="183" fontId="4" fillId="2" borderId="9" xfId="1" applyNumberFormat="1" applyFont="1" applyFill="1" applyBorder="1" applyAlignment="1">
      <alignment vertical="center"/>
    </xf>
    <xf numFmtId="183" fontId="4" fillId="2" borderId="94" xfId="1" applyNumberFormat="1" applyFont="1" applyFill="1" applyBorder="1" applyAlignment="1">
      <alignment vertical="center"/>
    </xf>
    <xf numFmtId="38" fontId="16" fillId="2" borderId="0" xfId="0" applyNumberFormat="1" applyFont="1" applyFill="1"/>
    <xf numFmtId="183" fontId="4" fillId="2" borderId="95" xfId="1" applyNumberFormat="1" applyFont="1" applyFill="1" applyBorder="1" applyAlignment="1">
      <alignment vertical="center"/>
    </xf>
    <xf numFmtId="0" fontId="4" fillId="2" borderId="89" xfId="0" applyFont="1" applyFill="1" applyBorder="1" applyAlignment="1">
      <alignment horizontal="center" vertical="center"/>
    </xf>
    <xf numFmtId="183" fontId="4" fillId="2" borderId="18" xfId="1" applyNumberFormat="1" applyFont="1" applyFill="1" applyBorder="1" applyAlignment="1">
      <alignment vertical="center"/>
    </xf>
    <xf numFmtId="183" fontId="4" fillId="2" borderId="8" xfId="1" applyNumberFormat="1" applyFont="1" applyFill="1" applyBorder="1" applyAlignment="1">
      <alignment vertical="center"/>
    </xf>
    <xf numFmtId="1" fontId="15" fillId="2" borderId="0" xfId="0" applyNumberFormat="1" applyFont="1" applyFill="1"/>
    <xf numFmtId="183" fontId="4" fillId="2" borderId="2" xfId="1" applyNumberFormat="1" applyFont="1" applyFill="1" applyBorder="1" applyAlignment="1">
      <alignment vertical="center"/>
    </xf>
    <xf numFmtId="0" fontId="4" fillId="2" borderId="96" xfId="0" applyFont="1" applyFill="1" applyBorder="1" applyAlignment="1">
      <alignment horizontal="center" vertical="center"/>
    </xf>
    <xf numFmtId="183" fontId="4" fillId="2" borderId="80" xfId="1" applyNumberFormat="1" applyFont="1" applyFill="1" applyBorder="1" applyAlignment="1">
      <alignment vertical="center"/>
    </xf>
    <xf numFmtId="183" fontId="4" fillId="2" borderId="97" xfId="1" applyNumberFormat="1" applyFont="1" applyFill="1" applyBorder="1" applyAlignment="1">
      <alignment vertical="center"/>
    </xf>
    <xf numFmtId="38" fontId="4" fillId="2" borderId="0" xfId="1" applyFont="1" applyFill="1"/>
    <xf numFmtId="38" fontId="16" fillId="2" borderId="0" xfId="1" applyFont="1" applyFill="1"/>
    <xf numFmtId="38" fontId="30" fillId="2" borderId="0" xfId="1" applyFont="1" applyFill="1" applyAlignment="1">
      <alignment horizontal="left" vertical="top"/>
    </xf>
    <xf numFmtId="38" fontId="15" fillId="2" borderId="0" xfId="1" applyFont="1" applyFill="1" applyAlignment="1"/>
    <xf numFmtId="38" fontId="15" fillId="2" borderId="0" xfId="1" applyFont="1" applyFill="1"/>
    <xf numFmtId="38" fontId="15" fillId="2" borderId="0" xfId="1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0" fillId="2" borderId="109" xfId="0" applyFill="1" applyBorder="1" applyAlignment="1">
      <alignment horizontal="center"/>
    </xf>
    <xf numFmtId="0" fontId="0" fillId="2" borderId="105" xfId="0" applyFill="1" applyBorder="1" applyAlignment="1">
      <alignment horizontal="center"/>
    </xf>
    <xf numFmtId="0" fontId="20" fillId="2" borderId="103" xfId="2" applyFill="1" applyBorder="1" applyAlignment="1">
      <alignment horizontal="left" vertical="center"/>
    </xf>
    <xf numFmtId="0" fontId="20" fillId="2" borderId="104" xfId="2" applyFill="1" applyBorder="1" applyAlignment="1">
      <alignment horizontal="left" vertical="center"/>
    </xf>
    <xf numFmtId="0" fontId="20" fillId="2" borderId="108" xfId="2" applyFill="1" applyBorder="1" applyAlignment="1">
      <alignment horizontal="left" vertical="center"/>
    </xf>
    <xf numFmtId="0" fontId="26" fillId="0" borderId="19" xfId="0" applyFont="1" applyBorder="1" applyAlignment="1">
      <alignment horizontal="left"/>
    </xf>
    <xf numFmtId="0" fontId="27" fillId="0" borderId="20" xfId="0" applyFont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4" fillId="0" borderId="14" xfId="0" applyFont="1" applyBorder="1" applyAlignment="1">
      <alignment horizontal="center"/>
    </xf>
    <xf numFmtId="0" fontId="25" fillId="0" borderId="15" xfId="0" applyFont="1" applyBorder="1"/>
    <xf numFmtId="0" fontId="25" fillId="0" borderId="16" xfId="0" applyFont="1" applyBorder="1"/>
    <xf numFmtId="0" fontId="24" fillId="0" borderId="14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4" fillId="0" borderId="14" xfId="0" applyFont="1" applyBorder="1" applyAlignment="1">
      <alignment horizontal="left" wrapText="1" shrinkToFit="1"/>
    </xf>
    <xf numFmtId="0" fontId="26" fillId="0" borderId="14" xfId="0" applyFont="1" applyBorder="1" applyAlignment="1">
      <alignment horizontal="left" wrapText="1"/>
    </xf>
    <xf numFmtId="0" fontId="27" fillId="0" borderId="15" xfId="0" applyFont="1" applyBorder="1"/>
    <xf numFmtId="0" fontId="27" fillId="0" borderId="16" xfId="0" applyFont="1" applyBorder="1"/>
    <xf numFmtId="0" fontId="25" fillId="0" borderId="15" xfId="0" applyFont="1" applyBorder="1" applyAlignment="1">
      <alignment horizontal="left"/>
    </xf>
    <xf numFmtId="0" fontId="25" fillId="0" borderId="16" xfId="0" applyFont="1" applyBorder="1" applyAlignment="1">
      <alignment horizontal="left"/>
    </xf>
    <xf numFmtId="0" fontId="24" fillId="0" borderId="1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7" fillId="0" borderId="0" xfId="0" applyFont="1"/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80" fontId="4" fillId="0" borderId="46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center" vertical="center"/>
    </xf>
    <xf numFmtId="180" fontId="4" fillId="0" borderId="33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  <xf numFmtId="38" fontId="4" fillId="2" borderId="0" xfId="1" applyFont="1" applyFill="1" applyAlignment="1">
      <alignment horizontal="center" vertical="center"/>
    </xf>
    <xf numFmtId="38" fontId="4" fillId="0" borderId="50" xfId="1" applyFont="1" applyFill="1" applyBorder="1" applyAlignment="1">
      <alignment horizontal="center" vertical="center"/>
    </xf>
    <xf numFmtId="38" fontId="4" fillId="0" borderId="51" xfId="1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38" fontId="4" fillId="2" borderId="46" xfId="1" applyFont="1" applyFill="1" applyBorder="1" applyAlignment="1">
      <alignment horizontal="center" vertical="center"/>
    </xf>
    <xf numFmtId="38" fontId="4" fillId="2" borderId="59" xfId="1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38" fontId="4" fillId="0" borderId="46" xfId="1" applyFont="1" applyFill="1" applyBorder="1" applyAlignment="1">
      <alignment horizontal="center" vertical="center"/>
    </xf>
    <xf numFmtId="38" fontId="4" fillId="0" borderId="59" xfId="1" applyFont="1" applyFill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38" fontId="4" fillId="0" borderId="83" xfId="1" applyFont="1" applyFill="1" applyBorder="1" applyAlignment="1">
      <alignment horizontal="center" vertical="center"/>
    </xf>
    <xf numFmtId="38" fontId="4" fillId="0" borderId="84" xfId="1" applyFont="1" applyFill="1" applyBorder="1" applyAlignment="1">
      <alignment horizontal="center" vertical="center"/>
    </xf>
    <xf numFmtId="38" fontId="4" fillId="0" borderId="85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2" borderId="87" xfId="3" applyFont="1" applyFill="1" applyBorder="1" applyAlignment="1">
      <alignment horizontal="center" vertical="center"/>
    </xf>
    <xf numFmtId="0" fontId="4" fillId="2" borderId="70" xfId="3" applyFont="1" applyFill="1" applyBorder="1" applyAlignment="1">
      <alignment horizontal="center" vertical="center"/>
    </xf>
    <xf numFmtId="38" fontId="8" fillId="2" borderId="87" xfId="4" applyFont="1" applyFill="1" applyBorder="1" applyAlignment="1">
      <alignment horizontal="center" vertical="center"/>
    </xf>
    <xf numFmtId="38" fontId="8" fillId="2" borderId="88" xfId="4" applyFont="1" applyFill="1" applyBorder="1" applyAlignment="1">
      <alignment horizontal="center" vertical="center"/>
    </xf>
    <xf numFmtId="38" fontId="4" fillId="2" borderId="0" xfId="4" applyFont="1" applyFill="1" applyAlignment="1">
      <alignment horizontal="center" vertical="center"/>
    </xf>
    <xf numFmtId="38" fontId="4" fillId="2" borderId="87" xfId="4" applyFont="1" applyFill="1" applyBorder="1" applyAlignment="1">
      <alignment horizontal="center" vertical="center"/>
    </xf>
    <xf numFmtId="38" fontId="4" fillId="2" borderId="88" xfId="4" applyFont="1" applyFill="1" applyBorder="1" applyAlignment="1">
      <alignment horizontal="center" vertical="center"/>
    </xf>
    <xf numFmtId="38" fontId="13" fillId="2" borderId="0" xfId="4" applyFont="1" applyFill="1" applyAlignment="1">
      <alignment horizontal="center" vertical="center"/>
    </xf>
    <xf numFmtId="38" fontId="4" fillId="2" borderId="88" xfId="1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38" fontId="4" fillId="2" borderId="87" xfId="1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38" fontId="4" fillId="2" borderId="0" xfId="1" applyFont="1" applyFill="1" applyBorder="1" applyAlignment="1">
      <alignment horizontal="center" vertical="center"/>
    </xf>
  </cellXfs>
  <cellStyles count="5">
    <cellStyle name="ハイパーリンク" xfId="2" builtinId="8"/>
    <cellStyle name="桁区切り" xfId="1" builtinId="6"/>
    <cellStyle name="桁区切り 2" xfId="4" xr:uid="{21305FEE-7B3F-4355-B0CA-499047B9A646}"/>
    <cellStyle name="標準" xfId="0" builtinId="0"/>
    <cellStyle name="標準 2" xfId="3" xr:uid="{78E2C21C-DB83-40DC-B8B9-D21261102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120535</xdr:colOff>
      <xdr:row>1</xdr:row>
      <xdr:rowOff>61480</xdr:rowOff>
    </xdr:from>
    <xdr:to>
      <xdr:col>10</xdr:col>
      <xdr:colOff>79483</xdr:colOff>
      <xdr:row>2</xdr:row>
      <xdr:rowOff>29360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E0F990-01FF-414E-AEB0-B4BEF03FBC4B}"/>
            </a:ext>
          </a:extLst>
        </xdr:cNvPr>
        <xdr:cNvSpPr txBox="1"/>
      </xdr:nvSpPr>
      <xdr:spPr>
        <a:xfrm>
          <a:off x="5058295" y="229120"/>
          <a:ext cx="1193388" cy="135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小数点まで入力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17</xdr:col>
      <xdr:colOff>30480</xdr:colOff>
      <xdr:row>11</xdr:row>
      <xdr:rowOff>45720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9FEE249D-C872-40C8-8962-55AF3361F5F5}"/>
            </a:ext>
          </a:extLst>
        </xdr:cNvPr>
        <xdr:cNvSpPr>
          <a:spLocks noChangeArrowheads="1"/>
        </xdr:cNvSpPr>
      </xdr:nvSpPr>
      <xdr:spPr bwMode="auto">
        <a:xfrm>
          <a:off x="6789420" y="670560"/>
          <a:ext cx="3733800" cy="12192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36</xdr:row>
      <xdr:rowOff>7620</xdr:rowOff>
    </xdr:from>
    <xdr:to>
      <xdr:col>1</xdr:col>
      <xdr:colOff>0</xdr:colOff>
      <xdr:row>38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D1D9EFC-8F94-4EEA-BBF6-0B2EA03F6BE2}"/>
            </a:ext>
          </a:extLst>
        </xdr:cNvPr>
        <xdr:cNvSpPr>
          <a:spLocks noChangeShapeType="1"/>
        </xdr:cNvSpPr>
      </xdr:nvSpPr>
      <xdr:spPr bwMode="auto">
        <a:xfrm>
          <a:off x="15240" y="6042660"/>
          <a:ext cx="59436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36</xdr:row>
      <xdr:rowOff>7620</xdr:rowOff>
    </xdr:from>
    <xdr:to>
      <xdr:col>3</xdr:col>
      <xdr:colOff>0</xdr:colOff>
      <xdr:row>38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D824A4F-CC9A-446D-B03E-E5584BDA18A7}"/>
            </a:ext>
          </a:extLst>
        </xdr:cNvPr>
        <xdr:cNvSpPr>
          <a:spLocks noChangeShapeType="1"/>
        </xdr:cNvSpPr>
      </xdr:nvSpPr>
      <xdr:spPr bwMode="auto">
        <a:xfrm>
          <a:off x="7620" y="6042660"/>
          <a:ext cx="182118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1BF1A9D-8576-4AA8-91C3-24E5255FBC2D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60198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</xdr:row>
      <xdr:rowOff>7620</xdr:rowOff>
    </xdr:from>
    <xdr:to>
      <xdr:col>3</xdr:col>
      <xdr:colOff>0</xdr:colOff>
      <xdr:row>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7065DF20-0CD0-4BFC-9EC4-83046A73713A}"/>
            </a:ext>
          </a:extLst>
        </xdr:cNvPr>
        <xdr:cNvSpPr>
          <a:spLocks noChangeShapeType="1"/>
        </xdr:cNvSpPr>
      </xdr:nvSpPr>
      <xdr:spPr bwMode="auto">
        <a:xfrm>
          <a:off x="7620" y="510540"/>
          <a:ext cx="182118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83820</xdr:colOff>
      <xdr:row>4</xdr:row>
      <xdr:rowOff>175260</xdr:rowOff>
    </xdr:from>
    <xdr:to>
      <xdr:col>19</xdr:col>
      <xdr:colOff>579120</xdr:colOff>
      <xdr:row>12</xdr:row>
      <xdr:rowOff>213360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2141644-6578-472A-9C4D-3E7F50296A38}"/>
            </a:ext>
          </a:extLst>
        </xdr:cNvPr>
        <xdr:cNvSpPr>
          <a:spLocks noChangeArrowheads="1"/>
        </xdr:cNvSpPr>
      </xdr:nvSpPr>
      <xdr:spPr bwMode="auto">
        <a:xfrm>
          <a:off x="7490460" y="838200"/>
          <a:ext cx="4815840" cy="134112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812CA41-7BA0-4200-9825-2374CAFA19D8}"/>
            </a:ext>
          </a:extLst>
        </xdr:cNvPr>
        <xdr:cNvSpPr>
          <a:spLocks noChangeShapeType="1"/>
        </xdr:cNvSpPr>
      </xdr:nvSpPr>
      <xdr:spPr bwMode="auto">
        <a:xfrm>
          <a:off x="7620" y="373380"/>
          <a:ext cx="60960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7620</xdr:rowOff>
    </xdr:from>
    <xdr:to>
      <xdr:col>3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621E95D-9367-4441-9E40-707920E04759}"/>
            </a:ext>
          </a:extLst>
        </xdr:cNvPr>
        <xdr:cNvSpPr>
          <a:spLocks noChangeShapeType="1"/>
        </xdr:cNvSpPr>
      </xdr:nvSpPr>
      <xdr:spPr bwMode="auto">
        <a:xfrm>
          <a:off x="7620" y="373380"/>
          <a:ext cx="184404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view="pageBreakPreview" zoomScaleNormal="100" zoomScaleSheetLayoutView="100" workbookViewId="0">
      <selection activeCell="C3" sqref="C3"/>
    </sheetView>
  </sheetViews>
  <sheetFormatPr defaultColWidth="9" defaultRowHeight="13.2" x14ac:dyDescent="0.2"/>
  <cols>
    <col min="1" max="1" width="10.33203125" style="26" customWidth="1"/>
    <col min="2" max="2" width="2.109375" style="26" customWidth="1"/>
    <col min="3" max="3" width="69.6640625" style="26" customWidth="1"/>
    <col min="4" max="16384" width="9" style="26"/>
  </cols>
  <sheetData>
    <row r="1" spans="1:5" ht="16.2" x14ac:dyDescent="0.2">
      <c r="A1" s="54" t="s">
        <v>164</v>
      </c>
      <c r="B1" s="55"/>
      <c r="C1" s="55"/>
    </row>
    <row r="2" spans="1:5" ht="20.100000000000001" customHeight="1" x14ac:dyDescent="0.2">
      <c r="A2" s="56" t="s">
        <v>172</v>
      </c>
      <c r="B2" s="237" t="s">
        <v>179</v>
      </c>
      <c r="C2" s="238"/>
      <c r="D2" s="57"/>
      <c r="E2" s="57"/>
    </row>
    <row r="3" spans="1:5" ht="20.100000000000001" customHeight="1" x14ac:dyDescent="0.2">
      <c r="A3" s="58" t="s">
        <v>173</v>
      </c>
      <c r="B3" s="59" t="s">
        <v>165</v>
      </c>
      <c r="C3" s="60"/>
      <c r="D3" s="61"/>
    </row>
    <row r="4" spans="1:5" ht="20.100000000000001" customHeight="1" x14ac:dyDescent="0.2">
      <c r="A4" s="62" t="s">
        <v>174</v>
      </c>
      <c r="B4" s="63" t="s">
        <v>166</v>
      </c>
      <c r="C4" s="64"/>
      <c r="D4" s="61"/>
    </row>
    <row r="5" spans="1:5" ht="20.100000000000001" customHeight="1" x14ac:dyDescent="0.2">
      <c r="A5" s="239" t="s">
        <v>176</v>
      </c>
      <c r="B5" s="65" t="s">
        <v>167</v>
      </c>
      <c r="C5" s="64"/>
      <c r="D5" s="61"/>
    </row>
    <row r="6" spans="1:5" ht="20.100000000000001" customHeight="1" x14ac:dyDescent="0.2">
      <c r="A6" s="240"/>
      <c r="B6" s="66"/>
      <c r="C6" s="67" t="s">
        <v>168</v>
      </c>
      <c r="D6" s="61"/>
    </row>
    <row r="7" spans="1:5" ht="20.100000000000001" customHeight="1" x14ac:dyDescent="0.2">
      <c r="A7" s="241"/>
      <c r="B7" s="66"/>
      <c r="C7" s="67" t="s">
        <v>169</v>
      </c>
      <c r="D7" s="61"/>
    </row>
    <row r="8" spans="1:5" ht="20.100000000000001" customHeight="1" x14ac:dyDescent="0.2">
      <c r="A8" s="62" t="s">
        <v>175</v>
      </c>
      <c r="B8" s="63" t="s">
        <v>170</v>
      </c>
      <c r="C8" s="64"/>
      <c r="D8" s="61"/>
    </row>
    <row r="9" spans="1:5" ht="20.100000000000001" customHeight="1" x14ac:dyDescent="0.2">
      <c r="A9" s="68"/>
      <c r="B9" s="63" t="s">
        <v>171</v>
      </c>
      <c r="C9" s="64"/>
      <c r="D9" s="61"/>
    </row>
    <row r="10" spans="1:5" ht="26.4" x14ac:dyDescent="0.2">
      <c r="A10" s="69" t="s">
        <v>177</v>
      </c>
      <c r="B10" s="66"/>
      <c r="C10" s="70" t="s">
        <v>236</v>
      </c>
      <c r="D10" s="61"/>
    </row>
    <row r="11" spans="1:5" ht="20.100000000000001" customHeight="1" x14ac:dyDescent="0.2">
      <c r="A11" s="71" t="s">
        <v>178</v>
      </c>
      <c r="B11" s="72"/>
      <c r="C11" s="73" t="s">
        <v>237</v>
      </c>
      <c r="D11" s="61"/>
    </row>
  </sheetData>
  <mergeCells count="2">
    <mergeCell ref="B2:C2"/>
    <mergeCell ref="A5:A7"/>
  </mergeCells>
  <phoneticPr fontId="3"/>
  <hyperlinks>
    <hyperlink ref="A4" location="'Ⅱ-2'!A1" display="Ⅱ-2" xr:uid="{00000000-0004-0000-0000-000001000000}"/>
    <hyperlink ref="A5:A7" location="'Ⅱ-3'!A1" display="Ⅱ-3" xr:uid="{00000000-0004-0000-0000-000002000000}"/>
    <hyperlink ref="A8" location="'Ⅱ-4'!A1" display="Ⅱ-4" xr:uid="{00000000-0004-0000-0000-000003000000}"/>
    <hyperlink ref="A10" location="'Ⅱ-5-1,2'!A1" display="Ⅱ-5-1,2" xr:uid="{00000000-0004-0000-0000-000004000000}"/>
    <hyperlink ref="A11" location="'Ⅱ-5-3'!A1" display="Ⅱ-5-3" xr:uid="{00000000-0004-0000-0000-000005000000}"/>
    <hyperlink ref="A3" location="Ⅱ‐1!A1" display="Ⅱ-1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74BD-3E83-4FBF-A831-BABE17C876B5}">
  <sheetPr>
    <pageSetUpPr fitToPage="1"/>
  </sheetPr>
  <dimension ref="A1:K39"/>
  <sheetViews>
    <sheetView view="pageBreakPreview" zoomScale="130" zoomScaleNormal="100" zoomScaleSheetLayoutView="130" workbookViewId="0">
      <pane ySplit="3" topLeftCell="A4" activePane="bottomLeft" state="frozen"/>
      <selection pane="bottomLeft"/>
    </sheetView>
  </sheetViews>
  <sheetFormatPr defaultColWidth="9" defaultRowHeight="12" x14ac:dyDescent="0.15"/>
  <cols>
    <col min="1" max="1" width="17" style="1" customWidth="1"/>
    <col min="2" max="2" width="6.77734375" style="1" bestFit="1" customWidth="1"/>
    <col min="3" max="8" width="11.109375" style="1" customWidth="1"/>
    <col min="9" max="9" width="12.77734375" style="1" bestFit="1" customWidth="1"/>
    <col min="10" max="10" width="11.6640625" style="1" bestFit="1" customWidth="1"/>
    <col min="11" max="11" width="9.109375" style="1" bestFit="1" customWidth="1"/>
    <col min="12" max="16384" width="9" style="1"/>
  </cols>
  <sheetData>
    <row r="1" spans="1:10" ht="21" customHeight="1" thickBot="1" x14ac:dyDescent="0.25">
      <c r="A1" s="108" t="s">
        <v>0</v>
      </c>
    </row>
    <row r="2" spans="1:10" ht="24" customHeight="1" x14ac:dyDescent="0.15">
      <c r="A2" s="255"/>
      <c r="B2" s="257" t="s">
        <v>1</v>
      </c>
      <c r="C2" s="257" t="s">
        <v>2</v>
      </c>
      <c r="D2" s="249" t="s">
        <v>3</v>
      </c>
      <c r="E2" s="85"/>
      <c r="F2" s="249" t="s">
        <v>4</v>
      </c>
      <c r="G2" s="250"/>
      <c r="H2" s="251"/>
    </row>
    <row r="3" spans="1:10" ht="22.5" customHeight="1" x14ac:dyDescent="0.15">
      <c r="A3" s="256"/>
      <c r="B3" s="258"/>
      <c r="C3" s="258"/>
      <c r="D3" s="258"/>
      <c r="E3" s="99" t="s">
        <v>5</v>
      </c>
      <c r="F3" s="252"/>
      <c r="G3" s="253"/>
      <c r="H3" s="254"/>
    </row>
    <row r="4" spans="1:10" ht="24" customHeight="1" x14ac:dyDescent="0.15">
      <c r="A4" s="86" t="s">
        <v>6</v>
      </c>
      <c r="B4" s="87" t="s">
        <v>182</v>
      </c>
      <c r="C4" s="74">
        <v>377975.81</v>
      </c>
      <c r="D4" s="74">
        <f t="shared" ref="D4:D16" si="0">I25</f>
        <v>63852.6</v>
      </c>
      <c r="E4" s="88">
        <f t="shared" ref="E4:E11" si="1">D4/C4*100</f>
        <v>16.893303304251138</v>
      </c>
      <c r="F4" s="259" t="s">
        <v>208</v>
      </c>
      <c r="G4" s="246"/>
      <c r="H4" s="247"/>
    </row>
    <row r="5" spans="1:10" ht="24" customHeight="1" x14ac:dyDescent="0.15">
      <c r="A5" s="86" t="s">
        <v>7</v>
      </c>
      <c r="B5" s="87" t="s">
        <v>8</v>
      </c>
      <c r="C5" s="74">
        <v>4297</v>
      </c>
      <c r="D5" s="74">
        <f t="shared" si="0"/>
        <v>813.9</v>
      </c>
      <c r="E5" s="88">
        <f t="shared" si="1"/>
        <v>18.941121712822902</v>
      </c>
      <c r="F5" s="259" t="s">
        <v>207</v>
      </c>
      <c r="G5" s="246"/>
      <c r="H5" s="247"/>
    </row>
    <row r="6" spans="1:10" ht="24" customHeight="1" x14ac:dyDescent="0.15">
      <c r="A6" s="86" t="s">
        <v>9</v>
      </c>
      <c r="B6" s="87" t="s">
        <v>10</v>
      </c>
      <c r="C6" s="74">
        <v>124885.175</v>
      </c>
      <c r="D6" s="74">
        <f t="shared" si="0"/>
        <v>8367.6640000000007</v>
      </c>
      <c r="E6" s="88">
        <f t="shared" si="1"/>
        <v>6.7002860827956559</v>
      </c>
      <c r="F6" s="260" t="s">
        <v>206</v>
      </c>
      <c r="G6" s="261"/>
      <c r="H6" s="262"/>
    </row>
    <row r="7" spans="1:10" ht="24" customHeight="1" x14ac:dyDescent="0.15">
      <c r="A7" s="86" t="s">
        <v>11</v>
      </c>
      <c r="B7" s="87" t="s">
        <v>183</v>
      </c>
      <c r="C7" s="74">
        <v>67060.399999999994</v>
      </c>
      <c r="D7" s="74">
        <f t="shared" si="0"/>
        <v>4405.5</v>
      </c>
      <c r="E7" s="88">
        <f t="shared" si="1"/>
        <v>6.5694508234367825</v>
      </c>
      <c r="F7" s="265" t="s">
        <v>189</v>
      </c>
      <c r="G7" s="266"/>
      <c r="H7" s="267"/>
      <c r="I7" s="1" t="s">
        <v>205</v>
      </c>
    </row>
    <row r="8" spans="1:10" ht="24" customHeight="1" x14ac:dyDescent="0.15">
      <c r="A8" s="86" t="s">
        <v>12</v>
      </c>
      <c r="B8" s="87" t="s">
        <v>183</v>
      </c>
      <c r="C8" s="74">
        <v>1872.2</v>
      </c>
      <c r="D8" s="74">
        <f t="shared" si="0"/>
        <v>287.5</v>
      </c>
      <c r="E8" s="88">
        <f t="shared" si="1"/>
        <v>15.356265356265355</v>
      </c>
      <c r="F8" s="245" t="s">
        <v>183</v>
      </c>
      <c r="G8" s="246"/>
      <c r="H8" s="247"/>
      <c r="I8" s="1" t="s">
        <v>204</v>
      </c>
    </row>
    <row r="9" spans="1:10" ht="24" customHeight="1" x14ac:dyDescent="0.15">
      <c r="A9" s="86" t="s">
        <v>13</v>
      </c>
      <c r="B9" s="87" t="s">
        <v>183</v>
      </c>
      <c r="C9" s="74">
        <v>15130</v>
      </c>
      <c r="D9" s="74">
        <f t="shared" si="0"/>
        <v>1084.3999999999999</v>
      </c>
      <c r="E9" s="88">
        <f t="shared" si="1"/>
        <v>7.1672174487772633</v>
      </c>
      <c r="F9" s="245" t="s">
        <v>183</v>
      </c>
      <c r="G9" s="246"/>
      <c r="H9" s="247"/>
      <c r="I9" s="1" t="s">
        <v>203</v>
      </c>
    </row>
    <row r="10" spans="1:10" ht="24" customHeight="1" x14ac:dyDescent="0.15">
      <c r="A10" s="86" t="s">
        <v>14</v>
      </c>
      <c r="B10" s="87" t="s">
        <v>183</v>
      </c>
      <c r="C10" s="74">
        <v>45625.2</v>
      </c>
      <c r="D10" s="74">
        <f t="shared" si="0"/>
        <v>2738.3</v>
      </c>
      <c r="E10" s="88">
        <f t="shared" si="1"/>
        <v>6.0017271157167542</v>
      </c>
      <c r="F10" s="245" t="s">
        <v>183</v>
      </c>
      <c r="G10" s="246"/>
      <c r="H10" s="247"/>
      <c r="I10" s="1" t="s">
        <v>202</v>
      </c>
    </row>
    <row r="11" spans="1:10" ht="24" customHeight="1" x14ac:dyDescent="0.15">
      <c r="A11" s="86" t="s">
        <v>15</v>
      </c>
      <c r="B11" s="87" t="s">
        <v>16</v>
      </c>
      <c r="C11" s="74">
        <v>3020033</v>
      </c>
      <c r="D11" s="74">
        <f t="shared" si="0"/>
        <v>174359</v>
      </c>
      <c r="E11" s="88">
        <f t="shared" si="1"/>
        <v>5.7734137342207852</v>
      </c>
      <c r="F11" s="248" t="s">
        <v>190</v>
      </c>
      <c r="G11" s="263"/>
      <c r="H11" s="264"/>
      <c r="I11" s="1" t="s">
        <v>201</v>
      </c>
    </row>
    <row r="12" spans="1:10" ht="24" customHeight="1" x14ac:dyDescent="0.15">
      <c r="A12" s="86" t="s">
        <v>17</v>
      </c>
      <c r="B12" s="87" t="s">
        <v>183</v>
      </c>
      <c r="C12" s="74"/>
      <c r="D12" s="74">
        <f t="shared" si="0"/>
        <v>344881.91999999998</v>
      </c>
      <c r="E12" s="88"/>
      <c r="F12" s="248" t="s">
        <v>200</v>
      </c>
      <c r="G12" s="246"/>
      <c r="H12" s="247"/>
      <c r="I12" s="107" t="s">
        <v>199</v>
      </c>
    </row>
    <row r="13" spans="1:10" ht="24" customHeight="1" x14ac:dyDescent="0.15">
      <c r="A13" s="86" t="s">
        <v>12</v>
      </c>
      <c r="B13" s="87" t="s">
        <v>183</v>
      </c>
      <c r="C13" s="74"/>
      <c r="D13" s="74">
        <f t="shared" si="0"/>
        <v>24083.660000000003</v>
      </c>
      <c r="E13" s="88"/>
      <c r="F13" s="245" t="s">
        <v>183</v>
      </c>
      <c r="G13" s="246"/>
      <c r="H13" s="247"/>
    </row>
    <row r="14" spans="1:10" ht="24" customHeight="1" x14ac:dyDescent="0.15">
      <c r="A14" s="86" t="s">
        <v>13</v>
      </c>
      <c r="B14" s="87" t="s">
        <v>183</v>
      </c>
      <c r="C14" s="74"/>
      <c r="D14" s="74">
        <f t="shared" si="0"/>
        <v>95533.38</v>
      </c>
      <c r="E14" s="88"/>
      <c r="F14" s="245" t="s">
        <v>183</v>
      </c>
      <c r="G14" s="246"/>
      <c r="H14" s="247"/>
    </row>
    <row r="15" spans="1:10" ht="24" customHeight="1" x14ac:dyDescent="0.15">
      <c r="A15" s="86" t="s">
        <v>14</v>
      </c>
      <c r="B15" s="87" t="s">
        <v>183</v>
      </c>
      <c r="C15" s="74"/>
      <c r="D15" s="74">
        <f t="shared" si="0"/>
        <v>241194.19</v>
      </c>
      <c r="E15" s="88"/>
      <c r="F15" s="245" t="s">
        <v>183</v>
      </c>
      <c r="G15" s="246"/>
      <c r="H15" s="247"/>
    </row>
    <row r="16" spans="1:10" ht="24" customHeight="1" x14ac:dyDescent="0.15">
      <c r="A16" s="86" t="s">
        <v>18</v>
      </c>
      <c r="B16" s="87" t="s">
        <v>19</v>
      </c>
      <c r="C16" s="74">
        <v>82876295</v>
      </c>
      <c r="D16" s="74">
        <f t="shared" si="0"/>
        <v>7119221</v>
      </c>
      <c r="E16" s="88">
        <f>D16/C16*100</f>
        <v>8.5901776859112733</v>
      </c>
      <c r="F16" s="248" t="s">
        <v>198</v>
      </c>
      <c r="G16" s="246"/>
      <c r="H16" s="247"/>
      <c r="I16" s="106" t="s">
        <v>197</v>
      </c>
      <c r="J16" s="105" t="s">
        <v>196</v>
      </c>
    </row>
    <row r="17" spans="1:11" ht="25.5" customHeight="1" thickBot="1" x14ac:dyDescent="0.2">
      <c r="A17" s="89" t="s">
        <v>20</v>
      </c>
      <c r="B17" s="90" t="s">
        <v>21</v>
      </c>
      <c r="C17" s="77">
        <f>I17/C6/1000</f>
        <v>0.49455428156304376</v>
      </c>
      <c r="D17" s="77">
        <f>J17/D6/1000</f>
        <v>0.62532147562330409</v>
      </c>
      <c r="E17" s="91"/>
      <c r="F17" s="242" t="s">
        <v>195</v>
      </c>
      <c r="G17" s="243"/>
      <c r="H17" s="244"/>
      <c r="I17" s="104">
        <v>61762498</v>
      </c>
      <c r="J17" s="104">
        <v>5232480</v>
      </c>
    </row>
    <row r="18" spans="1:11" x14ac:dyDescent="0.15">
      <c r="A18" s="1" t="s">
        <v>22</v>
      </c>
    </row>
    <row r="20" spans="1:11" x14ac:dyDescent="0.15">
      <c r="A20" s="92"/>
    </row>
    <row r="21" spans="1:11" x14ac:dyDescent="0.15">
      <c r="A21" s="92"/>
    </row>
    <row r="22" spans="1:11" x14ac:dyDescent="0.15">
      <c r="A22" s="92"/>
    </row>
    <row r="23" spans="1:11" ht="12.6" thickBot="1" x14ac:dyDescent="0.2"/>
    <row r="24" spans="1:11" ht="24" customHeight="1" x14ac:dyDescent="0.15">
      <c r="A24" s="93"/>
      <c r="B24" s="94" t="s">
        <v>1</v>
      </c>
      <c r="C24" s="94" t="s">
        <v>23</v>
      </c>
      <c r="D24" s="94" t="s">
        <v>24</v>
      </c>
      <c r="E24" s="94" t="s">
        <v>25</v>
      </c>
      <c r="F24" s="94" t="s">
        <v>26</v>
      </c>
      <c r="G24" s="94" t="s">
        <v>27</v>
      </c>
      <c r="H24" s="95" t="s">
        <v>28</v>
      </c>
    </row>
    <row r="25" spans="1:11" ht="24" customHeight="1" x14ac:dyDescent="0.15">
      <c r="A25" s="86" t="s">
        <v>6</v>
      </c>
      <c r="B25" s="87" t="s">
        <v>182</v>
      </c>
      <c r="C25" s="75">
        <v>9645.1</v>
      </c>
      <c r="D25" s="75">
        <v>15275.05</v>
      </c>
      <c r="E25" s="75">
        <f>7282.29-152.83-270.77</f>
        <v>6858.6900000000005</v>
      </c>
      <c r="F25" s="75">
        <v>11637.52</v>
      </c>
      <c r="G25" s="75">
        <f>9323.15-381.3-240.93-1311.51-737.56</f>
        <v>6651.85</v>
      </c>
      <c r="H25" s="76">
        <v>13784.39</v>
      </c>
      <c r="I25" s="103">
        <f t="shared" ref="I25:I37" si="2">SUM(C25:H25)</f>
        <v>63852.6</v>
      </c>
    </row>
    <row r="26" spans="1:11" ht="24" customHeight="1" x14ac:dyDescent="0.15">
      <c r="A26" s="86" t="s">
        <v>7</v>
      </c>
      <c r="B26" s="87" t="s">
        <v>8</v>
      </c>
      <c r="C26" s="75">
        <v>148.4</v>
      </c>
      <c r="D26" s="75">
        <v>147.1</v>
      </c>
      <c r="E26" s="75">
        <v>124.4</v>
      </c>
      <c r="F26" s="75">
        <v>146</v>
      </c>
      <c r="G26" s="75">
        <v>113.5</v>
      </c>
      <c r="H26" s="76">
        <v>134.5</v>
      </c>
      <c r="I26" s="103">
        <f t="shared" si="2"/>
        <v>813.9</v>
      </c>
    </row>
    <row r="27" spans="1:11" ht="24" customHeight="1" x14ac:dyDescent="0.15">
      <c r="A27" s="86" t="s">
        <v>9</v>
      </c>
      <c r="B27" s="87" t="s">
        <v>10</v>
      </c>
      <c r="C27" s="75">
        <v>1205.578</v>
      </c>
      <c r="D27" s="75">
        <v>1172.3489999999999</v>
      </c>
      <c r="E27" s="75">
        <v>2242.3890000000001</v>
      </c>
      <c r="F27" s="75">
        <v>924.62</v>
      </c>
      <c r="G27" s="75">
        <v>1027.509</v>
      </c>
      <c r="H27" s="76">
        <v>1795.2190000000001</v>
      </c>
      <c r="I27" s="102">
        <f t="shared" si="2"/>
        <v>8367.6640000000007</v>
      </c>
    </row>
    <row r="28" spans="1:11" ht="24" customHeight="1" x14ac:dyDescent="0.15">
      <c r="A28" s="86" t="s">
        <v>11</v>
      </c>
      <c r="B28" s="87" t="s">
        <v>183</v>
      </c>
      <c r="C28" s="75">
        <v>611.4</v>
      </c>
      <c r="D28" s="75">
        <v>623.1</v>
      </c>
      <c r="E28" s="75">
        <v>1201.8</v>
      </c>
      <c r="F28" s="75">
        <v>474.4</v>
      </c>
      <c r="G28" s="75">
        <v>552.1</v>
      </c>
      <c r="H28" s="76">
        <v>942.7</v>
      </c>
      <c r="I28" s="102">
        <f t="shared" si="2"/>
        <v>4405.5</v>
      </c>
      <c r="K28" s="1">
        <v>0</v>
      </c>
    </row>
    <row r="29" spans="1:11" ht="24" customHeight="1" x14ac:dyDescent="0.15">
      <c r="A29" s="86" t="s">
        <v>12</v>
      </c>
      <c r="B29" s="87" t="s">
        <v>183</v>
      </c>
      <c r="C29" s="75">
        <v>58.3</v>
      </c>
      <c r="D29" s="75">
        <v>52.1</v>
      </c>
      <c r="E29" s="75">
        <v>46.3</v>
      </c>
      <c r="F29" s="75">
        <v>33.200000000000003</v>
      </c>
      <c r="G29" s="75">
        <v>40.4</v>
      </c>
      <c r="H29" s="76">
        <v>57.2</v>
      </c>
      <c r="I29" s="102">
        <f t="shared" si="2"/>
        <v>287.5</v>
      </c>
    </row>
    <row r="30" spans="1:11" ht="24" customHeight="1" x14ac:dyDescent="0.15">
      <c r="A30" s="86" t="s">
        <v>13</v>
      </c>
      <c r="B30" s="87" t="s">
        <v>183</v>
      </c>
      <c r="C30" s="75">
        <v>124.1</v>
      </c>
      <c r="D30" s="75">
        <v>150.19999999999999</v>
      </c>
      <c r="E30" s="75">
        <v>260.2</v>
      </c>
      <c r="F30" s="75">
        <v>119.4</v>
      </c>
      <c r="G30" s="75">
        <v>157.69999999999999</v>
      </c>
      <c r="H30" s="76">
        <v>272.8</v>
      </c>
      <c r="I30" s="102">
        <f t="shared" si="2"/>
        <v>1084.3999999999999</v>
      </c>
    </row>
    <row r="31" spans="1:11" ht="24" customHeight="1" x14ac:dyDescent="0.15">
      <c r="A31" s="86" t="s">
        <v>14</v>
      </c>
      <c r="B31" s="87" t="s">
        <v>183</v>
      </c>
      <c r="C31" s="75">
        <v>385.3</v>
      </c>
      <c r="D31" s="75">
        <v>376.8</v>
      </c>
      <c r="E31" s="75">
        <v>818.4</v>
      </c>
      <c r="F31" s="75">
        <v>285.8</v>
      </c>
      <c r="G31" s="75">
        <v>319</v>
      </c>
      <c r="H31" s="76">
        <v>553</v>
      </c>
      <c r="I31" s="102">
        <f t="shared" si="2"/>
        <v>2738.3</v>
      </c>
    </row>
    <row r="32" spans="1:11" ht="24" customHeight="1" x14ac:dyDescent="0.15">
      <c r="A32" s="86" t="s">
        <v>15</v>
      </c>
      <c r="B32" s="87" t="s">
        <v>16</v>
      </c>
      <c r="C32" s="75">
        <v>16765</v>
      </c>
      <c r="D32" s="75">
        <v>24943</v>
      </c>
      <c r="E32" s="75">
        <v>43580</v>
      </c>
      <c r="F32" s="75">
        <v>13078</v>
      </c>
      <c r="G32" s="75">
        <v>28323</v>
      </c>
      <c r="H32" s="76">
        <v>47670</v>
      </c>
      <c r="I32" s="102">
        <f t="shared" si="2"/>
        <v>174359</v>
      </c>
    </row>
    <row r="33" spans="1:9" ht="24" customHeight="1" x14ac:dyDescent="0.15">
      <c r="A33" s="86" t="s">
        <v>17</v>
      </c>
      <c r="B33" s="87" t="s">
        <v>183</v>
      </c>
      <c r="C33" s="75">
        <v>44646.1</v>
      </c>
      <c r="D33" s="75">
        <v>47014.11</v>
      </c>
      <c r="E33" s="75">
        <v>96495.97</v>
      </c>
      <c r="F33" s="75">
        <v>35453.160000000003</v>
      </c>
      <c r="G33" s="75">
        <v>42825.25</v>
      </c>
      <c r="H33" s="76">
        <v>78447.33</v>
      </c>
      <c r="I33" s="102">
        <f t="shared" si="2"/>
        <v>344881.91999999998</v>
      </c>
    </row>
    <row r="34" spans="1:9" ht="24" customHeight="1" x14ac:dyDescent="0.15">
      <c r="A34" s="86" t="s">
        <v>12</v>
      </c>
      <c r="B34" s="87" t="s">
        <v>183</v>
      </c>
      <c r="C34" s="75">
        <v>1955.57</v>
      </c>
      <c r="D34" s="75">
        <v>1372.29</v>
      </c>
      <c r="E34" s="75">
        <v>1117.8900000000001</v>
      </c>
      <c r="F34" s="75">
        <v>8968.7000000000007</v>
      </c>
      <c r="G34" s="75">
        <v>1019.51</v>
      </c>
      <c r="H34" s="76">
        <v>9649.7000000000007</v>
      </c>
      <c r="I34" s="102">
        <f t="shared" si="2"/>
        <v>24083.660000000003</v>
      </c>
    </row>
    <row r="35" spans="1:9" ht="24" customHeight="1" x14ac:dyDescent="0.15">
      <c r="A35" s="86" t="s">
        <v>13</v>
      </c>
      <c r="B35" s="87" t="s">
        <v>183</v>
      </c>
      <c r="C35" s="75">
        <v>9372.14</v>
      </c>
      <c r="D35" s="75">
        <v>12402.79</v>
      </c>
      <c r="E35" s="75">
        <v>23503.78</v>
      </c>
      <c r="F35" s="75">
        <v>9162.75</v>
      </c>
      <c r="G35" s="75">
        <v>14035.24</v>
      </c>
      <c r="H35" s="76">
        <v>27056.68</v>
      </c>
      <c r="I35" s="102">
        <f t="shared" si="2"/>
        <v>95533.38</v>
      </c>
    </row>
    <row r="36" spans="1:9" ht="24" customHeight="1" x14ac:dyDescent="0.15">
      <c r="A36" s="86" t="s">
        <v>14</v>
      </c>
      <c r="B36" s="87" t="s">
        <v>183</v>
      </c>
      <c r="C36" s="75">
        <v>34077.9</v>
      </c>
      <c r="D36" s="75">
        <v>32645.37</v>
      </c>
      <c r="E36" s="75">
        <v>71989.36</v>
      </c>
      <c r="F36" s="75">
        <v>25460.78</v>
      </c>
      <c r="G36" s="75">
        <v>27394.32</v>
      </c>
      <c r="H36" s="76">
        <v>49626.46</v>
      </c>
      <c r="I36" s="102">
        <f t="shared" si="2"/>
        <v>241194.19</v>
      </c>
    </row>
    <row r="37" spans="1:9" ht="24" customHeight="1" x14ac:dyDescent="0.15">
      <c r="A37" s="86" t="s">
        <v>18</v>
      </c>
      <c r="B37" s="87" t="s">
        <v>19</v>
      </c>
      <c r="C37" s="75">
        <v>1002745</v>
      </c>
      <c r="D37" s="75">
        <v>1026256</v>
      </c>
      <c r="E37" s="75">
        <v>1711202</v>
      </c>
      <c r="F37" s="75">
        <v>799176</v>
      </c>
      <c r="G37" s="75">
        <v>928392</v>
      </c>
      <c r="H37" s="76">
        <v>1651450</v>
      </c>
      <c r="I37" s="102">
        <f t="shared" si="2"/>
        <v>7119221</v>
      </c>
    </row>
    <row r="38" spans="1:9" ht="25.5" customHeight="1" thickBot="1" x14ac:dyDescent="0.2">
      <c r="A38" s="89" t="s">
        <v>20</v>
      </c>
      <c r="B38" s="90" t="s">
        <v>21</v>
      </c>
      <c r="C38" s="77">
        <f t="shared" ref="C38:H38" si="3">C39/C27/1000</f>
        <v>0.59896580727252824</v>
      </c>
      <c r="D38" s="77">
        <f t="shared" si="3"/>
        <v>0.62901832133605273</v>
      </c>
      <c r="E38" s="77">
        <f t="shared" si="3"/>
        <v>0.57986682952868573</v>
      </c>
      <c r="F38" s="77">
        <f t="shared" si="3"/>
        <v>0.62917955484415222</v>
      </c>
      <c r="G38" s="77">
        <f t="shared" si="3"/>
        <v>0.67024619735690871</v>
      </c>
      <c r="H38" s="78">
        <f t="shared" si="3"/>
        <v>0.67804875059811642</v>
      </c>
      <c r="I38" s="101">
        <f>I39/9662247</f>
        <v>0.54309292652112906</v>
      </c>
    </row>
    <row r="39" spans="1:9" x14ac:dyDescent="0.15">
      <c r="A39" s="1" t="s">
        <v>194</v>
      </c>
      <c r="C39" s="79">
        <v>722100</v>
      </c>
      <c r="D39" s="79">
        <v>737429</v>
      </c>
      <c r="E39" s="79">
        <v>1300287</v>
      </c>
      <c r="F39" s="79">
        <v>581752</v>
      </c>
      <c r="G39" s="79">
        <v>688684</v>
      </c>
      <c r="H39" s="79">
        <v>1217246</v>
      </c>
      <c r="I39" s="100">
        <f>SUM(C39:H39)</f>
        <v>5247498</v>
      </c>
    </row>
  </sheetData>
  <mergeCells count="19">
    <mergeCell ref="F4:H4"/>
    <mergeCell ref="F6:H6"/>
    <mergeCell ref="F5:H5"/>
    <mergeCell ref="F11:H11"/>
    <mergeCell ref="F7:H7"/>
    <mergeCell ref="F8:H8"/>
    <mergeCell ref="F9:H9"/>
    <mergeCell ref="F2:H3"/>
    <mergeCell ref="A2:A3"/>
    <mergeCell ref="B2:B3"/>
    <mergeCell ref="C2:C3"/>
    <mergeCell ref="D2:D3"/>
    <mergeCell ref="F17:H17"/>
    <mergeCell ref="F10:H10"/>
    <mergeCell ref="F13:H13"/>
    <mergeCell ref="F14:H14"/>
    <mergeCell ref="F15:H15"/>
    <mergeCell ref="F16:H16"/>
    <mergeCell ref="F12:H12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B9E82-2153-4ADB-B452-A5DB631DF0F8}">
  <dimension ref="A1:M81"/>
  <sheetViews>
    <sheetView view="pageBreakPreview" zoomScaleNormal="100" zoomScaleSheetLayoutView="100" workbookViewId="0">
      <pane xSplit="1" ySplit="3" topLeftCell="B71" activePane="bottomRight" state="frozen"/>
      <selection activeCell="A76" sqref="A76"/>
      <selection pane="topRight" activeCell="A76" sqref="A76"/>
      <selection pane="bottomLeft" activeCell="A76" sqref="A76"/>
      <selection pane="bottomRight" sqref="A1:I1"/>
    </sheetView>
  </sheetViews>
  <sheetFormatPr defaultColWidth="9" defaultRowHeight="18.899999999999999" customHeight="1" x14ac:dyDescent="0.2"/>
  <cols>
    <col min="1" max="1" width="11" style="2" bestFit="1" customWidth="1"/>
    <col min="2" max="2" width="11.33203125" style="2" bestFit="1" customWidth="1"/>
    <col min="3" max="3" width="9.5546875" style="2" bestFit="1" customWidth="1"/>
    <col min="4" max="4" width="10.21875" style="2" bestFit="1" customWidth="1"/>
    <col min="5" max="5" width="9.44140625" style="2" bestFit="1" customWidth="1"/>
    <col min="6" max="6" width="11.6640625" style="2" bestFit="1" customWidth="1"/>
    <col min="7" max="8" width="7.44140625" style="2" bestFit="1" customWidth="1"/>
    <col min="9" max="9" width="11.6640625" style="22" bestFit="1" customWidth="1"/>
    <col min="10" max="12" width="9" style="2"/>
    <col min="13" max="13" width="11.6640625" style="2" bestFit="1" customWidth="1"/>
    <col min="14" max="16384" width="9" style="2"/>
  </cols>
  <sheetData>
    <row r="1" spans="1:10" ht="18.899999999999999" customHeight="1" x14ac:dyDescent="0.2">
      <c r="A1" s="270" t="s">
        <v>29</v>
      </c>
      <c r="B1" s="270"/>
      <c r="C1" s="270"/>
      <c r="D1" s="270"/>
      <c r="E1" s="270"/>
      <c r="F1" s="270"/>
      <c r="G1" s="270"/>
      <c r="H1" s="270"/>
      <c r="I1" s="270"/>
      <c r="J1" s="2" t="s">
        <v>213</v>
      </c>
    </row>
    <row r="2" spans="1:10" s="1" customFormat="1" ht="18.899999999999999" customHeight="1" x14ac:dyDescent="0.15">
      <c r="I2" s="3" t="s">
        <v>30</v>
      </c>
    </row>
    <row r="3" spans="1:10" s="6" customFormat="1" ht="18" customHeight="1" x14ac:dyDescent="0.2">
      <c r="A3" s="98"/>
      <c r="B3" s="4" t="s">
        <v>31</v>
      </c>
      <c r="C3" s="4" t="s">
        <v>32</v>
      </c>
      <c r="D3" s="4" t="s">
        <v>184</v>
      </c>
      <c r="E3" s="4" t="s">
        <v>185</v>
      </c>
      <c r="F3" s="4" t="s">
        <v>33</v>
      </c>
      <c r="G3" s="4" t="s">
        <v>34</v>
      </c>
      <c r="H3" s="4" t="s">
        <v>35</v>
      </c>
      <c r="I3" s="5" t="s">
        <v>36</v>
      </c>
    </row>
    <row r="4" spans="1:10" s="1" customFormat="1" ht="18" customHeight="1" x14ac:dyDescent="0.15">
      <c r="A4" s="271" t="s">
        <v>37</v>
      </c>
      <c r="B4" s="7">
        <v>259938</v>
      </c>
      <c r="C4" s="7">
        <v>17678</v>
      </c>
      <c r="D4" s="7">
        <v>607166</v>
      </c>
      <c r="E4" s="7">
        <v>293635</v>
      </c>
      <c r="F4" s="7">
        <v>1862368</v>
      </c>
      <c r="G4" s="7">
        <v>5675</v>
      </c>
      <c r="H4" s="7">
        <v>2660</v>
      </c>
      <c r="I4" s="8">
        <f>SUM(B4:H4)</f>
        <v>3049120</v>
      </c>
    </row>
    <row r="5" spans="1:10" s="11" customFormat="1" ht="18" customHeight="1" x14ac:dyDescent="0.15">
      <c r="A5" s="272"/>
      <c r="B5" s="9">
        <v>8.5000000000000006E-2</v>
      </c>
      <c r="C5" s="9">
        <v>6.0000000000000001E-3</v>
      </c>
      <c r="D5" s="9">
        <v>0.19900000000000001</v>
      </c>
      <c r="E5" s="9">
        <v>9.6000000000000002E-2</v>
      </c>
      <c r="F5" s="9">
        <v>0.61099999999999999</v>
      </c>
      <c r="G5" s="9">
        <v>2E-3</v>
      </c>
      <c r="H5" s="9">
        <v>1E-3</v>
      </c>
      <c r="I5" s="10" t="s">
        <v>186</v>
      </c>
    </row>
    <row r="6" spans="1:10" s="1" customFormat="1" ht="18" customHeight="1" x14ac:dyDescent="0.15">
      <c r="A6" s="271" t="s">
        <v>38</v>
      </c>
      <c r="B6" s="7">
        <v>236346</v>
      </c>
      <c r="C6" s="7">
        <v>17623</v>
      </c>
      <c r="D6" s="7">
        <v>485988</v>
      </c>
      <c r="E6" s="7">
        <v>265657</v>
      </c>
      <c r="F6" s="7">
        <v>2097232</v>
      </c>
      <c r="G6" s="7">
        <v>5762</v>
      </c>
      <c r="H6" s="7">
        <v>2704</v>
      </c>
      <c r="I6" s="8">
        <f>SUM(B6:H6)</f>
        <v>3111312</v>
      </c>
    </row>
    <row r="7" spans="1:10" s="1" customFormat="1" ht="18" customHeight="1" x14ac:dyDescent="0.15">
      <c r="A7" s="272"/>
      <c r="B7" s="9">
        <v>7.5999999999999998E-2</v>
      </c>
      <c r="C7" s="9">
        <v>6.0000000000000001E-3</v>
      </c>
      <c r="D7" s="9">
        <v>0.156</v>
      </c>
      <c r="E7" s="9">
        <v>8.5000000000000006E-2</v>
      </c>
      <c r="F7" s="9">
        <v>0.67400000000000004</v>
      </c>
      <c r="G7" s="9">
        <v>2E-3</v>
      </c>
      <c r="H7" s="9">
        <v>1E-3</v>
      </c>
      <c r="I7" s="10"/>
    </row>
    <row r="8" spans="1:10" s="1" customFormat="1" ht="18" customHeight="1" x14ac:dyDescent="0.15">
      <c r="A8" s="271" t="s">
        <v>39</v>
      </c>
      <c r="B8" s="7">
        <v>255467</v>
      </c>
      <c r="C8" s="7">
        <v>20133</v>
      </c>
      <c r="D8" s="7">
        <v>457544</v>
      </c>
      <c r="E8" s="7">
        <v>263243</v>
      </c>
      <c r="F8" s="7">
        <v>2005596</v>
      </c>
      <c r="G8" s="7">
        <v>5769</v>
      </c>
      <c r="H8" s="7">
        <v>2816</v>
      </c>
      <c r="I8" s="8">
        <v>3010567</v>
      </c>
    </row>
    <row r="9" spans="1:10" s="1" customFormat="1" ht="18" customHeight="1" x14ac:dyDescent="0.15">
      <c r="A9" s="272"/>
      <c r="B9" s="9">
        <v>8.5000000000000006E-2</v>
      </c>
      <c r="C9" s="9">
        <v>7.0000000000000001E-3</v>
      </c>
      <c r="D9" s="9">
        <v>0.152</v>
      </c>
      <c r="E9" s="9">
        <v>8.6999999999999994E-2</v>
      </c>
      <c r="F9" s="9">
        <v>0.66600000000000004</v>
      </c>
      <c r="G9" s="9">
        <v>2E-3</v>
      </c>
      <c r="H9" s="9">
        <v>1E-3</v>
      </c>
      <c r="I9" s="10" t="s">
        <v>186</v>
      </c>
    </row>
    <row r="10" spans="1:10" s="1" customFormat="1" ht="18" customHeight="1" x14ac:dyDescent="0.15">
      <c r="A10" s="271" t="s">
        <v>40</v>
      </c>
      <c r="B10" s="7">
        <v>240537</v>
      </c>
      <c r="C10" s="7">
        <v>46803</v>
      </c>
      <c r="D10" s="7">
        <v>434613</v>
      </c>
      <c r="E10" s="7">
        <v>244787</v>
      </c>
      <c r="F10" s="7">
        <v>3399606</v>
      </c>
      <c r="G10" s="7">
        <v>5639</v>
      </c>
      <c r="H10" s="7">
        <v>3140</v>
      </c>
      <c r="I10" s="8">
        <f>SUM(B10:H10)</f>
        <v>4375125</v>
      </c>
    </row>
    <row r="11" spans="1:10" s="1" customFormat="1" ht="18" customHeight="1" x14ac:dyDescent="0.15">
      <c r="A11" s="272"/>
      <c r="B11" s="9">
        <v>5.5E-2</v>
      </c>
      <c r="C11" s="9">
        <v>1.0999999999999999E-2</v>
      </c>
      <c r="D11" s="9">
        <v>9.9000000000000005E-2</v>
      </c>
      <c r="E11" s="9">
        <v>5.6000000000000001E-2</v>
      </c>
      <c r="F11" s="9">
        <v>0.77700000000000002</v>
      </c>
      <c r="G11" s="9">
        <v>1E-3</v>
      </c>
      <c r="H11" s="9">
        <v>1E-3</v>
      </c>
      <c r="I11" s="10" t="s">
        <v>186</v>
      </c>
    </row>
    <row r="12" spans="1:10" s="1" customFormat="1" ht="18" customHeight="1" x14ac:dyDescent="0.15">
      <c r="A12" s="271" t="s">
        <v>41</v>
      </c>
      <c r="B12" s="7">
        <v>236695</v>
      </c>
      <c r="C12" s="7">
        <v>61405</v>
      </c>
      <c r="D12" s="7">
        <v>414146</v>
      </c>
      <c r="E12" s="7">
        <v>245495</v>
      </c>
      <c r="F12" s="7">
        <v>3725768</v>
      </c>
      <c r="G12" s="7">
        <v>5401</v>
      </c>
      <c r="H12" s="7">
        <v>3315</v>
      </c>
      <c r="I12" s="8">
        <v>4692224</v>
      </c>
    </row>
    <row r="13" spans="1:10" s="1" customFormat="1" ht="18" customHeight="1" x14ac:dyDescent="0.15">
      <c r="A13" s="272"/>
      <c r="B13" s="9">
        <v>0.05</v>
      </c>
      <c r="C13" s="9">
        <v>1.2999999999999999E-2</v>
      </c>
      <c r="D13" s="9">
        <v>8.7999999999999995E-2</v>
      </c>
      <c r="E13" s="9">
        <v>5.1999999999999998E-2</v>
      </c>
      <c r="F13" s="9">
        <v>0.79400000000000004</v>
      </c>
      <c r="G13" s="9">
        <v>1E-3</v>
      </c>
      <c r="H13" s="9">
        <v>1E-3</v>
      </c>
      <c r="I13" s="10" t="s">
        <v>186</v>
      </c>
    </row>
    <row r="14" spans="1:10" s="1" customFormat="1" ht="18" customHeight="1" x14ac:dyDescent="0.15">
      <c r="A14" s="271" t="s">
        <v>42</v>
      </c>
      <c r="B14" s="7">
        <v>244616</v>
      </c>
      <c r="C14" s="7">
        <v>65187</v>
      </c>
      <c r="D14" s="7">
        <v>393305</v>
      </c>
      <c r="E14" s="7">
        <v>246896</v>
      </c>
      <c r="F14" s="7">
        <v>4049775</v>
      </c>
      <c r="G14" s="7">
        <v>6019</v>
      </c>
      <c r="H14" s="7">
        <v>3968</v>
      </c>
      <c r="I14" s="8">
        <v>5009765</v>
      </c>
    </row>
    <row r="15" spans="1:10" s="1" customFormat="1" ht="18" customHeight="1" x14ac:dyDescent="0.15">
      <c r="A15" s="272"/>
      <c r="B15" s="9">
        <v>4.9000000000000002E-2</v>
      </c>
      <c r="C15" s="9">
        <v>1.2999999999999999E-2</v>
      </c>
      <c r="D15" s="9">
        <v>7.9000000000000001E-2</v>
      </c>
      <c r="E15" s="9">
        <v>4.9000000000000002E-2</v>
      </c>
      <c r="F15" s="9">
        <v>0.80800000000000005</v>
      </c>
      <c r="G15" s="9">
        <v>1E-3</v>
      </c>
      <c r="H15" s="9">
        <v>1E-3</v>
      </c>
      <c r="I15" s="10" t="s">
        <v>186</v>
      </c>
    </row>
    <row r="16" spans="1:10" s="1" customFormat="1" ht="18" customHeight="1" x14ac:dyDescent="0.15">
      <c r="A16" s="271" t="s">
        <v>43</v>
      </c>
      <c r="B16" s="7">
        <v>251862</v>
      </c>
      <c r="C16" s="7">
        <v>69373</v>
      </c>
      <c r="D16" s="7">
        <v>382924</v>
      </c>
      <c r="E16" s="7">
        <v>250509</v>
      </c>
      <c r="F16" s="7">
        <v>4172476</v>
      </c>
      <c r="G16" s="7">
        <v>5999</v>
      </c>
      <c r="H16" s="7">
        <v>4495</v>
      </c>
      <c r="I16" s="8">
        <v>5137637</v>
      </c>
    </row>
    <row r="17" spans="1:9" s="1" customFormat="1" ht="18" customHeight="1" x14ac:dyDescent="0.15">
      <c r="A17" s="272"/>
      <c r="B17" s="9">
        <v>4.9000000000000002E-2</v>
      </c>
      <c r="C17" s="9">
        <v>1.4E-2</v>
      </c>
      <c r="D17" s="9">
        <v>7.4999999999999997E-2</v>
      </c>
      <c r="E17" s="9">
        <v>4.9000000000000002E-2</v>
      </c>
      <c r="F17" s="9">
        <v>0.81200000000000006</v>
      </c>
      <c r="G17" s="9">
        <v>1E-3</v>
      </c>
      <c r="H17" s="9">
        <v>1E-3</v>
      </c>
      <c r="I17" s="10" t="s">
        <v>186</v>
      </c>
    </row>
    <row r="18" spans="1:9" s="1" customFormat="1" ht="18" customHeight="1" x14ac:dyDescent="0.15">
      <c r="A18" s="273" t="s">
        <v>44</v>
      </c>
      <c r="B18" s="12">
        <v>259778</v>
      </c>
      <c r="C18" s="12">
        <v>73838</v>
      </c>
      <c r="D18" s="12">
        <v>391360</v>
      </c>
      <c r="E18" s="12">
        <v>239775</v>
      </c>
      <c r="F18" s="12">
        <v>4302263</v>
      </c>
      <c r="G18" s="12">
        <v>6367</v>
      </c>
      <c r="H18" s="12">
        <v>4903</v>
      </c>
      <c r="I18" s="13">
        <f>SUM(B18:H18)</f>
        <v>5278284</v>
      </c>
    </row>
    <row r="19" spans="1:9" s="1" customFormat="1" ht="18" customHeight="1" x14ac:dyDescent="0.15">
      <c r="A19" s="274"/>
      <c r="B19" s="14">
        <v>4.9000000000000002E-2</v>
      </c>
      <c r="C19" s="14">
        <v>1.4E-2</v>
      </c>
      <c r="D19" s="14">
        <v>7.3999999999999996E-2</v>
      </c>
      <c r="E19" s="14">
        <v>4.4999999999999998E-2</v>
      </c>
      <c r="F19" s="14">
        <v>0.81499999999999995</v>
      </c>
      <c r="G19" s="14">
        <v>1E-3</v>
      </c>
      <c r="H19" s="14">
        <v>1E-3</v>
      </c>
      <c r="I19" s="15"/>
    </row>
    <row r="20" spans="1:9" s="1" customFormat="1" ht="18" customHeight="1" x14ac:dyDescent="0.15">
      <c r="A20" s="271" t="s">
        <v>45</v>
      </c>
      <c r="B20" s="7">
        <v>254438</v>
      </c>
      <c r="C20" s="7">
        <v>75439</v>
      </c>
      <c r="D20" s="7">
        <v>380437</v>
      </c>
      <c r="E20" s="7">
        <v>229543</v>
      </c>
      <c r="F20" s="7">
        <v>4385026</v>
      </c>
      <c r="G20" s="7">
        <v>6289</v>
      </c>
      <c r="H20" s="7">
        <v>5168</v>
      </c>
      <c r="I20" s="8">
        <v>5336339</v>
      </c>
    </row>
    <row r="21" spans="1:9" s="1" customFormat="1" ht="18" customHeight="1" x14ac:dyDescent="0.15">
      <c r="A21" s="272"/>
      <c r="B21" s="9">
        <v>4.8000000000000001E-2</v>
      </c>
      <c r="C21" s="9">
        <v>1.4E-2</v>
      </c>
      <c r="D21" s="9">
        <v>7.0999999999999994E-2</v>
      </c>
      <c r="E21" s="9">
        <v>4.2999999999999997E-2</v>
      </c>
      <c r="F21" s="9">
        <v>0.82199999999999995</v>
      </c>
      <c r="G21" s="9">
        <v>1E-3</v>
      </c>
      <c r="H21" s="9">
        <v>1E-3</v>
      </c>
      <c r="I21" s="10"/>
    </row>
    <row r="22" spans="1:9" s="1" customFormat="1" ht="18" customHeight="1" x14ac:dyDescent="0.15">
      <c r="A22" s="271" t="s">
        <v>46</v>
      </c>
      <c r="B22" s="7">
        <v>254715</v>
      </c>
      <c r="C22" s="7">
        <v>76397</v>
      </c>
      <c r="D22" s="7">
        <v>364192</v>
      </c>
      <c r="E22" s="7">
        <v>215940</v>
      </c>
      <c r="F22" s="7">
        <v>4449219</v>
      </c>
      <c r="G22" s="7">
        <v>5599</v>
      </c>
      <c r="H22" s="7">
        <v>5821</v>
      </c>
      <c r="I22" s="8">
        <v>5371882</v>
      </c>
    </row>
    <row r="23" spans="1:9" s="1" customFormat="1" ht="18" customHeight="1" x14ac:dyDescent="0.15">
      <c r="A23" s="272"/>
      <c r="B23" s="9">
        <v>4.7E-2</v>
      </c>
      <c r="C23" s="9">
        <v>1.4E-2</v>
      </c>
      <c r="D23" s="9">
        <v>6.8000000000000005E-2</v>
      </c>
      <c r="E23" s="9">
        <v>0.04</v>
      </c>
      <c r="F23" s="9">
        <v>0.82799999999999996</v>
      </c>
      <c r="G23" s="9">
        <v>1E-3</v>
      </c>
      <c r="H23" s="9">
        <v>1E-3</v>
      </c>
      <c r="I23" s="10"/>
    </row>
    <row r="24" spans="1:9" s="1" customFormat="1" ht="18" customHeight="1" x14ac:dyDescent="0.15">
      <c r="A24" s="271" t="s">
        <v>47</v>
      </c>
      <c r="B24" s="7">
        <v>252763</v>
      </c>
      <c r="C24" s="7">
        <v>76963</v>
      </c>
      <c r="D24" s="7">
        <v>350814</v>
      </c>
      <c r="E24" s="7">
        <v>212841</v>
      </c>
      <c r="F24" s="7">
        <v>4591269</v>
      </c>
      <c r="G24" s="7">
        <v>5700</v>
      </c>
      <c r="H24" s="7">
        <v>6441</v>
      </c>
      <c r="I24" s="8">
        <f>SUM(B24:H24)</f>
        <v>5496791</v>
      </c>
    </row>
    <row r="25" spans="1:9" s="1" customFormat="1" ht="18" customHeight="1" x14ac:dyDescent="0.15">
      <c r="A25" s="272"/>
      <c r="B25" s="9">
        <v>4.5999999999999999E-2</v>
      </c>
      <c r="C25" s="9">
        <v>1.4E-2</v>
      </c>
      <c r="D25" s="9">
        <v>6.4000000000000001E-2</v>
      </c>
      <c r="E25" s="9">
        <v>3.9E-2</v>
      </c>
      <c r="F25" s="9">
        <v>0.83499999999999996</v>
      </c>
      <c r="G25" s="9">
        <v>1E-3</v>
      </c>
      <c r="H25" s="9">
        <v>1E-3</v>
      </c>
      <c r="I25" s="10"/>
    </row>
    <row r="26" spans="1:9" s="1" customFormat="1" ht="18" customHeight="1" x14ac:dyDescent="0.15">
      <c r="A26" s="271" t="s">
        <v>48</v>
      </c>
      <c r="B26" s="7">
        <v>253309</v>
      </c>
      <c r="C26" s="7">
        <v>77932</v>
      </c>
      <c r="D26" s="7">
        <v>334576</v>
      </c>
      <c r="E26" s="7">
        <v>203278</v>
      </c>
      <c r="F26" s="7">
        <v>4639538</v>
      </c>
      <c r="G26" s="7">
        <v>5510</v>
      </c>
      <c r="H26" s="7">
        <v>7209</v>
      </c>
      <c r="I26" s="8">
        <f>SUM(B26:H26)</f>
        <v>5521352</v>
      </c>
    </row>
    <row r="27" spans="1:9" s="1" customFormat="1" ht="18" customHeight="1" x14ac:dyDescent="0.15">
      <c r="A27" s="272"/>
      <c r="B27" s="9">
        <v>4.5999999999999999E-2</v>
      </c>
      <c r="C27" s="9">
        <v>1.4E-2</v>
      </c>
      <c r="D27" s="9">
        <v>6.0999999999999999E-2</v>
      </c>
      <c r="E27" s="9">
        <v>3.6999999999999998E-2</v>
      </c>
      <c r="F27" s="9">
        <v>0.84</v>
      </c>
      <c r="G27" s="9">
        <v>1E-3</v>
      </c>
      <c r="H27" s="9">
        <v>1E-3</v>
      </c>
      <c r="I27" s="10"/>
    </row>
    <row r="28" spans="1:9" s="1" customFormat="1" ht="18" customHeight="1" x14ac:dyDescent="0.15">
      <c r="A28" s="271" t="s">
        <v>49</v>
      </c>
      <c r="B28" s="7">
        <v>253867</v>
      </c>
      <c r="C28" s="7">
        <v>77884</v>
      </c>
      <c r="D28" s="7">
        <v>315400</v>
      </c>
      <c r="E28" s="7">
        <v>191310</v>
      </c>
      <c r="F28" s="7">
        <v>4816043</v>
      </c>
      <c r="G28" s="7">
        <v>5349</v>
      </c>
      <c r="H28" s="7">
        <v>8017</v>
      </c>
      <c r="I28" s="8">
        <f>SUM(B28:H28)</f>
        <v>5667870</v>
      </c>
    </row>
    <row r="29" spans="1:9" s="1" customFormat="1" ht="18" customHeight="1" x14ac:dyDescent="0.15">
      <c r="A29" s="272"/>
      <c r="B29" s="9">
        <v>4.4999999999999998E-2</v>
      </c>
      <c r="C29" s="9">
        <v>1.4E-2</v>
      </c>
      <c r="D29" s="9">
        <v>5.6000000000000001E-2</v>
      </c>
      <c r="E29" s="9">
        <v>3.4000000000000002E-2</v>
      </c>
      <c r="F29" s="9">
        <v>0.85</v>
      </c>
      <c r="G29" s="9">
        <v>1E-3</v>
      </c>
      <c r="H29" s="9">
        <v>1E-3</v>
      </c>
      <c r="I29" s="10"/>
    </row>
    <row r="30" spans="1:9" s="1" customFormat="1" ht="18" customHeight="1" x14ac:dyDescent="0.15">
      <c r="A30" s="271" t="s">
        <v>50</v>
      </c>
      <c r="B30" s="7">
        <v>246570</v>
      </c>
      <c r="C30" s="7">
        <v>77417</v>
      </c>
      <c r="D30" s="7">
        <v>299625</v>
      </c>
      <c r="E30" s="7">
        <v>187967</v>
      </c>
      <c r="F30" s="7">
        <v>4847155</v>
      </c>
      <c r="G30" s="7">
        <v>5185</v>
      </c>
      <c r="H30" s="7">
        <v>8218</v>
      </c>
      <c r="I30" s="8">
        <v>5672136</v>
      </c>
    </row>
    <row r="31" spans="1:9" s="1" customFormat="1" ht="18" customHeight="1" x14ac:dyDescent="0.15">
      <c r="A31" s="272"/>
      <c r="B31" s="9">
        <v>4.2999999999999997E-2</v>
      </c>
      <c r="C31" s="9">
        <v>1.4E-2</v>
      </c>
      <c r="D31" s="9">
        <v>5.2999999999999999E-2</v>
      </c>
      <c r="E31" s="9">
        <v>3.3000000000000002E-2</v>
      </c>
      <c r="F31" s="9">
        <v>0.85499999999999998</v>
      </c>
      <c r="G31" s="9">
        <v>1E-3</v>
      </c>
      <c r="H31" s="9">
        <v>1E-3</v>
      </c>
      <c r="I31" s="10"/>
    </row>
    <row r="32" spans="1:9" s="1" customFormat="1" ht="18" customHeight="1" x14ac:dyDescent="0.15">
      <c r="A32" s="271" t="s">
        <v>51</v>
      </c>
      <c r="B32" s="7">
        <v>240703</v>
      </c>
      <c r="C32" s="7">
        <v>75384</v>
      </c>
      <c r="D32" s="7">
        <v>285835</v>
      </c>
      <c r="E32" s="7">
        <v>178808</v>
      </c>
      <c r="F32" s="7">
        <v>4685706</v>
      </c>
      <c r="G32" s="7">
        <v>4625</v>
      </c>
      <c r="H32" s="7">
        <v>8280</v>
      </c>
      <c r="I32" s="8">
        <f>SUM(B32:H32)</f>
        <v>5479341</v>
      </c>
    </row>
    <row r="33" spans="1:9" s="1" customFormat="1" ht="18" customHeight="1" x14ac:dyDescent="0.15">
      <c r="A33" s="272"/>
      <c r="B33" s="9">
        <v>4.3999999999999997E-2</v>
      </c>
      <c r="C33" s="9">
        <v>1.4E-2</v>
      </c>
      <c r="D33" s="9">
        <v>5.1999999999999998E-2</v>
      </c>
      <c r="E33" s="9">
        <v>3.3000000000000002E-2</v>
      </c>
      <c r="F33" s="9">
        <v>0.85499999999999998</v>
      </c>
      <c r="G33" s="9">
        <v>1E-3</v>
      </c>
      <c r="H33" s="9">
        <v>1E-3</v>
      </c>
      <c r="I33" s="10"/>
    </row>
    <row r="34" spans="1:9" s="1" customFormat="1" ht="18" customHeight="1" x14ac:dyDescent="0.15">
      <c r="A34" s="271" t="s">
        <v>52</v>
      </c>
      <c r="B34" s="7">
        <v>237260</v>
      </c>
      <c r="C34" s="7">
        <v>74089</v>
      </c>
      <c r="D34" s="7">
        <v>272253</v>
      </c>
      <c r="E34" s="7">
        <v>170130</v>
      </c>
      <c r="F34" s="7">
        <v>5079511</v>
      </c>
      <c r="G34" s="7">
        <v>4602</v>
      </c>
      <c r="H34" s="7">
        <v>8433</v>
      </c>
      <c r="I34" s="8">
        <f>SUM(B34:H34)</f>
        <v>5846278</v>
      </c>
    </row>
    <row r="35" spans="1:9" s="1" customFormat="1" ht="18" customHeight="1" x14ac:dyDescent="0.15">
      <c r="A35" s="272"/>
      <c r="B35" s="9">
        <v>4.1000000000000002E-2</v>
      </c>
      <c r="C35" s="9">
        <v>1.2999999999999999E-2</v>
      </c>
      <c r="D35" s="9">
        <v>4.7E-2</v>
      </c>
      <c r="E35" s="9">
        <v>2.9000000000000001E-2</v>
      </c>
      <c r="F35" s="9">
        <v>0.86899999999999999</v>
      </c>
      <c r="G35" s="9">
        <v>1E-3</v>
      </c>
      <c r="H35" s="9">
        <v>1E-3</v>
      </c>
      <c r="I35" s="10"/>
    </row>
    <row r="36" spans="1:9" s="1" customFormat="1" ht="18" customHeight="1" x14ac:dyDescent="0.15">
      <c r="A36" s="271" t="s">
        <v>53</v>
      </c>
      <c r="B36" s="7">
        <v>236504</v>
      </c>
      <c r="C36" s="7">
        <v>73955</v>
      </c>
      <c r="D36" s="7">
        <v>261604</v>
      </c>
      <c r="E36" s="7">
        <v>182226</v>
      </c>
      <c r="F36" s="7">
        <v>5021978</v>
      </c>
      <c r="G36" s="7">
        <v>4488</v>
      </c>
      <c r="H36" s="7">
        <v>8108</v>
      </c>
      <c r="I36" s="8">
        <f>SUM(B36:H36)</f>
        <v>5788863</v>
      </c>
    </row>
    <row r="37" spans="1:9" s="1" customFormat="1" ht="18" customHeight="1" x14ac:dyDescent="0.15">
      <c r="A37" s="272"/>
      <c r="B37" s="9">
        <v>4.1000000000000002E-2</v>
      </c>
      <c r="C37" s="9">
        <v>1.2999999999999999E-2</v>
      </c>
      <c r="D37" s="9">
        <v>4.4999999999999998E-2</v>
      </c>
      <c r="E37" s="9">
        <v>3.1E-2</v>
      </c>
      <c r="F37" s="9">
        <v>0.86799999999999999</v>
      </c>
      <c r="G37" s="9">
        <v>1E-3</v>
      </c>
      <c r="H37" s="9">
        <v>1E-3</v>
      </c>
      <c r="I37" s="10"/>
    </row>
    <row r="38" spans="1:9" s="1" customFormat="1" ht="18" customHeight="1" x14ac:dyDescent="0.15">
      <c r="A38" s="273" t="s">
        <v>54</v>
      </c>
      <c r="B38" s="12">
        <v>232424</v>
      </c>
      <c r="C38" s="12">
        <v>72333</v>
      </c>
      <c r="D38" s="12">
        <v>246234</v>
      </c>
      <c r="E38" s="12">
        <v>157770</v>
      </c>
      <c r="F38" s="12">
        <v>5365863</v>
      </c>
      <c r="G38" s="12">
        <v>4315</v>
      </c>
      <c r="H38" s="12">
        <v>8120</v>
      </c>
      <c r="I38" s="13">
        <v>6087061</v>
      </c>
    </row>
    <row r="39" spans="1:9" s="1" customFormat="1" ht="18" customHeight="1" x14ac:dyDescent="0.15">
      <c r="A39" s="272"/>
      <c r="B39" s="9">
        <v>3.7999999999999999E-2</v>
      </c>
      <c r="C39" s="9">
        <v>1.2E-2</v>
      </c>
      <c r="D39" s="9">
        <v>0.04</v>
      </c>
      <c r="E39" s="9">
        <v>2.5999999999999999E-2</v>
      </c>
      <c r="F39" s="9">
        <v>0.88200000000000001</v>
      </c>
      <c r="G39" s="9">
        <v>1E-3</v>
      </c>
      <c r="H39" s="9">
        <v>1E-3</v>
      </c>
      <c r="I39" s="10"/>
    </row>
    <row r="40" spans="1:9" s="1" customFormat="1" ht="18" customHeight="1" x14ac:dyDescent="0.15">
      <c r="A40" s="273" t="s">
        <v>55</v>
      </c>
      <c r="B40" s="12">
        <v>227199</v>
      </c>
      <c r="C40" s="12">
        <v>70153</v>
      </c>
      <c r="D40" s="12">
        <v>237430</v>
      </c>
      <c r="E40" s="12">
        <v>158317</v>
      </c>
      <c r="F40" s="12">
        <v>5424235</v>
      </c>
      <c r="G40" s="12">
        <v>4148</v>
      </c>
      <c r="H40" s="12">
        <v>7864</v>
      </c>
      <c r="I40" s="13">
        <f>SUM(B40:H40)</f>
        <v>6129346</v>
      </c>
    </row>
    <row r="41" spans="1:9" ht="18" customHeight="1" x14ac:dyDescent="0.2">
      <c r="A41" s="272"/>
      <c r="B41" s="9">
        <v>3.6999999999999998E-2</v>
      </c>
      <c r="C41" s="9">
        <v>1.0999999999999999E-2</v>
      </c>
      <c r="D41" s="9">
        <v>3.9E-2</v>
      </c>
      <c r="E41" s="9">
        <v>2.5999999999999999E-2</v>
      </c>
      <c r="F41" s="9">
        <v>0.88500000000000001</v>
      </c>
      <c r="G41" s="9">
        <v>1E-3</v>
      </c>
      <c r="H41" s="9">
        <v>1E-3</v>
      </c>
      <c r="I41" s="10"/>
    </row>
    <row r="42" spans="1:9" s="1" customFormat="1" ht="18" customHeight="1" x14ac:dyDescent="0.15">
      <c r="A42" s="273" t="s">
        <v>56</v>
      </c>
      <c r="B42" s="16">
        <v>222587</v>
      </c>
      <c r="C42" s="16">
        <v>74661</v>
      </c>
      <c r="D42" s="7">
        <v>223788</v>
      </c>
      <c r="E42" s="7">
        <v>154329</v>
      </c>
      <c r="F42" s="7">
        <v>5499351</v>
      </c>
      <c r="G42" s="7">
        <v>4016</v>
      </c>
      <c r="H42" s="7">
        <v>7542</v>
      </c>
      <c r="I42" s="8">
        <v>6186274</v>
      </c>
    </row>
    <row r="43" spans="1:9" ht="18" customHeight="1" x14ac:dyDescent="0.2">
      <c r="A43" s="272"/>
      <c r="B43" s="17">
        <f t="shared" ref="B43:H43" si="0">B42/$I$42</f>
        <v>3.5980785849446695E-2</v>
      </c>
      <c r="C43" s="17">
        <f t="shared" si="0"/>
        <v>1.2068815574609208E-2</v>
      </c>
      <c r="D43" s="17">
        <f t="shared" si="0"/>
        <v>3.617492532661825E-2</v>
      </c>
      <c r="E43" s="17">
        <f t="shared" si="0"/>
        <v>2.4947003640640553E-2</v>
      </c>
      <c r="F43" s="17">
        <f t="shared" si="0"/>
        <v>0.88896013981921918</v>
      </c>
      <c r="G43" s="17">
        <f t="shared" si="0"/>
        <v>6.4917913432221074E-4</v>
      </c>
      <c r="H43" s="17">
        <f t="shared" si="0"/>
        <v>1.2191506551439526E-3</v>
      </c>
      <c r="I43" s="18"/>
    </row>
    <row r="44" spans="1:9" ht="18.899999999999999" customHeight="1" x14ac:dyDescent="0.2">
      <c r="A44" s="273" t="s">
        <v>57</v>
      </c>
      <c r="B44" s="12">
        <v>220662</v>
      </c>
      <c r="C44" s="12">
        <v>73760</v>
      </c>
      <c r="D44" s="12">
        <v>217187</v>
      </c>
      <c r="E44" s="12">
        <v>139363</v>
      </c>
      <c r="F44" s="12">
        <v>5602747</v>
      </c>
      <c r="G44" s="12">
        <v>3915</v>
      </c>
      <c r="H44" s="12">
        <v>7354</v>
      </c>
      <c r="I44" s="13">
        <f>SUM(B44:H44)</f>
        <v>6264988</v>
      </c>
    </row>
    <row r="45" spans="1:9" ht="18.899999999999999" customHeight="1" x14ac:dyDescent="0.2">
      <c r="A45" s="272"/>
      <c r="B45" s="9">
        <v>3.5000000000000003E-2</v>
      </c>
      <c r="C45" s="9">
        <v>1.2E-2</v>
      </c>
      <c r="D45" s="9">
        <v>3.5000000000000003E-2</v>
      </c>
      <c r="E45" s="9">
        <v>2.1999999999999999E-2</v>
      </c>
      <c r="F45" s="9">
        <v>0.89400000000000002</v>
      </c>
      <c r="G45" s="9">
        <v>1E-3</v>
      </c>
      <c r="H45" s="9">
        <v>1E-3</v>
      </c>
      <c r="I45" s="10"/>
    </row>
    <row r="46" spans="1:9" ht="18.899999999999999" customHeight="1" x14ac:dyDescent="0.2">
      <c r="A46" s="268" t="s">
        <v>58</v>
      </c>
      <c r="B46" s="19">
        <v>220758</v>
      </c>
      <c r="C46" s="19">
        <v>73653</v>
      </c>
      <c r="D46" s="19">
        <v>210917</v>
      </c>
      <c r="E46" s="19">
        <v>132687</v>
      </c>
      <c r="F46" s="19">
        <v>5251391</v>
      </c>
      <c r="G46" s="19">
        <v>3951</v>
      </c>
      <c r="H46" s="19">
        <v>7276</v>
      </c>
      <c r="I46" s="20">
        <f>SUM(B46:H46)</f>
        <v>5900633</v>
      </c>
    </row>
    <row r="47" spans="1:9" ht="18.899999999999999" customHeight="1" x14ac:dyDescent="0.2">
      <c r="A47" s="269"/>
      <c r="B47" s="9">
        <v>3.6999999999999998E-2</v>
      </c>
      <c r="C47" s="9">
        <v>1.2E-2</v>
      </c>
      <c r="D47" s="9">
        <v>3.5999999999999997E-2</v>
      </c>
      <c r="E47" s="9">
        <v>2.1999999999999999E-2</v>
      </c>
      <c r="F47" s="9">
        <v>0.89</v>
      </c>
      <c r="G47" s="9">
        <f>G46/I46</f>
        <v>6.6958917797463422E-4</v>
      </c>
      <c r="H47" s="9">
        <f>H46/I46</f>
        <v>1.2330880432658666E-3</v>
      </c>
      <c r="I47" s="21"/>
    </row>
    <row r="48" spans="1:9" ht="18.899999999999999" customHeight="1" x14ac:dyDescent="0.2">
      <c r="A48" s="268" t="s">
        <v>59</v>
      </c>
      <c r="B48" s="19">
        <v>219234</v>
      </c>
      <c r="C48" s="19">
        <v>73160</v>
      </c>
      <c r="D48" s="19">
        <v>204179</v>
      </c>
      <c r="E48" s="19">
        <v>128495</v>
      </c>
      <c r="F48" s="19">
        <v>5371262</v>
      </c>
      <c r="G48" s="19">
        <v>3889</v>
      </c>
      <c r="H48" s="19">
        <v>7262</v>
      </c>
      <c r="I48" s="20">
        <f>SUM(B48:H48)</f>
        <v>6007481</v>
      </c>
    </row>
    <row r="49" spans="1:10" ht="18.899999999999999" customHeight="1" x14ac:dyDescent="0.2">
      <c r="A49" s="269"/>
      <c r="B49" s="9">
        <f>B48/I48</f>
        <v>3.6493498689384118E-2</v>
      </c>
      <c r="C49" s="9">
        <f>C48/I48</f>
        <v>1.2178149210958803E-2</v>
      </c>
      <c r="D49" s="9">
        <f>D48/I48</f>
        <v>3.398745663948001E-2</v>
      </c>
      <c r="E49" s="9">
        <f>E48/I48</f>
        <v>2.1389164609925525E-2</v>
      </c>
      <c r="F49" s="9">
        <f>F48/I48</f>
        <v>0.89409554520438761</v>
      </c>
      <c r="G49" s="9">
        <f>G48/I48</f>
        <v>6.4735951724191891E-4</v>
      </c>
      <c r="H49" s="9">
        <f>H48/I48</f>
        <v>1.2088261286219632E-3</v>
      </c>
      <c r="I49" s="21"/>
    </row>
    <row r="50" spans="1:10" ht="18.899999999999999" customHeight="1" x14ac:dyDescent="0.2">
      <c r="A50" s="268" t="s">
        <v>60</v>
      </c>
      <c r="B50" s="19">
        <v>222276</v>
      </c>
      <c r="C50" s="19">
        <v>72961</v>
      </c>
      <c r="D50" s="19">
        <v>206045</v>
      </c>
      <c r="E50" s="19">
        <v>121590</v>
      </c>
      <c r="F50" s="19">
        <v>5247560</v>
      </c>
      <c r="G50" s="19">
        <v>4138</v>
      </c>
      <c r="H50" s="19">
        <v>6989</v>
      </c>
      <c r="I50" s="20">
        <f>SUM(B50:H50)</f>
        <v>5881559</v>
      </c>
    </row>
    <row r="51" spans="1:10" ht="18.899999999999999" customHeight="1" x14ac:dyDescent="0.2">
      <c r="A51" s="269"/>
      <c r="B51" s="9">
        <f>B50/I50</f>
        <v>3.7792020789045901E-2</v>
      </c>
      <c r="C51" s="9">
        <f>C50/I50</f>
        <v>1.2405044308830363E-2</v>
      </c>
      <c r="D51" s="9">
        <f>D50/I50</f>
        <v>3.5032378320101865E-2</v>
      </c>
      <c r="E51" s="9">
        <f>E50/I50</f>
        <v>2.0673090246990638E-2</v>
      </c>
      <c r="F51" s="9">
        <f>F50/I50</f>
        <v>0.89220562099266543</v>
      </c>
      <c r="G51" s="9">
        <f>G50/I50</f>
        <v>7.03554958812791E-4</v>
      </c>
      <c r="H51" s="9">
        <f>H50/I50</f>
        <v>1.1882903835530683E-3</v>
      </c>
      <c r="I51" s="21"/>
    </row>
    <row r="52" spans="1:10" ht="18.899999999999999" customHeight="1" x14ac:dyDescent="0.2">
      <c r="A52" s="268" t="s">
        <v>61</v>
      </c>
      <c r="B52" s="19">
        <v>220394</v>
      </c>
      <c r="C52" s="19">
        <v>72568</v>
      </c>
      <c r="D52" s="19">
        <v>206975</v>
      </c>
      <c r="E52" s="19">
        <v>114372</v>
      </c>
      <c r="F52" s="19">
        <v>5665966</v>
      </c>
      <c r="G52" s="19">
        <v>3789</v>
      </c>
      <c r="H52" s="19">
        <v>6316</v>
      </c>
      <c r="I52" s="20">
        <f>SUM(B52:H52)</f>
        <v>6290380</v>
      </c>
    </row>
    <row r="53" spans="1:10" ht="18.899999999999999" customHeight="1" x14ac:dyDescent="0.2">
      <c r="A53" s="269"/>
      <c r="B53" s="9">
        <f>B52/I52</f>
        <v>3.5036675049838005E-2</v>
      </c>
      <c r="C53" s="9">
        <f>C52/I52</f>
        <v>1.1536345975918783E-2</v>
      </c>
      <c r="D53" s="9">
        <f>D52/I52</f>
        <v>3.290341759957268E-2</v>
      </c>
      <c r="E53" s="9">
        <f>E52/I52</f>
        <v>1.8182049415138672E-2</v>
      </c>
      <c r="F53" s="9">
        <f>F52/I52</f>
        <v>0.90073509072583846</v>
      </c>
      <c r="G53" s="9">
        <f>G52/I52</f>
        <v>6.0234834779456881E-4</v>
      </c>
      <c r="H53" s="9">
        <f>H52/I52</f>
        <v>1.0040728858987851E-3</v>
      </c>
      <c r="I53" s="21"/>
    </row>
    <row r="54" spans="1:10" ht="18.899999999999999" customHeight="1" x14ac:dyDescent="0.2">
      <c r="A54" s="268" t="s">
        <v>62</v>
      </c>
      <c r="B54" s="19">
        <v>215003.8</v>
      </c>
      <c r="C54" s="19">
        <v>69922.3</v>
      </c>
      <c r="D54" s="19">
        <v>191298.7</v>
      </c>
      <c r="E54" s="19">
        <v>108257.4</v>
      </c>
      <c r="F54" s="19">
        <v>5543561.0999999996</v>
      </c>
      <c r="G54" s="19">
        <v>3803.2</v>
      </c>
      <c r="H54" s="19">
        <v>5760.7</v>
      </c>
      <c r="I54" s="20">
        <f>SUM(B54:H54)</f>
        <v>6137607.2000000002</v>
      </c>
    </row>
    <row r="55" spans="1:10" ht="18.899999999999999" customHeight="1" x14ac:dyDescent="0.2">
      <c r="A55" s="269"/>
      <c r="B55" s="9">
        <f>B54/I54</f>
        <v>3.5030557185217061E-2</v>
      </c>
      <c r="C55" s="9">
        <f>C54/I54</f>
        <v>1.1392436453085495E-2</v>
      </c>
      <c r="D55" s="9">
        <f>D54/I54</f>
        <v>3.116828655962213E-2</v>
      </c>
      <c r="E55" s="9">
        <f>E54/I54</f>
        <v>1.7638372165621807E-2</v>
      </c>
      <c r="F55" s="9">
        <f>F54/I54</f>
        <v>0.9032121019409648</v>
      </c>
      <c r="G55" s="9">
        <f>G54/I54</f>
        <v>6.1965516463810186E-4</v>
      </c>
      <c r="H55" s="9">
        <f>H54/I54</f>
        <v>9.3859053085052423E-4</v>
      </c>
      <c r="I55" s="21"/>
    </row>
    <row r="56" spans="1:10" ht="18.899999999999999" customHeight="1" x14ac:dyDescent="0.2">
      <c r="A56" s="268" t="s">
        <v>63</v>
      </c>
      <c r="B56" s="19">
        <v>208333.6</v>
      </c>
      <c r="C56" s="19">
        <v>69651.199999999997</v>
      </c>
      <c r="D56" s="19">
        <v>189277.1</v>
      </c>
      <c r="E56" s="19">
        <v>100177.8</v>
      </c>
      <c r="F56" s="80" t="s">
        <v>64</v>
      </c>
      <c r="G56" s="19">
        <v>2433.8000000000002</v>
      </c>
      <c r="H56" s="19">
        <v>5420</v>
      </c>
      <c r="I56" s="20">
        <f>SUM(B56:H56)</f>
        <v>575293.50000000012</v>
      </c>
    </row>
    <row r="57" spans="1:10" ht="18.899999999999999" customHeight="1" x14ac:dyDescent="0.2">
      <c r="A57" s="269"/>
      <c r="B57" s="9">
        <f>B56/I56</f>
        <v>0.36213445832431612</v>
      </c>
      <c r="C57" s="9">
        <f>C56/I56</f>
        <v>0.12107072303093983</v>
      </c>
      <c r="D57" s="9">
        <f>D56/I56</f>
        <v>0.32900962725982469</v>
      </c>
      <c r="E57" s="9">
        <f>E56/I56</f>
        <v>0.17413337713706131</v>
      </c>
      <c r="F57" s="81" t="s">
        <v>64</v>
      </c>
      <c r="G57" s="9">
        <f>G56/I56</f>
        <v>4.2305362393282725E-3</v>
      </c>
      <c r="H57" s="9">
        <f>H56/I56</f>
        <v>9.4212780085295572E-3</v>
      </c>
      <c r="I57" s="21"/>
    </row>
    <row r="58" spans="1:10" ht="18.899999999999999" customHeight="1" x14ac:dyDescent="0.2">
      <c r="A58" s="268" t="s">
        <v>65</v>
      </c>
      <c r="B58" s="19">
        <v>196704.8</v>
      </c>
      <c r="C58" s="19">
        <v>70271.100000000006</v>
      </c>
      <c r="D58" s="19">
        <v>178231.9</v>
      </c>
      <c r="E58" s="19">
        <v>79921.7</v>
      </c>
      <c r="F58" s="80" t="s">
        <v>64</v>
      </c>
      <c r="G58" s="19">
        <v>1759.9</v>
      </c>
      <c r="H58" s="19">
        <v>4737.8</v>
      </c>
      <c r="I58" s="20">
        <f>SUM(B58:H58)</f>
        <v>531627.20000000007</v>
      </c>
    </row>
    <row r="59" spans="1:10" ht="18.899999999999999" customHeight="1" x14ac:dyDescent="0.2">
      <c r="A59" s="269"/>
      <c r="B59" s="9">
        <f>B58/I58</f>
        <v>0.37000514646353677</v>
      </c>
      <c r="C59" s="9">
        <f>C58/I58</f>
        <v>0.13218116003093897</v>
      </c>
      <c r="D59" s="9">
        <f>D58/I58</f>
        <v>0.33525730060463416</v>
      </c>
      <c r="E59" s="9">
        <f>E58/I58</f>
        <v>0.15033410630607311</v>
      </c>
      <c r="F59" s="81" t="s">
        <v>64</v>
      </c>
      <c r="G59" s="9">
        <f>G58/I58</f>
        <v>3.3104024775256042E-3</v>
      </c>
      <c r="H59" s="9">
        <f>H58/I58</f>
        <v>8.9118841172912133E-3</v>
      </c>
      <c r="I59" s="21"/>
      <c r="J59" s="82"/>
    </row>
    <row r="60" spans="1:10" ht="18.899999999999999" customHeight="1" x14ac:dyDescent="0.2">
      <c r="A60" s="268" t="s">
        <v>66</v>
      </c>
      <c r="B60" s="19">
        <v>209933.1</v>
      </c>
      <c r="C60" s="19">
        <v>76350.600000000006</v>
      </c>
      <c r="D60" s="19">
        <v>199709.5</v>
      </c>
      <c r="E60" s="19">
        <v>110897.7</v>
      </c>
      <c r="F60" s="80" t="s">
        <v>64</v>
      </c>
      <c r="G60" s="19">
        <v>2397.9</v>
      </c>
      <c r="H60" s="19">
        <v>5476.1</v>
      </c>
      <c r="I60" s="20">
        <f>SUM(B60:H60)</f>
        <v>604764.9</v>
      </c>
    </row>
    <row r="61" spans="1:10" ht="18.899999999999999" customHeight="1" x14ac:dyDescent="0.2">
      <c r="A61" s="269"/>
      <c r="B61" s="9">
        <f>B60/I60</f>
        <v>0.34713175318210432</v>
      </c>
      <c r="C61" s="9">
        <f>C60/I60</f>
        <v>0.12624839834454679</v>
      </c>
      <c r="D61" s="9">
        <f>D60/I60</f>
        <v>0.33022667155451646</v>
      </c>
      <c r="E61" s="9">
        <f>E60/I60</f>
        <v>0.18337324140339492</v>
      </c>
      <c r="F61" s="81" t="s">
        <v>64</v>
      </c>
      <c r="G61" s="9">
        <f>G60/I60</f>
        <v>3.9650118583270952E-3</v>
      </c>
      <c r="H61" s="9">
        <f>H60/I60</f>
        <v>9.0549236571103916E-3</v>
      </c>
      <c r="I61" s="21"/>
      <c r="J61" s="82"/>
    </row>
    <row r="62" spans="1:10" ht="18.899999999999999" customHeight="1" x14ac:dyDescent="0.2">
      <c r="A62" s="268" t="s">
        <v>67</v>
      </c>
      <c r="B62" s="19">
        <v>216658.2</v>
      </c>
      <c r="C62" s="19">
        <v>79567</v>
      </c>
      <c r="D62" s="19">
        <v>197309</v>
      </c>
      <c r="E62" s="19">
        <v>106924.2</v>
      </c>
      <c r="F62" s="80" t="s">
        <v>64</v>
      </c>
      <c r="G62" s="19">
        <v>2447.6</v>
      </c>
      <c r="H62" s="19">
        <v>6136</v>
      </c>
      <c r="I62" s="20">
        <f>SUM(B62:H62)</f>
        <v>609042</v>
      </c>
    </row>
    <row r="63" spans="1:10" ht="18.899999999999999" customHeight="1" x14ac:dyDescent="0.2">
      <c r="A63" s="269"/>
      <c r="B63" s="9">
        <f>B62/I62</f>
        <v>0.35573605761179034</v>
      </c>
      <c r="C63" s="9">
        <f>C62/I62</f>
        <v>0.13064287848785469</v>
      </c>
      <c r="D63" s="9">
        <f>D62/I62</f>
        <v>0.32396616325310901</v>
      </c>
      <c r="E63" s="9">
        <f>E62/I62</f>
        <v>0.17556129133951354</v>
      </c>
      <c r="F63" s="81" t="s">
        <v>64</v>
      </c>
      <c r="G63" s="9">
        <f>G62/I62</f>
        <v>4.0187704624640008E-3</v>
      </c>
      <c r="H63" s="9">
        <f>H62/I62</f>
        <v>1.0074838845268471E-2</v>
      </c>
      <c r="I63" s="21"/>
      <c r="J63" s="82"/>
    </row>
    <row r="64" spans="1:10" ht="18.899999999999999" customHeight="1" x14ac:dyDescent="0.2">
      <c r="A64" s="268" t="s">
        <v>68</v>
      </c>
      <c r="B64" s="19">
        <v>214262.2</v>
      </c>
      <c r="C64" s="19">
        <v>79813.8</v>
      </c>
      <c r="D64" s="19">
        <v>191972</v>
      </c>
      <c r="E64" s="19">
        <v>102383.5</v>
      </c>
      <c r="F64" s="80" t="s">
        <v>64</v>
      </c>
      <c r="G64" s="19">
        <v>2522.4</v>
      </c>
      <c r="H64" s="19">
        <v>6389.6</v>
      </c>
      <c r="I64" s="20">
        <f>SUM(B64:H64)</f>
        <v>597343.5</v>
      </c>
      <c r="J64" s="82"/>
    </row>
    <row r="65" spans="1:13" ht="18.899999999999999" customHeight="1" x14ac:dyDescent="0.2">
      <c r="A65" s="269"/>
      <c r="B65" s="9">
        <f>B64/I64</f>
        <v>0.35869177449825773</v>
      </c>
      <c r="C65" s="9">
        <f>C64/I64</f>
        <v>0.13361457854651471</v>
      </c>
      <c r="D65" s="9">
        <f>D64/I64</f>
        <v>0.32137622657650078</v>
      </c>
      <c r="E65" s="9">
        <f>E64/I64</f>
        <v>0.17139803145091559</v>
      </c>
      <c r="F65" s="81" t="s">
        <v>64</v>
      </c>
      <c r="G65" s="9">
        <f>G64/I64</f>
        <v>4.2226959864801409E-3</v>
      </c>
      <c r="H65" s="9">
        <f>H64/I64</f>
        <v>1.0696692941331078E-2</v>
      </c>
      <c r="I65" s="21"/>
      <c r="J65" s="82"/>
    </row>
    <row r="66" spans="1:13" ht="18.899999999999999" customHeight="1" x14ac:dyDescent="0.2">
      <c r="A66" s="268" t="s">
        <v>69</v>
      </c>
      <c r="B66" s="19">
        <v>217666.2</v>
      </c>
      <c r="C66" s="19">
        <v>86154.199999999983</v>
      </c>
      <c r="D66" s="19">
        <v>179154.19999999998</v>
      </c>
      <c r="E66" s="19">
        <v>97256.000000000015</v>
      </c>
      <c r="F66" s="80" t="s">
        <v>64</v>
      </c>
      <c r="G66" s="19">
        <v>2212.9</v>
      </c>
      <c r="H66" s="19">
        <v>6391.4</v>
      </c>
      <c r="I66" s="20">
        <f>SUM(B66:H66)</f>
        <v>588834.9</v>
      </c>
      <c r="J66" s="82"/>
    </row>
    <row r="67" spans="1:13" ht="18.899999999999999" customHeight="1" x14ac:dyDescent="0.2">
      <c r="A67" s="269"/>
      <c r="B67" s="9">
        <f>B66/I66</f>
        <v>0.36965573881575292</v>
      </c>
      <c r="C67" s="9">
        <f>C66/I66</f>
        <v>0.14631299877096277</v>
      </c>
      <c r="D67" s="9">
        <f>D66/I66</f>
        <v>0.30425200680190656</v>
      </c>
      <c r="E67" s="9">
        <f>E66/I66</f>
        <v>0.16516684048448896</v>
      </c>
      <c r="F67" s="81" t="s">
        <v>64</v>
      </c>
      <c r="G67" s="9">
        <f>G66/I66</f>
        <v>3.7580992566846835E-3</v>
      </c>
      <c r="H67" s="9">
        <f>H66/I66</f>
        <v>1.0854315870204023E-2</v>
      </c>
      <c r="I67" s="21"/>
      <c r="J67" s="82"/>
    </row>
    <row r="68" spans="1:13" ht="18.899999999999999" customHeight="1" x14ac:dyDescent="0.2">
      <c r="A68" s="268" t="s">
        <v>70</v>
      </c>
      <c r="B68" s="19">
        <v>218321</v>
      </c>
      <c r="C68" s="19">
        <v>106446</v>
      </c>
      <c r="D68" s="19">
        <v>176455.2</v>
      </c>
      <c r="E68" s="19">
        <v>100889</v>
      </c>
      <c r="F68" s="80" t="s">
        <v>64</v>
      </c>
      <c r="G68" s="19">
        <v>2243</v>
      </c>
      <c r="H68" s="19">
        <v>6459</v>
      </c>
      <c r="I68" s="20">
        <f>SUM(B68:H68)</f>
        <v>610813.19999999995</v>
      </c>
      <c r="J68" s="82"/>
    </row>
    <row r="69" spans="1:13" ht="18.899999999999999" customHeight="1" x14ac:dyDescent="0.2">
      <c r="A69" s="269"/>
      <c r="B69" s="9">
        <f>B68/I68</f>
        <v>0.35742678776424613</v>
      </c>
      <c r="C69" s="9">
        <f>C68/I68</f>
        <v>0.1742693183447902</v>
      </c>
      <c r="D69" s="9">
        <f>D68/I68</f>
        <v>0.28888570188070595</v>
      </c>
      <c r="E69" s="9">
        <f>E68/I68</f>
        <v>0.16517161056768256</v>
      </c>
      <c r="F69" s="81" t="s">
        <v>64</v>
      </c>
      <c r="G69" s="9">
        <f>G68/I68</f>
        <v>3.6721537779471698E-3</v>
      </c>
      <c r="H69" s="9">
        <f>H68/I68</f>
        <v>1.0574427664628074E-2</v>
      </c>
      <c r="I69" s="21"/>
      <c r="J69" s="82"/>
    </row>
    <row r="70" spans="1:13" ht="18.899999999999999" customHeight="1" x14ac:dyDescent="0.2">
      <c r="A70" s="268" t="s">
        <v>71</v>
      </c>
      <c r="B70" s="19">
        <v>202211.1</v>
      </c>
      <c r="C70" s="19">
        <v>109088.3</v>
      </c>
      <c r="D70" s="19">
        <v>183677.5</v>
      </c>
      <c r="E70" s="19">
        <v>90394.9</v>
      </c>
      <c r="F70" s="80" t="s">
        <v>64</v>
      </c>
      <c r="G70" s="19">
        <v>2196.9</v>
      </c>
      <c r="H70" s="19">
        <v>3450.2</v>
      </c>
      <c r="I70" s="20">
        <f>SUM(B70:H70)</f>
        <v>591018.9</v>
      </c>
      <c r="J70" s="82"/>
    </row>
    <row r="71" spans="1:13" ht="18.899999999999999" customHeight="1" x14ac:dyDescent="0.2">
      <c r="A71" s="269"/>
      <c r="B71" s="9">
        <f>B70/I70</f>
        <v>0.3421398198940846</v>
      </c>
      <c r="C71" s="9">
        <f>C70/I70</f>
        <v>0.18457666920634855</v>
      </c>
      <c r="D71" s="9">
        <f>D70/I70</f>
        <v>0.31078109346418531</v>
      </c>
      <c r="E71" s="9">
        <f>E70/I70</f>
        <v>0.15294756225223929</v>
      </c>
      <c r="F71" s="81" t="s">
        <v>64</v>
      </c>
      <c r="G71" s="9">
        <f>G70/I70</f>
        <v>3.7171400102433273E-3</v>
      </c>
      <c r="H71" s="9">
        <f>H70/I70</f>
        <v>5.83771517289887E-3</v>
      </c>
      <c r="I71" s="21"/>
    </row>
    <row r="72" spans="1:13" ht="18.899999999999999" customHeight="1" x14ac:dyDescent="0.2">
      <c r="A72" s="268" t="s">
        <v>72</v>
      </c>
      <c r="B72" s="19">
        <v>220954.9</v>
      </c>
      <c r="C72" s="19">
        <v>113888.43455700002</v>
      </c>
      <c r="D72" s="19">
        <v>187363.1</v>
      </c>
      <c r="E72" s="19">
        <v>90173.3</v>
      </c>
      <c r="F72" s="80"/>
      <c r="G72" s="19">
        <v>2264.1295</v>
      </c>
      <c r="H72" s="19">
        <v>7167.2950000000001</v>
      </c>
      <c r="I72" s="20">
        <f>SUM(B72:H72)</f>
        <v>621811.15905700019</v>
      </c>
    </row>
    <row r="73" spans="1:13" ht="18.899999999999999" customHeight="1" x14ac:dyDescent="0.2">
      <c r="A73" s="269"/>
      <c r="B73" s="9">
        <f>B72/I72</f>
        <v>0.35534084067433969</v>
      </c>
      <c r="C73" s="9">
        <f>C72/I72</f>
        <v>0.18315598377120809</v>
      </c>
      <c r="D73" s="9">
        <f>D72/I72</f>
        <v>0.30131832996394459</v>
      </c>
      <c r="E73" s="9">
        <f>E72/I72</f>
        <v>0.14501717874724407</v>
      </c>
      <c r="F73" s="81" t="s">
        <v>64</v>
      </c>
      <c r="G73" s="9">
        <f>G72/I72</f>
        <v>3.6411850559800773E-3</v>
      </c>
      <c r="H73" s="9">
        <f>H72/I72</f>
        <v>1.1526481787283249E-2</v>
      </c>
      <c r="I73" s="21"/>
    </row>
    <row r="74" spans="1:13" ht="18.899999999999999" customHeight="1" x14ac:dyDescent="0.2">
      <c r="A74" s="268" t="s">
        <v>180</v>
      </c>
      <c r="B74" s="19">
        <v>217579.7</v>
      </c>
      <c r="C74" s="19">
        <v>114509.94644499999</v>
      </c>
      <c r="D74" s="19">
        <v>174271</v>
      </c>
      <c r="E74" s="19">
        <v>81940.39999999998</v>
      </c>
      <c r="F74" s="80"/>
      <c r="G74" s="19">
        <v>1742.2</v>
      </c>
      <c r="H74" s="19">
        <v>7199.4</v>
      </c>
      <c r="I74" s="20">
        <f>SUM(B74:H74)</f>
        <v>597242.64644499996</v>
      </c>
      <c r="J74" s="112"/>
      <c r="K74" s="110" t="s">
        <v>211</v>
      </c>
      <c r="L74" s="110" t="s">
        <v>210</v>
      </c>
      <c r="M74" s="110" t="s">
        <v>36</v>
      </c>
    </row>
    <row r="75" spans="1:13" ht="18.899999999999999" customHeight="1" x14ac:dyDescent="0.2">
      <c r="A75" s="269"/>
      <c r="B75" s="9">
        <f>B74/I74</f>
        <v>0.36430703884779753</v>
      </c>
      <c r="C75" s="9">
        <f>C74/I74</f>
        <v>0.19173102779348361</v>
      </c>
      <c r="D75" s="9">
        <f>D74/I74</f>
        <v>0.29179262572310066</v>
      </c>
      <c r="E75" s="9">
        <f>E74/I74</f>
        <v>0.13719783824503876</v>
      </c>
      <c r="F75" s="81" t="s">
        <v>64</v>
      </c>
      <c r="G75" s="9">
        <f>G74/I74</f>
        <v>2.9170723329457336E-3</v>
      </c>
      <c r="H75" s="9">
        <f>H74/I74</f>
        <v>1.2054397057633746E-2</v>
      </c>
      <c r="I75" s="21"/>
      <c r="J75" s="111" t="s">
        <v>209</v>
      </c>
      <c r="K75" s="110">
        <v>141385.4</v>
      </c>
      <c r="L75" s="110">
        <v>32885.599999999999</v>
      </c>
      <c r="M75" s="109">
        <f>SUM(K75:L75)</f>
        <v>174271</v>
      </c>
    </row>
    <row r="76" spans="1:13" ht="18.899999999999999" customHeight="1" x14ac:dyDescent="0.2">
      <c r="A76" s="268" t="s">
        <v>187</v>
      </c>
      <c r="B76" s="19">
        <v>154004.50000000003</v>
      </c>
      <c r="C76" s="19">
        <v>86657.799999999988</v>
      </c>
      <c r="D76" s="19">
        <v>114544.29999999999</v>
      </c>
      <c r="E76" s="19">
        <v>79904.899999999994</v>
      </c>
      <c r="F76" s="80"/>
      <c r="G76" s="19">
        <v>846.39999999999986</v>
      </c>
      <c r="H76" s="19">
        <v>2192.6999999999998</v>
      </c>
      <c r="I76" s="20">
        <f>SUM(B76:H76)</f>
        <v>438150.60000000003</v>
      </c>
      <c r="J76" s="112"/>
      <c r="K76" s="110" t="s">
        <v>211</v>
      </c>
      <c r="L76" s="110" t="s">
        <v>210</v>
      </c>
      <c r="M76" s="110" t="s">
        <v>36</v>
      </c>
    </row>
    <row r="77" spans="1:13" ht="18.899999999999999" customHeight="1" x14ac:dyDescent="0.2">
      <c r="A77" s="269"/>
      <c r="B77" s="9">
        <f>B76/I76</f>
        <v>0.35148759353519093</v>
      </c>
      <c r="C77" s="9">
        <f>C76/I76</f>
        <v>0.19778085434551496</v>
      </c>
      <c r="D77" s="9">
        <f>D76/I76</f>
        <v>0.26142677882901444</v>
      </c>
      <c r="E77" s="9">
        <f>E76/I76</f>
        <v>0.18236857372784607</v>
      </c>
      <c r="F77" s="81" t="s">
        <v>64</v>
      </c>
      <c r="G77" s="9">
        <f>G76/I76</f>
        <v>1.9317558848487252E-3</v>
      </c>
      <c r="H77" s="9">
        <f>H76/I76</f>
        <v>5.0044436775848293E-3</v>
      </c>
      <c r="I77" s="21"/>
      <c r="J77" s="111" t="s">
        <v>209</v>
      </c>
      <c r="K77" s="110">
        <v>100927.59999999999</v>
      </c>
      <c r="L77" s="110">
        <v>13616.699999999999</v>
      </c>
      <c r="M77" s="109">
        <f>SUM(K77:L77)</f>
        <v>114544.29999999999</v>
      </c>
    </row>
    <row r="78" spans="1:13" ht="18.899999999999999" customHeight="1" x14ac:dyDescent="0.2">
      <c r="A78" s="268" t="s">
        <v>191</v>
      </c>
      <c r="B78" s="19">
        <v>163830.6</v>
      </c>
      <c r="C78" s="19">
        <v>92883.5</v>
      </c>
      <c r="D78" s="19">
        <v>125187.8</v>
      </c>
      <c r="E78" s="19">
        <v>52897.1</v>
      </c>
      <c r="F78" s="80"/>
      <c r="G78" s="19">
        <v>861.7</v>
      </c>
      <c r="H78" s="19">
        <v>3251.3</v>
      </c>
      <c r="I78" s="20">
        <f>SUM(B78:H78)</f>
        <v>438912</v>
      </c>
      <c r="J78" s="112"/>
      <c r="K78" s="110" t="s">
        <v>211</v>
      </c>
      <c r="L78" s="110" t="s">
        <v>210</v>
      </c>
      <c r="M78" s="110" t="s">
        <v>36</v>
      </c>
    </row>
    <row r="79" spans="1:13" ht="18.899999999999999" customHeight="1" x14ac:dyDescent="0.2">
      <c r="A79" s="269"/>
      <c r="B79" s="9">
        <f>B78/I78</f>
        <v>0.37326525590551185</v>
      </c>
      <c r="C79" s="9">
        <f>C78/I78</f>
        <v>0.21162214749198016</v>
      </c>
      <c r="D79" s="9">
        <f>D78/I78</f>
        <v>0.28522300597841937</v>
      </c>
      <c r="E79" s="9">
        <f>E78/I78</f>
        <v>0.12051869167395741</v>
      </c>
      <c r="F79" s="81" t="s">
        <v>64</v>
      </c>
      <c r="G79" s="9">
        <f>G78/I78</f>
        <v>1.9632637066200058E-3</v>
      </c>
      <c r="H79" s="9">
        <f>H78/I78</f>
        <v>7.4076352435112278E-3</v>
      </c>
      <c r="I79" s="21"/>
      <c r="J79" s="111" t="s">
        <v>209</v>
      </c>
      <c r="K79" s="110">
        <v>108987.3</v>
      </c>
      <c r="L79" s="110">
        <v>16200.5</v>
      </c>
      <c r="M79" s="109">
        <f>SUM(K79:L79)</f>
        <v>125187.8</v>
      </c>
    </row>
    <row r="80" spans="1:13" ht="18.899999999999999" customHeight="1" x14ac:dyDescent="0.2">
      <c r="A80" s="268" t="s">
        <v>212</v>
      </c>
      <c r="B80" s="19">
        <v>183203</v>
      </c>
      <c r="C80" s="19">
        <v>101728</v>
      </c>
      <c r="D80" s="19">
        <v>138752</v>
      </c>
      <c r="E80" s="19">
        <v>59412</v>
      </c>
      <c r="F80" s="80"/>
      <c r="G80" s="19">
        <v>1346</v>
      </c>
      <c r="H80" s="19">
        <v>6125</v>
      </c>
      <c r="I80" s="20">
        <f>SUM(B80:H80)</f>
        <v>490566</v>
      </c>
      <c r="J80" s="112"/>
      <c r="K80" s="110" t="s">
        <v>211</v>
      </c>
      <c r="L80" s="110" t="s">
        <v>210</v>
      </c>
      <c r="M80" s="110" t="s">
        <v>36</v>
      </c>
    </row>
    <row r="81" spans="1:13" ht="18.899999999999999" customHeight="1" x14ac:dyDescent="0.2">
      <c r="A81" s="269"/>
      <c r="B81" s="9">
        <f>B80/I80</f>
        <v>0.37345229795786905</v>
      </c>
      <c r="C81" s="9">
        <f>C80/I80</f>
        <v>0.20736863133604858</v>
      </c>
      <c r="D81" s="9">
        <f>D80/I80</f>
        <v>0.28284063714158747</v>
      </c>
      <c r="E81" s="9">
        <f>E80/I80</f>
        <v>0.12110908623916047</v>
      </c>
      <c r="F81" s="81" t="s">
        <v>64</v>
      </c>
      <c r="G81" s="9">
        <f>G80/I80</f>
        <v>2.7437694418284185E-3</v>
      </c>
      <c r="H81" s="9">
        <f>H80/I80</f>
        <v>1.2485577883505992E-2</v>
      </c>
      <c r="I81" s="21"/>
      <c r="J81" s="111" t="s">
        <v>209</v>
      </c>
      <c r="K81" s="110">
        <v>120953</v>
      </c>
      <c r="L81" s="110">
        <v>17799</v>
      </c>
      <c r="M81" s="109">
        <f>SUM(K81:L81)</f>
        <v>138752</v>
      </c>
    </row>
  </sheetData>
  <mergeCells count="40">
    <mergeCell ref="A80:A81"/>
    <mergeCell ref="A78:A79"/>
    <mergeCell ref="A76:A77"/>
    <mergeCell ref="A74:A75"/>
    <mergeCell ref="A56:A57"/>
    <mergeCell ref="A72:A73"/>
    <mergeCell ref="A70:A71"/>
    <mergeCell ref="A68:A69"/>
    <mergeCell ref="A66:A67"/>
    <mergeCell ref="A64:A65"/>
    <mergeCell ref="A58:A59"/>
    <mergeCell ref="A62:A63"/>
    <mergeCell ref="A60:A61"/>
    <mergeCell ref="A6:A7"/>
    <mergeCell ref="A48:A49"/>
    <mergeCell ref="A16:A17"/>
    <mergeCell ref="A22:A23"/>
    <mergeCell ref="A18:A19"/>
    <mergeCell ref="A42:A43"/>
    <mergeCell ref="A36:A37"/>
    <mergeCell ref="A26:A27"/>
    <mergeCell ref="A40:A41"/>
    <mergeCell ref="A38:A39"/>
    <mergeCell ref="A34:A35"/>
    <mergeCell ref="A52:A53"/>
    <mergeCell ref="A54:A55"/>
    <mergeCell ref="A1:I1"/>
    <mergeCell ref="A28:A29"/>
    <mergeCell ref="A30:A31"/>
    <mergeCell ref="A32:A33"/>
    <mergeCell ref="A20:A21"/>
    <mergeCell ref="A12:A13"/>
    <mergeCell ref="A14:A15"/>
    <mergeCell ref="A24:A25"/>
    <mergeCell ref="A46:A47"/>
    <mergeCell ref="A44:A45"/>
    <mergeCell ref="A50:A51"/>
    <mergeCell ref="A4:A5"/>
    <mergeCell ref="A8:A9"/>
    <mergeCell ref="A10:A11"/>
  </mergeCells>
  <phoneticPr fontId="3"/>
  <pageMargins left="0.78740157480314965" right="0.59055118110236227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8B45E-875C-4267-966F-68B443BF7A8F}">
  <dimension ref="A1:P112"/>
  <sheetViews>
    <sheetView view="pageBreakPreview" zoomScaleNormal="100" zoomScaleSheetLayoutView="100" workbookViewId="0">
      <pane xSplit="1" ySplit="3" topLeftCell="B92" activePane="bottomRight" state="frozen"/>
      <selection activeCell="K78" sqref="K78"/>
      <selection pane="topRight" activeCell="K78" sqref="K78"/>
      <selection pane="bottomLeft" activeCell="K78" sqref="K78"/>
      <selection pane="bottomRight" sqref="A1:J1"/>
    </sheetView>
  </sheetViews>
  <sheetFormatPr defaultColWidth="9" defaultRowHeight="20.100000000000001" customHeight="1" x14ac:dyDescent="0.15"/>
  <cols>
    <col min="1" max="1" width="10.21875" style="1" customWidth="1"/>
    <col min="2" max="11" width="8.6640625" style="1" customWidth="1"/>
    <col min="12" max="16384" width="9" style="1"/>
  </cols>
  <sheetData>
    <row r="1" spans="1:16" ht="20.100000000000001" customHeight="1" x14ac:dyDescent="0.2">
      <c r="A1" s="270" t="s">
        <v>74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6" ht="20.100000000000001" customHeight="1" x14ac:dyDescent="0.2">
      <c r="A2" s="279" t="s">
        <v>75</v>
      </c>
      <c r="B2" s="280"/>
      <c r="I2" s="281" t="s">
        <v>30</v>
      </c>
      <c r="J2" s="281"/>
    </row>
    <row r="3" spans="1:16" ht="20.100000000000001" customHeight="1" x14ac:dyDescent="0.15">
      <c r="A3" s="23"/>
      <c r="B3" s="24" t="s">
        <v>76</v>
      </c>
      <c r="C3" s="24" t="s">
        <v>77</v>
      </c>
      <c r="D3" s="24" t="s">
        <v>78</v>
      </c>
      <c r="E3" s="24" t="s">
        <v>79</v>
      </c>
      <c r="F3" s="24" t="s">
        <v>80</v>
      </c>
      <c r="G3" s="24" t="s">
        <v>81</v>
      </c>
      <c r="H3" s="24" t="s">
        <v>82</v>
      </c>
      <c r="I3" s="24" t="s">
        <v>83</v>
      </c>
      <c r="J3" s="25" t="s">
        <v>84</v>
      </c>
    </row>
    <row r="4" spans="1:16" ht="20.100000000000001" customHeight="1" x14ac:dyDescent="0.15">
      <c r="A4" s="277" t="s">
        <v>85</v>
      </c>
      <c r="B4" s="7">
        <v>1663</v>
      </c>
      <c r="C4" s="7">
        <v>31398</v>
      </c>
      <c r="D4" s="7">
        <v>4341</v>
      </c>
      <c r="E4" s="7">
        <v>1270</v>
      </c>
      <c r="F4" s="7">
        <v>1433</v>
      </c>
      <c r="G4" s="7">
        <v>834</v>
      </c>
      <c r="H4" s="7">
        <v>48</v>
      </c>
      <c r="I4" s="7">
        <v>348</v>
      </c>
      <c r="J4" s="8">
        <v>117</v>
      </c>
    </row>
    <row r="5" spans="1:16" ht="20.100000000000001" customHeight="1" x14ac:dyDescent="0.2">
      <c r="A5" s="278"/>
      <c r="B5" s="9">
        <v>0.04</v>
      </c>
      <c r="C5" s="9">
        <v>0.75700000000000001</v>
      </c>
      <c r="D5" s="9">
        <v>9.8000000000000004E-2</v>
      </c>
      <c r="E5" s="9">
        <v>3.6999999999999998E-2</v>
      </c>
      <c r="F5" s="9">
        <v>3.5000000000000003E-2</v>
      </c>
      <c r="G5" s="9">
        <v>0.02</v>
      </c>
      <c r="H5" s="9">
        <v>1E-3</v>
      </c>
      <c r="I5" s="9">
        <v>8.0000000000000002E-3</v>
      </c>
      <c r="J5" s="10">
        <v>3.0000000000000001E-3</v>
      </c>
      <c r="L5" s="115" t="s">
        <v>227</v>
      </c>
      <c r="M5"/>
      <c r="N5"/>
      <c r="O5"/>
      <c r="P5"/>
    </row>
    <row r="6" spans="1:16" ht="20.100000000000001" customHeight="1" x14ac:dyDescent="0.15">
      <c r="A6" s="277" t="s">
        <v>86</v>
      </c>
      <c r="B6" s="7">
        <v>1637</v>
      </c>
      <c r="C6" s="7">
        <v>41238</v>
      </c>
      <c r="D6" s="7">
        <v>4805</v>
      </c>
      <c r="E6" s="7">
        <v>1136</v>
      </c>
      <c r="F6" s="7">
        <v>1482</v>
      </c>
      <c r="G6" s="7">
        <v>1376</v>
      </c>
      <c r="H6" s="7">
        <v>2960</v>
      </c>
      <c r="I6" s="7">
        <v>272</v>
      </c>
      <c r="J6" s="8">
        <v>118</v>
      </c>
      <c r="L6" s="116" t="s">
        <v>226</v>
      </c>
      <c r="M6" s="115" t="s">
        <v>225</v>
      </c>
      <c r="N6" s="115"/>
      <c r="O6" s="115"/>
      <c r="P6" s="115"/>
    </row>
    <row r="7" spans="1:16" ht="20.100000000000001" customHeight="1" x14ac:dyDescent="0.15">
      <c r="A7" s="278"/>
      <c r="B7" s="9">
        <v>0.03</v>
      </c>
      <c r="C7" s="9">
        <v>0.749</v>
      </c>
      <c r="D7" s="9">
        <v>6.5000000000000002E-2</v>
      </c>
      <c r="E7" s="9">
        <v>4.2999999999999997E-2</v>
      </c>
      <c r="F7" s="9">
        <v>2.7E-2</v>
      </c>
      <c r="G7" s="9">
        <v>2.5000000000000001E-2</v>
      </c>
      <c r="H7" s="9">
        <v>5.3999999999999999E-2</v>
      </c>
      <c r="I7" s="9">
        <v>5.0000000000000001E-3</v>
      </c>
      <c r="J7" s="10">
        <v>2E-3</v>
      </c>
      <c r="L7" s="116" t="s">
        <v>224</v>
      </c>
      <c r="M7" s="115" t="s">
        <v>223</v>
      </c>
      <c r="N7" s="115"/>
      <c r="O7" s="115"/>
      <c r="P7" s="115"/>
    </row>
    <row r="8" spans="1:16" ht="20.100000000000001" customHeight="1" x14ac:dyDescent="0.15">
      <c r="A8" s="277" t="s">
        <v>87</v>
      </c>
      <c r="B8" s="7">
        <v>1547</v>
      </c>
      <c r="C8" s="7">
        <v>75927</v>
      </c>
      <c r="D8" s="7">
        <v>6441</v>
      </c>
      <c r="E8" s="7">
        <v>2923</v>
      </c>
      <c r="F8" s="7">
        <v>1507</v>
      </c>
      <c r="G8" s="7">
        <v>4525</v>
      </c>
      <c r="H8" s="7">
        <v>24</v>
      </c>
      <c r="I8" s="7">
        <v>278</v>
      </c>
      <c r="J8" s="8">
        <v>109</v>
      </c>
      <c r="L8" s="116" t="s">
        <v>222</v>
      </c>
      <c r="M8" s="115" t="s">
        <v>221</v>
      </c>
      <c r="N8" s="115"/>
      <c r="O8" s="115"/>
      <c r="P8" s="115"/>
    </row>
    <row r="9" spans="1:16" ht="20.100000000000001" customHeight="1" x14ac:dyDescent="0.15">
      <c r="A9" s="278"/>
      <c r="B9" s="9">
        <v>1.7000000000000001E-2</v>
      </c>
      <c r="C9" s="9">
        <v>0.81399999999999995</v>
      </c>
      <c r="D9" s="9">
        <v>5.5E-2</v>
      </c>
      <c r="E9" s="9">
        <v>4.5999999999999999E-2</v>
      </c>
      <c r="F9" s="9">
        <v>1.6E-2</v>
      </c>
      <c r="G9" s="9">
        <v>4.9000000000000002E-2</v>
      </c>
      <c r="H9" s="9">
        <v>0</v>
      </c>
      <c r="I9" s="9">
        <v>3.0000000000000001E-3</v>
      </c>
      <c r="J9" s="10">
        <v>1E-3</v>
      </c>
      <c r="L9" s="116" t="s">
        <v>220</v>
      </c>
      <c r="M9" s="115" t="s">
        <v>219</v>
      </c>
      <c r="N9" s="115"/>
      <c r="O9" s="115"/>
      <c r="P9" s="115"/>
    </row>
    <row r="10" spans="1:16" ht="20.100000000000001" customHeight="1" x14ac:dyDescent="0.15">
      <c r="A10" s="277" t="s">
        <v>88</v>
      </c>
      <c r="B10" s="7">
        <v>1532</v>
      </c>
      <c r="C10" s="7">
        <v>30597</v>
      </c>
      <c r="D10" s="7">
        <v>5987</v>
      </c>
      <c r="E10" s="7">
        <v>1003</v>
      </c>
      <c r="F10" s="7">
        <v>1422</v>
      </c>
      <c r="G10" s="7">
        <v>1065</v>
      </c>
      <c r="H10" s="7">
        <v>1772</v>
      </c>
      <c r="I10" s="7">
        <v>618</v>
      </c>
      <c r="J10" s="27">
        <v>112</v>
      </c>
      <c r="L10" s="116" t="s">
        <v>218</v>
      </c>
      <c r="M10" s="115" t="s">
        <v>217</v>
      </c>
      <c r="N10" s="115"/>
      <c r="O10" s="115"/>
      <c r="P10" s="115"/>
    </row>
    <row r="11" spans="1:16" ht="20.100000000000001" customHeight="1" x14ac:dyDescent="0.15">
      <c r="A11" s="278"/>
      <c r="B11" s="9">
        <v>3.5000000000000003E-2</v>
      </c>
      <c r="C11" s="9">
        <v>0.69399999999999995</v>
      </c>
      <c r="D11" s="9">
        <v>4.2999999999999997E-2</v>
      </c>
      <c r="E11" s="9">
        <v>0.11600000000000001</v>
      </c>
      <c r="F11" s="9">
        <v>3.2000000000000001E-2</v>
      </c>
      <c r="G11" s="9">
        <v>2.4E-2</v>
      </c>
      <c r="H11" s="9">
        <v>0.04</v>
      </c>
      <c r="I11" s="9">
        <v>1.4E-2</v>
      </c>
      <c r="J11" s="10">
        <v>3.0000000000000001E-3</v>
      </c>
      <c r="L11" s="116" t="s">
        <v>216</v>
      </c>
      <c r="M11" s="115" t="s">
        <v>215</v>
      </c>
      <c r="N11" s="115"/>
      <c r="O11" s="115"/>
      <c r="P11" s="115"/>
    </row>
    <row r="12" spans="1:16" ht="20.100000000000001" customHeight="1" x14ac:dyDescent="0.15">
      <c r="A12" s="277" t="s">
        <v>54</v>
      </c>
      <c r="B12" s="7">
        <v>2590</v>
      </c>
      <c r="C12" s="7">
        <v>47827</v>
      </c>
      <c r="D12" s="7">
        <v>6369</v>
      </c>
      <c r="E12" s="7">
        <v>1048</v>
      </c>
      <c r="F12" s="7">
        <v>1466</v>
      </c>
      <c r="G12" s="7">
        <v>549</v>
      </c>
      <c r="H12" s="7">
        <v>694</v>
      </c>
      <c r="I12" s="7">
        <v>621</v>
      </c>
      <c r="J12" s="27">
        <v>91</v>
      </c>
    </row>
    <row r="13" spans="1:16" ht="20.100000000000001" customHeight="1" x14ac:dyDescent="0.15">
      <c r="A13" s="278"/>
      <c r="B13" s="9">
        <v>4.2000000000000003E-2</v>
      </c>
      <c r="C13" s="9">
        <v>0.78100000000000003</v>
      </c>
      <c r="D13" s="9">
        <v>0.10100000000000001</v>
      </c>
      <c r="E13" s="9">
        <v>0.02</v>
      </c>
      <c r="F13" s="9">
        <v>2.4E-2</v>
      </c>
      <c r="G13" s="9">
        <v>8.9999999999999993E-3</v>
      </c>
      <c r="H13" s="9">
        <v>1.0999999999999999E-2</v>
      </c>
      <c r="I13" s="9">
        <v>0.01</v>
      </c>
      <c r="J13" s="10">
        <v>1E-3</v>
      </c>
    </row>
    <row r="14" spans="1:16" ht="20.100000000000001" customHeight="1" x14ac:dyDescent="0.15">
      <c r="A14" s="277" t="s">
        <v>89</v>
      </c>
      <c r="B14" s="7">
        <v>1372</v>
      </c>
      <c r="C14" s="7">
        <v>49580</v>
      </c>
      <c r="D14" s="7">
        <v>15634</v>
      </c>
      <c r="E14" s="7">
        <v>2595</v>
      </c>
      <c r="F14" s="7">
        <v>1946</v>
      </c>
      <c r="G14" s="7">
        <v>341</v>
      </c>
      <c r="H14" s="7">
        <v>30</v>
      </c>
      <c r="I14" s="7">
        <v>369</v>
      </c>
      <c r="J14" s="27">
        <v>98</v>
      </c>
    </row>
    <row r="15" spans="1:16" ht="20.100000000000001" customHeight="1" x14ac:dyDescent="0.15">
      <c r="A15" s="278"/>
      <c r="B15" s="9">
        <v>1.9E-2</v>
      </c>
      <c r="C15" s="9">
        <v>0.69</v>
      </c>
      <c r="D15" s="9">
        <v>0.218</v>
      </c>
      <c r="E15" s="9">
        <v>3.5999999999999997E-2</v>
      </c>
      <c r="F15" s="9">
        <v>2.7E-2</v>
      </c>
      <c r="G15" s="9">
        <v>5.0000000000000001E-3</v>
      </c>
      <c r="H15" s="9">
        <v>0</v>
      </c>
      <c r="I15" s="9">
        <v>5.0000000000000001E-3</v>
      </c>
      <c r="J15" s="10">
        <v>1E-3</v>
      </c>
    </row>
    <row r="16" spans="1:16" ht="20.100000000000001" customHeight="1" x14ac:dyDescent="0.15">
      <c r="A16" s="277" t="s">
        <v>56</v>
      </c>
      <c r="B16" s="7">
        <v>1381.8</v>
      </c>
      <c r="C16" s="7">
        <v>30384.5</v>
      </c>
      <c r="D16" s="7">
        <v>1776.9</v>
      </c>
      <c r="E16" s="7">
        <v>2295.1</v>
      </c>
      <c r="F16" s="7">
        <v>2987.6</v>
      </c>
      <c r="G16" s="7">
        <v>1180.0999999999999</v>
      </c>
      <c r="H16" s="7">
        <v>64.599999999999994</v>
      </c>
      <c r="I16" s="7">
        <v>609.4</v>
      </c>
      <c r="J16" s="28">
        <v>103.4</v>
      </c>
    </row>
    <row r="17" spans="1:12" ht="20.100000000000001" customHeight="1" x14ac:dyDescent="0.15">
      <c r="A17" s="278"/>
      <c r="B17" s="9">
        <v>3.3881432151316469E-2</v>
      </c>
      <c r="C17" s="9">
        <v>0.74502125864935254</v>
      </c>
      <c r="D17" s="9">
        <v>4.3569197271438875E-2</v>
      </c>
      <c r="E17" s="9">
        <v>5.6275347322685215E-2</v>
      </c>
      <c r="F17" s="9">
        <v>7.3255295046514027E-2</v>
      </c>
      <c r="G17" s="9">
        <v>2.8935792503812827E-2</v>
      </c>
      <c r="H17" s="9">
        <v>1.5839777948871356E-3</v>
      </c>
      <c r="I17" s="9">
        <v>1.4942353996969356E-2</v>
      </c>
      <c r="J17" s="10">
        <v>2.5353452630236819E-3</v>
      </c>
    </row>
    <row r="18" spans="1:12" ht="20.100000000000001" customHeight="1" x14ac:dyDescent="0.15">
      <c r="A18" s="277" t="s">
        <v>57</v>
      </c>
      <c r="B18" s="7">
        <v>1417</v>
      </c>
      <c r="C18" s="7">
        <v>50725</v>
      </c>
      <c r="D18" s="7">
        <v>5105</v>
      </c>
      <c r="E18" s="7">
        <v>1135</v>
      </c>
      <c r="F18" s="7">
        <v>1361</v>
      </c>
      <c r="G18" s="7">
        <v>138</v>
      </c>
      <c r="H18" s="7">
        <v>22</v>
      </c>
      <c r="I18" s="7">
        <v>226</v>
      </c>
      <c r="J18" s="27">
        <v>105</v>
      </c>
    </row>
    <row r="19" spans="1:12" ht="19.5" customHeight="1" x14ac:dyDescent="0.15">
      <c r="A19" s="278"/>
      <c r="B19" s="9">
        <v>2.35E-2</v>
      </c>
      <c r="C19" s="9">
        <v>0.84209999999999996</v>
      </c>
      <c r="D19" s="9">
        <v>8.48E-2</v>
      </c>
      <c r="E19" s="9">
        <v>1.8800000000000001E-2</v>
      </c>
      <c r="F19" s="9">
        <v>2.2599999999999999E-2</v>
      </c>
      <c r="G19" s="9">
        <v>2.3E-3</v>
      </c>
      <c r="H19" s="9">
        <v>4.0000000000000002E-4</v>
      </c>
      <c r="I19" s="9">
        <v>3.8E-3</v>
      </c>
      <c r="J19" s="10">
        <v>1.6999999999999999E-3</v>
      </c>
    </row>
    <row r="20" spans="1:12" ht="19.5" customHeight="1" x14ac:dyDescent="0.15">
      <c r="A20" s="275" t="s">
        <v>90</v>
      </c>
      <c r="B20" s="7">
        <v>1626</v>
      </c>
      <c r="C20" s="7">
        <v>33916</v>
      </c>
      <c r="D20" s="7">
        <v>1957</v>
      </c>
      <c r="E20" s="7">
        <v>1355</v>
      </c>
      <c r="F20" s="7">
        <v>1350</v>
      </c>
      <c r="G20" s="7">
        <v>125</v>
      </c>
      <c r="H20" s="7">
        <v>13</v>
      </c>
      <c r="I20" s="7">
        <v>225</v>
      </c>
      <c r="J20" s="8">
        <v>112</v>
      </c>
    </row>
    <row r="21" spans="1:12" ht="19.5" customHeight="1" x14ac:dyDescent="0.15">
      <c r="A21" s="276"/>
      <c r="B21" s="9">
        <v>0.04</v>
      </c>
      <c r="C21" s="9">
        <v>0.83379999999999999</v>
      </c>
      <c r="D21" s="9">
        <v>4.8099999999999997E-2</v>
      </c>
      <c r="E21" s="9">
        <v>3.3300000000000003E-2</v>
      </c>
      <c r="F21" s="9">
        <v>3.2000000000000001E-2</v>
      </c>
      <c r="G21" s="9">
        <v>3.0999999999999999E-3</v>
      </c>
      <c r="H21" s="9">
        <v>2.9999999999999997E-4</v>
      </c>
      <c r="I21" s="9">
        <v>5.4999999999999997E-3</v>
      </c>
      <c r="J21" s="10">
        <v>2.7000000000000001E-3</v>
      </c>
    </row>
    <row r="22" spans="1:12" ht="19.5" customHeight="1" x14ac:dyDescent="0.15">
      <c r="A22" s="275" t="s">
        <v>91</v>
      </c>
      <c r="B22" s="7">
        <v>1540</v>
      </c>
      <c r="C22" s="7">
        <v>33844</v>
      </c>
      <c r="D22" s="7">
        <v>4312</v>
      </c>
      <c r="E22" s="7">
        <v>1248</v>
      </c>
      <c r="F22" s="7">
        <v>1374</v>
      </c>
      <c r="G22" s="7">
        <v>118</v>
      </c>
      <c r="H22" s="7">
        <v>11</v>
      </c>
      <c r="I22" s="7">
        <v>196</v>
      </c>
      <c r="J22" s="8">
        <v>116</v>
      </c>
      <c r="L22" s="114">
        <f>SUM(B22:J22)</f>
        <v>42759</v>
      </c>
    </row>
    <row r="23" spans="1:12" ht="19.5" customHeight="1" x14ac:dyDescent="0.15">
      <c r="A23" s="276"/>
      <c r="B23" s="9">
        <f>B22/L22</f>
        <v>3.6015809537173461E-2</v>
      </c>
      <c r="C23" s="9">
        <f>C22/L22</f>
        <v>0.79150588180266146</v>
      </c>
      <c r="D23" s="9">
        <f>D22/L22</f>
        <v>0.10084426670408569</v>
      </c>
      <c r="E23" s="9">
        <f>E22/L22</f>
        <v>2.9186837858696416E-2</v>
      </c>
      <c r="F23" s="9">
        <f>F22/L22</f>
        <v>3.2133585911737879E-2</v>
      </c>
      <c r="G23" s="9">
        <f>G22/L22</f>
        <v>2.7596529385626417E-3</v>
      </c>
      <c r="H23" s="9">
        <f>H22/L22</f>
        <v>2.5725578240838186E-4</v>
      </c>
      <c r="I23" s="9">
        <f>I22/L22</f>
        <v>4.5838303047311679E-3</v>
      </c>
      <c r="J23" s="10">
        <f>J22/L22</f>
        <v>2.7128791599429361E-3</v>
      </c>
    </row>
    <row r="24" spans="1:12" ht="19.5" customHeight="1" x14ac:dyDescent="0.15">
      <c r="A24" s="275" t="s">
        <v>92</v>
      </c>
      <c r="B24" s="7">
        <v>1679</v>
      </c>
      <c r="C24" s="7">
        <v>33505</v>
      </c>
      <c r="D24" s="7">
        <v>5087</v>
      </c>
      <c r="E24" s="7">
        <v>2738</v>
      </c>
      <c r="F24" s="7">
        <v>1438</v>
      </c>
      <c r="G24" s="7">
        <v>106</v>
      </c>
      <c r="H24" s="7">
        <v>12</v>
      </c>
      <c r="I24" s="7">
        <v>178</v>
      </c>
      <c r="J24" s="8">
        <v>109</v>
      </c>
      <c r="L24" s="114">
        <f>SUM(B24:K24)</f>
        <v>44852</v>
      </c>
    </row>
    <row r="25" spans="1:12" ht="19.5" customHeight="1" x14ac:dyDescent="0.15">
      <c r="A25" s="276"/>
      <c r="B25" s="9">
        <f>B24/L24</f>
        <v>3.7434228128065641E-2</v>
      </c>
      <c r="C25" s="9">
        <f>C24/L24</f>
        <v>0.74701239632569338</v>
      </c>
      <c r="D25" s="9">
        <f>D24/L24</f>
        <v>0.11341746187460983</v>
      </c>
      <c r="E25" s="9">
        <f>E24/L24</f>
        <v>6.1045215375011147E-2</v>
      </c>
      <c r="F25" s="9">
        <f>F24/L24</f>
        <v>3.2061000624275394E-2</v>
      </c>
      <c r="G25" s="9">
        <f>G24/L24</f>
        <v>2.3633282796753767E-3</v>
      </c>
      <c r="H25" s="9">
        <f>H24/L24</f>
        <v>2.6754659769909927E-4</v>
      </c>
      <c r="I25" s="9">
        <f>I24/L24</f>
        <v>3.9686078658699719E-3</v>
      </c>
      <c r="J25" s="10">
        <f>J24/L24</f>
        <v>2.4302149291001514E-3</v>
      </c>
    </row>
    <row r="26" spans="1:12" ht="19.5" customHeight="1" x14ac:dyDescent="0.15">
      <c r="A26" s="275" t="s">
        <v>93</v>
      </c>
      <c r="B26" s="7">
        <v>1557</v>
      </c>
      <c r="C26" s="7">
        <v>56069</v>
      </c>
      <c r="D26" s="7">
        <v>7363</v>
      </c>
      <c r="E26" s="7">
        <v>1067</v>
      </c>
      <c r="F26" s="7">
        <v>1264</v>
      </c>
      <c r="G26" s="7">
        <v>102</v>
      </c>
      <c r="H26" s="7">
        <v>11</v>
      </c>
      <c r="I26" s="7">
        <v>178</v>
      </c>
      <c r="J26" s="8">
        <v>102</v>
      </c>
      <c r="L26" s="114">
        <f>SUM(B26:K26)</f>
        <v>67713</v>
      </c>
    </row>
    <row r="27" spans="1:12" ht="19.5" customHeight="1" x14ac:dyDescent="0.15">
      <c r="A27" s="276"/>
      <c r="B27" s="9">
        <f>B26/L26</f>
        <v>2.2994107483053475E-2</v>
      </c>
      <c r="C27" s="9">
        <f>C26/L26</f>
        <v>0.82803892900920062</v>
      </c>
      <c r="D27" s="9">
        <f>D26/L26</f>
        <v>0.10873835157207626</v>
      </c>
      <c r="E27" s="9">
        <f>E26/L26</f>
        <v>1.5757683162760473E-2</v>
      </c>
      <c r="F27" s="9">
        <f>F26/L26</f>
        <v>1.8667021103776233E-2</v>
      </c>
      <c r="G27" s="9">
        <f>G26/L26</f>
        <v>1.5063577156528289E-3</v>
      </c>
      <c r="H27" s="9">
        <f>H26/L26</f>
        <v>1.6245034188412861E-4</v>
      </c>
      <c r="I27" s="9">
        <f>I26/L26</f>
        <v>2.6287418959431721E-3</v>
      </c>
      <c r="J27" s="10">
        <f>J26/L26</f>
        <v>1.5063577156528289E-3</v>
      </c>
    </row>
    <row r="28" spans="1:12" ht="19.5" customHeight="1" x14ac:dyDescent="0.15">
      <c r="A28" s="275" t="s">
        <v>94</v>
      </c>
      <c r="B28" s="7">
        <v>1487.2</v>
      </c>
      <c r="C28" s="7">
        <v>48172.2</v>
      </c>
      <c r="D28" s="7">
        <v>5019.8999999999996</v>
      </c>
      <c r="E28" s="7">
        <v>1412.9</v>
      </c>
      <c r="F28" s="7">
        <v>1160.8</v>
      </c>
      <c r="G28" s="7">
        <v>89.6</v>
      </c>
      <c r="H28" s="7">
        <v>8.5</v>
      </c>
      <c r="I28" s="7">
        <v>130</v>
      </c>
      <c r="J28" s="8">
        <v>62.6</v>
      </c>
      <c r="L28" s="114">
        <f>SUM(B28:K28)</f>
        <v>57543.7</v>
      </c>
    </row>
    <row r="29" spans="1:12" ht="19.5" customHeight="1" x14ac:dyDescent="0.15">
      <c r="A29" s="276"/>
      <c r="B29" s="9">
        <f>B28/L28</f>
        <v>2.5844705849641231E-2</v>
      </c>
      <c r="C29" s="9">
        <f>C28/L28</f>
        <v>0.83714116401969285</v>
      </c>
      <c r="D29" s="9">
        <f>D28/L28</f>
        <v>8.7236309100735612E-2</v>
      </c>
      <c r="E29" s="9">
        <f>E28/L28</f>
        <v>2.4553513242978817E-2</v>
      </c>
      <c r="F29" s="9">
        <f>F28/L28</f>
        <v>2.0172494990763543E-2</v>
      </c>
      <c r="G29" s="9">
        <f>G28/L28</f>
        <v>1.5570774906723064E-3</v>
      </c>
      <c r="H29" s="9">
        <f>H28/L28</f>
        <v>1.477138244499398E-4</v>
      </c>
      <c r="I29" s="9">
        <f>I28/L28</f>
        <v>2.2591526092343734E-3</v>
      </c>
      <c r="J29" s="10">
        <f>J28/L28</f>
        <v>1.0878688718313214E-3</v>
      </c>
    </row>
    <row r="30" spans="1:12" ht="19.5" customHeight="1" x14ac:dyDescent="0.15">
      <c r="A30" s="275" t="s">
        <v>95</v>
      </c>
      <c r="B30" s="7">
        <v>1508.6</v>
      </c>
      <c r="C30" s="7">
        <v>17286.2</v>
      </c>
      <c r="D30" s="7">
        <v>519.9</v>
      </c>
      <c r="E30" s="7">
        <v>829</v>
      </c>
      <c r="F30" s="7">
        <v>1105.0999999999999</v>
      </c>
      <c r="G30" s="7">
        <v>87.8</v>
      </c>
      <c r="H30" s="7">
        <v>9.5</v>
      </c>
      <c r="I30" s="7">
        <v>110.7</v>
      </c>
      <c r="J30" s="8">
        <v>60.8</v>
      </c>
      <c r="L30" s="114">
        <f>SUM(B30:K30)</f>
        <v>21517.599999999999</v>
      </c>
    </row>
    <row r="31" spans="1:12" ht="19.5" customHeight="1" x14ac:dyDescent="0.15">
      <c r="A31" s="276"/>
      <c r="B31" s="9">
        <f>B30/L30</f>
        <v>7.0110049447893813E-2</v>
      </c>
      <c r="C31" s="9">
        <f>C30/L30</f>
        <v>0.80335167490798243</v>
      </c>
      <c r="D31" s="9">
        <f>D30/L30</f>
        <v>2.4161616537160278E-2</v>
      </c>
      <c r="E31" s="9">
        <f>E30/L30</f>
        <v>3.8526601479718932E-2</v>
      </c>
      <c r="F31" s="9">
        <f>F30/L30</f>
        <v>5.1357958136595161E-2</v>
      </c>
      <c r="G31" s="9">
        <f>G30/L30</f>
        <v>4.080380711603525E-3</v>
      </c>
      <c r="H31" s="9">
        <f>H30/L30</f>
        <v>4.4149905193887799E-4</v>
      </c>
      <c r="I31" s="9">
        <f>I30/L30</f>
        <v>5.144625794698294E-3</v>
      </c>
      <c r="J31" s="10">
        <f>J30/L30</f>
        <v>2.8255939324088189E-3</v>
      </c>
    </row>
    <row r="32" spans="1:12" ht="19.5" customHeight="1" x14ac:dyDescent="0.15">
      <c r="A32" s="275" t="s">
        <v>96</v>
      </c>
      <c r="B32" s="7">
        <v>1037.4000000000001</v>
      </c>
      <c r="C32" s="7">
        <v>17756.3</v>
      </c>
      <c r="D32" s="7">
        <v>396.1</v>
      </c>
      <c r="E32" s="7">
        <v>1195.0999999999999</v>
      </c>
      <c r="F32" s="7">
        <v>1049.2</v>
      </c>
      <c r="G32" s="7">
        <v>96.4</v>
      </c>
      <c r="H32" s="7">
        <v>102.6</v>
      </c>
      <c r="I32" s="7">
        <v>80.099999999999994</v>
      </c>
      <c r="J32" s="8">
        <v>42.2</v>
      </c>
      <c r="L32" s="114">
        <f t="shared" ref="L32:L45" si="0">SUM(B32:K32)</f>
        <v>21755.399999999998</v>
      </c>
    </row>
    <row r="33" spans="1:13" ht="19.5" customHeight="1" x14ac:dyDescent="0.15">
      <c r="A33" s="276"/>
      <c r="B33" s="9">
        <f>B32/L32</f>
        <v>4.7684712760969701E-2</v>
      </c>
      <c r="C33" s="9">
        <f>C32/L32</f>
        <v>0.81617897165761144</v>
      </c>
      <c r="D33" s="9">
        <f>D32/L32</f>
        <v>1.8206973900732695E-2</v>
      </c>
      <c r="E33" s="9">
        <f>E32/L32</f>
        <v>5.4933487777747134E-2</v>
      </c>
      <c r="F33" s="9">
        <f>F32/L32</f>
        <v>4.8227106833246006E-2</v>
      </c>
      <c r="G33" s="9">
        <f>G32/L32</f>
        <v>4.4310837769013676E-3</v>
      </c>
      <c r="H33" s="9">
        <f>H32/L32</f>
        <v>4.7160704928431562E-3</v>
      </c>
      <c r="I33" s="9">
        <f>I32/L32</f>
        <v>3.6818445075705343E-3</v>
      </c>
      <c r="J33" s="10">
        <f>J32/L32</f>
        <v>1.9397482923779847E-3</v>
      </c>
      <c r="L33" s="11">
        <f t="shared" si="0"/>
        <v>1.0000000000000002</v>
      </c>
    </row>
    <row r="34" spans="1:13" ht="19.5" customHeight="1" x14ac:dyDescent="0.15">
      <c r="A34" s="275" t="s">
        <v>97</v>
      </c>
      <c r="B34" s="7">
        <v>1169.5</v>
      </c>
      <c r="C34" s="7">
        <v>18628.5</v>
      </c>
      <c r="D34" s="7">
        <v>502.7</v>
      </c>
      <c r="E34" s="7">
        <v>910.1</v>
      </c>
      <c r="F34" s="7">
        <v>1174.7</v>
      </c>
      <c r="G34" s="7">
        <v>112</v>
      </c>
      <c r="H34" s="7">
        <v>11.4</v>
      </c>
      <c r="I34" s="7">
        <v>148.5</v>
      </c>
      <c r="J34" s="8">
        <v>69</v>
      </c>
      <c r="L34" s="114">
        <f t="shared" si="0"/>
        <v>22726.400000000001</v>
      </c>
    </row>
    <row r="35" spans="1:13" ht="19.5" customHeight="1" x14ac:dyDescent="0.15">
      <c r="A35" s="276"/>
      <c r="B35" s="9">
        <f>B34/L34</f>
        <v>5.1459976063080816E-2</v>
      </c>
      <c r="C35" s="9">
        <f>C34/L34</f>
        <v>0.81968547592227536</v>
      </c>
      <c r="D35" s="9">
        <f>D34/L34</f>
        <v>2.2119649394536749E-2</v>
      </c>
      <c r="E35" s="9">
        <f>E34/L34</f>
        <v>4.0045937764010137E-2</v>
      </c>
      <c r="F35" s="9">
        <f>F34/L34</f>
        <v>5.1688784849338212E-2</v>
      </c>
      <c r="G35" s="9">
        <f>G34/L34</f>
        <v>4.9281892424669106E-3</v>
      </c>
      <c r="H35" s="9">
        <f>H34/L34</f>
        <v>5.0161926217966765E-4</v>
      </c>
      <c r="I35" s="9">
        <f>I34/L34</f>
        <v>6.5342509152351447E-3</v>
      </c>
      <c r="J35" s="10">
        <f>J34/L34</f>
        <v>3.0361165868769357E-3</v>
      </c>
      <c r="L35" s="11">
        <f t="shared" si="0"/>
        <v>1</v>
      </c>
    </row>
    <row r="36" spans="1:13" ht="19.5" customHeight="1" x14ac:dyDescent="0.15">
      <c r="A36" s="275" t="s">
        <v>98</v>
      </c>
      <c r="B36" s="7">
        <v>1207.3</v>
      </c>
      <c r="C36" s="7">
        <v>20080.2</v>
      </c>
      <c r="D36" s="7">
        <v>996.2</v>
      </c>
      <c r="E36" s="7">
        <v>832.6</v>
      </c>
      <c r="F36" s="7">
        <v>1321.6</v>
      </c>
      <c r="G36" s="7">
        <v>119.7</v>
      </c>
      <c r="H36" s="7">
        <v>12.2</v>
      </c>
      <c r="I36" s="7">
        <v>199.1</v>
      </c>
      <c r="J36" s="8">
        <v>69.599999999999994</v>
      </c>
      <c r="L36" s="114">
        <f t="shared" si="0"/>
        <v>24838.499999999996</v>
      </c>
    </row>
    <row r="37" spans="1:13" ht="19.5" customHeight="1" x14ac:dyDescent="0.15">
      <c r="A37" s="276"/>
      <c r="B37" s="9">
        <f>B36/L36</f>
        <v>4.8605994725929511E-2</v>
      </c>
      <c r="C37" s="9">
        <f>C36/L36</f>
        <v>0.80843046077661707</v>
      </c>
      <c r="D37" s="9">
        <f>D36/L36</f>
        <v>4.0107091813112714E-2</v>
      </c>
      <c r="E37" s="9">
        <f>E36/L36</f>
        <v>3.3520542705879994E-2</v>
      </c>
      <c r="F37" s="9">
        <f>F36/L36</f>
        <v>5.3207721883366553E-2</v>
      </c>
      <c r="G37" s="9">
        <f>G36/L36</f>
        <v>4.8191315900718654E-3</v>
      </c>
      <c r="H37" s="9">
        <f>H36/L36</f>
        <v>4.9117297743422514E-4</v>
      </c>
      <c r="I37" s="9">
        <f>I36/L36</f>
        <v>8.0157819514060837E-3</v>
      </c>
      <c r="J37" s="10">
        <f>J36/L36</f>
        <v>2.8021015761821367E-3</v>
      </c>
      <c r="L37" s="11">
        <f t="shared" si="0"/>
        <v>1</v>
      </c>
    </row>
    <row r="38" spans="1:13" ht="19.5" customHeight="1" x14ac:dyDescent="0.15">
      <c r="A38" s="275" t="s">
        <v>99</v>
      </c>
      <c r="B38" s="7">
        <v>1209.5999999999999</v>
      </c>
      <c r="C38" s="7">
        <v>19012.7</v>
      </c>
      <c r="D38" s="7">
        <v>718.5</v>
      </c>
      <c r="E38" s="7">
        <v>1025.5</v>
      </c>
      <c r="F38" s="7">
        <v>1432.6</v>
      </c>
      <c r="G38" s="7">
        <v>120.9</v>
      </c>
      <c r="H38" s="7">
        <v>13.3</v>
      </c>
      <c r="I38" s="7">
        <v>197.6</v>
      </c>
      <c r="J38" s="8">
        <v>71.5</v>
      </c>
      <c r="L38" s="114">
        <f t="shared" si="0"/>
        <v>23802.199999999997</v>
      </c>
    </row>
    <row r="39" spans="1:13" ht="19.5" customHeight="1" x14ac:dyDescent="0.15">
      <c r="A39" s="276"/>
      <c r="B39" s="9">
        <f>B38/L38</f>
        <v>5.0818831872684038E-2</v>
      </c>
      <c r="C39" s="9">
        <f>C38/L38</f>
        <v>0.79877910445252975</v>
      </c>
      <c r="D39" s="9">
        <f>D38/L38</f>
        <v>3.0186285301358702E-2</v>
      </c>
      <c r="E39" s="9">
        <f>E38/L38</f>
        <v>4.3084252716135488E-2</v>
      </c>
      <c r="F39" s="9">
        <f>F38/L38</f>
        <v>6.0187713740746655E-2</v>
      </c>
      <c r="G39" s="9">
        <f>G38/L38</f>
        <v>5.0793624118778942E-3</v>
      </c>
      <c r="H39" s="9">
        <f>H38/L38</f>
        <v>5.587718782297436E-4</v>
      </c>
      <c r="I39" s="9">
        <f>I38/L38</f>
        <v>8.3017536194133316E-3</v>
      </c>
      <c r="J39" s="10">
        <f>J38/L38</f>
        <v>3.0039240070245613E-3</v>
      </c>
      <c r="L39" s="11">
        <f t="shared" si="0"/>
        <v>1</v>
      </c>
    </row>
    <row r="40" spans="1:13" ht="19.5" customHeight="1" x14ac:dyDescent="0.15">
      <c r="A40" s="275" t="s">
        <v>100</v>
      </c>
      <c r="B40" s="7">
        <v>1228.5</v>
      </c>
      <c r="C40" s="7">
        <v>18780</v>
      </c>
      <c r="D40" s="7">
        <v>831</v>
      </c>
      <c r="E40" s="7">
        <v>1035</v>
      </c>
      <c r="F40" s="7">
        <v>1545</v>
      </c>
      <c r="G40" s="7">
        <v>128</v>
      </c>
      <c r="H40" s="7">
        <v>13</v>
      </c>
      <c r="I40" s="7">
        <v>171</v>
      </c>
      <c r="J40" s="8">
        <v>67</v>
      </c>
      <c r="L40" s="114">
        <f t="shared" si="0"/>
        <v>23798.5</v>
      </c>
    </row>
    <row r="41" spans="1:13" ht="19.5" customHeight="1" x14ac:dyDescent="0.15">
      <c r="A41" s="276"/>
      <c r="B41" s="9">
        <f>B40/L40</f>
        <v>5.1620900476920813E-2</v>
      </c>
      <c r="C41" s="9">
        <f>C40/L40</f>
        <v>0.78912536504401543</v>
      </c>
      <c r="D41" s="9">
        <f>D40/L40</f>
        <v>3.4918167111372564E-2</v>
      </c>
      <c r="E41" s="9">
        <f>E40/L40</f>
        <v>4.3490135932936949E-2</v>
      </c>
      <c r="F41" s="9">
        <f>F40/L40</f>
        <v>6.4920057986847912E-2</v>
      </c>
      <c r="G41" s="9">
        <f>G40/L40</f>
        <v>5.3784902409815746E-3</v>
      </c>
      <c r="H41" s="9">
        <f>H40/L40</f>
        <v>5.4625291509969112E-4</v>
      </c>
      <c r="I41" s="9">
        <f>I40/L40</f>
        <v>7.1853268063113221E-3</v>
      </c>
      <c r="J41" s="10">
        <f>J40/L40</f>
        <v>2.8153034855137927E-3</v>
      </c>
      <c r="L41" s="11">
        <f t="shared" si="0"/>
        <v>1</v>
      </c>
    </row>
    <row r="42" spans="1:13" ht="19.5" customHeight="1" x14ac:dyDescent="0.15">
      <c r="A42" s="275" t="s">
        <v>101</v>
      </c>
      <c r="B42" s="7">
        <v>1458.1</v>
      </c>
      <c r="C42" s="7">
        <v>18632.599999999999</v>
      </c>
      <c r="D42" s="7">
        <v>687.5</v>
      </c>
      <c r="E42" s="7">
        <v>854.4</v>
      </c>
      <c r="F42" s="7">
        <v>1450.2</v>
      </c>
      <c r="G42" s="7">
        <v>130.19999999999999</v>
      </c>
      <c r="H42" s="7">
        <v>13.8</v>
      </c>
      <c r="I42" s="7">
        <v>172.5</v>
      </c>
      <c r="J42" s="8">
        <v>69.099999999999994</v>
      </c>
      <c r="L42" s="114">
        <f t="shared" si="0"/>
        <v>23468.399999999998</v>
      </c>
    </row>
    <row r="43" spans="1:13" ht="19.5" customHeight="1" x14ac:dyDescent="0.15">
      <c r="A43" s="276"/>
      <c r="B43" s="9">
        <f>B42/L42</f>
        <v>6.2130354007942597E-2</v>
      </c>
      <c r="C43" s="9">
        <f>C42/L42</f>
        <v>0.79394419730360832</v>
      </c>
      <c r="D43" s="9">
        <f>D42/L42</f>
        <v>2.9294711186105573E-2</v>
      </c>
      <c r="E43" s="9">
        <f>E42/L42</f>
        <v>3.6406401799867059E-2</v>
      </c>
      <c r="F43" s="9">
        <f>F42/L42</f>
        <v>6.1793731144858623E-2</v>
      </c>
      <c r="G43" s="9">
        <f>G42/L42</f>
        <v>5.5478856675359204E-3</v>
      </c>
      <c r="H43" s="9">
        <f>H42/L42</f>
        <v>5.8802474817201006E-4</v>
      </c>
      <c r="I43" s="9">
        <f>I42/L42</f>
        <v>7.3503093521501261E-3</v>
      </c>
      <c r="J43" s="10">
        <f>J42/L42</f>
        <v>2.9443847897598473E-3</v>
      </c>
      <c r="L43" s="11">
        <f t="shared" si="0"/>
        <v>1.0000000000000002</v>
      </c>
    </row>
    <row r="44" spans="1:13" ht="19.5" customHeight="1" x14ac:dyDescent="0.15">
      <c r="A44" s="275" t="s">
        <v>102</v>
      </c>
      <c r="B44" s="7">
        <v>1402.6</v>
      </c>
      <c r="C44" s="7">
        <v>19590.900000000001</v>
      </c>
      <c r="D44" s="7">
        <v>1077.9000000000001</v>
      </c>
      <c r="E44" s="7">
        <v>864.5</v>
      </c>
      <c r="F44" s="7">
        <v>1523.4</v>
      </c>
      <c r="G44" s="7">
        <v>134.9</v>
      </c>
      <c r="H44" s="7">
        <v>14.6</v>
      </c>
      <c r="I44" s="7">
        <v>183.1</v>
      </c>
      <c r="J44" s="8">
        <v>71.400000000000006</v>
      </c>
      <c r="L44" s="114">
        <f t="shared" si="0"/>
        <v>24863.300000000003</v>
      </c>
    </row>
    <row r="45" spans="1:13" ht="19.5" customHeight="1" x14ac:dyDescent="0.15">
      <c r="A45" s="276"/>
      <c r="B45" s="9">
        <f>B44/L44</f>
        <v>5.6412463349595578E-2</v>
      </c>
      <c r="C45" s="9">
        <f>C44/L44</f>
        <v>0.78794448041893073</v>
      </c>
      <c r="D45" s="9">
        <f>D44/L44</f>
        <v>4.3353054502017027E-2</v>
      </c>
      <c r="E45" s="9">
        <f>E44/L44</f>
        <v>3.4770123032743037E-2</v>
      </c>
      <c r="F45" s="9">
        <f>F44/L44</f>
        <v>6.1271029991996233E-2</v>
      </c>
      <c r="G45" s="9">
        <f>G44/L44</f>
        <v>5.4256675501642981E-3</v>
      </c>
      <c r="H45" s="9">
        <f>H44/L44</f>
        <v>5.8721086903186612E-4</v>
      </c>
      <c r="I45" s="9">
        <f>I44/L44</f>
        <v>7.3642678164201848E-3</v>
      </c>
      <c r="J45" s="10">
        <f>J44/L44</f>
        <v>2.8717024691010443E-3</v>
      </c>
      <c r="L45" s="11">
        <f t="shared" si="0"/>
        <v>1</v>
      </c>
    </row>
    <row r="46" spans="1:13" ht="19.5" customHeight="1" x14ac:dyDescent="0.15">
      <c r="A46" s="275" t="s">
        <v>103</v>
      </c>
      <c r="B46" s="7">
        <v>1403.6033359999999</v>
      </c>
      <c r="C46" s="7">
        <v>19296.658779000001</v>
      </c>
      <c r="D46" s="7">
        <v>839.62960500000008</v>
      </c>
      <c r="E46" s="7">
        <v>874.54257600000005</v>
      </c>
      <c r="F46" s="7">
        <v>1569.7680000000003</v>
      </c>
      <c r="G46" s="7">
        <v>145.96799999999999</v>
      </c>
      <c r="H46" s="7">
        <v>13</v>
      </c>
      <c r="I46" s="7">
        <v>186.70899999999997</v>
      </c>
      <c r="J46" s="8">
        <v>69.623000000000005</v>
      </c>
      <c r="L46" s="114">
        <v>24399.502295999995</v>
      </c>
      <c r="M46" s="114">
        <f>SUM(B46:J46)</f>
        <v>24399.502295999999</v>
      </c>
    </row>
    <row r="47" spans="1:13" ht="19.5" customHeight="1" x14ac:dyDescent="0.15">
      <c r="A47" s="276"/>
      <c r="B47" s="9">
        <f>B46/L46</f>
        <v>5.7525900281584996E-2</v>
      </c>
      <c r="C47" s="9">
        <f>C46/L46</f>
        <v>0.79086280305657941</v>
      </c>
      <c r="D47" s="9">
        <f>D46/L46</f>
        <v>3.4411751305994762E-2</v>
      </c>
      <c r="E47" s="9">
        <f>E46/L46</f>
        <v>3.5842639960052415E-2</v>
      </c>
      <c r="F47" s="9">
        <f>F46/L46</f>
        <v>6.4336066406458822E-2</v>
      </c>
      <c r="G47" s="9">
        <f>G46/L46</f>
        <v>5.9824171095461112E-3</v>
      </c>
      <c r="H47" s="9">
        <f>H46/L46</f>
        <v>5.3279775309725036E-4</v>
      </c>
      <c r="I47" s="9">
        <f>I46/L46</f>
        <v>7.6521642833103469E-3</v>
      </c>
      <c r="J47" s="10">
        <f>J46/L46</f>
        <v>2.8534598433761437E-3</v>
      </c>
      <c r="L47" s="11">
        <f>SUM(B47:K47)</f>
        <v>1.0000000000000002</v>
      </c>
    </row>
    <row r="48" spans="1:13" ht="19.5" customHeight="1" x14ac:dyDescent="0.15">
      <c r="A48" s="275" t="s">
        <v>180</v>
      </c>
      <c r="B48" s="7">
        <v>1361.640756</v>
      </c>
      <c r="C48" s="7">
        <v>18458.704878</v>
      </c>
      <c r="D48" s="7">
        <v>636.09283600000015</v>
      </c>
      <c r="E48" s="7">
        <v>874.06434899999999</v>
      </c>
      <c r="F48" s="7">
        <v>1521.0890000000002</v>
      </c>
      <c r="G48" s="7">
        <v>135.24300000000002</v>
      </c>
      <c r="H48" s="7">
        <v>12.3</v>
      </c>
      <c r="I48" s="7">
        <v>182.035</v>
      </c>
      <c r="J48" s="8">
        <v>65.099999999999994</v>
      </c>
      <c r="L48" s="114">
        <f>SUM(B48:J48)</f>
        <v>23246.269818999997</v>
      </c>
      <c r="M48" s="114">
        <f>SUM(B48:J48)</f>
        <v>23246.269818999997</v>
      </c>
    </row>
    <row r="49" spans="1:12" ht="19.5" customHeight="1" x14ac:dyDescent="0.15">
      <c r="A49" s="276"/>
      <c r="B49" s="9">
        <f>B48/L48</f>
        <v>5.8574591390446774E-2</v>
      </c>
      <c r="C49" s="9">
        <f>C48/L48</f>
        <v>0.79405018619000323</v>
      </c>
      <c r="D49" s="9">
        <f>D48/L48</f>
        <v>2.7363221753543401E-2</v>
      </c>
      <c r="E49" s="9">
        <f>E48/L48</f>
        <v>3.7600198044918001E-2</v>
      </c>
      <c r="F49" s="9">
        <f>F48/L48</f>
        <v>6.5433680837549274E-2</v>
      </c>
      <c r="G49" s="9">
        <f>G48/L48</f>
        <v>5.8178366272536829E-3</v>
      </c>
      <c r="H49" s="9">
        <f>H48/L48</f>
        <v>5.2911714850469374E-4</v>
      </c>
      <c r="I49" s="9">
        <f>I48/L48</f>
        <v>7.8307187095977161E-3</v>
      </c>
      <c r="J49" s="10">
        <f>J48/L48</f>
        <v>2.8004492981833786E-3</v>
      </c>
      <c r="L49" s="11">
        <f>SUM(B49:K49)</f>
        <v>1.0000000000000002</v>
      </c>
    </row>
    <row r="50" spans="1:12" ht="19.5" customHeight="1" x14ac:dyDescent="0.15">
      <c r="A50" s="275" t="s">
        <v>187</v>
      </c>
      <c r="B50" s="7">
        <v>480.49001300000003</v>
      </c>
      <c r="C50" s="7">
        <v>5806.1399359999987</v>
      </c>
      <c r="D50" s="7">
        <v>251.65121599999998</v>
      </c>
      <c r="E50" s="7">
        <v>275.16013099999998</v>
      </c>
      <c r="F50" s="7">
        <v>503.34499999999991</v>
      </c>
      <c r="G50" s="7">
        <v>46.922000000000004</v>
      </c>
      <c r="H50" s="7">
        <v>2.4</v>
      </c>
      <c r="I50" s="7">
        <v>72.615000000000009</v>
      </c>
      <c r="J50" s="8">
        <v>21.167999999999999</v>
      </c>
      <c r="L50" s="53">
        <f t="shared" ref="L50:L55" si="1">SUM(B50:J50)</f>
        <v>7459.8912959999971</v>
      </c>
    </row>
    <row r="51" spans="1:12" ht="19.5" customHeight="1" x14ac:dyDescent="0.15">
      <c r="A51" s="276"/>
      <c r="B51" s="9">
        <f>B50/L50</f>
        <v>6.4409787480098984E-2</v>
      </c>
      <c r="C51" s="9">
        <f>C50/L50</f>
        <v>0.77831428175277273</v>
      </c>
      <c r="D51" s="9">
        <f>D50/L50</f>
        <v>3.3733898526770181E-2</v>
      </c>
      <c r="E51" s="9">
        <f>E50/L50</f>
        <v>3.6885273535760661E-2</v>
      </c>
      <c r="F51" s="9">
        <f>F50/L50</f>
        <v>6.7473503302909271E-2</v>
      </c>
      <c r="G51" s="9">
        <f>G50/L50</f>
        <v>6.2899039862899398E-3</v>
      </c>
      <c r="H51" s="9">
        <f>H50/L50</f>
        <v>3.217205056710254E-4</v>
      </c>
      <c r="I51" s="9">
        <f>I50/L50</f>
        <v>9.734056049708964E-3</v>
      </c>
      <c r="J51" s="10">
        <f>J50/L50</f>
        <v>2.8375748600184439E-3</v>
      </c>
      <c r="L51" s="11">
        <f t="shared" si="1"/>
        <v>1.0000000000000002</v>
      </c>
    </row>
    <row r="52" spans="1:12" ht="19.5" customHeight="1" x14ac:dyDescent="0.15">
      <c r="A52" s="275" t="s">
        <v>192</v>
      </c>
      <c r="B52" s="7">
        <v>619.29999999999995</v>
      </c>
      <c r="C52" s="7">
        <v>8131.3</v>
      </c>
      <c r="D52" s="7">
        <v>286.2</v>
      </c>
      <c r="E52" s="7">
        <v>381.3</v>
      </c>
      <c r="F52" s="7">
        <v>696.5</v>
      </c>
      <c r="G52" s="7">
        <v>63.5</v>
      </c>
      <c r="H52" s="7">
        <v>10.4</v>
      </c>
      <c r="I52" s="7">
        <v>103.8</v>
      </c>
      <c r="J52" s="8">
        <v>25.3</v>
      </c>
      <c r="L52" s="53">
        <f t="shared" si="1"/>
        <v>10317.599999999999</v>
      </c>
    </row>
    <row r="53" spans="1:12" ht="19.5" customHeight="1" x14ac:dyDescent="0.15">
      <c r="A53" s="276"/>
      <c r="B53" s="9">
        <f>B52/L52</f>
        <v>6.0023648910599366E-2</v>
      </c>
      <c r="C53" s="9">
        <f>C52/L52</f>
        <v>0.78809994572381192</v>
      </c>
      <c r="D53" s="9">
        <f>D52/L52</f>
        <v>2.7739009071877183E-2</v>
      </c>
      <c r="E53" s="9">
        <f>E52/L52</f>
        <v>3.6956268899744134E-2</v>
      </c>
      <c r="F53" s="9">
        <f>F52/L52</f>
        <v>6.7506009149414598E-2</v>
      </c>
      <c r="G53" s="9">
        <f>G52/L52</f>
        <v>6.1545320617197811E-3</v>
      </c>
      <c r="H53" s="9">
        <f>H52/L52</f>
        <v>1.0079863534155232E-3</v>
      </c>
      <c r="I53" s="9">
        <f>I52/L52</f>
        <v>1.0060479181204932E-2</v>
      </c>
      <c r="J53" s="10">
        <f>J52/L52</f>
        <v>2.4521206482127629E-3</v>
      </c>
      <c r="L53" s="11">
        <f t="shared" si="1"/>
        <v>1.0000000000000002</v>
      </c>
    </row>
    <row r="54" spans="1:12" ht="19.5" customHeight="1" x14ac:dyDescent="0.15">
      <c r="A54" s="268" t="s">
        <v>212</v>
      </c>
      <c r="B54" s="7">
        <v>1014.9</v>
      </c>
      <c r="C54" s="7">
        <v>13156.7</v>
      </c>
      <c r="D54" s="7">
        <v>385.4</v>
      </c>
      <c r="E54" s="7">
        <v>639</v>
      </c>
      <c r="F54" s="7">
        <v>1320.4</v>
      </c>
      <c r="G54" s="7">
        <v>101.8</v>
      </c>
      <c r="H54" s="7">
        <v>9</v>
      </c>
      <c r="I54" s="7">
        <v>162.69999999999999</v>
      </c>
      <c r="J54" s="8">
        <v>52.3</v>
      </c>
      <c r="L54" s="53">
        <f t="shared" si="1"/>
        <v>16842.2</v>
      </c>
    </row>
    <row r="55" spans="1:12" ht="19.5" customHeight="1" x14ac:dyDescent="0.15">
      <c r="A55" s="269"/>
      <c r="B55" s="9">
        <f>B54/L54</f>
        <v>6.0259348541164451E-2</v>
      </c>
      <c r="C55" s="9">
        <f>C54/L54</f>
        <v>0.78117466839249028</v>
      </c>
      <c r="D55" s="9">
        <f>D54/L54</f>
        <v>2.2882996283145905E-2</v>
      </c>
      <c r="E55" s="9">
        <f>E54/L54</f>
        <v>3.7940411585184831E-2</v>
      </c>
      <c r="F55" s="9">
        <f>F54/L54</f>
        <v>7.8398309009511821E-2</v>
      </c>
      <c r="G55" s="9">
        <f>G54/L54</f>
        <v>6.0443410005818713E-3</v>
      </c>
      <c r="H55" s="9">
        <f>H54/L54</f>
        <v>5.3437199415753284E-4</v>
      </c>
      <c r="I55" s="9">
        <f>I54/L54</f>
        <v>9.6602581610478432E-3</v>
      </c>
      <c r="J55" s="10">
        <f>J54/L54</f>
        <v>3.1052950327154407E-3</v>
      </c>
      <c r="L55" s="11">
        <f t="shared" si="1"/>
        <v>0.99999999999999989</v>
      </c>
    </row>
    <row r="56" spans="1:12" ht="20.100000000000001" customHeight="1" x14ac:dyDescent="0.15">
      <c r="A56" s="1" t="s">
        <v>73</v>
      </c>
      <c r="L56" s="11"/>
    </row>
    <row r="58" spans="1:12" ht="20.100000000000001" customHeight="1" x14ac:dyDescent="0.2">
      <c r="A58" s="279" t="s">
        <v>104</v>
      </c>
      <c r="B58" s="280"/>
      <c r="I58" s="281" t="s">
        <v>30</v>
      </c>
      <c r="J58" s="281"/>
    </row>
    <row r="59" spans="1:12" ht="20.100000000000001" customHeight="1" x14ac:dyDescent="0.15">
      <c r="A59" s="23"/>
      <c r="B59" s="24" t="s">
        <v>76</v>
      </c>
      <c r="C59" s="24" t="s">
        <v>77</v>
      </c>
      <c r="D59" s="24" t="s">
        <v>78</v>
      </c>
      <c r="E59" s="24" t="s">
        <v>79</v>
      </c>
      <c r="F59" s="24" t="s">
        <v>80</v>
      </c>
      <c r="G59" s="24" t="s">
        <v>81</v>
      </c>
      <c r="H59" s="24" t="s">
        <v>82</v>
      </c>
      <c r="I59" s="24" t="s">
        <v>83</v>
      </c>
      <c r="J59" s="25" t="s">
        <v>84</v>
      </c>
    </row>
    <row r="60" spans="1:12" ht="18.899999999999999" customHeight="1" x14ac:dyDescent="0.15">
      <c r="A60" s="277" t="s">
        <v>85</v>
      </c>
      <c r="B60" s="7">
        <v>1686</v>
      </c>
      <c r="C60" s="7">
        <v>32228</v>
      </c>
      <c r="D60" s="7">
        <v>4644</v>
      </c>
      <c r="E60" s="7">
        <v>1122</v>
      </c>
      <c r="F60" s="7">
        <v>1434</v>
      </c>
      <c r="G60" s="7">
        <v>824</v>
      </c>
      <c r="H60" s="7">
        <v>49</v>
      </c>
      <c r="I60" s="7">
        <v>262</v>
      </c>
      <c r="J60" s="8">
        <v>117</v>
      </c>
    </row>
    <row r="61" spans="1:12" ht="20.100000000000001" customHeight="1" x14ac:dyDescent="0.15">
      <c r="A61" s="278"/>
      <c r="B61" s="9">
        <v>0.04</v>
      </c>
      <c r="C61" s="9">
        <v>0.76100000000000001</v>
      </c>
      <c r="D61" s="9">
        <v>9.9000000000000005E-2</v>
      </c>
      <c r="E61" s="9">
        <v>3.6999999999999998E-2</v>
      </c>
      <c r="F61" s="9">
        <v>3.4000000000000002E-2</v>
      </c>
      <c r="G61" s="9">
        <v>1.9E-2</v>
      </c>
      <c r="H61" s="9">
        <v>1E-3</v>
      </c>
      <c r="I61" s="9">
        <v>6.0000000000000001E-3</v>
      </c>
      <c r="J61" s="10">
        <v>3.0000000000000001E-3</v>
      </c>
    </row>
    <row r="62" spans="1:12" ht="20.100000000000001" customHeight="1" x14ac:dyDescent="0.15">
      <c r="A62" s="277" t="s">
        <v>86</v>
      </c>
      <c r="B62" s="7">
        <v>1602</v>
      </c>
      <c r="C62" s="7">
        <v>41377</v>
      </c>
      <c r="D62" s="7">
        <v>4749</v>
      </c>
      <c r="E62" s="7">
        <v>1042</v>
      </c>
      <c r="F62" s="7">
        <v>1494</v>
      </c>
      <c r="G62" s="7">
        <v>1368</v>
      </c>
      <c r="H62" s="7">
        <v>2961</v>
      </c>
      <c r="I62" s="7">
        <v>277</v>
      </c>
      <c r="J62" s="8">
        <v>115</v>
      </c>
    </row>
    <row r="63" spans="1:12" ht="20.100000000000001" customHeight="1" x14ac:dyDescent="0.15">
      <c r="A63" s="278"/>
      <c r="B63" s="9">
        <v>2.9000000000000001E-2</v>
      </c>
      <c r="C63" s="9">
        <v>0.753</v>
      </c>
      <c r="D63" s="9">
        <v>6.5000000000000002E-2</v>
      </c>
      <c r="E63" s="9">
        <v>4.1000000000000002E-2</v>
      </c>
      <c r="F63" s="9">
        <v>2.7E-2</v>
      </c>
      <c r="G63" s="9">
        <v>2.5000000000000001E-2</v>
      </c>
      <c r="H63" s="9">
        <v>5.3999999999999999E-2</v>
      </c>
      <c r="I63" s="9">
        <v>5.0000000000000001E-3</v>
      </c>
      <c r="J63" s="10">
        <v>2E-3</v>
      </c>
    </row>
    <row r="64" spans="1:12" ht="20.100000000000001" customHeight="1" x14ac:dyDescent="0.15">
      <c r="A64" s="277" t="s">
        <v>87</v>
      </c>
      <c r="B64" s="7">
        <v>1613</v>
      </c>
      <c r="C64" s="7">
        <v>74903</v>
      </c>
      <c r="D64" s="7">
        <v>6211</v>
      </c>
      <c r="E64" s="7">
        <v>2819</v>
      </c>
      <c r="F64" s="7">
        <v>1503</v>
      </c>
      <c r="G64" s="7">
        <v>4518</v>
      </c>
      <c r="H64" s="7">
        <v>23</v>
      </c>
      <c r="I64" s="7">
        <v>282</v>
      </c>
      <c r="J64" s="8">
        <v>107</v>
      </c>
    </row>
    <row r="65" spans="1:12" ht="20.100000000000001" customHeight="1" x14ac:dyDescent="0.15">
      <c r="A65" s="278"/>
      <c r="B65" s="9">
        <v>1.7999999999999999E-2</v>
      </c>
      <c r="C65" s="9">
        <v>0.81399999999999995</v>
      </c>
      <c r="D65" s="9">
        <v>5.5E-2</v>
      </c>
      <c r="E65" s="9">
        <v>4.2999999999999997E-2</v>
      </c>
      <c r="F65" s="9">
        <v>1.6E-2</v>
      </c>
      <c r="G65" s="9">
        <v>4.9000000000000002E-2</v>
      </c>
      <c r="H65" s="9">
        <v>0</v>
      </c>
      <c r="I65" s="9">
        <v>3.0000000000000001E-3</v>
      </c>
      <c r="J65" s="10">
        <v>1E-3</v>
      </c>
    </row>
    <row r="66" spans="1:12" ht="20.100000000000001" customHeight="1" x14ac:dyDescent="0.15">
      <c r="A66" s="277" t="s">
        <v>88</v>
      </c>
      <c r="B66" s="7">
        <v>2866</v>
      </c>
      <c r="C66" s="7">
        <v>40439</v>
      </c>
      <c r="D66" s="7">
        <v>5970</v>
      </c>
      <c r="E66" s="7">
        <v>1247</v>
      </c>
      <c r="F66" s="7">
        <v>1449</v>
      </c>
      <c r="G66" s="7">
        <v>1474</v>
      </c>
      <c r="H66" s="7">
        <v>2268</v>
      </c>
      <c r="I66" s="7">
        <v>2119</v>
      </c>
      <c r="J66" s="8">
        <v>108</v>
      </c>
    </row>
    <row r="67" spans="1:12" ht="20.100000000000001" customHeight="1" x14ac:dyDescent="0.15">
      <c r="A67" s="278"/>
      <c r="B67" s="9">
        <v>4.9000000000000002E-2</v>
      </c>
      <c r="C67" s="9">
        <v>0.69799999999999995</v>
      </c>
      <c r="D67" s="9">
        <v>9.8000000000000004E-2</v>
      </c>
      <c r="E67" s="9">
        <v>2.7E-2</v>
      </c>
      <c r="F67" s="9">
        <v>2.5000000000000001E-2</v>
      </c>
      <c r="G67" s="9">
        <v>2.5000000000000001E-2</v>
      </c>
      <c r="H67" s="9">
        <v>3.9E-2</v>
      </c>
      <c r="I67" s="9">
        <v>3.6999999999999998E-2</v>
      </c>
      <c r="J67" s="10">
        <v>2E-3</v>
      </c>
    </row>
    <row r="68" spans="1:12" ht="20.100000000000001" customHeight="1" x14ac:dyDescent="0.15">
      <c r="A68" s="277" t="s">
        <v>54</v>
      </c>
      <c r="B68" s="7">
        <v>1693</v>
      </c>
      <c r="C68" s="7">
        <v>41044</v>
      </c>
      <c r="D68" s="7">
        <v>5649</v>
      </c>
      <c r="E68" s="7">
        <v>1165</v>
      </c>
      <c r="F68" s="7">
        <v>1430</v>
      </c>
      <c r="G68" s="7">
        <v>188</v>
      </c>
      <c r="H68" s="7">
        <v>22</v>
      </c>
      <c r="I68" s="7">
        <v>263</v>
      </c>
      <c r="J68" s="8">
        <v>90</v>
      </c>
    </row>
    <row r="69" spans="1:12" ht="20.100000000000001" customHeight="1" x14ac:dyDescent="0.15">
      <c r="A69" s="278"/>
      <c r="B69" s="9">
        <v>3.3000000000000002E-2</v>
      </c>
      <c r="C69" s="9">
        <v>0.79600000000000004</v>
      </c>
      <c r="D69" s="9">
        <v>0.106</v>
      </c>
      <c r="E69" s="9">
        <v>2.7E-2</v>
      </c>
      <c r="F69" s="9">
        <v>2.8000000000000001E-2</v>
      </c>
      <c r="G69" s="9">
        <v>4.0000000000000001E-3</v>
      </c>
      <c r="H69" s="9">
        <v>0</v>
      </c>
      <c r="I69" s="9">
        <v>5.0000000000000001E-3</v>
      </c>
      <c r="J69" s="10">
        <v>2E-3</v>
      </c>
    </row>
    <row r="70" spans="1:12" ht="20.100000000000001" customHeight="1" x14ac:dyDescent="0.15">
      <c r="A70" s="277" t="s">
        <v>89</v>
      </c>
      <c r="B70" s="7">
        <v>1390</v>
      </c>
      <c r="C70" s="7">
        <v>49465</v>
      </c>
      <c r="D70" s="7">
        <v>14977</v>
      </c>
      <c r="E70" s="7">
        <v>3128</v>
      </c>
      <c r="F70" s="7">
        <v>1829</v>
      </c>
      <c r="G70" s="7">
        <v>523</v>
      </c>
      <c r="H70" s="7">
        <v>140</v>
      </c>
      <c r="I70" s="7">
        <v>2036</v>
      </c>
      <c r="J70" s="8">
        <v>98</v>
      </c>
    </row>
    <row r="71" spans="1:12" ht="20.100000000000001" customHeight="1" x14ac:dyDescent="0.15">
      <c r="A71" s="278"/>
      <c r="B71" s="9">
        <v>1.9E-2</v>
      </c>
      <c r="C71" s="9">
        <v>0.67300000000000004</v>
      </c>
      <c r="D71" s="9">
        <v>0.20399999999999999</v>
      </c>
      <c r="E71" s="9">
        <v>4.2999999999999997E-2</v>
      </c>
      <c r="F71" s="9">
        <v>2.5000000000000001E-2</v>
      </c>
      <c r="G71" s="9">
        <v>7.0000000000000001E-3</v>
      </c>
      <c r="H71" s="9">
        <v>2E-3</v>
      </c>
      <c r="I71" s="9">
        <v>2.8000000000000001E-2</v>
      </c>
      <c r="J71" s="10">
        <v>1E-3</v>
      </c>
    </row>
    <row r="72" spans="1:12" ht="20.100000000000001" customHeight="1" x14ac:dyDescent="0.15">
      <c r="A72" s="277" t="s">
        <v>56</v>
      </c>
      <c r="B72" s="7">
        <v>1410</v>
      </c>
      <c r="C72" s="7">
        <v>29620.2</v>
      </c>
      <c r="D72" s="7">
        <v>1900.3</v>
      </c>
      <c r="E72" s="7">
        <v>2054</v>
      </c>
      <c r="F72" s="7">
        <v>2907.6</v>
      </c>
      <c r="G72" s="7">
        <v>1173.0999999999999</v>
      </c>
      <c r="H72" s="7">
        <v>20.100000000000001</v>
      </c>
      <c r="I72" s="7">
        <v>602.4</v>
      </c>
      <c r="J72" s="28">
        <v>104.5</v>
      </c>
    </row>
    <row r="73" spans="1:12" ht="20.100000000000001" customHeight="1" x14ac:dyDescent="0.15">
      <c r="A73" s="278"/>
      <c r="B73" s="9">
        <v>3.5434080045838132E-2</v>
      </c>
      <c r="C73" s="9">
        <v>0.74437201260548558</v>
      </c>
      <c r="D73" s="9">
        <v>4.7755590291564683E-2</v>
      </c>
      <c r="E73" s="9">
        <v>5.1618156322093281E-2</v>
      </c>
      <c r="F73" s="9">
        <v>7.3069596554098545E-2</v>
      </c>
      <c r="G73" s="9">
        <v>2.9480651987072844E-2</v>
      </c>
      <c r="H73" s="9">
        <v>5.0512411980237345E-4</v>
      </c>
      <c r="I73" s="9">
        <v>1.5138645262136801E-2</v>
      </c>
      <c r="J73" s="10">
        <v>2.6261428119078614E-3</v>
      </c>
    </row>
    <row r="74" spans="1:12" ht="20.100000000000001" customHeight="1" x14ac:dyDescent="0.15">
      <c r="A74" s="277" t="s">
        <v>57</v>
      </c>
      <c r="B74" s="7">
        <v>1429</v>
      </c>
      <c r="C74" s="7">
        <v>51657</v>
      </c>
      <c r="D74" s="7">
        <v>5643</v>
      </c>
      <c r="E74" s="7">
        <v>1354</v>
      </c>
      <c r="F74" s="7">
        <v>1401</v>
      </c>
      <c r="G74" s="7">
        <v>129</v>
      </c>
      <c r="H74" s="7">
        <v>21</v>
      </c>
      <c r="I74" s="7">
        <v>229</v>
      </c>
      <c r="J74" s="8">
        <v>107</v>
      </c>
    </row>
    <row r="75" spans="1:12" ht="20.100000000000001" customHeight="1" x14ac:dyDescent="0.15">
      <c r="A75" s="278"/>
      <c r="B75" s="9">
        <v>2.3099999999999999E-2</v>
      </c>
      <c r="C75" s="9">
        <v>0.83360000000000001</v>
      </c>
      <c r="D75" s="9">
        <v>9.11E-2</v>
      </c>
      <c r="E75" s="9">
        <v>2.18E-2</v>
      </c>
      <c r="F75" s="9">
        <v>2.2599999999999999E-2</v>
      </c>
      <c r="G75" s="9">
        <v>2.0999999999999999E-3</v>
      </c>
      <c r="H75" s="9">
        <v>2.9999999999999997E-4</v>
      </c>
      <c r="I75" s="9">
        <v>3.7000000000000002E-3</v>
      </c>
      <c r="J75" s="10">
        <v>1.6999999999999999E-3</v>
      </c>
    </row>
    <row r="76" spans="1:12" ht="20.100000000000001" customHeight="1" x14ac:dyDescent="0.15">
      <c r="A76" s="268" t="s">
        <v>90</v>
      </c>
      <c r="B76" s="7">
        <v>1632</v>
      </c>
      <c r="C76" s="7">
        <v>34230</v>
      </c>
      <c r="D76" s="7">
        <v>2087</v>
      </c>
      <c r="E76" s="7">
        <v>1361</v>
      </c>
      <c r="F76" s="7">
        <v>1360</v>
      </c>
      <c r="G76" s="7">
        <v>121</v>
      </c>
      <c r="H76" s="7">
        <v>12</v>
      </c>
      <c r="I76" s="7">
        <v>228</v>
      </c>
      <c r="J76" s="8">
        <v>113</v>
      </c>
    </row>
    <row r="77" spans="1:12" ht="20.100000000000001" customHeight="1" x14ac:dyDescent="0.15">
      <c r="A77" s="269"/>
      <c r="B77" s="9">
        <v>3.9699999999999999E-2</v>
      </c>
      <c r="C77" s="9">
        <v>0.83199999999999996</v>
      </c>
      <c r="D77" s="9">
        <v>5.0700000000000002E-2</v>
      </c>
      <c r="E77" s="9">
        <v>3.3099999999999997E-2</v>
      </c>
      <c r="F77" s="9">
        <v>3.3099999999999997E-2</v>
      </c>
      <c r="G77" s="9">
        <v>2.8999999999999998E-3</v>
      </c>
      <c r="H77" s="9">
        <v>2.9999999999999997E-4</v>
      </c>
      <c r="I77" s="9">
        <v>5.4999999999999997E-3</v>
      </c>
      <c r="J77" s="10">
        <v>2.7000000000000001E-3</v>
      </c>
    </row>
    <row r="78" spans="1:12" ht="20.100000000000001" customHeight="1" x14ac:dyDescent="0.15">
      <c r="A78" s="268" t="s">
        <v>91</v>
      </c>
      <c r="B78" s="7">
        <v>1764</v>
      </c>
      <c r="C78" s="7">
        <v>34835</v>
      </c>
      <c r="D78" s="7">
        <v>4358</v>
      </c>
      <c r="E78" s="7">
        <v>1229</v>
      </c>
      <c r="F78" s="7">
        <v>1390</v>
      </c>
      <c r="G78" s="7">
        <v>115</v>
      </c>
      <c r="H78" s="7">
        <v>10</v>
      </c>
      <c r="I78" s="7">
        <v>198</v>
      </c>
      <c r="J78" s="8">
        <v>117</v>
      </c>
      <c r="L78" s="114">
        <f>SUM(B78:J78)</f>
        <v>44016</v>
      </c>
    </row>
    <row r="79" spans="1:12" ht="20.100000000000001" customHeight="1" x14ac:dyDescent="0.15">
      <c r="A79" s="269"/>
      <c r="B79" s="9">
        <f>B78/L78</f>
        <v>4.0076335877862593E-2</v>
      </c>
      <c r="C79" s="9">
        <f>C78/L78</f>
        <v>0.79141675754271179</v>
      </c>
      <c r="D79" s="9">
        <f>D78/L78</f>
        <v>9.9009451108687752E-2</v>
      </c>
      <c r="E79" s="9">
        <f>E78/L78</f>
        <v>2.7921664849145766E-2</v>
      </c>
      <c r="F79" s="9">
        <f>F78/L78</f>
        <v>3.1579425663395132E-2</v>
      </c>
      <c r="G79" s="9">
        <f>G78/L78</f>
        <v>2.6126862958924029E-3</v>
      </c>
      <c r="H79" s="9">
        <f>H78/L78</f>
        <v>2.2719011268629589E-4</v>
      </c>
      <c r="I79" s="9">
        <f>I78/L78</f>
        <v>4.4983642311886589E-3</v>
      </c>
      <c r="J79" s="10">
        <f>J78/L78</f>
        <v>2.658124318429662E-3</v>
      </c>
    </row>
    <row r="80" spans="1:12" ht="20.100000000000001" customHeight="1" x14ac:dyDescent="0.15">
      <c r="A80" s="268" t="s">
        <v>92</v>
      </c>
      <c r="B80" s="7">
        <v>1672</v>
      </c>
      <c r="C80" s="7">
        <v>33719</v>
      </c>
      <c r="D80" s="7">
        <v>4309</v>
      </c>
      <c r="E80" s="7">
        <v>2707</v>
      </c>
      <c r="F80" s="7">
        <v>1403</v>
      </c>
      <c r="G80" s="7">
        <v>101</v>
      </c>
      <c r="H80" s="7">
        <v>11</v>
      </c>
      <c r="I80" s="7">
        <v>181</v>
      </c>
      <c r="J80" s="8">
        <v>111</v>
      </c>
      <c r="L80" s="114">
        <f>SUM(B80:J80)</f>
        <v>44214</v>
      </c>
    </row>
    <row r="81" spans="1:12" ht="20.100000000000001" customHeight="1" x14ac:dyDescent="0.15">
      <c r="A81" s="269"/>
      <c r="B81" s="9">
        <f>B80/L80</f>
        <v>3.7816076355905372E-2</v>
      </c>
      <c r="C81" s="9">
        <f>C80/L80</f>
        <v>0.76263174560094082</v>
      </c>
      <c r="D81" s="9">
        <f>D80/L80</f>
        <v>9.7457818790428377E-2</v>
      </c>
      <c r="E81" s="9">
        <f>E80/L80</f>
        <v>6.1224951372868319E-2</v>
      </c>
      <c r="F81" s="9">
        <f>F80/L80</f>
        <v>3.1732030578549779E-2</v>
      </c>
      <c r="G81" s="9">
        <f>G80/L80</f>
        <v>2.2843443253268195E-3</v>
      </c>
      <c r="H81" s="9">
        <f>H80/L80</f>
        <v>2.4878997602569323E-4</v>
      </c>
      <c r="I81" s="9">
        <f>I80/L80</f>
        <v>4.0937259691500427E-3</v>
      </c>
      <c r="J81" s="10">
        <f>J80/L80</f>
        <v>2.5105170308047224E-3</v>
      </c>
    </row>
    <row r="82" spans="1:12" ht="20.100000000000001" customHeight="1" x14ac:dyDescent="0.15">
      <c r="A82" s="268" t="s">
        <v>93</v>
      </c>
      <c r="B82" s="7">
        <v>1569</v>
      </c>
      <c r="C82" s="7">
        <v>55762</v>
      </c>
      <c r="D82" s="7">
        <v>7392</v>
      </c>
      <c r="E82" s="7">
        <v>951</v>
      </c>
      <c r="F82" s="7">
        <v>1275</v>
      </c>
      <c r="G82" s="7">
        <v>105</v>
      </c>
      <c r="H82" s="7">
        <v>11</v>
      </c>
      <c r="I82" s="7">
        <v>101</v>
      </c>
      <c r="J82" s="8">
        <v>104</v>
      </c>
      <c r="L82" s="114">
        <f>SUM(B82:J82)</f>
        <v>67270</v>
      </c>
    </row>
    <row r="83" spans="1:12" ht="20.100000000000001" customHeight="1" x14ac:dyDescent="0.15">
      <c r="A83" s="269"/>
      <c r="B83" s="9">
        <f>B82/L82</f>
        <v>2.3323918537237996E-2</v>
      </c>
      <c r="C83" s="9">
        <f>C82/L82</f>
        <v>0.82892819979188348</v>
      </c>
      <c r="D83" s="9">
        <f>D82/L82</f>
        <v>0.10988553590010405</v>
      </c>
      <c r="E83" s="9">
        <f>E82/L82</f>
        <v>1.4137059610524751E-2</v>
      </c>
      <c r="F83" s="9">
        <f>F82/L82</f>
        <v>1.8953471086665674E-2</v>
      </c>
      <c r="G83" s="9">
        <f>G82/L82</f>
        <v>1.5608740894901144E-3</v>
      </c>
      <c r="H83" s="9">
        <f>H82/L82</f>
        <v>1.6352014270848818E-4</v>
      </c>
      <c r="I83" s="9">
        <f>I82/L82</f>
        <v>1.5014122194143007E-3</v>
      </c>
      <c r="J83" s="10">
        <f>J82/L82</f>
        <v>1.546008621971161E-3</v>
      </c>
    </row>
    <row r="84" spans="1:12" ht="20.100000000000001" customHeight="1" x14ac:dyDescent="0.15">
      <c r="A84" s="268" t="s">
        <v>94</v>
      </c>
      <c r="B84" s="7">
        <v>1481.7</v>
      </c>
      <c r="C84" s="7">
        <v>47713.9</v>
      </c>
      <c r="D84" s="7">
        <v>5249.4</v>
      </c>
      <c r="E84" s="7">
        <v>1464.2</v>
      </c>
      <c r="F84" s="7">
        <v>1166.3</v>
      </c>
      <c r="G84" s="7">
        <v>88.2</v>
      </c>
      <c r="H84" s="7">
        <v>8.1999999999999993</v>
      </c>
      <c r="I84" s="7">
        <v>132.1</v>
      </c>
      <c r="J84" s="8">
        <v>64.3</v>
      </c>
      <c r="L84" s="114">
        <f>SUM(B84:J84)</f>
        <v>57368.299999999996</v>
      </c>
    </row>
    <row r="85" spans="1:12" ht="20.100000000000001" customHeight="1" x14ac:dyDescent="0.15">
      <c r="A85" s="269"/>
      <c r="B85" s="9">
        <f>B84/L84</f>
        <v>2.5827852664276268E-2</v>
      </c>
      <c r="C85" s="9">
        <f>C84/L84</f>
        <v>0.83171193847473268</v>
      </c>
      <c r="D85" s="9">
        <f>D84/L84</f>
        <v>9.1503495833064608E-2</v>
      </c>
      <c r="E85" s="9">
        <f>E84/L84</f>
        <v>2.5522806149040501E-2</v>
      </c>
      <c r="F85" s="9">
        <f>F84/L84</f>
        <v>2.0330042898255657E-2</v>
      </c>
      <c r="G85" s="9">
        <f>G84/L84</f>
        <v>1.5374344367882612E-3</v>
      </c>
      <c r="H85" s="9">
        <f>H84/L84</f>
        <v>1.4293608142475897E-4</v>
      </c>
      <c r="I85" s="9">
        <f>I84/L84</f>
        <v>2.302665409293983E-3</v>
      </c>
      <c r="J85" s="10">
        <f>J84/L84</f>
        <v>1.1208280531234149E-3</v>
      </c>
    </row>
    <row r="86" spans="1:12" ht="20.100000000000001" customHeight="1" x14ac:dyDescent="0.15">
      <c r="A86" s="268" t="s">
        <v>95</v>
      </c>
      <c r="B86" s="7">
        <v>1521.8</v>
      </c>
      <c r="C86" s="7">
        <v>17361.2</v>
      </c>
      <c r="D86" s="7">
        <v>625</v>
      </c>
      <c r="E86" s="7">
        <v>851.6</v>
      </c>
      <c r="F86" s="7">
        <v>1115.2</v>
      </c>
      <c r="G86" s="7">
        <v>84.4</v>
      </c>
      <c r="H86" s="7">
        <v>8.4</v>
      </c>
      <c r="I86" s="7">
        <v>110.4</v>
      </c>
      <c r="J86" s="8">
        <v>62</v>
      </c>
      <c r="L86" s="114">
        <f>SUM(B86:J86)</f>
        <v>21740.000000000004</v>
      </c>
    </row>
    <row r="87" spans="1:12" ht="20.100000000000001" customHeight="1" x14ac:dyDescent="0.15">
      <c r="A87" s="269"/>
      <c r="B87" s="9">
        <f>B86/L86</f>
        <v>6.9999999999999993E-2</v>
      </c>
      <c r="C87" s="9">
        <f>C86/L86</f>
        <v>0.79858325666973307</v>
      </c>
      <c r="D87" s="9">
        <f>D86/L86</f>
        <v>2.8748850045998156E-2</v>
      </c>
      <c r="E87" s="9">
        <f>E86/L86</f>
        <v>3.9172033118675245E-2</v>
      </c>
      <c r="F87" s="9">
        <f>F86/L86</f>
        <v>5.129714811407543E-2</v>
      </c>
      <c r="G87" s="9">
        <f>G86/L86</f>
        <v>3.8822447102115913E-3</v>
      </c>
      <c r="H87" s="9">
        <f>H86/L86</f>
        <v>3.863845446182152E-4</v>
      </c>
      <c r="I87" s="9">
        <f>I86/L86</f>
        <v>5.0781968721251144E-3</v>
      </c>
      <c r="J87" s="10">
        <f>J86/L86</f>
        <v>2.851885924563017E-3</v>
      </c>
    </row>
    <row r="88" spans="1:12" ht="20.100000000000001" customHeight="1" x14ac:dyDescent="0.15">
      <c r="A88" s="268" t="s">
        <v>96</v>
      </c>
      <c r="B88" s="7">
        <v>1061.2</v>
      </c>
      <c r="C88" s="7">
        <v>17506.8</v>
      </c>
      <c r="D88" s="7">
        <v>602.6</v>
      </c>
      <c r="E88" s="7">
        <v>1335.7</v>
      </c>
      <c r="F88" s="7">
        <v>1063.8</v>
      </c>
      <c r="G88" s="7">
        <v>94.3</v>
      </c>
      <c r="H88" s="7">
        <v>102.3</v>
      </c>
      <c r="I88" s="7">
        <v>78.400000000000006</v>
      </c>
      <c r="J88" s="8">
        <v>42.6</v>
      </c>
      <c r="L88" s="114">
        <f>SUM(B88:J88)</f>
        <v>21887.699999999997</v>
      </c>
    </row>
    <row r="89" spans="1:12" ht="20.100000000000001" customHeight="1" x14ac:dyDescent="0.15">
      <c r="A89" s="269"/>
      <c r="B89" s="9">
        <f>B88/L88</f>
        <v>4.8483851660978551E-2</v>
      </c>
      <c r="C89" s="9">
        <f>C88/L88</f>
        <v>0.79984648912402867</v>
      </c>
      <c r="D89" s="9">
        <f>D88/L88</f>
        <v>2.7531444601305761E-2</v>
      </c>
      <c r="E89" s="9">
        <f>E88/L88</f>
        <v>6.1025141974716403E-2</v>
      </c>
      <c r="F89" s="9">
        <f>F88/L88</f>
        <v>4.8602639838813584E-2</v>
      </c>
      <c r="G89" s="9">
        <f>G88/L88</f>
        <v>4.308355834555481E-3</v>
      </c>
      <c r="H89" s="9">
        <f>H88/L88</f>
        <v>4.6738579202017577E-3</v>
      </c>
      <c r="I89" s="9">
        <f>I88/L88</f>
        <v>3.5819204393335077E-3</v>
      </c>
      <c r="J89" s="10">
        <f>J88/L88</f>
        <v>1.9462986060664212E-3</v>
      </c>
      <c r="L89" s="11">
        <f>SUM(B89:K89)</f>
        <v>1.0000000000000002</v>
      </c>
    </row>
    <row r="90" spans="1:12" ht="20.100000000000001" customHeight="1" x14ac:dyDescent="0.15">
      <c r="A90" s="268" t="s">
        <v>97</v>
      </c>
      <c r="B90" s="7">
        <v>1167.7</v>
      </c>
      <c r="C90" s="7">
        <v>17944.599999999999</v>
      </c>
      <c r="D90" s="7">
        <v>1124.4000000000001</v>
      </c>
      <c r="E90" s="7">
        <v>757.2</v>
      </c>
      <c r="F90" s="7">
        <v>1181.0999999999999</v>
      </c>
      <c r="G90" s="7">
        <v>109.3</v>
      </c>
      <c r="H90" s="7">
        <v>11.6</v>
      </c>
      <c r="I90" s="7">
        <v>149.69999999999999</v>
      </c>
      <c r="J90" s="8">
        <v>71</v>
      </c>
      <c r="L90" s="114">
        <f>SUM(B90:J90)</f>
        <v>22516.6</v>
      </c>
    </row>
    <row r="91" spans="1:12" ht="20.100000000000001" customHeight="1" x14ac:dyDescent="0.15">
      <c r="A91" s="269"/>
      <c r="B91" s="9">
        <f>B90/L90</f>
        <v>5.1859516978584694E-2</v>
      </c>
      <c r="C91" s="9">
        <f>C90/L90</f>
        <v>0.79694980592096498</v>
      </c>
      <c r="D91" s="9">
        <f>D90/L90</f>
        <v>4.9936491299752188E-2</v>
      </c>
      <c r="E91" s="9">
        <f>E90/L90</f>
        <v>3.3628522956396616E-2</v>
      </c>
      <c r="F91" s="9">
        <f>F90/L90</f>
        <v>5.2454633470417379E-2</v>
      </c>
      <c r="G91" s="9">
        <f>G90/L90</f>
        <v>4.8541964595009909E-3</v>
      </c>
      <c r="H91" s="9">
        <f>H90/L90</f>
        <v>5.1517547054173371E-4</v>
      </c>
      <c r="I91" s="9">
        <f>I90/L90</f>
        <v>6.6484282706980626E-3</v>
      </c>
      <c r="J91" s="10">
        <f>J90/L90</f>
        <v>3.1532291731433699E-3</v>
      </c>
      <c r="L91" s="11">
        <f>SUM(B91:K91)</f>
        <v>1</v>
      </c>
    </row>
    <row r="92" spans="1:12" ht="20.100000000000001" customHeight="1" x14ac:dyDescent="0.15">
      <c r="A92" s="268" t="s">
        <v>98</v>
      </c>
      <c r="B92" s="7">
        <v>1214.2</v>
      </c>
      <c r="C92" s="7">
        <v>18479.900000000001</v>
      </c>
      <c r="D92" s="7">
        <v>796.3</v>
      </c>
      <c r="E92" s="7">
        <v>823.6</v>
      </c>
      <c r="F92" s="7">
        <v>1327.6</v>
      </c>
      <c r="G92" s="7">
        <v>117.1</v>
      </c>
      <c r="H92" s="7">
        <v>12.2</v>
      </c>
      <c r="I92" s="7">
        <v>199.5</v>
      </c>
      <c r="J92" s="8">
        <v>71</v>
      </c>
      <c r="L92" s="114">
        <f>SUM(B92:J92)</f>
        <v>23041.399999999998</v>
      </c>
    </row>
    <row r="93" spans="1:12" ht="20.100000000000001" customHeight="1" x14ac:dyDescent="0.15">
      <c r="A93" s="269"/>
      <c r="B93" s="9">
        <f>B92/L92</f>
        <v>5.2696450736500394E-2</v>
      </c>
      <c r="C93" s="9">
        <f>C92/L92</f>
        <v>0.80203025857803789</v>
      </c>
      <c r="D93" s="9">
        <f>D92/L92</f>
        <v>3.4559531972883591E-2</v>
      </c>
      <c r="E93" s="9">
        <f>E92/L92</f>
        <v>3.5744355811712834E-2</v>
      </c>
      <c r="F93" s="9">
        <f>F92/L92</f>
        <v>5.7618026682406454E-2</v>
      </c>
      <c r="G93" s="9">
        <f>G92/L92</f>
        <v>5.082156466186951E-3</v>
      </c>
      <c r="H93" s="9">
        <f>H92/L92</f>
        <v>5.2948171552075836E-4</v>
      </c>
      <c r="I93" s="9">
        <f>I92/L92</f>
        <v>8.6583280529828922E-3</v>
      </c>
      <c r="J93" s="10">
        <f>J92/L92</f>
        <v>3.0814099837683478E-3</v>
      </c>
      <c r="L93" s="11">
        <f>SUM(B93:K93)</f>
        <v>1.0000000000000002</v>
      </c>
    </row>
    <row r="94" spans="1:12" ht="20.100000000000001" customHeight="1" x14ac:dyDescent="0.15">
      <c r="A94" s="268" t="s">
        <v>99</v>
      </c>
      <c r="B94" s="7">
        <v>1206.9000000000001</v>
      </c>
      <c r="C94" s="7">
        <v>18809.2</v>
      </c>
      <c r="D94" s="7">
        <v>724.6</v>
      </c>
      <c r="E94" s="7">
        <v>1165.9000000000001</v>
      </c>
      <c r="F94" s="7">
        <v>1436.8</v>
      </c>
      <c r="G94" s="7">
        <v>119.1</v>
      </c>
      <c r="H94" s="7">
        <v>12.6</v>
      </c>
      <c r="I94" s="7">
        <v>198.2</v>
      </c>
      <c r="J94" s="8">
        <v>74.099999999999994</v>
      </c>
      <c r="L94" s="114">
        <f>SUM(B94:J94)</f>
        <v>23747.399999999998</v>
      </c>
    </row>
    <row r="95" spans="1:12" ht="20.100000000000001" customHeight="1" x14ac:dyDescent="0.15">
      <c r="A95" s="269"/>
      <c r="B95" s="9">
        <f>B94/L94</f>
        <v>5.0822405821268866E-2</v>
      </c>
      <c r="C95" s="9">
        <f>C94/L94</f>
        <v>0.79205302475218353</v>
      </c>
      <c r="D95" s="9">
        <f>D94/L94</f>
        <v>3.0512814034378503E-2</v>
      </c>
      <c r="E95" s="9">
        <f>E94/L94</f>
        <v>4.9095901024954321E-2</v>
      </c>
      <c r="F95" s="9">
        <f>F94/L94</f>
        <v>6.0503465642554558E-2</v>
      </c>
      <c r="G95" s="9">
        <f>G94/L94</f>
        <v>5.0152858839283459E-3</v>
      </c>
      <c r="H95" s="9">
        <f>H94/L94</f>
        <v>5.30584400818616E-4</v>
      </c>
      <c r="I95" s="9">
        <f>I94/L94</f>
        <v>8.3461768446229899E-3</v>
      </c>
      <c r="J95" s="10">
        <f>J94/L94</f>
        <v>3.120341595290432E-3</v>
      </c>
      <c r="L95" s="11">
        <f>SUM(B95:K95)</f>
        <v>1.0000000000000002</v>
      </c>
    </row>
    <row r="96" spans="1:12" ht="20.100000000000001" customHeight="1" x14ac:dyDescent="0.15">
      <c r="A96" s="268" t="s">
        <v>100</v>
      </c>
      <c r="B96" s="7">
        <v>1224.5999999999999</v>
      </c>
      <c r="C96" s="7">
        <v>18890.3</v>
      </c>
      <c r="D96" s="7">
        <v>637.6</v>
      </c>
      <c r="E96" s="7">
        <v>1025.5999999999999</v>
      </c>
      <c r="F96" s="7">
        <v>1499.1</v>
      </c>
      <c r="G96" s="7">
        <v>126.7</v>
      </c>
      <c r="H96" s="7">
        <v>13</v>
      </c>
      <c r="I96" s="7">
        <v>170.5</v>
      </c>
      <c r="J96" s="8">
        <v>68.3</v>
      </c>
      <c r="L96" s="114">
        <f>SUM(B96:J96)</f>
        <v>23655.699999999993</v>
      </c>
    </row>
    <row r="97" spans="1:13" ht="20.100000000000001" customHeight="1" x14ac:dyDescent="0.15">
      <c r="A97" s="269"/>
      <c r="B97" s="9">
        <f>B96/L96</f>
        <v>5.1767650080107551E-2</v>
      </c>
      <c r="C97" s="9">
        <f>C96/L96</f>
        <v>0.79855172326331514</v>
      </c>
      <c r="D97" s="9">
        <f>D96/L96</f>
        <v>2.6953334714254925E-2</v>
      </c>
      <c r="E97" s="9">
        <f>E96/L96</f>
        <v>4.3355301259315943E-2</v>
      </c>
      <c r="F97" s="9">
        <f>F96/L96</f>
        <v>6.3371618679641709E-2</v>
      </c>
      <c r="G97" s="9">
        <f>G96/L96</f>
        <v>5.356002992936165E-3</v>
      </c>
      <c r="H97" s="9">
        <f>H96/L96</f>
        <v>5.4955042547884876E-4</v>
      </c>
      <c r="I97" s="9">
        <f>I96/L96</f>
        <v>7.2075651957033632E-3</v>
      </c>
      <c r="J97" s="10">
        <f>J96/L96</f>
        <v>2.8872533892465671E-3</v>
      </c>
      <c r="L97" s="11">
        <f>SUM(B97:K97)</f>
        <v>1.0000000000000002</v>
      </c>
    </row>
    <row r="98" spans="1:13" ht="20.100000000000001" customHeight="1" x14ac:dyDescent="0.15">
      <c r="A98" s="268" t="s">
        <v>101</v>
      </c>
      <c r="B98" s="7">
        <v>1467.1</v>
      </c>
      <c r="C98" s="7">
        <v>18095.400000000001</v>
      </c>
      <c r="D98" s="7">
        <v>699.7</v>
      </c>
      <c r="E98" s="7">
        <v>848.1</v>
      </c>
      <c r="F98" s="7">
        <v>1456.6</v>
      </c>
      <c r="G98" s="7">
        <v>128.30000000000001</v>
      </c>
      <c r="H98" s="7">
        <v>13.4</v>
      </c>
      <c r="I98" s="7">
        <v>174.1</v>
      </c>
      <c r="J98" s="8">
        <v>70.900000000000006</v>
      </c>
      <c r="L98" s="114">
        <f>SUM(B98:J98)</f>
        <v>22953.599999999999</v>
      </c>
    </row>
    <row r="99" spans="1:13" ht="20.100000000000001" customHeight="1" x14ac:dyDescent="0.15">
      <c r="A99" s="269"/>
      <c r="B99" s="9">
        <f>B98/L98</f>
        <v>6.3915899902411824E-2</v>
      </c>
      <c r="C99" s="9">
        <f>C98/L98</f>
        <v>0.78834692597239664</v>
      </c>
      <c r="D99" s="9">
        <f>D98/L98</f>
        <v>3.0483235745155449E-2</v>
      </c>
      <c r="E99" s="9">
        <f>E98/L98</f>
        <v>3.6948452530322043E-2</v>
      </c>
      <c r="F99" s="9">
        <f>F98/L98</f>
        <v>6.3458455318555693E-2</v>
      </c>
      <c r="G99" s="9">
        <f>G98/L98</f>
        <v>5.5895371532134405E-3</v>
      </c>
      <c r="H99" s="9">
        <f>H98/L98</f>
        <v>5.8378642130210517E-4</v>
      </c>
      <c r="I99" s="9">
        <f>I98/L98</f>
        <v>7.5848668618430223E-3</v>
      </c>
      <c r="J99" s="10">
        <f>J98/L98</f>
        <v>3.0888400947999446E-3</v>
      </c>
      <c r="L99" s="11">
        <f>SUM(B99:K99)</f>
        <v>1.0000000000000002</v>
      </c>
    </row>
    <row r="100" spans="1:13" ht="20.100000000000001" customHeight="1" x14ac:dyDescent="0.15">
      <c r="A100" s="268" t="s">
        <v>102</v>
      </c>
      <c r="B100" s="7">
        <v>1403.5</v>
      </c>
      <c r="C100" s="7">
        <v>19568.32</v>
      </c>
      <c r="D100" s="7">
        <v>1203.32</v>
      </c>
      <c r="E100" s="7">
        <v>856.65</v>
      </c>
      <c r="F100" s="7">
        <v>1530.13</v>
      </c>
      <c r="G100" s="7">
        <v>132.52000000000001</v>
      </c>
      <c r="H100" s="7">
        <v>14.2</v>
      </c>
      <c r="I100" s="7">
        <v>184.55</v>
      </c>
      <c r="J100" s="8">
        <v>72.39</v>
      </c>
      <c r="L100" s="114">
        <f>SUM(B100:J100)</f>
        <v>24965.58</v>
      </c>
    </row>
    <row r="101" spans="1:13" ht="20.100000000000001" customHeight="1" x14ac:dyDescent="0.15">
      <c r="A101" s="269"/>
      <c r="B101" s="9">
        <f>B100/L100</f>
        <v>5.6217400116480368E-2</v>
      </c>
      <c r="C101" s="9">
        <f>C100/L100</f>
        <v>0.78381195229592093</v>
      </c>
      <c r="D101" s="9">
        <f>D100/L100</f>
        <v>4.8199160604320022E-2</v>
      </c>
      <c r="E101" s="9">
        <f>E100/L100</f>
        <v>3.4313242472235772E-2</v>
      </c>
      <c r="F101" s="9">
        <f>F100/L100</f>
        <v>6.1289583498560819E-2</v>
      </c>
      <c r="G101" s="9">
        <f>G100/L100</f>
        <v>5.3081082033744056E-3</v>
      </c>
      <c r="H101" s="9">
        <f>H100/L100</f>
        <v>5.6878310057286862E-4</v>
      </c>
      <c r="I101" s="9">
        <f>I100/L100</f>
        <v>7.39217755005091E-3</v>
      </c>
      <c r="J101" s="10">
        <f>J100/L100</f>
        <v>2.8995921584838002E-3</v>
      </c>
      <c r="L101" s="11">
        <f>SUM(B101:K101)</f>
        <v>0.99999999999999989</v>
      </c>
    </row>
    <row r="102" spans="1:13" ht="20.100000000000001" customHeight="1" x14ac:dyDescent="0.15">
      <c r="A102" s="268" t="s">
        <v>103</v>
      </c>
      <c r="B102" s="7">
        <v>1408.7604609999999</v>
      </c>
      <c r="C102" s="7">
        <v>19173.994778</v>
      </c>
      <c r="D102" s="7">
        <v>1000.0209649999998</v>
      </c>
      <c r="E102" s="7">
        <v>871.870497</v>
      </c>
      <c r="F102" s="7">
        <v>1577.1429999999998</v>
      </c>
      <c r="G102" s="7">
        <v>145.066</v>
      </c>
      <c r="H102" s="7">
        <v>12.499999999999998</v>
      </c>
      <c r="I102" s="7">
        <v>186.35799999999998</v>
      </c>
      <c r="J102" s="8">
        <v>70.441999999999993</v>
      </c>
      <c r="L102" s="114">
        <v>24446.155700999996</v>
      </c>
      <c r="M102" s="114">
        <f>SUM(B102:J102)</f>
        <v>24446.155700999996</v>
      </c>
    </row>
    <row r="103" spans="1:13" ht="20.100000000000001" customHeight="1" x14ac:dyDescent="0.15">
      <c r="A103" s="269"/>
      <c r="B103" s="9">
        <f>B102/L102</f>
        <v>5.7627075530013623E-2</v>
      </c>
      <c r="C103" s="9">
        <f>C102/L102</f>
        <v>0.78433578729172815</v>
      </c>
      <c r="D103" s="9">
        <f>D102/L102</f>
        <v>4.090708482884664E-2</v>
      </c>
      <c r="E103" s="9">
        <f>E102/L102</f>
        <v>3.5664932665234364E-2</v>
      </c>
      <c r="F103" s="9">
        <f>F102/L102</f>
        <v>6.4514969931877067E-2</v>
      </c>
      <c r="G103" s="9">
        <f>G102/L102</f>
        <v>5.9341027593171189E-3</v>
      </c>
      <c r="H103" s="9">
        <f>H102/L102</f>
        <v>5.1132784037240969E-4</v>
      </c>
      <c r="I103" s="9">
        <f>I102/L102</f>
        <v>7.6232026940897214E-3</v>
      </c>
      <c r="J103" s="10">
        <f>J102/L102</f>
        <v>2.8815164585210625E-3</v>
      </c>
      <c r="L103" s="11">
        <f>SUM(B103:K103)</f>
        <v>1.0000000000000002</v>
      </c>
    </row>
    <row r="104" spans="1:13" ht="20.100000000000001" customHeight="1" x14ac:dyDescent="0.15">
      <c r="A104" s="268" t="s">
        <v>181</v>
      </c>
      <c r="B104" s="7">
        <v>1353.1766899999998</v>
      </c>
      <c r="C104" s="7">
        <v>19238.040567999997</v>
      </c>
      <c r="D104" s="7">
        <v>577.92058399999996</v>
      </c>
      <c r="E104" s="7">
        <v>874.566149</v>
      </c>
      <c r="F104" s="7">
        <v>1531.2949999999996</v>
      </c>
      <c r="G104" s="7">
        <v>133.36499999999998</v>
      </c>
      <c r="H104" s="7">
        <v>12.199999999999998</v>
      </c>
      <c r="I104" s="7">
        <v>180.29899999999992</v>
      </c>
      <c r="J104" s="8">
        <v>66.076999999999998</v>
      </c>
      <c r="L104" s="114">
        <f>SUM(B104:J104)</f>
        <v>23966.939990999996</v>
      </c>
      <c r="M104" s="114">
        <f>SUM(B104:J104)</f>
        <v>23966.939990999996</v>
      </c>
    </row>
    <row r="105" spans="1:13" ht="20.100000000000001" customHeight="1" x14ac:dyDescent="0.15">
      <c r="A105" s="269"/>
      <c r="B105" s="9">
        <f>B104/L104</f>
        <v>5.6460135941765667E-2</v>
      </c>
      <c r="C105" s="9">
        <f>C104/L104</f>
        <v>0.80269073044886896</v>
      </c>
      <c r="D105" s="9">
        <f>D104/L104</f>
        <v>2.4113240330931658E-2</v>
      </c>
      <c r="E105" s="9">
        <f>E104/L104</f>
        <v>3.6490521915956517E-2</v>
      </c>
      <c r="F105" s="9">
        <f>F104/L104</f>
        <v>6.3891969545341529E-2</v>
      </c>
      <c r="G105" s="9">
        <f>G104/L104</f>
        <v>5.5645401561518022E-3</v>
      </c>
      <c r="H105" s="9">
        <f>H104/L104</f>
        <v>5.0903452858735033E-4</v>
      </c>
      <c r="I105" s="9">
        <f>I104/L104</f>
        <v>7.5228210221123491E-3</v>
      </c>
      <c r="J105" s="10">
        <f>J104/L104</f>
        <v>2.7570061102841275E-3</v>
      </c>
      <c r="L105" s="11">
        <f>SUM(B105:K105)</f>
        <v>0.99999999999999989</v>
      </c>
    </row>
    <row r="106" spans="1:13" ht="20.100000000000001" customHeight="1" x14ac:dyDescent="0.15">
      <c r="A106" s="268" t="s">
        <v>188</v>
      </c>
      <c r="B106" s="7">
        <v>471.12098999999995</v>
      </c>
      <c r="C106" s="7">
        <v>5813.3829500000011</v>
      </c>
      <c r="D106" s="7">
        <v>228.83414400000004</v>
      </c>
      <c r="E106" s="7">
        <v>303.31459100000006</v>
      </c>
      <c r="F106" s="7">
        <v>503.28499999999997</v>
      </c>
      <c r="G106" s="7">
        <v>47.320999999999998</v>
      </c>
      <c r="H106" s="7">
        <v>2.5</v>
      </c>
      <c r="I106" s="7">
        <v>73.289999999999992</v>
      </c>
      <c r="J106" s="8">
        <v>21.605</v>
      </c>
      <c r="L106" s="113">
        <f t="shared" ref="L106:L111" si="2">SUM(B106:J106)</f>
        <v>7464.6536750000014</v>
      </c>
    </row>
    <row r="107" spans="1:13" ht="20.100000000000001" customHeight="1" x14ac:dyDescent="0.15">
      <c r="A107" s="269"/>
      <c r="B107" s="9">
        <f>B106/L106</f>
        <v>6.3113576397769031E-2</v>
      </c>
      <c r="C107" s="9">
        <f>C106/L106</f>
        <v>0.77878803265444196</v>
      </c>
      <c r="D107" s="9">
        <f>D106/L106</f>
        <v>3.0655694686331177E-2</v>
      </c>
      <c r="E107" s="9">
        <f>E106/L106</f>
        <v>4.0633444524805766E-2</v>
      </c>
      <c r="F107" s="9">
        <f>F106/L106</f>
        <v>6.7422417959665068E-2</v>
      </c>
      <c r="G107" s="9">
        <f>G106/L106</f>
        <v>6.3393429970480166E-3</v>
      </c>
      <c r="H107" s="9">
        <f>H106/L106</f>
        <v>3.3491171979924432E-4</v>
      </c>
      <c r="I107" s="9">
        <f>I106/L106</f>
        <v>9.8182719776346468E-3</v>
      </c>
      <c r="J107" s="10">
        <f>J106/L106</f>
        <v>2.8943070825050697E-3</v>
      </c>
      <c r="L107" s="11">
        <f t="shared" si="2"/>
        <v>1</v>
      </c>
    </row>
    <row r="108" spans="1:13" ht="20.100000000000001" customHeight="1" x14ac:dyDescent="0.15">
      <c r="A108" s="268" t="s">
        <v>191</v>
      </c>
      <c r="B108" s="7">
        <v>618.4</v>
      </c>
      <c r="C108" s="7">
        <v>8159.4</v>
      </c>
      <c r="D108" s="7">
        <v>259.3</v>
      </c>
      <c r="E108" s="7">
        <v>378.3</v>
      </c>
      <c r="F108" s="7">
        <v>697.8</v>
      </c>
      <c r="G108" s="7">
        <v>62.1</v>
      </c>
      <c r="H108" s="7">
        <v>10.1</v>
      </c>
      <c r="I108" s="7">
        <v>105</v>
      </c>
      <c r="J108" s="8">
        <v>25.3</v>
      </c>
      <c r="L108" s="113">
        <f t="shared" si="2"/>
        <v>10315.699999999997</v>
      </c>
    </row>
    <row r="109" spans="1:13" ht="20.100000000000001" customHeight="1" x14ac:dyDescent="0.15">
      <c r="A109" s="269"/>
      <c r="B109" s="9">
        <f>B108/L108</f>
        <v>5.9947458727958369E-2</v>
      </c>
      <c r="C109" s="9">
        <f>C108/L108</f>
        <v>0.79096910534428122</v>
      </c>
      <c r="D109" s="9">
        <f>D108/L108</f>
        <v>2.5136442509960555E-2</v>
      </c>
      <c r="E109" s="9">
        <f>E108/L108</f>
        <v>3.6672256851207397E-2</v>
      </c>
      <c r="F109" s="9">
        <f>F108/L108</f>
        <v>6.7644464263210455E-2</v>
      </c>
      <c r="G109" s="9">
        <f>G108/L108</f>
        <v>6.019950173037217E-3</v>
      </c>
      <c r="H109" s="9">
        <f>H108/L108</f>
        <v>9.7909012476128654E-4</v>
      </c>
      <c r="I109" s="9">
        <f>I108/L108</f>
        <v>1.0178659712864859E-2</v>
      </c>
      <c r="J109" s="10">
        <f>J108/L108</f>
        <v>2.4525722927188662E-3</v>
      </c>
      <c r="L109" s="11">
        <f t="shared" si="2"/>
        <v>1.0000000000000002</v>
      </c>
    </row>
    <row r="110" spans="1:13" ht="20.100000000000001" customHeight="1" x14ac:dyDescent="0.15">
      <c r="A110" s="268" t="s">
        <v>212</v>
      </c>
      <c r="B110" s="7">
        <v>1012.8</v>
      </c>
      <c r="C110" s="7">
        <v>13230</v>
      </c>
      <c r="D110" s="7">
        <v>409.7</v>
      </c>
      <c r="E110" s="7">
        <v>681.7</v>
      </c>
      <c r="F110" s="7">
        <v>1334.8</v>
      </c>
      <c r="G110" s="7">
        <v>99.7</v>
      </c>
      <c r="H110" s="7">
        <v>8.6</v>
      </c>
      <c r="I110" s="7">
        <v>163.30000000000001</v>
      </c>
      <c r="J110" s="8">
        <v>51.8</v>
      </c>
      <c r="L110" s="113">
        <f t="shared" si="2"/>
        <v>16992.399999999998</v>
      </c>
    </row>
    <row r="111" spans="1:13" ht="20.100000000000001" customHeight="1" x14ac:dyDescent="0.15">
      <c r="A111" s="269"/>
      <c r="B111" s="9">
        <f>B110/L110</f>
        <v>5.9603116687460281E-2</v>
      </c>
      <c r="C111" s="9">
        <f>C110/L110</f>
        <v>0.77858336668157535</v>
      </c>
      <c r="D111" s="9">
        <f>D110/L110</f>
        <v>2.4110778936465717E-2</v>
      </c>
      <c r="E111" s="9">
        <f>E110/L110</f>
        <v>4.0117935076857895E-2</v>
      </c>
      <c r="F111" s="9">
        <f>F110/L110</f>
        <v>7.8552764765424554E-2</v>
      </c>
      <c r="G111" s="9">
        <f>G110/L110</f>
        <v>5.8673289235187508E-3</v>
      </c>
      <c r="H111" s="9">
        <f>H110/L110</f>
        <v>5.0610861326239975E-4</v>
      </c>
      <c r="I111" s="9">
        <f>I110/L110</f>
        <v>9.6101786681104511E-3</v>
      </c>
      <c r="J111" s="10">
        <f>J110/L110</f>
        <v>3.0484216473246864E-3</v>
      </c>
      <c r="L111" s="11">
        <f t="shared" si="2"/>
        <v>1</v>
      </c>
    </row>
    <row r="112" spans="1:13" ht="20.100000000000001" customHeight="1" x14ac:dyDescent="0.2">
      <c r="A112" s="1" t="s">
        <v>73</v>
      </c>
      <c r="L112" s="83" t="s">
        <v>214</v>
      </c>
    </row>
  </sheetData>
  <mergeCells count="57">
    <mergeCell ref="A110:A111"/>
    <mergeCell ref="A52:A53"/>
    <mergeCell ref="A108:A109"/>
    <mergeCell ref="A106:A107"/>
    <mergeCell ref="A86:A87"/>
    <mergeCell ref="A94:A95"/>
    <mergeCell ref="A92:A93"/>
    <mergeCell ref="A90:A91"/>
    <mergeCell ref="A84:A85"/>
    <mergeCell ref="A104:A105"/>
    <mergeCell ref="A64:A65"/>
    <mergeCell ref="A70:A71"/>
    <mergeCell ref="A102:A103"/>
    <mergeCell ref="A100:A101"/>
    <mergeCell ref="A96:A97"/>
    <mergeCell ref="A88:A89"/>
    <mergeCell ref="A80:A81"/>
    <mergeCell ref="A76:A77"/>
    <mergeCell ref="A72:A73"/>
    <mergeCell ref="A68:A69"/>
    <mergeCell ref="A1:J1"/>
    <mergeCell ref="I58:J58"/>
    <mergeCell ref="I2:J2"/>
    <mergeCell ref="A10:A11"/>
    <mergeCell ref="A12:A13"/>
    <mergeCell ref="A2:B2"/>
    <mergeCell ref="A22:A23"/>
    <mergeCell ref="A16:A17"/>
    <mergeCell ref="A54:A55"/>
    <mergeCell ref="A4:A5"/>
    <mergeCell ref="A40:A41"/>
    <mergeCell ref="A32:A33"/>
    <mergeCell ref="A6:A7"/>
    <mergeCell ref="A24:A25"/>
    <mergeCell ref="A28:A29"/>
    <mergeCell ref="A66:A67"/>
    <mergeCell ref="A18:A19"/>
    <mergeCell ref="A34:A35"/>
    <mergeCell ref="A8:A9"/>
    <mergeCell ref="A14:A15"/>
    <mergeCell ref="A20:A21"/>
    <mergeCell ref="A98:A99"/>
    <mergeCell ref="A26:A27"/>
    <mergeCell ref="A62:A63"/>
    <mergeCell ref="A60:A61"/>
    <mergeCell ref="A82:A83"/>
    <mergeCell ref="A38:A39"/>
    <mergeCell ref="A78:A79"/>
    <mergeCell ref="A30:A31"/>
    <mergeCell ref="A58:B58"/>
    <mergeCell ref="A42:A43"/>
    <mergeCell ref="A46:A47"/>
    <mergeCell ref="A44:A45"/>
    <mergeCell ref="A50:A51"/>
    <mergeCell ref="A48:A49"/>
    <mergeCell ref="A74:A75"/>
    <mergeCell ref="A36:A37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69" orientation="portrait" r:id="rId1"/>
  <headerFooter alignWithMargins="0"/>
  <rowBreaks count="1" manualBreakCount="1">
    <brk id="5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F8B4-6C72-4E9A-BC75-A55B9C52EAD7}">
  <dimension ref="A1:J181"/>
  <sheetViews>
    <sheetView zoomScale="80" zoomScaleNormal="80" workbookViewId="0"/>
  </sheetViews>
  <sheetFormatPr defaultRowHeight="13.2" x14ac:dyDescent="0.2"/>
  <cols>
    <col min="1" max="1" width="5.109375" style="51" customWidth="1"/>
    <col min="2" max="2" width="11" customWidth="1"/>
    <col min="3" max="3" width="5.109375" customWidth="1"/>
    <col min="4" max="4" width="13.21875" style="52" customWidth="1"/>
    <col min="5" max="5" width="8.6640625" style="52" customWidth="1"/>
    <col min="6" max="6" width="13.21875" style="52" customWidth="1"/>
    <col min="7" max="7" width="8.6640625" style="52" customWidth="1"/>
    <col min="8" max="8" width="13.109375" style="117" customWidth="1"/>
    <col min="9" max="9" width="8.6640625" style="117" customWidth="1"/>
    <col min="10" max="10" width="6.109375" style="52" customWidth="1"/>
  </cols>
  <sheetData>
    <row r="1" spans="1:9" ht="24" customHeight="1" x14ac:dyDescent="0.2">
      <c r="A1" s="29" t="s">
        <v>105</v>
      </c>
      <c r="B1" s="30"/>
      <c r="C1" s="30"/>
      <c r="D1" s="31"/>
      <c r="E1" s="31"/>
      <c r="F1" s="31" t="s">
        <v>231</v>
      </c>
      <c r="G1" s="31"/>
      <c r="H1" s="154"/>
      <c r="I1" s="154"/>
    </row>
    <row r="2" spans="1:9" ht="15.75" customHeight="1" thickBot="1" x14ac:dyDescent="0.25">
      <c r="A2" s="6"/>
      <c r="B2" s="32"/>
      <c r="C2" s="32"/>
      <c r="D2" s="49"/>
      <c r="E2" s="49"/>
      <c r="F2" s="49"/>
      <c r="G2" s="49"/>
      <c r="H2" s="282" t="s">
        <v>106</v>
      </c>
      <c r="I2" s="282"/>
    </row>
    <row r="3" spans="1:9" ht="23.1" customHeight="1" thickTop="1" x14ac:dyDescent="0.2">
      <c r="A3" s="302" t="s">
        <v>107</v>
      </c>
      <c r="B3" s="303"/>
      <c r="C3" s="304"/>
      <c r="D3" s="283" t="s">
        <v>108</v>
      </c>
      <c r="E3" s="284"/>
      <c r="F3" s="284"/>
      <c r="G3" s="284"/>
      <c r="H3" s="284"/>
      <c r="I3" s="285"/>
    </row>
    <row r="4" spans="1:9" ht="23.1" customHeight="1" x14ac:dyDescent="0.2">
      <c r="A4" s="33"/>
      <c r="B4" s="34"/>
      <c r="C4" s="35" t="s">
        <v>109</v>
      </c>
      <c r="D4" s="294" t="s">
        <v>188</v>
      </c>
      <c r="E4" s="96"/>
      <c r="F4" s="294" t="s">
        <v>191</v>
      </c>
      <c r="G4" s="96"/>
      <c r="H4" s="290" t="s">
        <v>212</v>
      </c>
      <c r="I4" s="140"/>
    </row>
    <row r="5" spans="1:9" ht="23.1" customHeight="1" thickBot="1" x14ac:dyDescent="0.25">
      <c r="A5" s="36" t="s">
        <v>110</v>
      </c>
      <c r="B5" s="37" t="s">
        <v>111</v>
      </c>
      <c r="C5" s="84"/>
      <c r="D5" s="295"/>
      <c r="E5" s="97" t="s">
        <v>112</v>
      </c>
      <c r="F5" s="295"/>
      <c r="G5" s="97" t="s">
        <v>112</v>
      </c>
      <c r="H5" s="291"/>
      <c r="I5" s="139" t="s">
        <v>112</v>
      </c>
    </row>
    <row r="6" spans="1:9" ht="23.1" customHeight="1" x14ac:dyDescent="0.2">
      <c r="A6" s="38"/>
      <c r="B6" s="292" t="s">
        <v>113</v>
      </c>
      <c r="C6" s="293"/>
      <c r="D6" s="147">
        <v>352.05900000000003</v>
      </c>
      <c r="E6" s="131">
        <v>100</v>
      </c>
      <c r="F6" s="147">
        <v>362.98200000000003</v>
      </c>
      <c r="G6" s="131">
        <f t="shared" ref="G6:G33" si="0">F6/D6*100</f>
        <v>103.10260496110027</v>
      </c>
      <c r="H6" s="146">
        <v>340.50200000000001</v>
      </c>
      <c r="I6" s="136">
        <f t="shared" ref="I6:I33" si="1">H6/D6*100</f>
        <v>96.717311586978312</v>
      </c>
    </row>
    <row r="7" spans="1:9" ht="23.1" customHeight="1" x14ac:dyDescent="0.2">
      <c r="A7" s="40" t="s">
        <v>114</v>
      </c>
      <c r="B7" s="286" t="s">
        <v>115</v>
      </c>
      <c r="C7" s="287"/>
      <c r="D7" s="145">
        <v>7278.94</v>
      </c>
      <c r="E7" s="128">
        <v>100</v>
      </c>
      <c r="F7" s="145">
        <v>8270.1810000000005</v>
      </c>
      <c r="G7" s="128">
        <f t="shared" si="0"/>
        <v>113.61793063275698</v>
      </c>
      <c r="H7" s="144">
        <v>7834.1279999999997</v>
      </c>
      <c r="I7" s="126">
        <f t="shared" si="1"/>
        <v>107.62731936243463</v>
      </c>
    </row>
    <row r="8" spans="1:9" ht="23.1" customHeight="1" x14ac:dyDescent="0.2">
      <c r="A8" s="40" t="s">
        <v>116</v>
      </c>
      <c r="B8" s="286" t="s">
        <v>117</v>
      </c>
      <c r="C8" s="287"/>
      <c r="D8" s="145">
        <v>69539.148000000001</v>
      </c>
      <c r="E8" s="128">
        <v>100</v>
      </c>
      <c r="F8" s="145">
        <v>50861.962</v>
      </c>
      <c r="G8" s="128">
        <f t="shared" si="0"/>
        <v>73.141479961761974</v>
      </c>
      <c r="H8" s="144">
        <v>48529.760000000002</v>
      </c>
      <c r="I8" s="126">
        <f t="shared" si="1"/>
        <v>69.78768275964498</v>
      </c>
    </row>
    <row r="9" spans="1:9" ht="23.1" customHeight="1" thickBot="1" x14ac:dyDescent="0.25">
      <c r="A9" s="40"/>
      <c r="B9" s="288" t="s">
        <v>118</v>
      </c>
      <c r="C9" s="289"/>
      <c r="D9" s="149">
        <v>77170.146999999997</v>
      </c>
      <c r="E9" s="153">
        <v>100</v>
      </c>
      <c r="F9" s="149">
        <v>59495.125</v>
      </c>
      <c r="G9" s="153">
        <f t="shared" si="0"/>
        <v>77.096036891053217</v>
      </c>
      <c r="H9" s="148">
        <v>56704.39</v>
      </c>
      <c r="I9" s="129">
        <f t="shared" si="1"/>
        <v>73.479696753720063</v>
      </c>
    </row>
    <row r="10" spans="1:9" ht="23.1" customHeight="1" x14ac:dyDescent="0.2">
      <c r="A10" s="38"/>
      <c r="B10" s="292" t="s">
        <v>113</v>
      </c>
      <c r="C10" s="293"/>
      <c r="D10" s="147">
        <v>396.041</v>
      </c>
      <c r="E10" s="131">
        <v>100</v>
      </c>
      <c r="F10" s="147">
        <v>412.15899999999999</v>
      </c>
      <c r="G10" s="131">
        <f t="shared" si="0"/>
        <v>104.06978065402319</v>
      </c>
      <c r="H10" s="146">
        <v>383.54500000000002</v>
      </c>
      <c r="I10" s="136">
        <f t="shared" si="1"/>
        <v>96.844771122181797</v>
      </c>
    </row>
    <row r="11" spans="1:9" ht="23.1" customHeight="1" x14ac:dyDescent="0.2">
      <c r="A11" s="40" t="s">
        <v>119</v>
      </c>
      <c r="B11" s="286" t="s">
        <v>115</v>
      </c>
      <c r="C11" s="287"/>
      <c r="D11" s="145">
        <v>2178.9270000000001</v>
      </c>
      <c r="E11" s="128">
        <v>100</v>
      </c>
      <c r="F11" s="145">
        <v>2015.2819999999999</v>
      </c>
      <c r="G11" s="128">
        <f t="shared" si="0"/>
        <v>92.489652016795404</v>
      </c>
      <c r="H11" s="144">
        <v>1960.3520000000001</v>
      </c>
      <c r="I11" s="126">
        <f t="shared" si="1"/>
        <v>89.968686422261968</v>
      </c>
    </row>
    <row r="12" spans="1:9" ht="23.1" customHeight="1" x14ac:dyDescent="0.2">
      <c r="A12" s="40" t="s">
        <v>120</v>
      </c>
      <c r="B12" s="286" t="s">
        <v>117</v>
      </c>
      <c r="C12" s="287"/>
      <c r="D12" s="145">
        <v>78796.054999999993</v>
      </c>
      <c r="E12" s="128">
        <v>100</v>
      </c>
      <c r="F12" s="145">
        <v>59048.735999999997</v>
      </c>
      <c r="G12" s="128">
        <f t="shared" si="0"/>
        <v>74.938695852222565</v>
      </c>
      <c r="H12" s="144">
        <v>66040.501000000004</v>
      </c>
      <c r="I12" s="126">
        <f t="shared" si="1"/>
        <v>83.811938300718239</v>
      </c>
    </row>
    <row r="13" spans="1:9" ht="23.1" customHeight="1" thickBot="1" x14ac:dyDescent="0.25">
      <c r="A13" s="40"/>
      <c r="B13" s="288" t="s">
        <v>118</v>
      </c>
      <c r="C13" s="289"/>
      <c r="D13" s="149">
        <v>81371.023000000001</v>
      </c>
      <c r="E13" s="45">
        <v>100</v>
      </c>
      <c r="F13" s="149">
        <v>61476.176999999996</v>
      </c>
      <c r="G13" s="45">
        <f t="shared" si="0"/>
        <v>75.550453630157747</v>
      </c>
      <c r="H13" s="148">
        <v>68384.398000000001</v>
      </c>
      <c r="I13" s="129">
        <f t="shared" si="1"/>
        <v>84.040233831151411</v>
      </c>
    </row>
    <row r="14" spans="1:9" ht="23.1" customHeight="1" x14ac:dyDescent="0.2">
      <c r="A14" s="38"/>
      <c r="B14" s="292" t="s">
        <v>113</v>
      </c>
      <c r="C14" s="293"/>
      <c r="D14" s="147">
        <v>1291.2370000000001</v>
      </c>
      <c r="E14" s="131">
        <v>100</v>
      </c>
      <c r="F14" s="147">
        <v>1264.5940000000001</v>
      </c>
      <c r="G14" s="131">
        <f t="shared" si="0"/>
        <v>97.936629758905596</v>
      </c>
      <c r="H14" s="146">
        <v>1266.4090000000001</v>
      </c>
      <c r="I14" s="136">
        <f t="shared" si="1"/>
        <v>98.077192645501952</v>
      </c>
    </row>
    <row r="15" spans="1:9" ht="23.1" customHeight="1" x14ac:dyDescent="0.2">
      <c r="A15" s="40" t="s">
        <v>121</v>
      </c>
      <c r="B15" s="286" t="s">
        <v>115</v>
      </c>
      <c r="C15" s="287"/>
      <c r="D15" s="145">
        <v>10253.741</v>
      </c>
      <c r="E15" s="128">
        <v>100</v>
      </c>
      <c r="F15" s="145">
        <v>9736.2000000000007</v>
      </c>
      <c r="G15" s="128">
        <f t="shared" si="0"/>
        <v>94.952661667580657</v>
      </c>
      <c r="H15" s="144">
        <v>9430.9750000000004</v>
      </c>
      <c r="I15" s="126">
        <f t="shared" si="1"/>
        <v>91.975943219162644</v>
      </c>
    </row>
    <row r="16" spans="1:9" ht="23.1" customHeight="1" x14ac:dyDescent="0.2">
      <c r="A16" s="40" t="s">
        <v>122</v>
      </c>
      <c r="B16" s="286" t="s">
        <v>117</v>
      </c>
      <c r="C16" s="287"/>
      <c r="D16" s="145">
        <v>120739.53</v>
      </c>
      <c r="E16" s="128">
        <v>100</v>
      </c>
      <c r="F16" s="145">
        <v>91434.258000000002</v>
      </c>
      <c r="G16" s="128">
        <f t="shared" si="0"/>
        <v>75.728519069106852</v>
      </c>
      <c r="H16" s="144">
        <v>93948.612999999998</v>
      </c>
      <c r="I16" s="126">
        <f t="shared" si="1"/>
        <v>77.810981208888251</v>
      </c>
    </row>
    <row r="17" spans="1:9" ht="23.1" customHeight="1" thickBot="1" x14ac:dyDescent="0.25">
      <c r="A17" s="43"/>
      <c r="B17" s="305" t="s">
        <v>118</v>
      </c>
      <c r="C17" s="306"/>
      <c r="D17" s="152">
        <v>132284.508</v>
      </c>
      <c r="E17" s="45">
        <v>100</v>
      </c>
      <c r="F17" s="152">
        <v>102435.052</v>
      </c>
      <c r="G17" s="45">
        <f t="shared" si="0"/>
        <v>77.43541065292392</v>
      </c>
      <c r="H17" s="151">
        <v>104645.997</v>
      </c>
      <c r="I17" s="133">
        <f t="shared" si="1"/>
        <v>79.106766606411696</v>
      </c>
    </row>
    <row r="18" spans="1:9" ht="23.1" customHeight="1" x14ac:dyDescent="0.2">
      <c r="A18" s="40"/>
      <c r="B18" s="288" t="s">
        <v>113</v>
      </c>
      <c r="C18" s="289"/>
      <c r="D18" s="149">
        <v>454.53399999999999</v>
      </c>
      <c r="E18" s="131">
        <v>100</v>
      </c>
      <c r="F18" s="149">
        <v>462.91699999999997</v>
      </c>
      <c r="G18" s="131">
        <f t="shared" si="0"/>
        <v>101.8443064765232</v>
      </c>
      <c r="H18" s="148">
        <v>471.83499999999998</v>
      </c>
      <c r="I18" s="129">
        <f t="shared" si="1"/>
        <v>103.80631591916116</v>
      </c>
    </row>
    <row r="19" spans="1:9" ht="23.1" customHeight="1" x14ac:dyDescent="0.2">
      <c r="A19" s="40" t="s">
        <v>123</v>
      </c>
      <c r="B19" s="286" t="s">
        <v>115</v>
      </c>
      <c r="C19" s="287"/>
      <c r="D19" s="145">
        <v>5179.0460000000003</v>
      </c>
      <c r="E19" s="128">
        <v>100</v>
      </c>
      <c r="F19" s="145">
        <v>5187.6580000000004</v>
      </c>
      <c r="G19" s="128">
        <f t="shared" si="0"/>
        <v>100.16628545102708</v>
      </c>
      <c r="H19" s="144">
        <v>4962.0780000000004</v>
      </c>
      <c r="I19" s="126">
        <f t="shared" si="1"/>
        <v>95.810657020617313</v>
      </c>
    </row>
    <row r="20" spans="1:9" ht="23.1" customHeight="1" x14ac:dyDescent="0.2">
      <c r="A20" s="40" t="s">
        <v>124</v>
      </c>
      <c r="B20" s="286" t="s">
        <v>117</v>
      </c>
      <c r="C20" s="287"/>
      <c r="D20" s="145">
        <v>130935.393</v>
      </c>
      <c r="E20" s="128">
        <v>100</v>
      </c>
      <c r="F20" s="145">
        <v>88303.785000000003</v>
      </c>
      <c r="G20" s="128">
        <f t="shared" si="0"/>
        <v>67.440730101142336</v>
      </c>
      <c r="H20" s="144">
        <v>73364.864000000001</v>
      </c>
      <c r="I20" s="126">
        <f t="shared" si="1"/>
        <v>56.031346696305405</v>
      </c>
    </row>
    <row r="21" spans="1:9" ht="23.1" customHeight="1" thickBot="1" x14ac:dyDescent="0.25">
      <c r="A21" s="40"/>
      <c r="B21" s="288" t="s">
        <v>118</v>
      </c>
      <c r="C21" s="289"/>
      <c r="D21" s="149">
        <v>136568.973</v>
      </c>
      <c r="E21" s="45">
        <v>100</v>
      </c>
      <c r="F21" s="149">
        <v>93954.36</v>
      </c>
      <c r="G21" s="45">
        <f t="shared" si="0"/>
        <v>68.796270438381342</v>
      </c>
      <c r="H21" s="148">
        <v>78798.777000000002</v>
      </c>
      <c r="I21" s="129">
        <f t="shared" si="1"/>
        <v>57.698886701007858</v>
      </c>
    </row>
    <row r="22" spans="1:9" ht="23.1" customHeight="1" x14ac:dyDescent="0.2">
      <c r="A22" s="38"/>
      <c r="B22" s="292" t="s">
        <v>113</v>
      </c>
      <c r="C22" s="293"/>
      <c r="D22" s="147">
        <v>225.67</v>
      </c>
      <c r="E22" s="131">
        <v>100</v>
      </c>
      <c r="F22" s="147">
        <v>221.24199999999999</v>
      </c>
      <c r="G22" s="131">
        <f t="shared" si="0"/>
        <v>98.037842867904473</v>
      </c>
      <c r="H22" s="146">
        <v>204.33500000000001</v>
      </c>
      <c r="I22" s="136">
        <f t="shared" si="1"/>
        <v>90.54592989763816</v>
      </c>
    </row>
    <row r="23" spans="1:9" ht="23.1" customHeight="1" x14ac:dyDescent="0.2">
      <c r="A23" s="40" t="s">
        <v>125</v>
      </c>
      <c r="B23" s="286" t="s">
        <v>115</v>
      </c>
      <c r="C23" s="287"/>
      <c r="D23" s="145">
        <v>808.79100000000005</v>
      </c>
      <c r="E23" s="128">
        <v>100</v>
      </c>
      <c r="F23" s="145">
        <v>1041.6220000000001</v>
      </c>
      <c r="G23" s="128">
        <f t="shared" si="0"/>
        <v>128.78753596417368</v>
      </c>
      <c r="H23" s="144">
        <v>1023.601</v>
      </c>
      <c r="I23" s="126">
        <f t="shared" si="1"/>
        <v>126.55939544332217</v>
      </c>
    </row>
    <row r="24" spans="1:9" ht="23.1" customHeight="1" x14ac:dyDescent="0.2">
      <c r="A24" s="40" t="s">
        <v>126</v>
      </c>
      <c r="B24" s="286" t="s">
        <v>117</v>
      </c>
      <c r="C24" s="287"/>
      <c r="D24" s="145">
        <v>55243.951000000001</v>
      </c>
      <c r="E24" s="128">
        <v>100</v>
      </c>
      <c r="F24" s="145">
        <v>40639.472000000002</v>
      </c>
      <c r="G24" s="128">
        <f t="shared" si="0"/>
        <v>73.563659485542587</v>
      </c>
      <c r="H24" s="144">
        <v>51541.076000000001</v>
      </c>
      <c r="I24" s="126">
        <f t="shared" si="1"/>
        <v>93.297229953737386</v>
      </c>
    </row>
    <row r="25" spans="1:9" ht="23.1" customHeight="1" thickBot="1" x14ac:dyDescent="0.25">
      <c r="A25" s="43"/>
      <c r="B25" s="305" t="s">
        <v>118</v>
      </c>
      <c r="C25" s="306"/>
      <c r="D25" s="152">
        <v>56278.411999999997</v>
      </c>
      <c r="E25" s="45">
        <v>100</v>
      </c>
      <c r="F25" s="152">
        <v>41902.336000000003</v>
      </c>
      <c r="G25" s="45">
        <f t="shared" si="0"/>
        <v>74.455434172520725</v>
      </c>
      <c r="H25" s="151">
        <v>52769.012000000002</v>
      </c>
      <c r="I25" s="133">
        <f t="shared" si="1"/>
        <v>93.76421637483304</v>
      </c>
    </row>
    <row r="26" spans="1:9" ht="23.1" customHeight="1" x14ac:dyDescent="0.2">
      <c r="A26" s="40"/>
      <c r="B26" s="288" t="s">
        <v>113</v>
      </c>
      <c r="C26" s="289"/>
      <c r="D26" s="149">
        <v>109.813</v>
      </c>
      <c r="E26" s="131">
        <v>100</v>
      </c>
      <c r="F26" s="149">
        <v>107.765</v>
      </c>
      <c r="G26" s="131">
        <f t="shared" si="0"/>
        <v>98.135011337455495</v>
      </c>
      <c r="H26" s="148">
        <v>118.111</v>
      </c>
      <c r="I26" s="129">
        <f t="shared" si="1"/>
        <v>107.55648238368865</v>
      </c>
    </row>
    <row r="27" spans="1:9" ht="23.1" customHeight="1" x14ac:dyDescent="0.2">
      <c r="A27" s="40" t="s">
        <v>127</v>
      </c>
      <c r="B27" s="286" t="s">
        <v>115</v>
      </c>
      <c r="C27" s="287"/>
      <c r="D27" s="145">
        <v>267.29599999999999</v>
      </c>
      <c r="E27" s="150">
        <v>100</v>
      </c>
      <c r="F27" s="145">
        <v>386.03500000000003</v>
      </c>
      <c r="G27" s="150">
        <f t="shared" si="0"/>
        <v>144.42228839937746</v>
      </c>
      <c r="H27" s="144">
        <v>411.94799999999998</v>
      </c>
      <c r="I27" s="126">
        <f t="shared" si="1"/>
        <v>154.11678438884232</v>
      </c>
    </row>
    <row r="28" spans="1:9" ht="23.1" customHeight="1" x14ac:dyDescent="0.2">
      <c r="A28" s="40" t="s">
        <v>128</v>
      </c>
      <c r="B28" s="286" t="s">
        <v>117</v>
      </c>
      <c r="C28" s="287"/>
      <c r="D28" s="145">
        <v>46114.175999999999</v>
      </c>
      <c r="E28" s="128">
        <v>100</v>
      </c>
      <c r="F28" s="145">
        <v>48195.754999999997</v>
      </c>
      <c r="G28" s="128">
        <f t="shared" si="0"/>
        <v>104.51396767883263</v>
      </c>
      <c r="H28" s="144">
        <v>44357.112999999998</v>
      </c>
      <c r="I28" s="126">
        <f t="shared" si="1"/>
        <v>96.18975518504331</v>
      </c>
    </row>
    <row r="29" spans="1:9" ht="23.1" customHeight="1" thickBot="1" x14ac:dyDescent="0.25">
      <c r="A29" s="40"/>
      <c r="B29" s="288" t="s">
        <v>118</v>
      </c>
      <c r="C29" s="289"/>
      <c r="D29" s="149">
        <v>46491.285000000003</v>
      </c>
      <c r="E29" s="45">
        <v>100</v>
      </c>
      <c r="F29" s="149">
        <v>48689.555</v>
      </c>
      <c r="G29" s="45">
        <f t="shared" si="0"/>
        <v>104.72834854962601</v>
      </c>
      <c r="H29" s="148">
        <v>44887.171999999999</v>
      </c>
      <c r="I29" s="129">
        <f t="shared" si="1"/>
        <v>96.549647960902774</v>
      </c>
    </row>
    <row r="30" spans="1:9" ht="23.1" customHeight="1" x14ac:dyDescent="0.2">
      <c r="A30" s="38"/>
      <c r="B30" s="292" t="s">
        <v>113</v>
      </c>
      <c r="C30" s="293"/>
      <c r="D30" s="147">
        <v>2829.3539999999998</v>
      </c>
      <c r="E30" s="131">
        <v>100</v>
      </c>
      <c r="F30" s="147">
        <v>2831.6590000000001</v>
      </c>
      <c r="G30" s="131">
        <f t="shared" si="0"/>
        <v>100.08146735968705</v>
      </c>
      <c r="H30" s="146">
        <v>2784.7370000000001</v>
      </c>
      <c r="I30" s="136">
        <f t="shared" si="1"/>
        <v>98.423067597762611</v>
      </c>
    </row>
    <row r="31" spans="1:9" ht="23.1" customHeight="1" x14ac:dyDescent="0.2">
      <c r="A31" s="40" t="s">
        <v>129</v>
      </c>
      <c r="B31" s="286" t="s">
        <v>115</v>
      </c>
      <c r="C31" s="287"/>
      <c r="D31" s="145">
        <v>25966.741000000002</v>
      </c>
      <c r="E31" s="128">
        <v>100</v>
      </c>
      <c r="F31" s="145">
        <v>26636.977999999999</v>
      </c>
      <c r="G31" s="128">
        <f t="shared" si="0"/>
        <v>102.58113638519364</v>
      </c>
      <c r="H31" s="144">
        <v>25623.082000000002</v>
      </c>
      <c r="I31" s="126">
        <f t="shared" si="1"/>
        <v>98.676541657653544</v>
      </c>
    </row>
    <row r="32" spans="1:9" ht="23.1" customHeight="1" x14ac:dyDescent="0.2">
      <c r="A32" s="40" t="s">
        <v>118</v>
      </c>
      <c r="B32" s="286" t="s">
        <v>117</v>
      </c>
      <c r="C32" s="287"/>
      <c r="D32" s="145">
        <v>501368.25300000003</v>
      </c>
      <c r="E32" s="128">
        <v>100</v>
      </c>
      <c r="F32" s="145">
        <v>378483.96800000005</v>
      </c>
      <c r="G32" s="128">
        <f t="shared" si="0"/>
        <v>75.490214175966187</v>
      </c>
      <c r="H32" s="144">
        <v>377781.92700000003</v>
      </c>
      <c r="I32" s="126">
        <f t="shared" si="1"/>
        <v>75.350189155275459</v>
      </c>
    </row>
    <row r="33" spans="1:9" ht="23.1" customHeight="1" thickBot="1" x14ac:dyDescent="0.25">
      <c r="A33" s="44"/>
      <c r="B33" s="296" t="s">
        <v>118</v>
      </c>
      <c r="C33" s="297"/>
      <c r="D33" s="143">
        <v>530164.348</v>
      </c>
      <c r="E33" s="125">
        <v>100</v>
      </c>
      <c r="F33" s="143">
        <v>407952.60500000004</v>
      </c>
      <c r="G33" s="125">
        <f t="shared" si="0"/>
        <v>76.948328671848003</v>
      </c>
      <c r="H33" s="142">
        <v>406189.74600000004</v>
      </c>
      <c r="I33" s="123">
        <f t="shared" si="1"/>
        <v>76.615816874958938</v>
      </c>
    </row>
    <row r="34" spans="1:9" ht="24" customHeight="1" thickTop="1" x14ac:dyDescent="0.2">
      <c r="A34" s="6"/>
      <c r="B34" s="6"/>
      <c r="C34" s="6"/>
      <c r="D34" s="45"/>
      <c r="E34" s="45"/>
      <c r="F34" s="45"/>
      <c r="G34" s="45"/>
      <c r="H34" s="141"/>
      <c r="I34" s="141"/>
    </row>
    <row r="35" spans="1:9" ht="15.75" customHeight="1" thickBot="1" x14ac:dyDescent="0.25">
      <c r="A35" s="6"/>
      <c r="B35" s="32"/>
      <c r="C35" s="32"/>
      <c r="D35" s="49"/>
      <c r="E35" s="49"/>
      <c r="F35" s="49"/>
      <c r="G35" s="49"/>
      <c r="H35" s="282" t="s">
        <v>106</v>
      </c>
      <c r="I35" s="282"/>
    </row>
    <row r="36" spans="1:9" ht="23.1" customHeight="1" thickTop="1" x14ac:dyDescent="0.2">
      <c r="A36" s="302" t="s">
        <v>107</v>
      </c>
      <c r="B36" s="303"/>
      <c r="C36" s="304"/>
      <c r="D36" s="298" t="s">
        <v>130</v>
      </c>
      <c r="E36" s="299"/>
      <c r="F36" s="299"/>
      <c r="G36" s="299"/>
      <c r="H36" s="299"/>
      <c r="I36" s="300"/>
    </row>
    <row r="37" spans="1:9" ht="23.1" customHeight="1" x14ac:dyDescent="0.2">
      <c r="A37" s="33"/>
      <c r="B37" s="34"/>
      <c r="C37" s="34" t="s">
        <v>109</v>
      </c>
      <c r="D37" s="294" t="s">
        <v>188</v>
      </c>
      <c r="E37" s="96"/>
      <c r="F37" s="294" t="s">
        <v>191</v>
      </c>
      <c r="G37" s="96"/>
      <c r="H37" s="290" t="s">
        <v>230</v>
      </c>
      <c r="I37" s="140"/>
    </row>
    <row r="38" spans="1:9" ht="23.1" customHeight="1" thickBot="1" x14ac:dyDescent="0.25">
      <c r="A38" s="46" t="s">
        <v>110</v>
      </c>
      <c r="B38" s="37" t="s">
        <v>111</v>
      </c>
      <c r="C38" s="47"/>
      <c r="D38" s="295"/>
      <c r="E38" s="97" t="s">
        <v>112</v>
      </c>
      <c r="F38" s="295"/>
      <c r="G38" s="97" t="s">
        <v>112</v>
      </c>
      <c r="H38" s="291"/>
      <c r="I38" s="139" t="s">
        <v>112</v>
      </c>
    </row>
    <row r="39" spans="1:9" ht="23.1" customHeight="1" x14ac:dyDescent="0.2">
      <c r="A39" s="38"/>
      <c r="B39" s="257" t="s">
        <v>113</v>
      </c>
      <c r="C39" s="257"/>
      <c r="D39" s="39">
        <v>319.98899999999998</v>
      </c>
      <c r="E39" s="39">
        <v>100</v>
      </c>
      <c r="F39" s="39">
        <v>302.78699999999998</v>
      </c>
      <c r="G39" s="131">
        <f t="shared" ref="G39:G66" si="2">F39/D39*100</f>
        <v>94.624190206538344</v>
      </c>
      <c r="H39" s="130">
        <v>318.22699999999998</v>
      </c>
      <c r="I39" s="136">
        <f t="shared" ref="I39:I66" si="3">H39/D39*100</f>
        <v>99.449356071614957</v>
      </c>
    </row>
    <row r="40" spans="1:9" ht="23.1" customHeight="1" x14ac:dyDescent="0.2">
      <c r="A40" s="40" t="s">
        <v>114</v>
      </c>
      <c r="B40" s="301" t="s">
        <v>115</v>
      </c>
      <c r="C40" s="301"/>
      <c r="D40" s="41">
        <v>5359.92</v>
      </c>
      <c r="E40" s="41">
        <v>100</v>
      </c>
      <c r="F40" s="41">
        <v>5780.3829999999998</v>
      </c>
      <c r="G40" s="128">
        <f t="shared" si="2"/>
        <v>107.84457603844832</v>
      </c>
      <c r="H40" s="127">
        <v>6016.3459999999995</v>
      </c>
      <c r="I40" s="126">
        <f t="shared" si="3"/>
        <v>112.2469365214406</v>
      </c>
    </row>
    <row r="41" spans="1:9" ht="23.1" customHeight="1" x14ac:dyDescent="0.2">
      <c r="A41" s="40" t="s">
        <v>116</v>
      </c>
      <c r="B41" s="301" t="s">
        <v>117</v>
      </c>
      <c r="C41" s="301"/>
      <c r="D41" s="41">
        <v>68311.173999999999</v>
      </c>
      <c r="E41" s="41">
        <v>100</v>
      </c>
      <c r="F41" s="41">
        <v>49084.995000000003</v>
      </c>
      <c r="G41" s="128">
        <f t="shared" si="2"/>
        <v>71.855001350145159</v>
      </c>
      <c r="H41" s="127">
        <v>47651.792000000001</v>
      </c>
      <c r="I41" s="126">
        <f t="shared" si="3"/>
        <v>69.756950744251597</v>
      </c>
    </row>
    <row r="42" spans="1:9" ht="23.1" customHeight="1" thickBot="1" x14ac:dyDescent="0.25">
      <c r="A42" s="40"/>
      <c r="B42" s="307" t="s">
        <v>118</v>
      </c>
      <c r="C42" s="307"/>
      <c r="D42" s="42">
        <v>73991.082999999999</v>
      </c>
      <c r="E42" s="138">
        <v>100</v>
      </c>
      <c r="F42" s="42">
        <v>55168.165000000001</v>
      </c>
      <c r="G42" s="45">
        <f t="shared" si="2"/>
        <v>74.560558871668363</v>
      </c>
      <c r="H42" s="134">
        <v>53986.364999999998</v>
      </c>
      <c r="I42" s="129">
        <f t="shared" si="3"/>
        <v>72.963339379692542</v>
      </c>
    </row>
    <row r="43" spans="1:9" ht="23.1" customHeight="1" x14ac:dyDescent="0.2">
      <c r="A43" s="38"/>
      <c r="B43" s="257" t="s">
        <v>113</v>
      </c>
      <c r="C43" s="257"/>
      <c r="D43" s="39">
        <v>739.47199999999998</v>
      </c>
      <c r="E43" s="137">
        <v>100</v>
      </c>
      <c r="F43" s="39">
        <v>716.697</v>
      </c>
      <c r="G43" s="131">
        <f t="shared" si="2"/>
        <v>96.920099746846404</v>
      </c>
      <c r="H43" s="130">
        <v>732.5</v>
      </c>
      <c r="I43" s="136">
        <f t="shared" si="3"/>
        <v>99.057165112404533</v>
      </c>
    </row>
    <row r="44" spans="1:9" ht="23.1" customHeight="1" x14ac:dyDescent="0.2">
      <c r="A44" s="40" t="s">
        <v>119</v>
      </c>
      <c r="B44" s="301" t="s">
        <v>115</v>
      </c>
      <c r="C44" s="301"/>
      <c r="D44" s="41">
        <v>2027.729</v>
      </c>
      <c r="E44" s="41">
        <v>100</v>
      </c>
      <c r="F44" s="41">
        <v>1733.8820000000001</v>
      </c>
      <c r="G44" s="128">
        <f t="shared" si="2"/>
        <v>85.508566480037516</v>
      </c>
      <c r="H44" s="127">
        <v>1437.192</v>
      </c>
      <c r="I44" s="126">
        <f t="shared" si="3"/>
        <v>70.876926847719787</v>
      </c>
    </row>
    <row r="45" spans="1:9" ht="23.1" customHeight="1" x14ac:dyDescent="0.2">
      <c r="A45" s="40" t="s">
        <v>120</v>
      </c>
      <c r="B45" s="301" t="s">
        <v>117</v>
      </c>
      <c r="C45" s="301"/>
      <c r="D45" s="41">
        <v>80232.767000000007</v>
      </c>
      <c r="E45" s="41">
        <v>100</v>
      </c>
      <c r="F45" s="41">
        <v>61688.726999999999</v>
      </c>
      <c r="G45" s="128">
        <f t="shared" si="2"/>
        <v>76.887198717700954</v>
      </c>
      <c r="H45" s="127">
        <v>65394.567000000003</v>
      </c>
      <c r="I45" s="126">
        <f t="shared" si="3"/>
        <v>81.506059737413764</v>
      </c>
    </row>
    <row r="46" spans="1:9" ht="23.1" customHeight="1" thickBot="1" x14ac:dyDescent="0.25">
      <c r="A46" s="43"/>
      <c r="B46" s="308" t="s">
        <v>118</v>
      </c>
      <c r="C46" s="308"/>
      <c r="D46" s="42">
        <v>82999.967999999993</v>
      </c>
      <c r="E46" s="135">
        <v>100</v>
      </c>
      <c r="F46" s="42">
        <v>64139.305999999997</v>
      </c>
      <c r="G46" s="45">
        <f t="shared" si="2"/>
        <v>77.276302082429709</v>
      </c>
      <c r="H46" s="134">
        <v>67564.259000000005</v>
      </c>
      <c r="I46" s="133">
        <f t="shared" si="3"/>
        <v>81.40275307094096</v>
      </c>
    </row>
    <row r="47" spans="1:9" ht="23.1" customHeight="1" x14ac:dyDescent="0.2">
      <c r="A47" s="40"/>
      <c r="B47" s="307" t="s">
        <v>113</v>
      </c>
      <c r="C47" s="307"/>
      <c r="D47" s="39">
        <v>834.53599999999994</v>
      </c>
      <c r="E47" s="132">
        <v>100</v>
      </c>
      <c r="F47" s="39">
        <v>841.55600000000004</v>
      </c>
      <c r="G47" s="131">
        <f t="shared" si="2"/>
        <v>100.84118600036429</v>
      </c>
      <c r="H47" s="130">
        <v>821.32799999999997</v>
      </c>
      <c r="I47" s="129">
        <f t="shared" si="3"/>
        <v>98.417324117833147</v>
      </c>
    </row>
    <row r="48" spans="1:9" ht="23.1" customHeight="1" x14ac:dyDescent="0.2">
      <c r="A48" s="40" t="s">
        <v>121</v>
      </c>
      <c r="B48" s="301" t="s">
        <v>115</v>
      </c>
      <c r="C48" s="301"/>
      <c r="D48" s="41">
        <v>11473.291999999999</v>
      </c>
      <c r="E48" s="41">
        <v>100</v>
      </c>
      <c r="F48" s="41">
        <v>10588.77</v>
      </c>
      <c r="G48" s="128">
        <f t="shared" si="2"/>
        <v>92.290599768575589</v>
      </c>
      <c r="H48" s="127">
        <v>10639.785</v>
      </c>
      <c r="I48" s="126">
        <f t="shared" si="3"/>
        <v>92.735241114755908</v>
      </c>
    </row>
    <row r="49" spans="1:9" ht="23.1" customHeight="1" x14ac:dyDescent="0.2">
      <c r="A49" s="40" t="s">
        <v>122</v>
      </c>
      <c r="B49" s="301" t="s">
        <v>117</v>
      </c>
      <c r="C49" s="301"/>
      <c r="D49" s="41">
        <v>115386.844</v>
      </c>
      <c r="E49" s="41">
        <v>100</v>
      </c>
      <c r="F49" s="41">
        <v>86114.221999999994</v>
      </c>
      <c r="G49" s="128">
        <f t="shared" si="2"/>
        <v>74.630884262680766</v>
      </c>
      <c r="H49" s="127">
        <v>90514.62</v>
      </c>
      <c r="I49" s="126">
        <f t="shared" si="3"/>
        <v>78.444488870845618</v>
      </c>
    </row>
    <row r="50" spans="1:9" ht="23.1" customHeight="1" thickBot="1" x14ac:dyDescent="0.25">
      <c r="A50" s="40"/>
      <c r="B50" s="307" t="s">
        <v>118</v>
      </c>
      <c r="C50" s="307"/>
      <c r="D50" s="42">
        <v>127694.67200000001</v>
      </c>
      <c r="E50" s="138">
        <v>100</v>
      </c>
      <c r="F50" s="42">
        <v>97544.547999999995</v>
      </c>
      <c r="G50" s="45">
        <f t="shared" si="2"/>
        <v>76.388894283701987</v>
      </c>
      <c r="H50" s="134">
        <v>101975.73299999999</v>
      </c>
      <c r="I50" s="129">
        <f t="shared" si="3"/>
        <v>79.859035152226227</v>
      </c>
    </row>
    <row r="51" spans="1:9" ht="23.1" customHeight="1" x14ac:dyDescent="0.2">
      <c r="A51" s="38"/>
      <c r="B51" s="257" t="s">
        <v>113</v>
      </c>
      <c r="C51" s="257"/>
      <c r="D51" s="39">
        <v>899.11199999999997</v>
      </c>
      <c r="E51" s="137">
        <v>100</v>
      </c>
      <c r="F51" s="39">
        <v>894.08699999999999</v>
      </c>
      <c r="G51" s="131">
        <f t="shared" si="2"/>
        <v>99.441115233697246</v>
      </c>
      <c r="H51" s="130">
        <v>890.99400000000003</v>
      </c>
      <c r="I51" s="136">
        <f t="shared" si="3"/>
        <v>99.097109147692393</v>
      </c>
    </row>
    <row r="52" spans="1:9" ht="23.1" customHeight="1" x14ac:dyDescent="0.2">
      <c r="A52" s="40" t="s">
        <v>123</v>
      </c>
      <c r="B52" s="301" t="s">
        <v>115</v>
      </c>
      <c r="C52" s="301"/>
      <c r="D52" s="41">
        <v>6065.5940000000001</v>
      </c>
      <c r="E52" s="41">
        <v>100</v>
      </c>
      <c r="F52" s="41">
        <v>6232.3069999999998</v>
      </c>
      <c r="G52" s="128">
        <f t="shared" si="2"/>
        <v>102.74850245499452</v>
      </c>
      <c r="H52" s="127">
        <v>5770.4359999999997</v>
      </c>
      <c r="I52" s="126">
        <f t="shared" si="3"/>
        <v>95.133897850729866</v>
      </c>
    </row>
    <row r="53" spans="1:9" ht="23.1" customHeight="1" x14ac:dyDescent="0.2">
      <c r="A53" s="40" t="s">
        <v>124</v>
      </c>
      <c r="B53" s="301" t="s">
        <v>117</v>
      </c>
      <c r="C53" s="301"/>
      <c r="D53" s="41">
        <v>132915.17000000001</v>
      </c>
      <c r="E53" s="41">
        <v>100</v>
      </c>
      <c r="F53" s="41">
        <v>88864.373999999996</v>
      </c>
      <c r="G53" s="128">
        <f t="shared" si="2"/>
        <v>66.857962112225394</v>
      </c>
      <c r="H53" s="127">
        <v>73753.024999999994</v>
      </c>
      <c r="I53" s="126">
        <f t="shared" si="3"/>
        <v>55.488794093255109</v>
      </c>
    </row>
    <row r="54" spans="1:9" ht="23.1" customHeight="1" thickBot="1" x14ac:dyDescent="0.25">
      <c r="A54" s="43"/>
      <c r="B54" s="308" t="s">
        <v>118</v>
      </c>
      <c r="C54" s="308"/>
      <c r="D54" s="42">
        <v>139879.87599999999</v>
      </c>
      <c r="E54" s="135">
        <v>100</v>
      </c>
      <c r="F54" s="42">
        <v>95990.767999999996</v>
      </c>
      <c r="G54" s="45">
        <f t="shared" si="2"/>
        <v>68.62371539420009</v>
      </c>
      <c r="H54" s="134">
        <v>80414.454999999987</v>
      </c>
      <c r="I54" s="133">
        <f t="shared" si="3"/>
        <v>57.488222966397252</v>
      </c>
    </row>
    <row r="55" spans="1:9" ht="23.1" customHeight="1" x14ac:dyDescent="0.2">
      <c r="A55" s="40"/>
      <c r="B55" s="307" t="s">
        <v>113</v>
      </c>
      <c r="C55" s="307"/>
      <c r="D55" s="39">
        <v>246.32599999999999</v>
      </c>
      <c r="E55" s="132">
        <v>100</v>
      </c>
      <c r="F55" s="39">
        <v>224.64500000000001</v>
      </c>
      <c r="G55" s="131">
        <f t="shared" si="2"/>
        <v>91.198249474273936</v>
      </c>
      <c r="H55" s="130">
        <v>206.286</v>
      </c>
      <c r="I55" s="129">
        <f t="shared" si="3"/>
        <v>83.745118257918378</v>
      </c>
    </row>
    <row r="56" spans="1:9" ht="23.1" customHeight="1" x14ac:dyDescent="0.2">
      <c r="A56" s="40" t="s">
        <v>125</v>
      </c>
      <c r="B56" s="301" t="s">
        <v>115</v>
      </c>
      <c r="C56" s="301"/>
      <c r="D56" s="41">
        <v>2496.4409999999998</v>
      </c>
      <c r="E56" s="41">
        <v>100</v>
      </c>
      <c r="F56" s="41">
        <v>2529.7959999999998</v>
      </c>
      <c r="G56" s="128">
        <f t="shared" si="2"/>
        <v>101.33610207491385</v>
      </c>
      <c r="H56" s="127">
        <v>2730.2260000000001</v>
      </c>
      <c r="I56" s="126">
        <f t="shared" si="3"/>
        <v>109.36473163195126</v>
      </c>
    </row>
    <row r="57" spans="1:9" ht="23.1" customHeight="1" x14ac:dyDescent="0.2">
      <c r="A57" s="40" t="s">
        <v>126</v>
      </c>
      <c r="B57" s="301" t="s">
        <v>117</v>
      </c>
      <c r="C57" s="301"/>
      <c r="D57" s="41">
        <v>58647.1</v>
      </c>
      <c r="E57" s="41">
        <v>100</v>
      </c>
      <c r="F57" s="41">
        <v>43091.203000000001</v>
      </c>
      <c r="G57" s="128">
        <f t="shared" si="2"/>
        <v>73.475419926987016</v>
      </c>
      <c r="H57" s="127">
        <v>52813.228999999999</v>
      </c>
      <c r="I57" s="126">
        <f t="shared" si="3"/>
        <v>90.052584015236903</v>
      </c>
    </row>
    <row r="58" spans="1:9" ht="23.1" customHeight="1" thickBot="1" x14ac:dyDescent="0.25">
      <c r="A58" s="40"/>
      <c r="B58" s="307" t="s">
        <v>118</v>
      </c>
      <c r="C58" s="307"/>
      <c r="D58" s="42">
        <v>61389.866999999998</v>
      </c>
      <c r="E58" s="138">
        <v>100</v>
      </c>
      <c r="F58" s="42">
        <v>45845.644</v>
      </c>
      <c r="G58" s="45">
        <f t="shared" si="2"/>
        <v>74.679497188029416</v>
      </c>
      <c r="H58" s="134">
        <v>55749.741000000002</v>
      </c>
      <c r="I58" s="129">
        <f t="shared" si="3"/>
        <v>90.812610817351995</v>
      </c>
    </row>
    <row r="59" spans="1:9" ht="23.1" customHeight="1" x14ac:dyDescent="0.2">
      <c r="A59" s="38"/>
      <c r="B59" s="257" t="s">
        <v>113</v>
      </c>
      <c r="C59" s="257"/>
      <c r="D59" s="39">
        <v>94.588999999999999</v>
      </c>
      <c r="E59" s="137">
        <v>100</v>
      </c>
      <c r="F59" s="39">
        <v>90.248000000000005</v>
      </c>
      <c r="G59" s="131">
        <f t="shared" si="2"/>
        <v>95.410671431138937</v>
      </c>
      <c r="H59" s="130">
        <v>89.483999999999995</v>
      </c>
      <c r="I59" s="136">
        <f t="shared" si="3"/>
        <v>94.602966518305507</v>
      </c>
    </row>
    <row r="60" spans="1:9" ht="23.1" customHeight="1" x14ac:dyDescent="0.2">
      <c r="A60" s="40" t="s">
        <v>127</v>
      </c>
      <c r="B60" s="301" t="s">
        <v>115</v>
      </c>
      <c r="C60" s="301"/>
      <c r="D60" s="41">
        <v>634.98800000000006</v>
      </c>
      <c r="E60" s="41">
        <v>100</v>
      </c>
      <c r="F60" s="41">
        <v>628.58900000000006</v>
      </c>
      <c r="G60" s="128">
        <f t="shared" si="2"/>
        <v>98.992264420744959</v>
      </c>
      <c r="H60" s="127">
        <v>716.69</v>
      </c>
      <c r="I60" s="126">
        <f t="shared" si="3"/>
        <v>112.86669984314663</v>
      </c>
    </row>
    <row r="61" spans="1:9" ht="23.1" customHeight="1" x14ac:dyDescent="0.2">
      <c r="A61" s="40" t="s">
        <v>128</v>
      </c>
      <c r="B61" s="301" t="s">
        <v>117</v>
      </c>
      <c r="C61" s="301"/>
      <c r="D61" s="41">
        <v>48582.321000000004</v>
      </c>
      <c r="E61" s="41">
        <v>100</v>
      </c>
      <c r="F61" s="41">
        <v>50483.252</v>
      </c>
      <c r="G61" s="128">
        <f t="shared" si="2"/>
        <v>103.91280400127445</v>
      </c>
      <c r="H61" s="127">
        <v>47338.614999999998</v>
      </c>
      <c r="I61" s="126">
        <f t="shared" si="3"/>
        <v>97.440002917933867</v>
      </c>
    </row>
    <row r="62" spans="1:9" ht="23.1" customHeight="1" thickBot="1" x14ac:dyDescent="0.25">
      <c r="A62" s="43"/>
      <c r="B62" s="308" t="s">
        <v>118</v>
      </c>
      <c r="C62" s="308"/>
      <c r="D62" s="42">
        <v>49311.898000000001</v>
      </c>
      <c r="E62" s="135">
        <v>100</v>
      </c>
      <c r="F62" s="42">
        <v>51202.089</v>
      </c>
      <c r="G62" s="45">
        <f t="shared" si="2"/>
        <v>103.83313373985321</v>
      </c>
      <c r="H62" s="134">
        <v>48144.788999999997</v>
      </c>
      <c r="I62" s="133">
        <f t="shared" si="3"/>
        <v>97.633210143320781</v>
      </c>
    </row>
    <row r="63" spans="1:9" ht="23.1" customHeight="1" x14ac:dyDescent="0.2">
      <c r="A63" s="40"/>
      <c r="B63" s="307" t="s">
        <v>113</v>
      </c>
      <c r="C63" s="307"/>
      <c r="D63" s="39">
        <v>3134.0239999999999</v>
      </c>
      <c r="E63" s="132">
        <v>100</v>
      </c>
      <c r="F63" s="39">
        <v>3070.02</v>
      </c>
      <c r="G63" s="131">
        <f t="shared" si="2"/>
        <v>97.95776930872259</v>
      </c>
      <c r="H63" s="130">
        <v>3058.819</v>
      </c>
      <c r="I63" s="129">
        <f t="shared" si="3"/>
        <v>97.600369365390947</v>
      </c>
    </row>
    <row r="64" spans="1:9" ht="23.1" customHeight="1" x14ac:dyDescent="0.2">
      <c r="A64" s="40" t="s">
        <v>129</v>
      </c>
      <c r="B64" s="301" t="s">
        <v>115</v>
      </c>
      <c r="C64" s="301"/>
      <c r="D64" s="41">
        <v>28057.964</v>
      </c>
      <c r="E64" s="41">
        <v>100</v>
      </c>
      <c r="F64" s="41">
        <v>27493.726999999999</v>
      </c>
      <c r="G64" s="128">
        <f t="shared" si="2"/>
        <v>97.989030850563495</v>
      </c>
      <c r="H64" s="127">
        <v>27310.674999999996</v>
      </c>
      <c r="I64" s="126">
        <f t="shared" si="3"/>
        <v>97.336624282503152</v>
      </c>
    </row>
    <row r="65" spans="1:9" ht="23.1" customHeight="1" x14ac:dyDescent="0.2">
      <c r="A65" s="40" t="s">
        <v>118</v>
      </c>
      <c r="B65" s="301" t="s">
        <v>117</v>
      </c>
      <c r="C65" s="301"/>
      <c r="D65" s="41">
        <v>504075.37599999999</v>
      </c>
      <c r="E65" s="41">
        <v>100</v>
      </c>
      <c r="F65" s="41">
        <v>379326.77299999999</v>
      </c>
      <c r="G65" s="128">
        <f t="shared" si="2"/>
        <v>75.251994257303295</v>
      </c>
      <c r="H65" s="127">
        <v>377465.84799999994</v>
      </c>
      <c r="I65" s="126">
        <f t="shared" si="3"/>
        <v>74.882818318822203</v>
      </c>
    </row>
    <row r="66" spans="1:9" ht="23.1" customHeight="1" thickBot="1" x14ac:dyDescent="0.25">
      <c r="A66" s="44"/>
      <c r="B66" s="309" t="s">
        <v>118</v>
      </c>
      <c r="C66" s="309"/>
      <c r="D66" s="48">
        <v>535267.36399999994</v>
      </c>
      <c r="E66" s="48">
        <v>100</v>
      </c>
      <c r="F66" s="48">
        <v>409890.51999999996</v>
      </c>
      <c r="G66" s="125">
        <f t="shared" si="2"/>
        <v>76.576781542765602</v>
      </c>
      <c r="H66" s="124">
        <v>407835.34199999995</v>
      </c>
      <c r="I66" s="123">
        <f t="shared" si="3"/>
        <v>76.192828001372419</v>
      </c>
    </row>
    <row r="67" spans="1:9" ht="16.5" customHeight="1" thickTop="1" x14ac:dyDescent="0.2">
      <c r="A67" s="32" t="s">
        <v>229</v>
      </c>
      <c r="B67" s="32" t="s">
        <v>193</v>
      </c>
      <c r="C67" s="32"/>
      <c r="D67" s="49"/>
      <c r="E67" s="49"/>
      <c r="F67" s="49"/>
      <c r="G67" s="49" t="s">
        <v>131</v>
      </c>
      <c r="H67" s="121"/>
      <c r="I67" s="121"/>
    </row>
    <row r="68" spans="1:9" ht="16.5" customHeight="1" x14ac:dyDescent="0.2">
      <c r="A68" s="32"/>
      <c r="B68" s="32" t="s">
        <v>132</v>
      </c>
      <c r="C68" s="32"/>
      <c r="D68" s="49"/>
      <c r="E68" s="49"/>
      <c r="G68" s="49"/>
      <c r="H68" s="122"/>
      <c r="I68" s="121"/>
    </row>
    <row r="69" spans="1:9" x14ac:dyDescent="0.2">
      <c r="A69"/>
      <c r="B69" s="120" t="s">
        <v>228</v>
      </c>
      <c r="C69" s="26"/>
      <c r="D69" s="119"/>
      <c r="E69" s="50"/>
      <c r="F69" s="50"/>
      <c r="G69" s="50"/>
      <c r="H69" s="118"/>
      <c r="I69" s="118"/>
    </row>
    <row r="70" spans="1:9" x14ac:dyDescent="0.2">
      <c r="A70"/>
      <c r="B70" s="32"/>
      <c r="D70" s="50"/>
      <c r="E70" s="50"/>
      <c r="F70" s="50"/>
      <c r="G70" s="50"/>
      <c r="H70" s="118"/>
      <c r="I70" s="118"/>
    </row>
    <row r="180" spans="9:10" x14ac:dyDescent="0.2">
      <c r="I180" s="26"/>
      <c r="J180"/>
    </row>
    <row r="181" spans="9:10" x14ac:dyDescent="0.2">
      <c r="I181" s="26"/>
      <c r="J181"/>
    </row>
  </sheetData>
  <mergeCells count="68"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62:C62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39:C39"/>
    <mergeCell ref="B40:C40"/>
    <mergeCell ref="B41:C41"/>
    <mergeCell ref="B42:C42"/>
    <mergeCell ref="B43:C43"/>
    <mergeCell ref="B27:C27"/>
    <mergeCell ref="B18:C18"/>
    <mergeCell ref="B19:C19"/>
    <mergeCell ref="B44:C44"/>
    <mergeCell ref="A3:C3"/>
    <mergeCell ref="A36:C36"/>
    <mergeCell ref="B28:C28"/>
    <mergeCell ref="B29:C29"/>
    <mergeCell ref="B30:C30"/>
    <mergeCell ref="B31:C31"/>
    <mergeCell ref="B24:C24"/>
    <mergeCell ref="B25:C25"/>
    <mergeCell ref="B20:C20"/>
    <mergeCell ref="B26:C26"/>
    <mergeCell ref="B9:C9"/>
    <mergeCell ref="B10:C10"/>
    <mergeCell ref="B21:C21"/>
    <mergeCell ref="B14:C14"/>
    <mergeCell ref="B15:C15"/>
    <mergeCell ref="B22:C22"/>
    <mergeCell ref="B23:C23"/>
    <mergeCell ref="B16:C16"/>
    <mergeCell ref="B17:C17"/>
    <mergeCell ref="D37:D38"/>
    <mergeCell ref="F37:F38"/>
    <mergeCell ref="B32:C32"/>
    <mergeCell ref="B33:C33"/>
    <mergeCell ref="D36:I36"/>
    <mergeCell ref="H37:H38"/>
    <mergeCell ref="H35:I35"/>
    <mergeCell ref="H2:I2"/>
    <mergeCell ref="D3:I3"/>
    <mergeCell ref="B11:C11"/>
    <mergeCell ref="B12:C12"/>
    <mergeCell ref="B13:C13"/>
    <mergeCell ref="H4:H5"/>
    <mergeCell ref="B6:C6"/>
    <mergeCell ref="B7:C7"/>
    <mergeCell ref="F4:F5"/>
    <mergeCell ref="B8:C8"/>
    <mergeCell ref="D4:D5"/>
  </mergeCells>
  <phoneticPr fontId="3"/>
  <pageMargins left="0.78740157480314965" right="0.78740157480314965" top="0.98425196850393704" bottom="0.78740157480314965" header="0.51181102362204722" footer="0.51181102362204722"/>
  <pageSetup paperSize="9" scale="90" orientation="portrait" r:id="rId1"/>
  <headerFooter alignWithMargins="0"/>
  <rowBreaks count="1" manualBreakCount="1">
    <brk id="3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10CB3-724D-47BA-926D-25B445C3753A}">
  <dimension ref="A1:W71"/>
  <sheetViews>
    <sheetView zoomScaleNormal="100" workbookViewId="0">
      <pane xSplit="2" ySplit="4" topLeftCell="C37" activePane="bottomRight" state="frozen"/>
      <selection activeCell="D4" sqref="D4:D5"/>
      <selection pane="topRight" activeCell="D4" sqref="D4:D5"/>
      <selection pane="bottomLeft" activeCell="D4" sqref="D4:D5"/>
      <selection pane="bottomRight"/>
    </sheetView>
  </sheetViews>
  <sheetFormatPr defaultColWidth="9" defaultRowHeight="13.2" x14ac:dyDescent="0.2"/>
  <cols>
    <col min="1" max="1" width="5.109375" style="201" customWidth="1"/>
    <col min="2" max="2" width="11.6640625" style="199" customWidth="1"/>
    <col min="3" max="3" width="7.6640625" style="202" customWidth="1"/>
    <col min="4" max="4" width="8.33203125" style="202" customWidth="1"/>
    <col min="5" max="11" width="7.6640625" style="202" customWidth="1"/>
    <col min="12" max="12" width="9" style="158"/>
    <col min="13" max="16384" width="9" style="26"/>
  </cols>
  <sheetData>
    <row r="1" spans="1:23" ht="24" customHeight="1" x14ac:dyDescent="0.2">
      <c r="A1" s="155" t="s">
        <v>133</v>
      </c>
      <c r="B1" s="156"/>
      <c r="C1" s="157"/>
      <c r="D1" s="157"/>
      <c r="E1" s="157"/>
      <c r="F1" s="157"/>
      <c r="G1" s="157"/>
      <c r="H1" s="157"/>
      <c r="I1" s="157"/>
      <c r="J1" s="157"/>
      <c r="K1" s="157"/>
      <c r="O1" s="159"/>
      <c r="P1" s="159"/>
      <c r="Q1" s="159"/>
      <c r="R1" s="159"/>
      <c r="S1" s="159"/>
      <c r="T1" s="159"/>
      <c r="U1" s="159"/>
      <c r="V1" s="159"/>
      <c r="W1" s="159"/>
    </row>
    <row r="2" spans="1:23" ht="23.1" customHeight="1" thickBot="1" x14ac:dyDescent="0.25">
      <c r="A2" s="160" t="s">
        <v>234</v>
      </c>
      <c r="B2" s="156"/>
      <c r="C2" s="157"/>
      <c r="D2" s="157"/>
      <c r="E2" s="157"/>
      <c r="F2" s="157"/>
      <c r="G2" s="157"/>
      <c r="H2" s="157"/>
      <c r="I2" s="157"/>
      <c r="J2" s="314" t="s">
        <v>134</v>
      </c>
      <c r="K2" s="314"/>
      <c r="O2" s="159"/>
      <c r="P2" s="159"/>
      <c r="Q2" s="159"/>
      <c r="R2" s="159"/>
      <c r="S2" s="159"/>
      <c r="T2" s="159"/>
      <c r="U2" s="159"/>
      <c r="V2" s="159"/>
      <c r="W2" s="159"/>
    </row>
    <row r="3" spans="1:23" ht="23.1" customHeight="1" thickTop="1" x14ac:dyDescent="0.2">
      <c r="A3" s="161" t="s">
        <v>135</v>
      </c>
      <c r="B3" s="310" t="s">
        <v>136</v>
      </c>
      <c r="C3" s="315" t="s">
        <v>137</v>
      </c>
      <c r="D3" s="315"/>
      <c r="E3" s="315"/>
      <c r="F3" s="315"/>
      <c r="G3" s="315"/>
      <c r="H3" s="315"/>
      <c r="I3" s="315"/>
      <c r="J3" s="315"/>
      <c r="K3" s="316"/>
      <c r="O3" s="159"/>
      <c r="P3" s="159"/>
      <c r="Q3" s="159"/>
      <c r="R3" s="159"/>
      <c r="S3" s="159"/>
      <c r="T3" s="159"/>
      <c r="U3" s="159"/>
      <c r="V3" s="159"/>
      <c r="W3" s="159"/>
    </row>
    <row r="4" spans="1:23" ht="23.1" customHeight="1" thickBot="1" x14ac:dyDescent="0.25">
      <c r="A4" s="162" t="s">
        <v>138</v>
      </c>
      <c r="B4" s="311"/>
      <c r="C4" s="163" t="s">
        <v>76</v>
      </c>
      <c r="D4" s="163" t="s">
        <v>139</v>
      </c>
      <c r="E4" s="163" t="s">
        <v>140</v>
      </c>
      <c r="F4" s="163" t="s">
        <v>141</v>
      </c>
      <c r="G4" s="163" t="s">
        <v>142</v>
      </c>
      <c r="H4" s="163" t="s">
        <v>143</v>
      </c>
      <c r="I4" s="163" t="s">
        <v>144</v>
      </c>
      <c r="J4" s="163" t="s">
        <v>145</v>
      </c>
      <c r="K4" s="164" t="s">
        <v>146</v>
      </c>
      <c r="O4" s="159"/>
      <c r="P4" s="159"/>
      <c r="Q4" s="159"/>
      <c r="R4" s="159"/>
      <c r="S4" s="159"/>
      <c r="T4" s="159"/>
      <c r="U4" s="159"/>
      <c r="V4" s="159"/>
      <c r="W4" s="159"/>
    </row>
    <row r="5" spans="1:23" ht="23.1" customHeight="1" x14ac:dyDescent="0.2">
      <c r="A5" s="165"/>
      <c r="B5" s="166" t="s">
        <v>147</v>
      </c>
      <c r="C5" s="167">
        <v>30.111000000000001</v>
      </c>
      <c r="D5" s="167">
        <v>116.836</v>
      </c>
      <c r="E5" s="167">
        <v>15.567</v>
      </c>
      <c r="F5" s="167">
        <v>27.638000000000002</v>
      </c>
      <c r="G5" s="167">
        <v>57.512999999999998</v>
      </c>
      <c r="H5" s="167">
        <v>19.696999999999999</v>
      </c>
      <c r="I5" s="167">
        <v>6.6159999999999997</v>
      </c>
      <c r="J5" s="167">
        <v>37.814999999999998</v>
      </c>
      <c r="K5" s="168">
        <f t="shared" ref="K5:K32" si="0">SUM(C5:J5)</f>
        <v>311.79300000000001</v>
      </c>
      <c r="L5" s="169"/>
    </row>
    <row r="6" spans="1:23" ht="23.1" customHeight="1" x14ac:dyDescent="0.2">
      <c r="A6" s="170" t="s">
        <v>114</v>
      </c>
      <c r="B6" s="171" t="s">
        <v>148</v>
      </c>
      <c r="C6" s="172">
        <v>3215.9989999999998</v>
      </c>
      <c r="D6" s="172">
        <v>2727.0419999999999</v>
      </c>
      <c r="E6" s="172">
        <v>191.571</v>
      </c>
      <c r="F6" s="172">
        <v>90.778999999999996</v>
      </c>
      <c r="G6" s="172">
        <v>164.101</v>
      </c>
      <c r="H6" s="172">
        <v>116.703</v>
      </c>
      <c r="I6" s="172">
        <v>6.2270000000000003</v>
      </c>
      <c r="J6" s="172">
        <v>15.499000000000001</v>
      </c>
      <c r="K6" s="173">
        <f t="shared" si="0"/>
        <v>6527.9209999999994</v>
      </c>
      <c r="L6" s="169"/>
      <c r="M6" s="174" t="s">
        <v>227</v>
      </c>
      <c r="N6" s="174"/>
      <c r="O6" s="174"/>
      <c r="P6" s="174"/>
      <c r="Q6" s="174"/>
      <c r="R6" s="175"/>
      <c r="S6" s="175"/>
      <c r="T6" s="175"/>
    </row>
    <row r="7" spans="1:23" ht="23.1" customHeight="1" x14ac:dyDescent="0.2">
      <c r="A7" s="170" t="s">
        <v>116</v>
      </c>
      <c r="B7" s="171" t="s">
        <v>149</v>
      </c>
      <c r="C7" s="172">
        <v>17.602</v>
      </c>
      <c r="D7" s="172">
        <v>1598.7760000000001</v>
      </c>
      <c r="E7" s="172">
        <v>159.297</v>
      </c>
      <c r="F7" s="172">
        <v>73.090999999999994</v>
      </c>
      <c r="G7" s="172">
        <v>201.471</v>
      </c>
      <c r="H7" s="172">
        <v>46.106999999999999</v>
      </c>
      <c r="I7" s="172">
        <v>44.292999999999999</v>
      </c>
      <c r="J7" s="172">
        <v>38.526000000000003</v>
      </c>
      <c r="K7" s="173">
        <f t="shared" si="0"/>
        <v>2179.163</v>
      </c>
      <c r="L7" s="169"/>
      <c r="M7" s="176" t="s">
        <v>226</v>
      </c>
      <c r="N7" s="174" t="s">
        <v>225</v>
      </c>
      <c r="O7" s="174"/>
      <c r="P7" s="174"/>
      <c r="Q7" s="174"/>
      <c r="R7" s="175"/>
      <c r="S7" s="175"/>
      <c r="T7" s="175"/>
    </row>
    <row r="8" spans="1:23" ht="23.1" customHeight="1" thickBot="1" x14ac:dyDescent="0.25">
      <c r="A8" s="170"/>
      <c r="B8" s="177" t="s">
        <v>118</v>
      </c>
      <c r="C8" s="178">
        <f t="shared" ref="C8:J8" si="1">SUM(C5:C7)</f>
        <v>3263.7119999999995</v>
      </c>
      <c r="D8" s="178">
        <f t="shared" si="1"/>
        <v>4442.6539999999995</v>
      </c>
      <c r="E8" s="178">
        <f t="shared" si="1"/>
        <v>366.435</v>
      </c>
      <c r="F8" s="178">
        <f t="shared" si="1"/>
        <v>191.50799999999998</v>
      </c>
      <c r="G8" s="178">
        <f t="shared" si="1"/>
        <v>423.08500000000004</v>
      </c>
      <c r="H8" s="178">
        <f t="shared" si="1"/>
        <v>182.50700000000001</v>
      </c>
      <c r="I8" s="178">
        <f t="shared" si="1"/>
        <v>57.135999999999996</v>
      </c>
      <c r="J8" s="178">
        <f t="shared" si="1"/>
        <v>91.84</v>
      </c>
      <c r="K8" s="179">
        <f t="shared" si="0"/>
        <v>9018.8770000000004</v>
      </c>
      <c r="L8" s="169"/>
      <c r="M8" s="176" t="s">
        <v>224</v>
      </c>
      <c r="N8" s="174" t="s">
        <v>223</v>
      </c>
      <c r="O8" s="174"/>
      <c r="P8" s="174"/>
      <c r="Q8" s="174"/>
      <c r="R8" s="175"/>
      <c r="S8" s="175"/>
      <c r="T8" s="175"/>
    </row>
    <row r="9" spans="1:23" ht="23.1" customHeight="1" x14ac:dyDescent="0.2">
      <c r="A9" s="165"/>
      <c r="B9" s="166" t="s">
        <v>147</v>
      </c>
      <c r="C9" s="167">
        <v>22.602</v>
      </c>
      <c r="D9" s="167">
        <v>43.661999999999999</v>
      </c>
      <c r="E9" s="167">
        <v>3.1779999999999999</v>
      </c>
      <c r="F9" s="167">
        <v>172.43799999999999</v>
      </c>
      <c r="G9" s="167">
        <v>65.200999999999993</v>
      </c>
      <c r="H9" s="167">
        <v>15.675000000000001</v>
      </c>
      <c r="I9" s="167">
        <v>1.99</v>
      </c>
      <c r="J9" s="167">
        <v>25.925999999999998</v>
      </c>
      <c r="K9" s="168">
        <f t="shared" si="0"/>
        <v>350.67200000000003</v>
      </c>
      <c r="L9" s="169"/>
      <c r="M9" s="176" t="s">
        <v>222</v>
      </c>
      <c r="N9" s="174" t="s">
        <v>221</v>
      </c>
      <c r="O9" s="174"/>
      <c r="P9" s="174"/>
      <c r="Q9" s="174"/>
      <c r="R9" s="175"/>
      <c r="S9" s="175"/>
      <c r="T9" s="175"/>
    </row>
    <row r="10" spans="1:23" ht="23.1" customHeight="1" x14ac:dyDescent="0.2">
      <c r="A10" s="170" t="s">
        <v>119</v>
      </c>
      <c r="B10" s="171" t="s">
        <v>148</v>
      </c>
      <c r="C10" s="172">
        <v>99.685000000000002</v>
      </c>
      <c r="D10" s="172">
        <v>1400.43</v>
      </c>
      <c r="E10" s="172">
        <v>8.2270000000000003</v>
      </c>
      <c r="F10" s="172">
        <v>88.793000000000006</v>
      </c>
      <c r="G10" s="172">
        <v>46.579000000000001</v>
      </c>
      <c r="H10" s="172">
        <v>33.963000000000001</v>
      </c>
      <c r="I10" s="172">
        <v>0.8</v>
      </c>
      <c r="J10" s="172">
        <v>9.9019999999999992</v>
      </c>
      <c r="K10" s="173">
        <f t="shared" si="0"/>
        <v>1688.3790000000001</v>
      </c>
      <c r="L10" s="169"/>
      <c r="M10" s="176" t="s">
        <v>220</v>
      </c>
      <c r="N10" s="174" t="s">
        <v>219</v>
      </c>
      <c r="O10" s="174"/>
      <c r="P10" s="174"/>
      <c r="Q10" s="174"/>
      <c r="R10" s="175"/>
      <c r="S10" s="175"/>
      <c r="T10" s="175"/>
    </row>
    <row r="11" spans="1:23" ht="23.1" customHeight="1" x14ac:dyDescent="0.2">
      <c r="A11" s="170" t="s">
        <v>120</v>
      </c>
      <c r="B11" s="171" t="s">
        <v>149</v>
      </c>
      <c r="C11" s="172">
        <v>7.33</v>
      </c>
      <c r="D11" s="172">
        <v>2793.6509999999998</v>
      </c>
      <c r="E11" s="172">
        <v>208.41</v>
      </c>
      <c r="F11" s="172">
        <v>325.03500000000003</v>
      </c>
      <c r="G11" s="172">
        <v>28.329000000000001</v>
      </c>
      <c r="H11" s="172">
        <v>0</v>
      </c>
      <c r="I11" s="172">
        <v>0</v>
      </c>
      <c r="J11" s="172">
        <v>16.809000000000001</v>
      </c>
      <c r="K11" s="173">
        <f t="shared" si="0"/>
        <v>3379.5639999999999</v>
      </c>
      <c r="L11" s="169"/>
      <c r="M11" s="176" t="s">
        <v>218</v>
      </c>
      <c r="N11" s="174" t="s">
        <v>217</v>
      </c>
      <c r="O11" s="174"/>
      <c r="P11" s="174"/>
      <c r="Q11" s="174"/>
      <c r="R11" s="175"/>
      <c r="S11" s="175"/>
      <c r="T11" s="175"/>
    </row>
    <row r="12" spans="1:23" ht="23.1" customHeight="1" thickBot="1" x14ac:dyDescent="0.25">
      <c r="A12" s="180"/>
      <c r="B12" s="181" t="s">
        <v>118</v>
      </c>
      <c r="C12" s="182">
        <f t="shared" ref="C12:J12" si="2">SUM(C9:C11)</f>
        <v>129.61700000000002</v>
      </c>
      <c r="D12" s="182">
        <f t="shared" si="2"/>
        <v>4237.7430000000004</v>
      </c>
      <c r="E12" s="182">
        <f t="shared" si="2"/>
        <v>219.815</v>
      </c>
      <c r="F12" s="182">
        <f t="shared" si="2"/>
        <v>586.26600000000008</v>
      </c>
      <c r="G12" s="182">
        <f t="shared" si="2"/>
        <v>140.10900000000001</v>
      </c>
      <c r="H12" s="182">
        <f t="shared" si="2"/>
        <v>49.638000000000005</v>
      </c>
      <c r="I12" s="182">
        <f t="shared" si="2"/>
        <v>2.79</v>
      </c>
      <c r="J12" s="182">
        <f t="shared" si="2"/>
        <v>52.637</v>
      </c>
      <c r="K12" s="179">
        <f t="shared" si="0"/>
        <v>5418.6150000000007</v>
      </c>
      <c r="L12" s="169"/>
      <c r="M12" s="176" t="s">
        <v>216</v>
      </c>
      <c r="N12" s="174" t="s">
        <v>215</v>
      </c>
      <c r="O12" s="174"/>
      <c r="P12" s="174"/>
      <c r="Q12" s="174"/>
      <c r="R12" s="175"/>
      <c r="S12" s="175"/>
      <c r="T12" s="175"/>
    </row>
    <row r="13" spans="1:23" ht="23.1" customHeight="1" x14ac:dyDescent="0.2">
      <c r="A13" s="170"/>
      <c r="B13" s="183" t="s">
        <v>147</v>
      </c>
      <c r="C13" s="184">
        <v>71.814999999999998</v>
      </c>
      <c r="D13" s="184">
        <v>274.13799999999998</v>
      </c>
      <c r="E13" s="184">
        <v>17.481999999999999</v>
      </c>
      <c r="F13" s="184">
        <v>93.236999999999995</v>
      </c>
      <c r="G13" s="184">
        <v>172.88900000000001</v>
      </c>
      <c r="H13" s="184">
        <v>25.337</v>
      </c>
      <c r="I13" s="184">
        <v>7.0890000000000004</v>
      </c>
      <c r="J13" s="184">
        <v>34.048000000000002</v>
      </c>
      <c r="K13" s="168">
        <f t="shared" si="0"/>
        <v>696.03499999999997</v>
      </c>
      <c r="L13" s="169"/>
    </row>
    <row r="14" spans="1:23" ht="23.1" customHeight="1" x14ac:dyDescent="0.2">
      <c r="A14" s="170" t="s">
        <v>121</v>
      </c>
      <c r="B14" s="171" t="s">
        <v>148</v>
      </c>
      <c r="C14" s="172">
        <v>3541.0410000000002</v>
      </c>
      <c r="D14" s="172">
        <v>1738.6120000000001</v>
      </c>
      <c r="E14" s="172">
        <v>135.88399999999999</v>
      </c>
      <c r="F14" s="172">
        <v>2547.6849999999999</v>
      </c>
      <c r="G14" s="172">
        <v>241.91</v>
      </c>
      <c r="H14" s="172">
        <v>459.07400000000001</v>
      </c>
      <c r="I14" s="172">
        <v>0</v>
      </c>
      <c r="J14" s="172">
        <v>389.75900000000001</v>
      </c>
      <c r="K14" s="185">
        <f t="shared" si="0"/>
        <v>9053.9650000000001</v>
      </c>
      <c r="L14" s="169"/>
    </row>
    <row r="15" spans="1:23" ht="23.1" customHeight="1" x14ac:dyDescent="0.2">
      <c r="A15" s="170" t="s">
        <v>122</v>
      </c>
      <c r="B15" s="171" t="s">
        <v>149</v>
      </c>
      <c r="C15" s="172">
        <v>83.903999999999996</v>
      </c>
      <c r="D15" s="172">
        <v>4351.2</v>
      </c>
      <c r="E15" s="172">
        <v>465.98599999999999</v>
      </c>
      <c r="F15" s="172">
        <v>479.17399999999998</v>
      </c>
      <c r="G15" s="172">
        <v>175.39699999999999</v>
      </c>
      <c r="H15" s="172">
        <v>87.992000000000004</v>
      </c>
      <c r="I15" s="172">
        <v>21.559000000000001</v>
      </c>
      <c r="J15" s="172">
        <v>72.034999999999997</v>
      </c>
      <c r="K15" s="173">
        <f t="shared" si="0"/>
        <v>5737.2469999999994</v>
      </c>
      <c r="L15" s="169"/>
    </row>
    <row r="16" spans="1:23" ht="23.1" customHeight="1" thickBot="1" x14ac:dyDescent="0.25">
      <c r="A16" s="170"/>
      <c r="B16" s="177" t="s">
        <v>118</v>
      </c>
      <c r="C16" s="182">
        <f t="shared" ref="C16:J16" si="3">SUM(C13:C15)</f>
        <v>3696.76</v>
      </c>
      <c r="D16" s="182">
        <f t="shared" si="3"/>
        <v>6363.95</v>
      </c>
      <c r="E16" s="182">
        <f t="shared" si="3"/>
        <v>619.35199999999998</v>
      </c>
      <c r="F16" s="182">
        <f t="shared" si="3"/>
        <v>3120.096</v>
      </c>
      <c r="G16" s="182">
        <f t="shared" si="3"/>
        <v>590.19599999999991</v>
      </c>
      <c r="H16" s="182">
        <f t="shared" si="3"/>
        <v>572.40300000000002</v>
      </c>
      <c r="I16" s="182">
        <f t="shared" si="3"/>
        <v>28.648000000000003</v>
      </c>
      <c r="J16" s="182">
        <f t="shared" si="3"/>
        <v>495.84199999999998</v>
      </c>
      <c r="K16" s="186">
        <f t="shared" si="0"/>
        <v>15487.246999999999</v>
      </c>
      <c r="L16" s="169"/>
    </row>
    <row r="17" spans="1:12" ht="23.1" customHeight="1" x14ac:dyDescent="0.2">
      <c r="A17" s="165"/>
      <c r="B17" s="166" t="s">
        <v>147</v>
      </c>
      <c r="C17" s="167">
        <v>48.231000000000002</v>
      </c>
      <c r="D17" s="167">
        <v>189.108</v>
      </c>
      <c r="E17" s="167">
        <v>3.347</v>
      </c>
      <c r="F17" s="167">
        <v>17.119</v>
      </c>
      <c r="G17" s="167">
        <v>95.745999999999995</v>
      </c>
      <c r="H17" s="167">
        <v>21.516999999999999</v>
      </c>
      <c r="I17" s="167">
        <v>8.6340000000000003</v>
      </c>
      <c r="J17" s="167">
        <v>38.451999999999998</v>
      </c>
      <c r="K17" s="168">
        <f t="shared" si="0"/>
        <v>422.154</v>
      </c>
      <c r="L17" s="169"/>
    </row>
    <row r="18" spans="1:12" ht="23.1" customHeight="1" x14ac:dyDescent="0.2">
      <c r="A18" s="170" t="s">
        <v>123</v>
      </c>
      <c r="B18" s="171" t="s">
        <v>148</v>
      </c>
      <c r="C18" s="172">
        <v>317.19900000000001</v>
      </c>
      <c r="D18" s="172">
        <v>338.42200000000003</v>
      </c>
      <c r="E18" s="172">
        <v>13.544</v>
      </c>
      <c r="F18" s="172">
        <v>63.113999999999997</v>
      </c>
      <c r="G18" s="172">
        <v>46.508000000000003</v>
      </c>
      <c r="H18" s="172">
        <v>23.439</v>
      </c>
      <c r="I18" s="172">
        <v>111.083</v>
      </c>
      <c r="J18" s="172">
        <v>217.96899999999999</v>
      </c>
      <c r="K18" s="173">
        <f t="shared" si="0"/>
        <v>1131.278</v>
      </c>
      <c r="L18" s="169"/>
    </row>
    <row r="19" spans="1:12" ht="23.1" customHeight="1" x14ac:dyDescent="0.2">
      <c r="A19" s="170" t="s">
        <v>124</v>
      </c>
      <c r="B19" s="171" t="s">
        <v>149</v>
      </c>
      <c r="C19" s="172">
        <v>15.233000000000001</v>
      </c>
      <c r="D19" s="172">
        <v>8401.7870000000003</v>
      </c>
      <c r="E19" s="172">
        <v>676.79399999999998</v>
      </c>
      <c r="F19" s="172">
        <v>1062.453</v>
      </c>
      <c r="G19" s="172">
        <v>404.95100000000002</v>
      </c>
      <c r="H19" s="172">
        <v>62.77</v>
      </c>
      <c r="I19" s="172">
        <v>47.965000000000003</v>
      </c>
      <c r="J19" s="172">
        <v>73.411000000000001</v>
      </c>
      <c r="K19" s="185">
        <f t="shared" si="0"/>
        <v>10745.364000000001</v>
      </c>
      <c r="L19" s="169"/>
    </row>
    <row r="20" spans="1:12" ht="23.1" customHeight="1" thickBot="1" x14ac:dyDescent="0.25">
      <c r="A20" s="180"/>
      <c r="B20" s="181" t="s">
        <v>118</v>
      </c>
      <c r="C20" s="182">
        <f t="shared" ref="C20:J20" si="4">SUM(C17:C19)</f>
        <v>380.66300000000001</v>
      </c>
      <c r="D20" s="182">
        <f t="shared" si="4"/>
        <v>8929.3170000000009</v>
      </c>
      <c r="E20" s="182">
        <f t="shared" si="4"/>
        <v>693.68499999999995</v>
      </c>
      <c r="F20" s="182">
        <f t="shared" si="4"/>
        <v>1142.6859999999999</v>
      </c>
      <c r="G20" s="182">
        <f t="shared" si="4"/>
        <v>547.20500000000004</v>
      </c>
      <c r="H20" s="182">
        <f t="shared" si="4"/>
        <v>107.726</v>
      </c>
      <c r="I20" s="182">
        <f t="shared" si="4"/>
        <v>167.68200000000002</v>
      </c>
      <c r="J20" s="182">
        <f t="shared" si="4"/>
        <v>329.83199999999999</v>
      </c>
      <c r="K20" s="186">
        <f t="shared" si="0"/>
        <v>12298.796000000002</v>
      </c>
      <c r="L20" s="169"/>
    </row>
    <row r="21" spans="1:12" ht="23.1" customHeight="1" x14ac:dyDescent="0.2">
      <c r="A21" s="170"/>
      <c r="B21" s="183" t="s">
        <v>147</v>
      </c>
      <c r="C21" s="184">
        <v>17.074999999999999</v>
      </c>
      <c r="D21" s="184">
        <v>35.692</v>
      </c>
      <c r="E21" s="184">
        <v>9.0169999999999995</v>
      </c>
      <c r="F21" s="184">
        <v>24.472999999999999</v>
      </c>
      <c r="G21" s="184">
        <v>49.22</v>
      </c>
      <c r="H21" s="184">
        <v>30.664000000000001</v>
      </c>
      <c r="I21" s="184">
        <v>4.6500000000000004</v>
      </c>
      <c r="J21" s="184">
        <v>24.501000000000001</v>
      </c>
      <c r="K21" s="168">
        <f t="shared" si="0"/>
        <v>195.29199999999997</v>
      </c>
      <c r="L21" s="169"/>
    </row>
    <row r="22" spans="1:12" ht="23.1" customHeight="1" x14ac:dyDescent="0.2">
      <c r="A22" s="170" t="s">
        <v>125</v>
      </c>
      <c r="B22" s="171" t="s">
        <v>148</v>
      </c>
      <c r="C22" s="172">
        <v>447.73200000000003</v>
      </c>
      <c r="D22" s="172">
        <v>40.613999999999997</v>
      </c>
      <c r="E22" s="172">
        <v>172.12100000000001</v>
      </c>
      <c r="F22" s="172">
        <v>53.173000000000002</v>
      </c>
      <c r="G22" s="172">
        <v>14.567</v>
      </c>
      <c r="H22" s="172">
        <v>10.468999999999999</v>
      </c>
      <c r="I22" s="172">
        <v>10.911</v>
      </c>
      <c r="J22" s="172">
        <v>228.73099999999999</v>
      </c>
      <c r="K22" s="173">
        <f t="shared" si="0"/>
        <v>978.31799999999998</v>
      </c>
      <c r="L22" s="169"/>
    </row>
    <row r="23" spans="1:12" ht="23.1" customHeight="1" x14ac:dyDescent="0.2">
      <c r="A23" s="170" t="s">
        <v>126</v>
      </c>
      <c r="B23" s="171" t="s">
        <v>149</v>
      </c>
      <c r="C23" s="172">
        <v>16.914999999999999</v>
      </c>
      <c r="D23" s="172">
        <v>1130.5129999999999</v>
      </c>
      <c r="E23" s="172">
        <v>94.022999999999996</v>
      </c>
      <c r="F23" s="172">
        <v>247.55500000000001</v>
      </c>
      <c r="G23" s="172">
        <v>28.225999999999999</v>
      </c>
      <c r="H23" s="172">
        <v>0</v>
      </c>
      <c r="I23" s="172">
        <v>0</v>
      </c>
      <c r="J23" s="172">
        <v>25.56</v>
      </c>
      <c r="K23" s="173">
        <f t="shared" si="0"/>
        <v>1542.7919999999999</v>
      </c>
      <c r="L23" s="169"/>
    </row>
    <row r="24" spans="1:12" ht="23.1" customHeight="1" thickBot="1" x14ac:dyDescent="0.25">
      <c r="A24" s="170"/>
      <c r="B24" s="177" t="s">
        <v>118</v>
      </c>
      <c r="C24" s="178">
        <f t="shared" ref="C24:J24" si="5">SUM(C21:C23)</f>
        <v>481.72200000000004</v>
      </c>
      <c r="D24" s="178">
        <f t="shared" si="5"/>
        <v>1206.819</v>
      </c>
      <c r="E24" s="178">
        <f t="shared" si="5"/>
        <v>275.161</v>
      </c>
      <c r="F24" s="178">
        <f t="shared" si="5"/>
        <v>325.20100000000002</v>
      </c>
      <c r="G24" s="178">
        <f t="shared" si="5"/>
        <v>92.013000000000005</v>
      </c>
      <c r="H24" s="178">
        <f t="shared" si="5"/>
        <v>41.133000000000003</v>
      </c>
      <c r="I24" s="178">
        <f t="shared" si="5"/>
        <v>15.561</v>
      </c>
      <c r="J24" s="178">
        <f t="shared" si="5"/>
        <v>278.79199999999997</v>
      </c>
      <c r="K24" s="179">
        <f t="shared" si="0"/>
        <v>2716.402</v>
      </c>
      <c r="L24" s="169"/>
    </row>
    <row r="25" spans="1:12" ht="23.1" customHeight="1" x14ac:dyDescent="0.2">
      <c r="A25" s="165"/>
      <c r="B25" s="166" t="s">
        <v>147</v>
      </c>
      <c r="C25" s="167">
        <v>19.215</v>
      </c>
      <c r="D25" s="167">
        <v>7.952</v>
      </c>
      <c r="E25" s="167">
        <v>1.2010000000000001</v>
      </c>
      <c r="F25" s="167">
        <v>7.5090000000000003</v>
      </c>
      <c r="G25" s="167">
        <v>26.747</v>
      </c>
      <c r="H25" s="167">
        <v>12.645</v>
      </c>
      <c r="I25" s="167">
        <v>3.125</v>
      </c>
      <c r="J25" s="167">
        <v>23.271999999999998</v>
      </c>
      <c r="K25" s="168">
        <f t="shared" si="0"/>
        <v>101.666</v>
      </c>
      <c r="L25" s="169"/>
    </row>
    <row r="26" spans="1:12" ht="23.1" customHeight="1" x14ac:dyDescent="0.2">
      <c r="A26" s="170" t="s">
        <v>127</v>
      </c>
      <c r="B26" s="171" t="s">
        <v>148</v>
      </c>
      <c r="C26" s="172">
        <v>173.02</v>
      </c>
      <c r="D26" s="172">
        <v>6.3440000000000003</v>
      </c>
      <c r="E26" s="172">
        <v>114.3</v>
      </c>
      <c r="F26" s="172">
        <v>2.5</v>
      </c>
      <c r="G26" s="172">
        <v>4.016</v>
      </c>
      <c r="H26" s="172">
        <v>1.1459999999999999</v>
      </c>
      <c r="I26" s="172">
        <v>0</v>
      </c>
      <c r="J26" s="172">
        <v>18.952000000000002</v>
      </c>
      <c r="K26" s="173">
        <f t="shared" si="0"/>
        <v>320.27800000000002</v>
      </c>
      <c r="L26" s="169"/>
    </row>
    <row r="27" spans="1:12" ht="23.1" customHeight="1" x14ac:dyDescent="0.2">
      <c r="A27" s="170" t="s">
        <v>128</v>
      </c>
      <c r="B27" s="171" t="s">
        <v>149</v>
      </c>
      <c r="C27" s="172">
        <v>30.574999999999999</v>
      </c>
      <c r="D27" s="172">
        <v>1708.1569999999999</v>
      </c>
      <c r="E27" s="172">
        <v>592.66999999999996</v>
      </c>
      <c r="F27" s="172">
        <v>249.041</v>
      </c>
      <c r="G27" s="172">
        <v>250.87700000000001</v>
      </c>
      <c r="H27" s="172">
        <v>1.6870000000000001</v>
      </c>
      <c r="I27" s="172">
        <v>17.113</v>
      </c>
      <c r="J27" s="172">
        <v>10.904999999999999</v>
      </c>
      <c r="K27" s="173">
        <f t="shared" si="0"/>
        <v>2861.0250000000001</v>
      </c>
      <c r="L27" s="169"/>
    </row>
    <row r="28" spans="1:12" ht="23.1" customHeight="1" thickBot="1" x14ac:dyDescent="0.25">
      <c r="A28" s="170"/>
      <c r="B28" s="177" t="s">
        <v>118</v>
      </c>
      <c r="C28" s="178">
        <f t="shared" ref="C28:J28" si="6">SUM(C25:C27)</f>
        <v>222.81</v>
      </c>
      <c r="D28" s="178">
        <f t="shared" si="6"/>
        <v>1722.453</v>
      </c>
      <c r="E28" s="178">
        <f t="shared" si="6"/>
        <v>708.17099999999994</v>
      </c>
      <c r="F28" s="178">
        <f t="shared" si="6"/>
        <v>259.05</v>
      </c>
      <c r="G28" s="178">
        <f t="shared" si="6"/>
        <v>281.64</v>
      </c>
      <c r="H28" s="178">
        <f t="shared" si="6"/>
        <v>15.478</v>
      </c>
      <c r="I28" s="178">
        <f t="shared" si="6"/>
        <v>20.238</v>
      </c>
      <c r="J28" s="178">
        <f t="shared" si="6"/>
        <v>53.129000000000005</v>
      </c>
      <c r="K28" s="179">
        <f t="shared" si="0"/>
        <v>3282.9689999999996</v>
      </c>
      <c r="L28" s="169"/>
    </row>
    <row r="29" spans="1:12" ht="23.1" customHeight="1" x14ac:dyDescent="0.2">
      <c r="A29" s="165"/>
      <c r="B29" s="166" t="s">
        <v>147</v>
      </c>
      <c r="C29" s="187">
        <f t="shared" ref="C29:J31" si="7">SUM(C5,C9,C13,C17,C21,C25)</f>
        <v>209.04899999999998</v>
      </c>
      <c r="D29" s="187">
        <f t="shared" si="7"/>
        <v>667.38799999999992</v>
      </c>
      <c r="E29" s="187">
        <f t="shared" si="7"/>
        <v>49.792000000000009</v>
      </c>
      <c r="F29" s="187">
        <f t="shared" si="7"/>
        <v>342.41400000000004</v>
      </c>
      <c r="G29" s="187">
        <f t="shared" si="7"/>
        <v>467.31599999999997</v>
      </c>
      <c r="H29" s="187">
        <f t="shared" si="7"/>
        <v>125.535</v>
      </c>
      <c r="I29" s="187">
        <f t="shared" si="7"/>
        <v>32.103999999999999</v>
      </c>
      <c r="J29" s="187">
        <f t="shared" si="7"/>
        <v>184.01399999999998</v>
      </c>
      <c r="K29" s="168">
        <f t="shared" si="0"/>
        <v>2077.6120000000001</v>
      </c>
      <c r="L29" s="169"/>
    </row>
    <row r="30" spans="1:12" ht="23.1" customHeight="1" x14ac:dyDescent="0.2">
      <c r="A30" s="170" t="s">
        <v>129</v>
      </c>
      <c r="B30" s="171" t="s">
        <v>148</v>
      </c>
      <c r="C30" s="172">
        <f t="shared" si="7"/>
        <v>7794.6760000000004</v>
      </c>
      <c r="D30" s="172">
        <f t="shared" si="7"/>
        <v>6251.463999999999</v>
      </c>
      <c r="E30" s="172">
        <f t="shared" si="7"/>
        <v>635.64699999999993</v>
      </c>
      <c r="F30" s="172">
        <f t="shared" si="7"/>
        <v>2846.0439999999999</v>
      </c>
      <c r="G30" s="172">
        <f t="shared" si="7"/>
        <v>517.68099999999993</v>
      </c>
      <c r="H30" s="172">
        <f t="shared" si="7"/>
        <v>644.79399999999998</v>
      </c>
      <c r="I30" s="172">
        <f t="shared" si="7"/>
        <v>129.02099999999999</v>
      </c>
      <c r="J30" s="172">
        <f t="shared" si="7"/>
        <v>880.81200000000001</v>
      </c>
      <c r="K30" s="185">
        <f t="shared" si="0"/>
        <v>19700.139000000003</v>
      </c>
      <c r="L30" s="169"/>
    </row>
    <row r="31" spans="1:12" ht="23.1" customHeight="1" x14ac:dyDescent="0.2">
      <c r="A31" s="170" t="s">
        <v>118</v>
      </c>
      <c r="B31" s="171" t="s">
        <v>149</v>
      </c>
      <c r="C31" s="184">
        <f t="shared" si="7"/>
        <v>171.559</v>
      </c>
      <c r="D31" s="184">
        <f t="shared" si="7"/>
        <v>19984.083999999999</v>
      </c>
      <c r="E31" s="184">
        <f t="shared" si="7"/>
        <v>2197.1799999999998</v>
      </c>
      <c r="F31" s="184">
        <f t="shared" si="7"/>
        <v>2436.3490000000002</v>
      </c>
      <c r="G31" s="184">
        <f t="shared" si="7"/>
        <v>1089.251</v>
      </c>
      <c r="H31" s="184">
        <f t="shared" si="7"/>
        <v>198.55600000000001</v>
      </c>
      <c r="I31" s="184">
        <f t="shared" si="7"/>
        <v>130.93</v>
      </c>
      <c r="J31" s="184">
        <f t="shared" si="7"/>
        <v>237.24600000000001</v>
      </c>
      <c r="K31" s="185">
        <f t="shared" si="0"/>
        <v>26445.154999999999</v>
      </c>
      <c r="L31" s="169"/>
    </row>
    <row r="32" spans="1:12" ht="23.1" customHeight="1" thickBot="1" x14ac:dyDescent="0.25">
      <c r="A32" s="180"/>
      <c r="B32" s="181" t="s">
        <v>118</v>
      </c>
      <c r="C32" s="182">
        <f t="shared" ref="C32:J32" si="8">SUM(C29:C31)</f>
        <v>8175.2840000000006</v>
      </c>
      <c r="D32" s="182">
        <f t="shared" si="8"/>
        <v>26902.935999999998</v>
      </c>
      <c r="E32" s="182">
        <f t="shared" si="8"/>
        <v>2882.6189999999997</v>
      </c>
      <c r="F32" s="182">
        <f t="shared" si="8"/>
        <v>5624.8070000000007</v>
      </c>
      <c r="G32" s="182">
        <f t="shared" si="8"/>
        <v>2074.2479999999996</v>
      </c>
      <c r="H32" s="182">
        <f t="shared" si="8"/>
        <v>968.88499999999999</v>
      </c>
      <c r="I32" s="182">
        <f t="shared" si="8"/>
        <v>292.05500000000001</v>
      </c>
      <c r="J32" s="182">
        <f t="shared" si="8"/>
        <v>1302.0720000000001</v>
      </c>
      <c r="K32" s="188">
        <f t="shared" si="0"/>
        <v>48222.906000000003</v>
      </c>
      <c r="L32" s="169"/>
    </row>
    <row r="33" spans="1:12" ht="24" customHeight="1" x14ac:dyDescent="0.2">
      <c r="A33" s="189" t="s">
        <v>150</v>
      </c>
      <c r="B33" s="189"/>
      <c r="C33" s="190"/>
      <c r="D33" s="190"/>
      <c r="E33" s="190"/>
      <c r="F33" s="190"/>
      <c r="G33" s="190"/>
      <c r="H33" s="190" t="s">
        <v>232</v>
      </c>
      <c r="I33" s="190"/>
      <c r="J33" s="190"/>
      <c r="K33" s="189"/>
      <c r="L33" s="169"/>
    </row>
    <row r="34" spans="1:12" ht="24" customHeight="1" x14ac:dyDescent="0.2">
      <c r="A34" s="189"/>
      <c r="B34" s="189"/>
      <c r="C34" s="190"/>
      <c r="D34" s="190"/>
      <c r="E34" s="190"/>
      <c r="F34" s="190"/>
      <c r="G34" s="190"/>
      <c r="H34" s="190"/>
      <c r="I34" s="191"/>
      <c r="J34" s="190"/>
      <c r="K34" s="189"/>
      <c r="L34" s="169"/>
    </row>
    <row r="35" spans="1:12" ht="24" customHeight="1" x14ac:dyDescent="0.2">
      <c r="A35" s="192"/>
      <c r="B35" s="156"/>
      <c r="C35" s="157"/>
      <c r="D35" s="157"/>
      <c r="E35" s="157"/>
      <c r="F35" s="157"/>
      <c r="G35" s="157"/>
      <c r="H35" s="157"/>
      <c r="I35" s="157"/>
      <c r="J35" s="157"/>
      <c r="K35" s="157"/>
      <c r="L35" s="169"/>
    </row>
    <row r="36" spans="1:12" ht="23.1" customHeight="1" thickBot="1" x14ac:dyDescent="0.25">
      <c r="A36" s="160" t="s">
        <v>233</v>
      </c>
      <c r="B36" s="156"/>
      <c r="C36" s="157"/>
      <c r="D36" s="157"/>
      <c r="E36" s="157"/>
      <c r="F36" s="157"/>
      <c r="G36" s="157"/>
      <c r="H36" s="157"/>
      <c r="I36" s="157"/>
      <c r="J36" s="317" t="s">
        <v>134</v>
      </c>
      <c r="K36" s="317"/>
    </row>
    <row r="37" spans="1:12" ht="23.1" customHeight="1" thickTop="1" x14ac:dyDescent="0.2">
      <c r="A37" s="193" t="s">
        <v>151</v>
      </c>
      <c r="B37" s="310" t="s">
        <v>136</v>
      </c>
      <c r="C37" s="312" t="s">
        <v>152</v>
      </c>
      <c r="D37" s="312"/>
      <c r="E37" s="312"/>
      <c r="F37" s="312"/>
      <c r="G37" s="312"/>
      <c r="H37" s="312"/>
      <c r="I37" s="312"/>
      <c r="J37" s="312"/>
      <c r="K37" s="313"/>
    </row>
    <row r="38" spans="1:12" ht="23.1" customHeight="1" thickBot="1" x14ac:dyDescent="0.25">
      <c r="A38" s="194" t="s">
        <v>138</v>
      </c>
      <c r="B38" s="311"/>
      <c r="C38" s="163" t="s">
        <v>76</v>
      </c>
      <c r="D38" s="163" t="s">
        <v>139</v>
      </c>
      <c r="E38" s="163" t="s">
        <v>140</v>
      </c>
      <c r="F38" s="163" t="s">
        <v>141</v>
      </c>
      <c r="G38" s="163" t="s">
        <v>142</v>
      </c>
      <c r="H38" s="163" t="s">
        <v>143</v>
      </c>
      <c r="I38" s="163" t="s">
        <v>144</v>
      </c>
      <c r="J38" s="163" t="s">
        <v>145</v>
      </c>
      <c r="K38" s="164" t="s">
        <v>146</v>
      </c>
    </row>
    <row r="39" spans="1:12" ht="23.1" customHeight="1" x14ac:dyDescent="0.2">
      <c r="A39" s="165"/>
      <c r="B39" s="166" t="s">
        <v>147</v>
      </c>
      <c r="C39" s="167">
        <v>36.771000000000001</v>
      </c>
      <c r="D39" s="167">
        <v>97.001999999999995</v>
      </c>
      <c r="E39" s="167">
        <v>10.515000000000001</v>
      </c>
      <c r="F39" s="167">
        <v>17.640999999999998</v>
      </c>
      <c r="G39" s="167">
        <v>19.202000000000002</v>
      </c>
      <c r="H39" s="167">
        <v>10.906000000000001</v>
      </c>
      <c r="I39" s="167">
        <v>6.57</v>
      </c>
      <c r="J39" s="167">
        <v>11.648</v>
      </c>
      <c r="K39" s="168">
        <f t="shared" ref="K39:K66" si="9">SUM(C39:J39)</f>
        <v>210.255</v>
      </c>
      <c r="L39" s="169"/>
    </row>
    <row r="40" spans="1:12" ht="23.1" customHeight="1" x14ac:dyDescent="0.2">
      <c r="A40" s="195" t="s">
        <v>114</v>
      </c>
      <c r="B40" s="171" t="s">
        <v>148</v>
      </c>
      <c r="C40" s="172">
        <v>1130.2639999999999</v>
      </c>
      <c r="D40" s="172">
        <v>3103.4690000000001</v>
      </c>
      <c r="E40" s="172">
        <v>34.997</v>
      </c>
      <c r="F40" s="172">
        <v>557.54700000000003</v>
      </c>
      <c r="G40" s="172">
        <v>106.739</v>
      </c>
      <c r="H40" s="172">
        <v>170.59</v>
      </c>
      <c r="I40" s="172">
        <v>129.839</v>
      </c>
      <c r="J40" s="172">
        <v>167.86699999999999</v>
      </c>
      <c r="K40" s="173">
        <f t="shared" si="9"/>
        <v>5401.3119999999999</v>
      </c>
      <c r="L40" s="169"/>
    </row>
    <row r="41" spans="1:12" ht="23.1" customHeight="1" x14ac:dyDescent="0.2">
      <c r="A41" s="195" t="s">
        <v>116</v>
      </c>
      <c r="B41" s="171" t="s">
        <v>149</v>
      </c>
      <c r="C41" s="172">
        <v>90.44</v>
      </c>
      <c r="D41" s="172">
        <v>1230.2929999999999</v>
      </c>
      <c r="E41" s="172">
        <v>173.18899999999999</v>
      </c>
      <c r="F41" s="172">
        <v>43.131999999999998</v>
      </c>
      <c r="G41" s="172">
        <v>52.374000000000002</v>
      </c>
      <c r="H41" s="172">
        <v>8.1449999999999996</v>
      </c>
      <c r="I41" s="172">
        <v>0</v>
      </c>
      <c r="J41" s="172">
        <v>0</v>
      </c>
      <c r="K41" s="173">
        <f t="shared" si="9"/>
        <v>1597.5730000000001</v>
      </c>
      <c r="L41" s="169"/>
    </row>
    <row r="42" spans="1:12" ht="23.1" customHeight="1" thickBot="1" x14ac:dyDescent="0.25">
      <c r="A42" s="180"/>
      <c r="B42" s="181" t="s">
        <v>118</v>
      </c>
      <c r="C42" s="182">
        <f t="shared" ref="C42:J42" si="10">SUM(C39:C41)</f>
        <v>1257.4749999999999</v>
      </c>
      <c r="D42" s="182">
        <f t="shared" si="10"/>
        <v>4430.7640000000001</v>
      </c>
      <c r="E42" s="182">
        <f t="shared" si="10"/>
        <v>218.70099999999999</v>
      </c>
      <c r="F42" s="182">
        <f t="shared" si="10"/>
        <v>618.31999999999994</v>
      </c>
      <c r="G42" s="182">
        <f t="shared" si="10"/>
        <v>178.315</v>
      </c>
      <c r="H42" s="182">
        <f t="shared" si="10"/>
        <v>189.64100000000002</v>
      </c>
      <c r="I42" s="182">
        <f t="shared" si="10"/>
        <v>136.40899999999999</v>
      </c>
      <c r="J42" s="182">
        <f t="shared" si="10"/>
        <v>179.51499999999999</v>
      </c>
      <c r="K42" s="179">
        <f t="shared" si="9"/>
        <v>7209.1399999999985</v>
      </c>
      <c r="L42" s="169"/>
    </row>
    <row r="43" spans="1:12" ht="23.1" customHeight="1" x14ac:dyDescent="0.2">
      <c r="A43" s="170"/>
      <c r="B43" s="183" t="s">
        <v>147</v>
      </c>
      <c r="C43" s="184">
        <v>26.43</v>
      </c>
      <c r="D43" s="184">
        <v>91.394999999999996</v>
      </c>
      <c r="E43" s="184">
        <v>13.367000000000001</v>
      </c>
      <c r="F43" s="184">
        <v>194.751</v>
      </c>
      <c r="G43" s="184">
        <v>50.639000000000003</v>
      </c>
      <c r="H43" s="184">
        <v>13.291</v>
      </c>
      <c r="I43" s="184">
        <v>9.4649999999999999</v>
      </c>
      <c r="J43" s="184">
        <v>12.648</v>
      </c>
      <c r="K43" s="168">
        <f t="shared" si="9"/>
        <v>411.98599999999999</v>
      </c>
      <c r="L43" s="169"/>
    </row>
    <row r="44" spans="1:12" ht="23.1" customHeight="1" x14ac:dyDescent="0.2">
      <c r="A44" s="195" t="s">
        <v>119</v>
      </c>
      <c r="B44" s="171" t="s">
        <v>148</v>
      </c>
      <c r="C44" s="172">
        <v>84.7</v>
      </c>
      <c r="D44" s="172">
        <v>871.69100000000003</v>
      </c>
      <c r="E44" s="172">
        <v>7.0090000000000003</v>
      </c>
      <c r="F44" s="172">
        <v>66.582999999999998</v>
      </c>
      <c r="G44" s="172">
        <v>25.484000000000002</v>
      </c>
      <c r="H44" s="172">
        <v>31.738</v>
      </c>
      <c r="I44" s="172">
        <v>5.7430000000000003</v>
      </c>
      <c r="J44" s="172">
        <v>17.919</v>
      </c>
      <c r="K44" s="173">
        <f t="shared" si="9"/>
        <v>1110.8670000000002</v>
      </c>
      <c r="L44" s="169"/>
    </row>
    <row r="45" spans="1:12" ht="23.1" customHeight="1" x14ac:dyDescent="0.2">
      <c r="A45" s="195" t="s">
        <v>120</v>
      </c>
      <c r="B45" s="171" t="s">
        <v>149</v>
      </c>
      <c r="C45" s="172">
        <v>118.633</v>
      </c>
      <c r="D45" s="172">
        <v>2094.3319999999999</v>
      </c>
      <c r="E45" s="172">
        <v>283.04599999999999</v>
      </c>
      <c r="F45" s="172">
        <v>322.22000000000003</v>
      </c>
      <c r="G45" s="172">
        <v>23.34</v>
      </c>
      <c r="H45" s="172">
        <v>3.0430000000000001</v>
      </c>
      <c r="I45" s="172">
        <v>12.217000000000001</v>
      </c>
      <c r="J45" s="172">
        <v>0</v>
      </c>
      <c r="K45" s="173">
        <f t="shared" si="9"/>
        <v>2856.8310000000001</v>
      </c>
      <c r="L45" s="169"/>
    </row>
    <row r="46" spans="1:12" ht="23.1" customHeight="1" thickBot="1" x14ac:dyDescent="0.25">
      <c r="A46" s="170"/>
      <c r="B46" s="177" t="s">
        <v>118</v>
      </c>
      <c r="C46" s="178">
        <f t="shared" ref="C46:J46" si="11">SUM(C43:C45)</f>
        <v>229.76299999999998</v>
      </c>
      <c r="D46" s="178">
        <f t="shared" si="11"/>
        <v>3057.4179999999997</v>
      </c>
      <c r="E46" s="178">
        <f t="shared" si="11"/>
        <v>303.42199999999997</v>
      </c>
      <c r="F46" s="178">
        <f t="shared" si="11"/>
        <v>583.55400000000009</v>
      </c>
      <c r="G46" s="178">
        <f t="shared" si="11"/>
        <v>99.463000000000008</v>
      </c>
      <c r="H46" s="178">
        <f t="shared" si="11"/>
        <v>48.071999999999996</v>
      </c>
      <c r="I46" s="178">
        <f t="shared" si="11"/>
        <v>27.425000000000001</v>
      </c>
      <c r="J46" s="178">
        <f t="shared" si="11"/>
        <v>30.567</v>
      </c>
      <c r="K46" s="179">
        <f t="shared" si="9"/>
        <v>4379.6839999999993</v>
      </c>
      <c r="L46" s="169"/>
    </row>
    <row r="47" spans="1:12" ht="23.1" customHeight="1" x14ac:dyDescent="0.2">
      <c r="A47" s="165"/>
      <c r="B47" s="166" t="s">
        <v>147</v>
      </c>
      <c r="C47" s="167">
        <v>61.622999999999998</v>
      </c>
      <c r="D47" s="167">
        <v>205.99299999999999</v>
      </c>
      <c r="E47" s="167">
        <v>33.155000000000001</v>
      </c>
      <c r="F47" s="167">
        <v>102.15600000000001</v>
      </c>
      <c r="G47" s="167">
        <v>219.9</v>
      </c>
      <c r="H47" s="167">
        <v>45.43</v>
      </c>
      <c r="I47" s="167">
        <v>33.71</v>
      </c>
      <c r="J47" s="167">
        <v>40.341999999999999</v>
      </c>
      <c r="K47" s="168">
        <f t="shared" si="9"/>
        <v>742.30899999999997</v>
      </c>
      <c r="L47" s="169"/>
    </row>
    <row r="48" spans="1:12" ht="23.1" customHeight="1" x14ac:dyDescent="0.2">
      <c r="A48" s="195" t="s">
        <v>121</v>
      </c>
      <c r="B48" s="171" t="s">
        <v>148</v>
      </c>
      <c r="C48" s="172">
        <v>1153.443</v>
      </c>
      <c r="D48" s="172">
        <v>4319.951</v>
      </c>
      <c r="E48" s="172">
        <v>52.637</v>
      </c>
      <c r="F48" s="172">
        <v>2149.3969999999999</v>
      </c>
      <c r="G48" s="172">
        <v>450.69299999999998</v>
      </c>
      <c r="H48" s="172">
        <v>846.59699999999998</v>
      </c>
      <c r="I48" s="172">
        <v>95.338999999999999</v>
      </c>
      <c r="J48" s="172">
        <v>761.30700000000002</v>
      </c>
      <c r="K48" s="173">
        <f t="shared" si="9"/>
        <v>9829.3640000000014</v>
      </c>
      <c r="L48" s="169"/>
    </row>
    <row r="49" spans="1:12" ht="23.1" customHeight="1" x14ac:dyDescent="0.2">
      <c r="A49" s="195" t="s">
        <v>122</v>
      </c>
      <c r="B49" s="171" t="s">
        <v>149</v>
      </c>
      <c r="C49" s="172">
        <v>194.964</v>
      </c>
      <c r="D49" s="172">
        <v>6231.6239999999998</v>
      </c>
      <c r="E49" s="172">
        <v>690.68200000000002</v>
      </c>
      <c r="F49" s="172">
        <v>953.03</v>
      </c>
      <c r="G49" s="172">
        <v>298.40899999999999</v>
      </c>
      <c r="H49" s="172">
        <v>66.566999999999993</v>
      </c>
      <c r="I49" s="172">
        <v>29.652000000000001</v>
      </c>
      <c r="J49" s="172">
        <v>86.09</v>
      </c>
      <c r="K49" s="173">
        <f t="shared" si="9"/>
        <v>8551.0179999999982</v>
      </c>
      <c r="L49" s="169"/>
    </row>
    <row r="50" spans="1:12" ht="23.1" customHeight="1" thickBot="1" x14ac:dyDescent="0.25">
      <c r="A50" s="180"/>
      <c r="B50" s="181" t="s">
        <v>118</v>
      </c>
      <c r="C50" s="182">
        <f t="shared" ref="C50:J50" si="12">SUM(C47:C49)</f>
        <v>1410.03</v>
      </c>
      <c r="D50" s="182">
        <f t="shared" si="12"/>
        <v>10757.567999999999</v>
      </c>
      <c r="E50" s="182">
        <f t="shared" si="12"/>
        <v>776.47400000000005</v>
      </c>
      <c r="F50" s="182">
        <f t="shared" si="12"/>
        <v>3204.5829999999996</v>
      </c>
      <c r="G50" s="182">
        <f t="shared" si="12"/>
        <v>969.00199999999995</v>
      </c>
      <c r="H50" s="182">
        <f t="shared" si="12"/>
        <v>958.59399999999994</v>
      </c>
      <c r="I50" s="182">
        <f t="shared" si="12"/>
        <v>158.70100000000002</v>
      </c>
      <c r="J50" s="182">
        <f t="shared" si="12"/>
        <v>887.73900000000003</v>
      </c>
      <c r="K50" s="186">
        <f t="shared" si="9"/>
        <v>19122.691000000003</v>
      </c>
      <c r="L50" s="169"/>
    </row>
    <row r="51" spans="1:12" ht="23.1" customHeight="1" x14ac:dyDescent="0.2">
      <c r="A51" s="170"/>
      <c r="B51" s="183" t="s">
        <v>147</v>
      </c>
      <c r="C51" s="184">
        <v>32.884</v>
      </c>
      <c r="D51" s="184">
        <v>510.185</v>
      </c>
      <c r="E51" s="184">
        <v>6.6509999999999998</v>
      </c>
      <c r="F51" s="184">
        <v>32.716999999999999</v>
      </c>
      <c r="G51" s="184">
        <v>77.450999999999993</v>
      </c>
      <c r="H51" s="184">
        <v>24.512</v>
      </c>
      <c r="I51" s="184">
        <v>18.699000000000002</v>
      </c>
      <c r="J51" s="184">
        <v>18.971</v>
      </c>
      <c r="K51" s="168">
        <f t="shared" si="9"/>
        <v>722.06999999999982</v>
      </c>
      <c r="L51" s="169"/>
    </row>
    <row r="52" spans="1:12" ht="23.1" customHeight="1" x14ac:dyDescent="0.2">
      <c r="A52" s="195" t="s">
        <v>123</v>
      </c>
      <c r="B52" s="171" t="s">
        <v>148</v>
      </c>
      <c r="C52" s="172">
        <v>191.24100000000001</v>
      </c>
      <c r="D52" s="172">
        <v>1285.0619999999999</v>
      </c>
      <c r="E52" s="172">
        <v>2.0960000000000001</v>
      </c>
      <c r="F52" s="172">
        <v>76.840999999999994</v>
      </c>
      <c r="G52" s="172">
        <v>111.42</v>
      </c>
      <c r="H52" s="172">
        <v>104.61199999999999</v>
      </c>
      <c r="I52" s="172">
        <v>127.928</v>
      </c>
      <c r="J52" s="172">
        <v>271.411</v>
      </c>
      <c r="K52" s="173">
        <f t="shared" si="9"/>
        <v>2170.6109999999999</v>
      </c>
      <c r="L52" s="169"/>
    </row>
    <row r="53" spans="1:12" ht="23.1" customHeight="1" x14ac:dyDescent="0.2">
      <c r="A53" s="195" t="s">
        <v>124</v>
      </c>
      <c r="B53" s="171" t="s">
        <v>149</v>
      </c>
      <c r="C53" s="172">
        <v>33.448999999999998</v>
      </c>
      <c r="D53" s="172">
        <v>7527.5339999999997</v>
      </c>
      <c r="E53" s="172">
        <v>682.62699999999995</v>
      </c>
      <c r="F53" s="172">
        <v>874.93899999999996</v>
      </c>
      <c r="G53" s="172">
        <v>134.702</v>
      </c>
      <c r="H53" s="172">
        <v>43.161000000000001</v>
      </c>
      <c r="I53" s="172">
        <v>48.76</v>
      </c>
      <c r="J53" s="172">
        <v>68.537000000000006</v>
      </c>
      <c r="K53" s="185">
        <f t="shared" si="9"/>
        <v>9413.7089999999989</v>
      </c>
      <c r="L53" s="169"/>
    </row>
    <row r="54" spans="1:12" ht="23.1" customHeight="1" thickBot="1" x14ac:dyDescent="0.25">
      <c r="A54" s="170"/>
      <c r="B54" s="177" t="s">
        <v>118</v>
      </c>
      <c r="C54" s="178">
        <f t="shared" ref="C54:J54" si="13">SUM(C51:C53)</f>
        <v>257.57400000000001</v>
      </c>
      <c r="D54" s="178">
        <f t="shared" si="13"/>
        <v>9322.780999999999</v>
      </c>
      <c r="E54" s="178">
        <f t="shared" si="13"/>
        <v>691.37399999999991</v>
      </c>
      <c r="F54" s="178">
        <f t="shared" si="13"/>
        <v>984.49699999999996</v>
      </c>
      <c r="G54" s="178">
        <f t="shared" si="13"/>
        <v>323.57299999999998</v>
      </c>
      <c r="H54" s="178">
        <f t="shared" si="13"/>
        <v>172.285</v>
      </c>
      <c r="I54" s="178">
        <f t="shared" si="13"/>
        <v>195.387</v>
      </c>
      <c r="J54" s="178">
        <f t="shared" si="13"/>
        <v>358.91899999999998</v>
      </c>
      <c r="K54" s="186">
        <f t="shared" si="9"/>
        <v>12306.39</v>
      </c>
      <c r="L54" s="169"/>
    </row>
    <row r="55" spans="1:12" ht="23.1" customHeight="1" x14ac:dyDescent="0.2">
      <c r="A55" s="165"/>
      <c r="B55" s="166" t="s">
        <v>147</v>
      </c>
      <c r="C55" s="167">
        <v>20.992999999999999</v>
      </c>
      <c r="D55" s="167">
        <v>81.353999999999999</v>
      </c>
      <c r="E55" s="167">
        <v>11.869</v>
      </c>
      <c r="F55" s="167">
        <v>19.204999999999998</v>
      </c>
      <c r="G55" s="167">
        <v>19.082999999999998</v>
      </c>
      <c r="H55" s="167">
        <v>9.74</v>
      </c>
      <c r="I55" s="167">
        <v>4.8250000000000002</v>
      </c>
      <c r="J55" s="167">
        <v>10.24</v>
      </c>
      <c r="K55" s="168">
        <f t="shared" si="9"/>
        <v>177.309</v>
      </c>
      <c r="L55" s="169"/>
    </row>
    <row r="56" spans="1:12" ht="23.1" customHeight="1" x14ac:dyDescent="0.2">
      <c r="A56" s="195" t="s">
        <v>125</v>
      </c>
      <c r="B56" s="171" t="s">
        <v>148</v>
      </c>
      <c r="C56" s="172">
        <v>626.45600000000002</v>
      </c>
      <c r="D56" s="172">
        <v>704.41399999999999</v>
      </c>
      <c r="E56" s="172">
        <v>360.82900000000001</v>
      </c>
      <c r="F56" s="172">
        <v>78.472999999999999</v>
      </c>
      <c r="G56" s="172">
        <v>24.882999999999999</v>
      </c>
      <c r="H56" s="172">
        <v>356.51900000000001</v>
      </c>
      <c r="I56" s="172">
        <v>9.3889999999999993</v>
      </c>
      <c r="J56" s="172">
        <v>154.267</v>
      </c>
      <c r="K56" s="173">
        <f t="shared" si="9"/>
        <v>2315.2299999999996</v>
      </c>
      <c r="L56" s="169"/>
    </row>
    <row r="57" spans="1:12" ht="23.1" customHeight="1" x14ac:dyDescent="0.2">
      <c r="A57" s="195" t="s">
        <v>126</v>
      </c>
      <c r="B57" s="171" t="s">
        <v>149</v>
      </c>
      <c r="C57" s="172">
        <v>36.875</v>
      </c>
      <c r="D57" s="172">
        <v>887.66499999999996</v>
      </c>
      <c r="E57" s="172">
        <v>157.995</v>
      </c>
      <c r="F57" s="172">
        <v>84.353999999999999</v>
      </c>
      <c r="G57" s="172">
        <v>103.643</v>
      </c>
      <c r="H57" s="172">
        <v>13.593</v>
      </c>
      <c r="I57" s="172">
        <v>0</v>
      </c>
      <c r="J57" s="172">
        <v>1.6910000000000001</v>
      </c>
      <c r="K57" s="173">
        <f t="shared" si="9"/>
        <v>1285.816</v>
      </c>
      <c r="L57" s="169"/>
    </row>
    <row r="58" spans="1:12" ht="23.1" customHeight="1" thickBot="1" x14ac:dyDescent="0.25">
      <c r="A58" s="180"/>
      <c r="B58" s="181" t="s">
        <v>118</v>
      </c>
      <c r="C58" s="182">
        <f t="shared" ref="C58:J58" si="14">SUM(C55:C57)</f>
        <v>684.32400000000007</v>
      </c>
      <c r="D58" s="182">
        <f t="shared" si="14"/>
        <v>1673.433</v>
      </c>
      <c r="E58" s="182">
        <f t="shared" si="14"/>
        <v>530.69299999999998</v>
      </c>
      <c r="F58" s="182">
        <f t="shared" si="14"/>
        <v>182.03199999999998</v>
      </c>
      <c r="G58" s="182">
        <f t="shared" si="14"/>
        <v>147.60899999999998</v>
      </c>
      <c r="H58" s="182">
        <f t="shared" si="14"/>
        <v>379.85200000000003</v>
      </c>
      <c r="I58" s="182">
        <f t="shared" si="14"/>
        <v>14.213999999999999</v>
      </c>
      <c r="J58" s="182">
        <f t="shared" si="14"/>
        <v>166.19800000000001</v>
      </c>
      <c r="K58" s="179">
        <f t="shared" si="9"/>
        <v>3778.3549999999996</v>
      </c>
      <c r="L58" s="169"/>
    </row>
    <row r="59" spans="1:12" ht="23.1" customHeight="1" x14ac:dyDescent="0.2">
      <c r="A59" s="170"/>
      <c r="B59" s="183" t="s">
        <v>147</v>
      </c>
      <c r="C59" s="184">
        <v>19.617000000000001</v>
      </c>
      <c r="D59" s="184">
        <v>16.178000000000001</v>
      </c>
      <c r="E59" s="184">
        <v>5.649</v>
      </c>
      <c r="F59" s="184">
        <v>11.772</v>
      </c>
      <c r="G59" s="184">
        <v>8.8249999999999993</v>
      </c>
      <c r="H59" s="184">
        <v>10.87</v>
      </c>
      <c r="I59" s="184">
        <v>7.6550000000000002</v>
      </c>
      <c r="J59" s="184">
        <v>7.0919999999999996</v>
      </c>
      <c r="K59" s="168">
        <f t="shared" si="9"/>
        <v>87.658000000000001</v>
      </c>
      <c r="L59" s="169"/>
    </row>
    <row r="60" spans="1:12" ht="23.1" customHeight="1" x14ac:dyDescent="0.2">
      <c r="A60" s="195" t="s">
        <v>127</v>
      </c>
      <c r="B60" s="171" t="s">
        <v>148</v>
      </c>
      <c r="C60" s="172">
        <v>132.24700000000001</v>
      </c>
      <c r="D60" s="172">
        <v>165.11799999999999</v>
      </c>
      <c r="E60" s="172">
        <v>92.813999999999993</v>
      </c>
      <c r="F60" s="172">
        <v>1.3129999999999999</v>
      </c>
      <c r="G60" s="172">
        <v>12.843</v>
      </c>
      <c r="H60" s="172">
        <v>124.794</v>
      </c>
      <c r="I60" s="172">
        <v>5.9</v>
      </c>
      <c r="J60" s="172">
        <v>30.314</v>
      </c>
      <c r="K60" s="173">
        <f t="shared" si="9"/>
        <v>565.34299999999996</v>
      </c>
      <c r="L60" s="169"/>
    </row>
    <row r="61" spans="1:12" ht="23.1" customHeight="1" x14ac:dyDescent="0.2">
      <c r="A61" s="195" t="s">
        <v>128</v>
      </c>
      <c r="B61" s="171" t="s">
        <v>149</v>
      </c>
      <c r="C61" s="172">
        <v>41.435000000000002</v>
      </c>
      <c r="D61" s="172">
        <v>1400.549</v>
      </c>
      <c r="E61" s="172">
        <v>611.1</v>
      </c>
      <c r="F61" s="172">
        <v>278.029</v>
      </c>
      <c r="G61" s="172">
        <v>68.007000000000005</v>
      </c>
      <c r="H61" s="172">
        <v>8.1449999999999996</v>
      </c>
      <c r="I61" s="172">
        <v>16.864000000000001</v>
      </c>
      <c r="J61" s="172">
        <v>0</v>
      </c>
      <c r="K61" s="173">
        <f t="shared" si="9"/>
        <v>2424.1289999999999</v>
      </c>
      <c r="L61" s="169"/>
    </row>
    <row r="62" spans="1:12" ht="23.1" customHeight="1" thickBot="1" x14ac:dyDescent="0.25">
      <c r="A62" s="170"/>
      <c r="B62" s="177" t="s">
        <v>118</v>
      </c>
      <c r="C62" s="178">
        <f t="shared" ref="C62:J62" si="15">SUM(C59:C61)</f>
        <v>193.29900000000001</v>
      </c>
      <c r="D62" s="178">
        <f t="shared" si="15"/>
        <v>1581.845</v>
      </c>
      <c r="E62" s="178">
        <f t="shared" si="15"/>
        <v>709.56299999999999</v>
      </c>
      <c r="F62" s="178">
        <f t="shared" si="15"/>
        <v>291.11399999999998</v>
      </c>
      <c r="G62" s="178">
        <f t="shared" si="15"/>
        <v>89.675000000000011</v>
      </c>
      <c r="H62" s="178">
        <f t="shared" si="15"/>
        <v>143.809</v>
      </c>
      <c r="I62" s="178">
        <f t="shared" si="15"/>
        <v>30.419</v>
      </c>
      <c r="J62" s="178">
        <f t="shared" si="15"/>
        <v>37.405999999999999</v>
      </c>
      <c r="K62" s="179">
        <f t="shared" si="9"/>
        <v>3077.13</v>
      </c>
      <c r="L62" s="169"/>
    </row>
    <row r="63" spans="1:12" ht="23.1" customHeight="1" x14ac:dyDescent="0.2">
      <c r="A63" s="165"/>
      <c r="B63" s="166" t="s">
        <v>147</v>
      </c>
      <c r="C63" s="187">
        <f t="shared" ref="C63:J65" si="16">SUM(C39,C43,C47,C51,C55,C59)</f>
        <v>198.31799999999998</v>
      </c>
      <c r="D63" s="187">
        <f t="shared" si="16"/>
        <v>1002.1070000000001</v>
      </c>
      <c r="E63" s="187">
        <f t="shared" si="16"/>
        <v>81.206000000000003</v>
      </c>
      <c r="F63" s="187">
        <f t="shared" si="16"/>
        <v>378.24199999999996</v>
      </c>
      <c r="G63" s="187">
        <f t="shared" si="16"/>
        <v>395.09999999999997</v>
      </c>
      <c r="H63" s="187">
        <f t="shared" si="16"/>
        <v>114.74900000000001</v>
      </c>
      <c r="I63" s="187">
        <f t="shared" si="16"/>
        <v>80.924000000000007</v>
      </c>
      <c r="J63" s="187">
        <f t="shared" si="16"/>
        <v>100.941</v>
      </c>
      <c r="K63" s="168">
        <f t="shared" si="9"/>
        <v>2351.5869999999995</v>
      </c>
      <c r="L63" s="169"/>
    </row>
    <row r="64" spans="1:12" ht="23.1" customHeight="1" x14ac:dyDescent="0.2">
      <c r="A64" s="195" t="s">
        <v>129</v>
      </c>
      <c r="B64" s="171" t="s">
        <v>148</v>
      </c>
      <c r="C64" s="172">
        <f t="shared" si="16"/>
        <v>3318.3510000000001</v>
      </c>
      <c r="D64" s="172">
        <f t="shared" si="16"/>
        <v>10449.705000000002</v>
      </c>
      <c r="E64" s="172">
        <f t="shared" si="16"/>
        <v>550.38199999999995</v>
      </c>
      <c r="F64" s="172">
        <f t="shared" si="16"/>
        <v>2930.154</v>
      </c>
      <c r="G64" s="172">
        <f t="shared" si="16"/>
        <v>732.0619999999999</v>
      </c>
      <c r="H64" s="172">
        <f t="shared" si="16"/>
        <v>1634.8500000000001</v>
      </c>
      <c r="I64" s="172">
        <f t="shared" si="16"/>
        <v>374.13799999999998</v>
      </c>
      <c r="J64" s="172">
        <f t="shared" si="16"/>
        <v>1403.0850000000003</v>
      </c>
      <c r="K64" s="185">
        <f t="shared" si="9"/>
        <v>21392.726999999999</v>
      </c>
      <c r="L64" s="169"/>
    </row>
    <row r="65" spans="1:12" ht="23.1" customHeight="1" x14ac:dyDescent="0.2">
      <c r="A65" s="195" t="s">
        <v>118</v>
      </c>
      <c r="B65" s="171" t="s">
        <v>149</v>
      </c>
      <c r="C65" s="184">
        <f t="shared" si="16"/>
        <v>515.79600000000005</v>
      </c>
      <c r="D65" s="184">
        <f t="shared" si="16"/>
        <v>19371.996999999999</v>
      </c>
      <c r="E65" s="184">
        <f t="shared" si="16"/>
        <v>2598.6389999999997</v>
      </c>
      <c r="F65" s="184">
        <f t="shared" si="16"/>
        <v>2555.7039999999997</v>
      </c>
      <c r="G65" s="184">
        <f t="shared" si="16"/>
        <v>680.47499999999991</v>
      </c>
      <c r="H65" s="184">
        <f t="shared" si="16"/>
        <v>142.654</v>
      </c>
      <c r="I65" s="184">
        <f t="shared" si="16"/>
        <v>107.49299999999999</v>
      </c>
      <c r="J65" s="184">
        <f t="shared" si="16"/>
        <v>156.31800000000001</v>
      </c>
      <c r="K65" s="185">
        <f t="shared" si="9"/>
        <v>26129.075999999994</v>
      </c>
      <c r="L65" s="169"/>
    </row>
    <row r="66" spans="1:12" ht="23.1" customHeight="1" thickBot="1" x14ac:dyDescent="0.25">
      <c r="A66" s="196"/>
      <c r="B66" s="197" t="s">
        <v>118</v>
      </c>
      <c r="C66" s="198">
        <f t="shared" ref="C66:J66" si="17">SUM(C63:C65)</f>
        <v>4032.4650000000001</v>
      </c>
      <c r="D66" s="198">
        <f t="shared" si="17"/>
        <v>30823.809000000001</v>
      </c>
      <c r="E66" s="198">
        <f t="shared" si="17"/>
        <v>3230.2269999999999</v>
      </c>
      <c r="F66" s="198">
        <f t="shared" si="17"/>
        <v>5864.0999999999995</v>
      </c>
      <c r="G66" s="198">
        <f t="shared" si="17"/>
        <v>1807.6369999999997</v>
      </c>
      <c r="H66" s="198">
        <f t="shared" si="17"/>
        <v>1892.2530000000002</v>
      </c>
      <c r="I66" s="198">
        <f t="shared" si="17"/>
        <v>562.55500000000006</v>
      </c>
      <c r="J66" s="198">
        <f t="shared" si="17"/>
        <v>1660.3440000000003</v>
      </c>
      <c r="K66" s="188">
        <f t="shared" si="9"/>
        <v>49873.39</v>
      </c>
      <c r="L66" s="169"/>
    </row>
    <row r="67" spans="1:12" ht="24" customHeight="1" thickTop="1" x14ac:dyDescent="0.2">
      <c r="A67" s="189" t="s">
        <v>150</v>
      </c>
      <c r="B67" s="189"/>
      <c r="C67" s="190"/>
      <c r="D67" s="190"/>
      <c r="E67" s="190"/>
      <c r="F67" s="190"/>
      <c r="G67" s="190"/>
      <c r="H67" s="190" t="s">
        <v>232</v>
      </c>
      <c r="I67" s="190"/>
      <c r="J67" s="190"/>
      <c r="K67" s="189"/>
    </row>
    <row r="68" spans="1:12" ht="24" customHeight="1" x14ac:dyDescent="0.2">
      <c r="A68" s="189"/>
      <c r="B68" s="189"/>
      <c r="C68" s="190"/>
      <c r="D68" s="190"/>
      <c r="E68" s="190"/>
      <c r="F68" s="190"/>
      <c r="G68" s="190"/>
      <c r="H68" s="190"/>
      <c r="I68" s="191"/>
      <c r="J68" s="190"/>
      <c r="K68" s="189"/>
    </row>
    <row r="69" spans="1:12" x14ac:dyDescent="0.2">
      <c r="A69" s="199"/>
      <c r="C69" s="200"/>
      <c r="D69" s="200"/>
      <c r="E69" s="200"/>
      <c r="F69" s="200"/>
      <c r="G69" s="200"/>
      <c r="H69" s="200"/>
      <c r="I69" s="200"/>
      <c r="J69" s="200"/>
      <c r="K69" s="200"/>
    </row>
    <row r="70" spans="1:12" x14ac:dyDescent="0.2">
      <c r="A70" s="199"/>
      <c r="C70" s="200"/>
      <c r="D70" s="200"/>
      <c r="E70" s="200"/>
      <c r="F70" s="200"/>
      <c r="G70" s="200"/>
      <c r="H70" s="200"/>
      <c r="I70" s="200"/>
      <c r="J70" s="200"/>
      <c r="K70" s="200"/>
    </row>
    <row r="71" spans="1:12" x14ac:dyDescent="0.2">
      <c r="A71" s="199"/>
      <c r="C71" s="200"/>
      <c r="D71" s="200"/>
      <c r="E71" s="200"/>
      <c r="F71" s="200"/>
      <c r="G71" s="200"/>
      <c r="H71" s="200"/>
      <c r="I71" s="200"/>
      <c r="J71" s="200"/>
      <c r="K71" s="200"/>
    </row>
  </sheetData>
  <mergeCells count="6">
    <mergeCell ref="B37:B38"/>
    <mergeCell ref="C37:K37"/>
    <mergeCell ref="J2:K2"/>
    <mergeCell ref="B3:B4"/>
    <mergeCell ref="C3:K3"/>
    <mergeCell ref="J36:K36"/>
  </mergeCells>
  <phoneticPr fontId="3"/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  <rowBreaks count="1" manualBreakCount="1">
    <brk id="34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46C3D-E989-49E6-BC5F-4CA5787B8F7C}">
  <dimension ref="A1:AE50"/>
  <sheetViews>
    <sheetView zoomScaleNormal="100" workbookViewId="0"/>
  </sheetViews>
  <sheetFormatPr defaultColWidth="9" defaultRowHeight="14.4" x14ac:dyDescent="0.2"/>
  <cols>
    <col min="1" max="1" width="5.109375" style="236" customWidth="1"/>
    <col min="2" max="2" width="7.6640625" style="174" customWidth="1"/>
    <col min="3" max="3" width="5.109375" style="174" customWidth="1"/>
    <col min="4" max="10" width="9.6640625" style="233" customWidth="1"/>
    <col min="11" max="11" width="10.21875" style="205" bestFit="1" customWidth="1"/>
    <col min="12" max="13" width="9" style="174" customWidth="1"/>
    <col min="14" max="18" width="9" style="174"/>
    <col min="19" max="19" width="9.88671875" style="174" bestFit="1" customWidth="1"/>
    <col min="20" max="16384" width="9" style="174"/>
  </cols>
  <sheetData>
    <row r="1" spans="1:11" ht="18.75" customHeight="1" x14ac:dyDescent="0.2">
      <c r="A1" s="203"/>
      <c r="B1" s="204"/>
      <c r="C1" s="204"/>
      <c r="D1" s="154"/>
      <c r="E1" s="154"/>
      <c r="F1" s="154"/>
      <c r="G1" s="154"/>
      <c r="H1" s="154"/>
      <c r="I1" s="154"/>
      <c r="J1" s="154"/>
    </row>
    <row r="2" spans="1:11" ht="24" customHeight="1" thickBot="1" x14ac:dyDescent="0.25">
      <c r="A2" s="206" t="s">
        <v>235</v>
      </c>
      <c r="B2" s="204"/>
      <c r="C2" s="204"/>
      <c r="D2" s="154"/>
      <c r="E2" s="154"/>
      <c r="F2" s="154"/>
      <c r="G2" s="154"/>
      <c r="H2" s="154"/>
      <c r="I2" s="327" t="s">
        <v>134</v>
      </c>
      <c r="J2" s="327"/>
    </row>
    <row r="3" spans="1:11" ht="23.1" customHeight="1" thickTop="1" x14ac:dyDescent="0.2">
      <c r="A3" s="207"/>
      <c r="B3" s="208"/>
      <c r="C3" s="209" t="s">
        <v>153</v>
      </c>
      <c r="D3" s="320" t="s">
        <v>154</v>
      </c>
      <c r="E3" s="320" t="s">
        <v>155</v>
      </c>
      <c r="F3" s="320" t="s">
        <v>156</v>
      </c>
      <c r="G3" s="320" t="s">
        <v>157</v>
      </c>
      <c r="H3" s="320" t="s">
        <v>158</v>
      </c>
      <c r="I3" s="320" t="s">
        <v>159</v>
      </c>
      <c r="J3" s="318" t="s">
        <v>160</v>
      </c>
    </row>
    <row r="4" spans="1:11" ht="23.1" customHeight="1" thickBot="1" x14ac:dyDescent="0.25">
      <c r="A4" s="210" t="s">
        <v>161</v>
      </c>
      <c r="B4" s="211" t="s">
        <v>136</v>
      </c>
      <c r="C4" s="212"/>
      <c r="D4" s="321"/>
      <c r="E4" s="321"/>
      <c r="F4" s="321"/>
      <c r="G4" s="321"/>
      <c r="H4" s="321"/>
      <c r="I4" s="321"/>
      <c r="J4" s="319"/>
    </row>
    <row r="5" spans="1:11" ht="23.1" customHeight="1" x14ac:dyDescent="0.2">
      <c r="A5" s="213"/>
      <c r="B5" s="323" t="s">
        <v>147</v>
      </c>
      <c r="C5" s="323"/>
      <c r="D5" s="214">
        <v>2173</v>
      </c>
      <c r="E5" s="214">
        <v>868</v>
      </c>
      <c r="F5" s="214">
        <v>18227</v>
      </c>
      <c r="G5" s="214">
        <v>6165</v>
      </c>
      <c r="H5" s="214">
        <v>520</v>
      </c>
      <c r="I5" s="214">
        <v>756</v>
      </c>
      <c r="J5" s="215">
        <f t="shared" ref="J5:J32" si="0">SUM(D5:I5)</f>
        <v>28709</v>
      </c>
      <c r="K5" s="169"/>
    </row>
    <row r="6" spans="1:11" ht="23.1" customHeight="1" x14ac:dyDescent="0.2">
      <c r="A6" s="216" t="s">
        <v>114</v>
      </c>
      <c r="B6" s="324" t="s">
        <v>148</v>
      </c>
      <c r="C6" s="324"/>
      <c r="D6" s="217">
        <v>330318</v>
      </c>
      <c r="E6" s="217">
        <v>24012</v>
      </c>
      <c r="F6" s="217">
        <v>261357</v>
      </c>
      <c r="G6" s="217">
        <v>306674</v>
      </c>
      <c r="H6" s="217">
        <v>312165</v>
      </c>
      <c r="I6" s="217">
        <v>70229</v>
      </c>
      <c r="J6" s="218">
        <f t="shared" si="0"/>
        <v>1304755</v>
      </c>
      <c r="K6" s="219"/>
    </row>
    <row r="7" spans="1:11" ht="23.1" customHeight="1" x14ac:dyDescent="0.2">
      <c r="A7" s="216" t="s">
        <v>116</v>
      </c>
      <c r="B7" s="324" t="s">
        <v>149</v>
      </c>
      <c r="C7" s="324"/>
      <c r="D7" s="217">
        <v>40916260</v>
      </c>
      <c r="E7" s="217">
        <v>2860799</v>
      </c>
      <c r="F7" s="217">
        <v>697321</v>
      </c>
      <c r="G7" s="217">
        <v>157979</v>
      </c>
      <c r="H7" s="217">
        <v>1623178</v>
      </c>
      <c r="I7" s="217">
        <v>95060</v>
      </c>
      <c r="J7" s="220">
        <f t="shared" si="0"/>
        <v>46350597</v>
      </c>
      <c r="K7" s="219"/>
    </row>
    <row r="8" spans="1:11" ht="23.1" customHeight="1" thickBot="1" x14ac:dyDescent="0.25">
      <c r="A8" s="221"/>
      <c r="B8" s="325" t="s">
        <v>118</v>
      </c>
      <c r="C8" s="325"/>
      <c r="D8" s="222">
        <f t="shared" ref="D8:I8" si="1">SUM(D5:D7)</f>
        <v>41248751</v>
      </c>
      <c r="E8" s="222">
        <f t="shared" si="1"/>
        <v>2885679</v>
      </c>
      <c r="F8" s="222">
        <f t="shared" si="1"/>
        <v>976905</v>
      </c>
      <c r="G8" s="222">
        <f t="shared" si="1"/>
        <v>470818</v>
      </c>
      <c r="H8" s="222">
        <f t="shared" si="1"/>
        <v>1935863</v>
      </c>
      <c r="I8" s="222">
        <f t="shared" si="1"/>
        <v>166045</v>
      </c>
      <c r="J8" s="220">
        <f t="shared" si="0"/>
        <v>47684061</v>
      </c>
      <c r="K8" s="219"/>
    </row>
    <row r="9" spans="1:11" ht="23.1" customHeight="1" x14ac:dyDescent="0.2">
      <c r="A9" s="216"/>
      <c r="B9" s="322" t="s">
        <v>147</v>
      </c>
      <c r="C9" s="322"/>
      <c r="D9" s="223">
        <v>649</v>
      </c>
      <c r="E9" s="223">
        <v>388</v>
      </c>
      <c r="F9" s="223">
        <v>31409</v>
      </c>
      <c r="G9" s="223">
        <v>443</v>
      </c>
      <c r="H9" s="223">
        <v>46</v>
      </c>
      <c r="I9" s="223">
        <v>45</v>
      </c>
      <c r="J9" s="215">
        <f t="shared" si="0"/>
        <v>32980</v>
      </c>
      <c r="K9" s="219"/>
    </row>
    <row r="10" spans="1:11" ht="23.1" customHeight="1" x14ac:dyDescent="0.2">
      <c r="A10" s="216" t="s">
        <v>119</v>
      </c>
      <c r="B10" s="324" t="s">
        <v>148</v>
      </c>
      <c r="C10" s="324"/>
      <c r="D10" s="217">
        <v>16777</v>
      </c>
      <c r="E10" s="217">
        <v>152988</v>
      </c>
      <c r="F10" s="217">
        <v>54225</v>
      </c>
      <c r="G10" s="217">
        <v>44684</v>
      </c>
      <c r="H10" s="217">
        <v>3299</v>
      </c>
      <c r="I10" s="217">
        <v>0</v>
      </c>
      <c r="J10" s="218">
        <f t="shared" si="0"/>
        <v>271973</v>
      </c>
      <c r="K10" s="219"/>
    </row>
    <row r="11" spans="1:11" ht="23.1" customHeight="1" x14ac:dyDescent="0.2">
      <c r="A11" s="216" t="s">
        <v>120</v>
      </c>
      <c r="B11" s="324" t="s">
        <v>149</v>
      </c>
      <c r="C11" s="324"/>
      <c r="D11" s="217">
        <v>2278132</v>
      </c>
      <c r="E11" s="217">
        <v>54344984</v>
      </c>
      <c r="F11" s="217">
        <v>3481261</v>
      </c>
      <c r="G11" s="217">
        <v>468348</v>
      </c>
      <c r="H11" s="217">
        <v>1807355</v>
      </c>
      <c r="I11" s="217">
        <v>280857</v>
      </c>
      <c r="J11" s="220">
        <f t="shared" si="0"/>
        <v>62660937</v>
      </c>
      <c r="K11" s="219"/>
    </row>
    <row r="12" spans="1:11" ht="23.1" customHeight="1" thickBot="1" x14ac:dyDescent="0.25">
      <c r="A12" s="216"/>
      <c r="B12" s="321" t="s">
        <v>118</v>
      </c>
      <c r="C12" s="321"/>
      <c r="D12" s="222">
        <f t="shared" ref="D12:I12" si="2">SUM(D9:D11)</f>
        <v>2295558</v>
      </c>
      <c r="E12" s="222">
        <f t="shared" si="2"/>
        <v>54498360</v>
      </c>
      <c r="F12" s="222">
        <f t="shared" si="2"/>
        <v>3566895</v>
      </c>
      <c r="G12" s="222">
        <f t="shared" si="2"/>
        <v>513475</v>
      </c>
      <c r="H12" s="222">
        <f t="shared" si="2"/>
        <v>1810700</v>
      </c>
      <c r="I12" s="222">
        <f t="shared" si="2"/>
        <v>280902</v>
      </c>
      <c r="J12" s="220">
        <f t="shared" si="0"/>
        <v>62965890</v>
      </c>
      <c r="K12" s="219"/>
    </row>
    <row r="13" spans="1:11" ht="23.1" customHeight="1" x14ac:dyDescent="0.2">
      <c r="A13" s="213"/>
      <c r="B13" s="323" t="s">
        <v>147</v>
      </c>
      <c r="C13" s="323"/>
      <c r="D13" s="214">
        <v>64962</v>
      </c>
      <c r="E13" s="214">
        <v>317197</v>
      </c>
      <c r="F13" s="214">
        <v>9062</v>
      </c>
      <c r="G13" s="214">
        <v>158317</v>
      </c>
      <c r="H13" s="214">
        <v>20010</v>
      </c>
      <c r="I13" s="214">
        <v>826</v>
      </c>
      <c r="J13" s="215">
        <f t="shared" si="0"/>
        <v>570374</v>
      </c>
      <c r="K13" s="219"/>
    </row>
    <row r="14" spans="1:11" ht="23.1" customHeight="1" x14ac:dyDescent="0.2">
      <c r="A14" s="216" t="s">
        <v>121</v>
      </c>
      <c r="B14" s="324" t="s">
        <v>148</v>
      </c>
      <c r="C14" s="324"/>
      <c r="D14" s="217">
        <v>132189</v>
      </c>
      <c r="E14" s="217">
        <v>36304</v>
      </c>
      <c r="F14" s="217">
        <v>87762</v>
      </c>
      <c r="G14" s="217">
        <v>38911</v>
      </c>
      <c r="H14" s="217">
        <v>64573</v>
      </c>
      <c r="I14" s="217">
        <v>15471</v>
      </c>
      <c r="J14" s="218">
        <f t="shared" si="0"/>
        <v>375210</v>
      </c>
      <c r="K14" s="219"/>
    </row>
    <row r="15" spans="1:11" ht="23.1" customHeight="1" x14ac:dyDescent="0.2">
      <c r="A15" s="216" t="s">
        <v>122</v>
      </c>
      <c r="B15" s="324" t="s">
        <v>149</v>
      </c>
      <c r="C15" s="324"/>
      <c r="D15" s="217">
        <v>1526629</v>
      </c>
      <c r="E15" s="217">
        <v>3515304</v>
      </c>
      <c r="F15" s="217">
        <v>73989420</v>
      </c>
      <c r="G15" s="217">
        <v>4558796</v>
      </c>
      <c r="H15" s="217">
        <v>918116</v>
      </c>
      <c r="I15" s="217">
        <v>3703101</v>
      </c>
      <c r="J15" s="220">
        <f t="shared" si="0"/>
        <v>88211366</v>
      </c>
      <c r="K15" s="219"/>
    </row>
    <row r="16" spans="1:11" ht="23.1" customHeight="1" thickBot="1" x14ac:dyDescent="0.25">
      <c r="A16" s="221"/>
      <c r="B16" s="325" t="s">
        <v>118</v>
      </c>
      <c r="C16" s="325"/>
      <c r="D16" s="222">
        <f t="shared" ref="D16:I16" si="3">SUM(D13:D15)</f>
        <v>1723780</v>
      </c>
      <c r="E16" s="222">
        <f t="shared" si="3"/>
        <v>3868805</v>
      </c>
      <c r="F16" s="222">
        <f t="shared" si="3"/>
        <v>74086244</v>
      </c>
      <c r="G16" s="222">
        <f t="shared" si="3"/>
        <v>4756024</v>
      </c>
      <c r="H16" s="222">
        <f t="shared" si="3"/>
        <v>1002699</v>
      </c>
      <c r="I16" s="222">
        <f t="shared" si="3"/>
        <v>3719398</v>
      </c>
      <c r="J16" s="220">
        <f t="shared" si="0"/>
        <v>89156950</v>
      </c>
      <c r="K16" s="219"/>
    </row>
    <row r="17" spans="1:19" ht="23.1" customHeight="1" x14ac:dyDescent="0.2">
      <c r="A17" s="216"/>
      <c r="B17" s="322" t="s">
        <v>147</v>
      </c>
      <c r="C17" s="322"/>
      <c r="D17" s="223">
        <v>23980</v>
      </c>
      <c r="E17" s="223">
        <v>1301</v>
      </c>
      <c r="F17" s="223">
        <v>15459</v>
      </c>
      <c r="G17" s="223">
        <v>672</v>
      </c>
      <c r="H17" s="223">
        <v>8195</v>
      </c>
      <c r="I17" s="223">
        <v>74</v>
      </c>
      <c r="J17" s="215">
        <f t="shared" si="0"/>
        <v>49681</v>
      </c>
      <c r="K17" s="219"/>
    </row>
    <row r="18" spans="1:19" ht="23.1" customHeight="1" x14ac:dyDescent="0.2">
      <c r="A18" s="216" t="s">
        <v>123</v>
      </c>
      <c r="B18" s="324" t="s">
        <v>148</v>
      </c>
      <c r="C18" s="324"/>
      <c r="D18" s="217">
        <v>113391</v>
      </c>
      <c r="E18" s="217">
        <v>90262</v>
      </c>
      <c r="F18" s="217">
        <v>399170</v>
      </c>
      <c r="G18" s="217">
        <v>3205003</v>
      </c>
      <c r="H18" s="217">
        <v>17216</v>
      </c>
      <c r="I18" s="217">
        <v>3117</v>
      </c>
      <c r="J18" s="218">
        <f t="shared" si="0"/>
        <v>3828159</v>
      </c>
      <c r="K18" s="219"/>
    </row>
    <row r="19" spans="1:19" ht="23.1" customHeight="1" x14ac:dyDescent="0.2">
      <c r="A19" s="216" t="s">
        <v>124</v>
      </c>
      <c r="B19" s="324" t="s">
        <v>149</v>
      </c>
      <c r="C19" s="324"/>
      <c r="D19" s="217">
        <v>255353</v>
      </c>
      <c r="E19" s="217">
        <v>695761</v>
      </c>
      <c r="F19" s="217">
        <v>2616520</v>
      </c>
      <c r="G19" s="217">
        <v>58254003</v>
      </c>
      <c r="H19" s="217">
        <v>159231</v>
      </c>
      <c r="I19" s="217">
        <v>638632</v>
      </c>
      <c r="J19" s="220">
        <f t="shared" si="0"/>
        <v>62619500</v>
      </c>
      <c r="K19" s="219"/>
    </row>
    <row r="20" spans="1:19" ht="23.1" customHeight="1" thickBot="1" x14ac:dyDescent="0.25">
      <c r="A20" s="216"/>
      <c r="B20" s="321" t="s">
        <v>118</v>
      </c>
      <c r="C20" s="321"/>
      <c r="D20" s="222">
        <f t="shared" ref="D20:I20" si="4">SUM(D17:D19)</f>
        <v>392724</v>
      </c>
      <c r="E20" s="222">
        <f t="shared" si="4"/>
        <v>787324</v>
      </c>
      <c r="F20" s="222">
        <f t="shared" si="4"/>
        <v>3031149</v>
      </c>
      <c r="G20" s="222">
        <f t="shared" si="4"/>
        <v>61459678</v>
      </c>
      <c r="H20" s="222">
        <f t="shared" si="4"/>
        <v>184642</v>
      </c>
      <c r="I20" s="222">
        <f t="shared" si="4"/>
        <v>641823</v>
      </c>
      <c r="J20" s="220">
        <f t="shared" si="0"/>
        <v>66497340</v>
      </c>
      <c r="K20" s="219"/>
    </row>
    <row r="21" spans="1:19" ht="23.1" customHeight="1" x14ac:dyDescent="0.2">
      <c r="A21" s="213"/>
      <c r="B21" s="323" t="s">
        <v>147</v>
      </c>
      <c r="C21" s="323"/>
      <c r="D21" s="214">
        <v>1189</v>
      </c>
      <c r="E21" s="214">
        <v>289</v>
      </c>
      <c r="F21" s="214">
        <v>4325</v>
      </c>
      <c r="G21" s="214">
        <v>2934</v>
      </c>
      <c r="H21" s="214">
        <v>191</v>
      </c>
      <c r="I21" s="214">
        <v>115</v>
      </c>
      <c r="J21" s="215">
        <f t="shared" si="0"/>
        <v>9043</v>
      </c>
      <c r="K21" s="219"/>
    </row>
    <row r="22" spans="1:19" ht="23.1" customHeight="1" x14ac:dyDescent="0.2">
      <c r="A22" s="216" t="s">
        <v>125</v>
      </c>
      <c r="B22" s="324" t="s">
        <v>148</v>
      </c>
      <c r="C22" s="324"/>
      <c r="D22" s="217">
        <v>19101</v>
      </c>
      <c r="E22" s="217">
        <v>14043</v>
      </c>
      <c r="F22" s="217">
        <v>7367</v>
      </c>
      <c r="G22" s="217">
        <v>1436</v>
      </c>
      <c r="H22" s="217">
        <v>196</v>
      </c>
      <c r="I22" s="217">
        <v>3140</v>
      </c>
      <c r="J22" s="218">
        <f t="shared" si="0"/>
        <v>45283</v>
      </c>
      <c r="K22" s="219"/>
    </row>
    <row r="23" spans="1:19" ht="23.1" customHeight="1" x14ac:dyDescent="0.2">
      <c r="A23" s="216" t="s">
        <v>126</v>
      </c>
      <c r="B23" s="324" t="s">
        <v>149</v>
      </c>
      <c r="C23" s="324"/>
      <c r="D23" s="217">
        <v>1026887</v>
      </c>
      <c r="E23" s="217">
        <v>883661</v>
      </c>
      <c r="F23" s="217">
        <v>401075</v>
      </c>
      <c r="G23" s="217">
        <v>203670</v>
      </c>
      <c r="H23" s="217">
        <v>46308914</v>
      </c>
      <c r="I23" s="217">
        <v>1174077</v>
      </c>
      <c r="J23" s="220">
        <f t="shared" si="0"/>
        <v>49998284</v>
      </c>
      <c r="K23" s="219"/>
    </row>
    <row r="24" spans="1:19" ht="23.1" customHeight="1" thickBot="1" x14ac:dyDescent="0.25">
      <c r="A24" s="221"/>
      <c r="B24" s="325" t="s">
        <v>118</v>
      </c>
      <c r="C24" s="325"/>
      <c r="D24" s="222">
        <f t="shared" ref="D24:I24" si="5">SUM(D21:D23)</f>
        <v>1047177</v>
      </c>
      <c r="E24" s="222">
        <f t="shared" si="5"/>
        <v>897993</v>
      </c>
      <c r="F24" s="222">
        <f t="shared" si="5"/>
        <v>412767</v>
      </c>
      <c r="G24" s="222">
        <f t="shared" si="5"/>
        <v>208040</v>
      </c>
      <c r="H24" s="222">
        <f t="shared" si="5"/>
        <v>46309301</v>
      </c>
      <c r="I24" s="222">
        <f t="shared" si="5"/>
        <v>1177332</v>
      </c>
      <c r="J24" s="220">
        <f t="shared" si="0"/>
        <v>50052610</v>
      </c>
      <c r="K24" s="219"/>
    </row>
    <row r="25" spans="1:19" ht="23.1" customHeight="1" x14ac:dyDescent="0.2">
      <c r="A25" s="216"/>
      <c r="B25" s="322" t="s">
        <v>147</v>
      </c>
      <c r="C25" s="322"/>
      <c r="D25" s="223">
        <v>15019</v>
      </c>
      <c r="E25" s="223">
        <v>471</v>
      </c>
      <c r="F25" s="223">
        <v>537</v>
      </c>
      <c r="G25" s="223">
        <v>393</v>
      </c>
      <c r="H25" s="223">
        <v>15</v>
      </c>
      <c r="I25" s="223">
        <v>10</v>
      </c>
      <c r="J25" s="215">
        <f t="shared" si="0"/>
        <v>16445</v>
      </c>
      <c r="K25" s="219"/>
      <c r="L25" s="224"/>
    </row>
    <row r="26" spans="1:19" ht="23.1" customHeight="1" x14ac:dyDescent="0.2">
      <c r="A26" s="216" t="s">
        <v>127</v>
      </c>
      <c r="B26" s="324" t="s">
        <v>148</v>
      </c>
      <c r="C26" s="324"/>
      <c r="D26" s="217">
        <v>2900</v>
      </c>
      <c r="E26" s="217">
        <v>8716</v>
      </c>
      <c r="F26" s="217">
        <v>0</v>
      </c>
      <c r="G26" s="217">
        <v>3117</v>
      </c>
      <c r="H26" s="217">
        <v>17547</v>
      </c>
      <c r="I26" s="217">
        <v>59390</v>
      </c>
      <c r="J26" s="218">
        <f t="shared" si="0"/>
        <v>91670</v>
      </c>
      <c r="K26" s="219"/>
      <c r="L26" s="224"/>
    </row>
    <row r="27" spans="1:19" ht="23.1" customHeight="1" x14ac:dyDescent="0.2">
      <c r="A27" s="216" t="s">
        <v>162</v>
      </c>
      <c r="B27" s="324" t="s">
        <v>149</v>
      </c>
      <c r="C27" s="324"/>
      <c r="D27" s="217">
        <v>50958</v>
      </c>
      <c r="E27" s="217">
        <v>237227</v>
      </c>
      <c r="F27" s="217">
        <v>778005</v>
      </c>
      <c r="G27" s="217">
        <v>696520</v>
      </c>
      <c r="H27" s="217">
        <v>710619</v>
      </c>
      <c r="I27" s="217">
        <v>39022759</v>
      </c>
      <c r="J27" s="220">
        <f t="shared" si="0"/>
        <v>41496088</v>
      </c>
      <c r="K27" s="219"/>
      <c r="L27" s="224"/>
    </row>
    <row r="28" spans="1:19" ht="23.1" customHeight="1" thickBot="1" x14ac:dyDescent="0.25">
      <c r="A28" s="216"/>
      <c r="B28" s="321" t="s">
        <v>118</v>
      </c>
      <c r="C28" s="321"/>
      <c r="D28" s="222">
        <f t="shared" ref="D28:I28" si="6">SUM(D25:D27)</f>
        <v>68877</v>
      </c>
      <c r="E28" s="222">
        <f t="shared" si="6"/>
        <v>246414</v>
      </c>
      <c r="F28" s="222">
        <f t="shared" si="6"/>
        <v>778542</v>
      </c>
      <c r="G28" s="222">
        <f t="shared" si="6"/>
        <v>700030</v>
      </c>
      <c r="H28" s="222">
        <f t="shared" si="6"/>
        <v>728181</v>
      </c>
      <c r="I28" s="222">
        <f t="shared" si="6"/>
        <v>39082159</v>
      </c>
      <c r="J28" s="220">
        <f t="shared" si="0"/>
        <v>41604203</v>
      </c>
      <c r="K28" s="219"/>
      <c r="L28" s="224"/>
    </row>
    <row r="29" spans="1:19" ht="23.1" customHeight="1" x14ac:dyDescent="0.2">
      <c r="A29" s="213"/>
      <c r="B29" s="323" t="s">
        <v>147</v>
      </c>
      <c r="C29" s="323"/>
      <c r="D29" s="225">
        <f t="shared" ref="D29:I31" si="7">SUM(D5,D9,D13,D17,D21,D25)</f>
        <v>107972</v>
      </c>
      <c r="E29" s="225">
        <f t="shared" si="7"/>
        <v>320514</v>
      </c>
      <c r="F29" s="225">
        <f t="shared" si="7"/>
        <v>79019</v>
      </c>
      <c r="G29" s="225">
        <f t="shared" si="7"/>
        <v>168924</v>
      </c>
      <c r="H29" s="225">
        <f t="shared" si="7"/>
        <v>28977</v>
      </c>
      <c r="I29" s="225">
        <f t="shared" si="7"/>
        <v>1826</v>
      </c>
      <c r="J29" s="215">
        <f t="shared" si="0"/>
        <v>707232</v>
      </c>
      <c r="K29" s="219"/>
      <c r="S29" s="224"/>
    </row>
    <row r="30" spans="1:19" ht="23.1" customHeight="1" x14ac:dyDescent="0.2">
      <c r="A30" s="216" t="s">
        <v>129</v>
      </c>
      <c r="B30" s="324" t="s">
        <v>148</v>
      </c>
      <c r="C30" s="324"/>
      <c r="D30" s="217">
        <f t="shared" si="7"/>
        <v>614676</v>
      </c>
      <c r="E30" s="217">
        <f t="shared" si="7"/>
        <v>326325</v>
      </c>
      <c r="F30" s="217">
        <f t="shared" si="7"/>
        <v>809881</v>
      </c>
      <c r="G30" s="217">
        <f t="shared" si="7"/>
        <v>3599825</v>
      </c>
      <c r="H30" s="217">
        <f t="shared" si="7"/>
        <v>414996</v>
      </c>
      <c r="I30" s="217">
        <f t="shared" si="7"/>
        <v>151347</v>
      </c>
      <c r="J30" s="218">
        <f t="shared" si="0"/>
        <v>5917050</v>
      </c>
      <c r="K30" s="219"/>
    </row>
    <row r="31" spans="1:19" ht="23.1" customHeight="1" x14ac:dyDescent="0.2">
      <c r="A31" s="216" t="s">
        <v>118</v>
      </c>
      <c r="B31" s="324" t="s">
        <v>149</v>
      </c>
      <c r="C31" s="324"/>
      <c r="D31" s="223">
        <f t="shared" si="7"/>
        <v>46054219</v>
      </c>
      <c r="E31" s="223">
        <f t="shared" si="7"/>
        <v>62537736</v>
      </c>
      <c r="F31" s="223">
        <f t="shared" si="7"/>
        <v>81963602</v>
      </c>
      <c r="G31" s="223">
        <f t="shared" si="7"/>
        <v>64339316</v>
      </c>
      <c r="H31" s="223">
        <f t="shared" si="7"/>
        <v>51527413</v>
      </c>
      <c r="I31" s="223">
        <f t="shared" si="7"/>
        <v>44914486</v>
      </c>
      <c r="J31" s="220">
        <f t="shared" si="0"/>
        <v>351336772</v>
      </c>
      <c r="K31" s="219"/>
    </row>
    <row r="32" spans="1:19" ht="23.1" customHeight="1" thickBot="1" x14ac:dyDescent="0.25">
      <c r="A32" s="226"/>
      <c r="B32" s="326" t="s">
        <v>118</v>
      </c>
      <c r="C32" s="326"/>
      <c r="D32" s="227">
        <f t="shared" ref="D32:I32" si="8">SUM(D29:D31)</f>
        <v>46776867</v>
      </c>
      <c r="E32" s="227">
        <f t="shared" si="8"/>
        <v>63184575</v>
      </c>
      <c r="F32" s="227">
        <f t="shared" si="8"/>
        <v>82852502</v>
      </c>
      <c r="G32" s="227">
        <f t="shared" si="8"/>
        <v>68108065</v>
      </c>
      <c r="H32" s="227">
        <f t="shared" si="8"/>
        <v>51971386</v>
      </c>
      <c r="I32" s="227">
        <f t="shared" si="8"/>
        <v>45067659</v>
      </c>
      <c r="J32" s="228">
        <f t="shared" si="0"/>
        <v>357961054</v>
      </c>
      <c r="K32" s="219"/>
    </row>
    <row r="33" spans="1:24" ht="24" customHeight="1" thickTop="1" x14ac:dyDescent="0.2">
      <c r="A33" s="120" t="s">
        <v>150</v>
      </c>
      <c r="B33" s="120"/>
      <c r="C33" s="120"/>
      <c r="D33" s="121"/>
      <c r="E33" s="121"/>
      <c r="F33" s="121"/>
      <c r="G33" s="121"/>
      <c r="H33" s="121" t="s">
        <v>163</v>
      </c>
      <c r="I33" s="229"/>
      <c r="J33" s="121"/>
      <c r="K33" s="230"/>
    </row>
    <row r="34" spans="1:24" ht="24" customHeight="1" x14ac:dyDescent="0.2">
      <c r="A34" s="120"/>
      <c r="B34" s="120"/>
      <c r="C34" s="120"/>
      <c r="D34" s="121"/>
      <c r="E34" s="121"/>
      <c r="F34" s="121"/>
      <c r="G34" s="121"/>
      <c r="H34" s="121"/>
      <c r="I34" s="231"/>
      <c r="J34" s="121"/>
      <c r="K34" s="230"/>
    </row>
    <row r="35" spans="1:24" ht="24.9" customHeight="1" x14ac:dyDescent="0.2">
      <c r="A35" s="174"/>
      <c r="D35" s="232"/>
      <c r="E35" s="232"/>
      <c r="F35" s="232"/>
      <c r="H35" s="234"/>
      <c r="I35" s="234"/>
      <c r="J35" s="235"/>
      <c r="K35" s="230"/>
    </row>
    <row r="36" spans="1:24" ht="24.9" customHeight="1" x14ac:dyDescent="0.2">
      <c r="A36" s="174"/>
      <c r="D36" s="232"/>
      <c r="E36" s="232"/>
      <c r="F36" s="232"/>
      <c r="G36" s="232"/>
      <c r="H36" s="232"/>
      <c r="I36" s="232"/>
      <c r="J36" s="232"/>
    </row>
    <row r="37" spans="1:24" ht="24.9" customHeight="1" x14ac:dyDescent="0.2">
      <c r="A37" s="174"/>
      <c r="D37" s="232"/>
      <c r="E37" s="232"/>
      <c r="F37" s="232"/>
      <c r="G37" s="232"/>
      <c r="H37" s="232"/>
      <c r="I37" s="232"/>
      <c r="J37" s="232"/>
    </row>
    <row r="38" spans="1:24" ht="24.9" customHeight="1" x14ac:dyDescent="0.2">
      <c r="A38" s="174"/>
      <c r="D38" s="232"/>
      <c r="E38" s="232"/>
      <c r="F38" s="232"/>
      <c r="G38" s="232"/>
      <c r="H38" s="232"/>
      <c r="I38" s="232"/>
      <c r="J38" s="232"/>
    </row>
    <row r="39" spans="1:24" ht="24.9" customHeight="1" x14ac:dyDescent="0.2"/>
    <row r="40" spans="1:24" ht="24.9" customHeight="1" x14ac:dyDescent="0.2"/>
    <row r="41" spans="1:24" ht="24.9" customHeight="1" x14ac:dyDescent="0.2"/>
    <row r="42" spans="1:24" ht="24.9" customHeight="1" x14ac:dyDescent="0.2"/>
    <row r="43" spans="1:24" ht="20.100000000000001" customHeight="1" x14ac:dyDescent="0.2"/>
    <row r="46" spans="1:24" x14ac:dyDescent="0.2">
      <c r="O46" s="224"/>
      <c r="P46" s="224"/>
      <c r="W46" s="224"/>
      <c r="X46" s="224"/>
    </row>
    <row r="47" spans="1:24" x14ac:dyDescent="0.2">
      <c r="O47" s="224"/>
      <c r="P47" s="224"/>
      <c r="W47" s="224"/>
      <c r="X47" s="224"/>
    </row>
    <row r="48" spans="1:24" x14ac:dyDescent="0.2">
      <c r="O48" s="224"/>
      <c r="P48" s="224"/>
      <c r="W48" s="224"/>
      <c r="X48" s="224"/>
    </row>
    <row r="49" spans="12:31" x14ac:dyDescent="0.2">
      <c r="O49" s="224"/>
      <c r="P49" s="224"/>
      <c r="W49" s="224"/>
      <c r="X49" s="224"/>
    </row>
    <row r="50" spans="12:31" x14ac:dyDescent="0.2"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</row>
  </sheetData>
  <mergeCells count="36">
    <mergeCell ref="B30:C30"/>
    <mergeCell ref="B31:C31"/>
    <mergeCell ref="B32:C32"/>
    <mergeCell ref="I2:J2"/>
    <mergeCell ref="B26:C26"/>
    <mergeCell ref="B27:C27"/>
    <mergeCell ref="B28:C28"/>
    <mergeCell ref="B29:C29"/>
    <mergeCell ref="B22:C22"/>
    <mergeCell ref="B23:C23"/>
    <mergeCell ref="B17:C17"/>
    <mergeCell ref="B24:C24"/>
    <mergeCell ref="B25:C25"/>
    <mergeCell ref="B18:C18"/>
    <mergeCell ref="B19:C19"/>
    <mergeCell ref="B20:C20"/>
    <mergeCell ref="B21:C21"/>
    <mergeCell ref="B15:C15"/>
    <mergeCell ref="B13:C13"/>
    <mergeCell ref="B10:C10"/>
    <mergeCell ref="B11:C11"/>
    <mergeCell ref="B12:C12"/>
    <mergeCell ref="B16:C16"/>
    <mergeCell ref="B14:C14"/>
    <mergeCell ref="B9:C9"/>
    <mergeCell ref="B5:C5"/>
    <mergeCell ref="B6:C6"/>
    <mergeCell ref="B7:C7"/>
    <mergeCell ref="B8:C8"/>
    <mergeCell ref="J3:J4"/>
    <mergeCell ref="D3:D4"/>
    <mergeCell ref="E3:E4"/>
    <mergeCell ref="F3:F4"/>
    <mergeCell ref="G3:G4"/>
    <mergeCell ref="H3:H4"/>
    <mergeCell ref="I3:I4"/>
  </mergeCells>
  <phoneticPr fontId="3"/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目次</vt:lpstr>
      <vt:lpstr>Ⅱ‐1</vt:lpstr>
      <vt:lpstr>Ⅱ-2</vt:lpstr>
      <vt:lpstr>Ⅱ-3</vt:lpstr>
      <vt:lpstr>Ⅱ-4</vt:lpstr>
      <vt:lpstr>Ⅱ-5-1,2</vt:lpstr>
      <vt:lpstr>Ⅱ-5-3</vt:lpstr>
      <vt:lpstr>Ⅱ‐1!Print_Area</vt:lpstr>
      <vt:lpstr>'Ⅱ-2'!Print_Area</vt:lpstr>
      <vt:lpstr>'Ⅱ-3'!Print_Area</vt:lpstr>
      <vt:lpstr>'Ⅱ-4'!Print_Area</vt:lpstr>
      <vt:lpstr>'Ⅱ-5-1,2'!Print_Area</vt:lpstr>
      <vt:lpstr>'Ⅱ-5-3'!Print_Area</vt:lpstr>
      <vt:lpstr>目次!Print_Area</vt:lpstr>
      <vt:lpstr>'Ⅱ-2'!Print_Titles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